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tol\My Drive\Teaching\Book\MLIAM\"/>
    </mc:Choice>
  </mc:AlternateContent>
  <xr:revisionPtr revIDLastSave="0" documentId="13_ncr:1_{435DB8D3-B366-40A2-8842-FDBCA864CD07}" xr6:coauthVersionLast="47" xr6:coauthVersionMax="47" xr10:uidLastSave="{00000000-0000-0000-0000-000000000000}"/>
  <bookViews>
    <workbookView xWindow="920" yWindow="830" windowWidth="18270" windowHeight="10500" activeTab="2" xr2:uid="{00000000-000D-0000-FFFF-FFFF00000000}"/>
  </bookViews>
  <sheets>
    <sheet name="carboncycle" sheetId="7" r:id="rId1"/>
    <sheet name="temperature" sheetId="12" r:id="rId2"/>
    <sheet name="economy" sheetId="13" r:id="rId3"/>
    <sheet name="results" sheetId="14" r:id="rId4"/>
  </sheets>
  <definedNames>
    <definedName name="solver_adj" localSheetId="2" hidden="1">economy!$AX$66</definedName>
    <definedName name="solver_adj" localSheetId="1" hidden="1">temperature!$L$1:$L$4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ng" localSheetId="2" hidden="1">1</definedName>
    <definedName name="solver_est" localSheetId="2" hidden="1">1</definedName>
    <definedName name="solver_est" localSheetId="1" hidden="1">1</definedName>
    <definedName name="solver_itr" localSheetId="2" hidden="1">100</definedName>
    <definedName name="solver_itr" localSheetId="1" hidden="1">100</definedName>
    <definedName name="solver_lin" localSheetId="2" hidden="1">2</definedName>
    <definedName name="solver_lin" localSheetId="1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eg" localSheetId="1" hidden="1">2</definedName>
    <definedName name="solver_nod" localSheetId="2" hidden="1">2147483647</definedName>
    <definedName name="solver_num" localSheetId="2" hidden="1">0</definedName>
    <definedName name="solver_num" localSheetId="1" hidden="1">0</definedName>
    <definedName name="solver_nwt" localSheetId="2" hidden="1">1</definedName>
    <definedName name="solver_nwt" localSheetId="1" hidden="1">1</definedName>
    <definedName name="solver_opt" localSheetId="2" hidden="1">economy!$BA$66</definedName>
    <definedName name="solver_opt" localSheetId="1" hidden="1">temperature!$M$1</definedName>
    <definedName name="solver_pre" localSheetId="2" hidden="1">0.000001</definedName>
    <definedName name="solver_pre" localSheetId="1" hidden="1">0.000001</definedName>
    <definedName name="solver_rbv" localSheetId="2" hidden="1">1</definedName>
    <definedName name="solver_rlx" localSheetId="2" hidden="1">1</definedName>
    <definedName name="solver_rsd" localSheetId="2" hidden="1">0</definedName>
    <definedName name="solver_scl" localSheetId="2" hidden="1">2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tim" localSheetId="2" hidden="1">100</definedName>
    <definedName name="solver_tim" localSheetId="1" hidden="1">100</definedName>
    <definedName name="solver_tol" localSheetId="2" hidden="1">0.05</definedName>
    <definedName name="solver_tol" localSheetId="1" hidden="1">0.05</definedName>
    <definedName name="solver_typ" localSheetId="2" hidden="1">3</definedName>
    <definedName name="solver_typ" localSheetId="1" hidden="1">2</definedName>
    <definedName name="solver_val" localSheetId="2" hidden="1">0.05</definedName>
    <definedName name="solver_val" localSheetId="1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67" i="13" l="1"/>
  <c r="BB66" i="13"/>
  <c r="BE66" i="13" s="1"/>
  <c r="AR67" i="13" l="1"/>
  <c r="AN18" i="13" l="1"/>
  <c r="AN19" i="13" s="1"/>
  <c r="AN20" i="13" s="1"/>
  <c r="AN21" i="13" s="1"/>
  <c r="AN22" i="13" s="1"/>
  <c r="AN23" i="13" s="1"/>
  <c r="AN24" i="13" s="1"/>
  <c r="AN25" i="13" s="1"/>
  <c r="AN26" i="13" s="1"/>
  <c r="AN27" i="13" s="1"/>
  <c r="AN28" i="13" s="1"/>
  <c r="AN29" i="13" s="1"/>
  <c r="AN30" i="13" s="1"/>
  <c r="AN31" i="13" s="1"/>
  <c r="AN32" i="13" s="1"/>
  <c r="AN33" i="13" s="1"/>
  <c r="AN34" i="13" s="1"/>
  <c r="AN35" i="13" s="1"/>
  <c r="AN36" i="13" s="1"/>
  <c r="AN37" i="13" s="1"/>
  <c r="AN38" i="13" s="1"/>
  <c r="AN39" i="13" s="1"/>
  <c r="AN40" i="13" s="1"/>
  <c r="AN41" i="13" s="1"/>
  <c r="AN42" i="13" s="1"/>
  <c r="AN43" i="13" s="1"/>
  <c r="AN44" i="13" s="1"/>
  <c r="AN45" i="13" s="1"/>
  <c r="AN46" i="13" s="1"/>
  <c r="AN47" i="13" s="1"/>
  <c r="AN48" i="13" s="1"/>
  <c r="AN49" i="13" s="1"/>
  <c r="AN50" i="13" s="1"/>
  <c r="AN51" i="13" s="1"/>
  <c r="AN52" i="13" s="1"/>
  <c r="AN53" i="13" s="1"/>
  <c r="AN54" i="13" s="1"/>
  <c r="AN55" i="13" s="1"/>
  <c r="AN56" i="13" s="1"/>
  <c r="AN57" i="13" s="1"/>
  <c r="AN58" i="13" s="1"/>
  <c r="AN59" i="13" s="1"/>
  <c r="AN60" i="13" s="1"/>
  <c r="AN61" i="13" s="1"/>
  <c r="AN62" i="13" s="1"/>
  <c r="AN63" i="13" s="1"/>
  <c r="AN64" i="13" s="1"/>
  <c r="AN65" i="13" s="1"/>
  <c r="AN66" i="13" s="1"/>
  <c r="AL14" i="13"/>
  <c r="AL15" i="13" s="1"/>
  <c r="AL16" i="13" s="1"/>
  <c r="AL17" i="13" s="1"/>
  <c r="AL18" i="13" s="1"/>
  <c r="AL19" i="13" s="1"/>
  <c r="AL20" i="13" s="1"/>
  <c r="AL21" i="13" s="1"/>
  <c r="AL22" i="13" s="1"/>
  <c r="AL23" i="13" s="1"/>
  <c r="AL24" i="13" s="1"/>
  <c r="AL25" i="13" s="1"/>
  <c r="AL26" i="13" s="1"/>
  <c r="AL27" i="13" s="1"/>
  <c r="AL28" i="13" s="1"/>
  <c r="AL29" i="13" s="1"/>
  <c r="AL30" i="13" s="1"/>
  <c r="AL31" i="13" s="1"/>
  <c r="AL32" i="13" s="1"/>
  <c r="AL33" i="13" s="1"/>
  <c r="AL34" i="13" s="1"/>
  <c r="AL35" i="13" s="1"/>
  <c r="AL36" i="13" s="1"/>
  <c r="AL37" i="13" s="1"/>
  <c r="AL38" i="13" s="1"/>
  <c r="AL39" i="13" s="1"/>
  <c r="AL40" i="13" s="1"/>
  <c r="AL41" i="13" s="1"/>
  <c r="AL42" i="13" s="1"/>
  <c r="AL43" i="13" s="1"/>
  <c r="AL44" i="13" s="1"/>
  <c r="AL45" i="13" s="1"/>
  <c r="AL46" i="13" s="1"/>
  <c r="AL47" i="13" s="1"/>
  <c r="AL48" i="13" s="1"/>
  <c r="AL49" i="13" s="1"/>
  <c r="AL50" i="13" s="1"/>
  <c r="AL51" i="13" s="1"/>
  <c r="AL52" i="13" s="1"/>
  <c r="AL53" i="13" s="1"/>
  <c r="AL54" i="13" s="1"/>
  <c r="AL55" i="13" s="1"/>
  <c r="AL56" i="13" s="1"/>
  <c r="AL57" i="13" s="1"/>
  <c r="AL58" i="13" s="1"/>
  <c r="AL59" i="13" s="1"/>
  <c r="AL60" i="13" s="1"/>
  <c r="AL61" i="13" s="1"/>
  <c r="AL62" i="13" s="1"/>
  <c r="AL63" i="13" s="1"/>
  <c r="AL64" i="13" s="1"/>
  <c r="AL65" i="13" s="1"/>
  <c r="AL66" i="13" s="1"/>
  <c r="AN10" i="13"/>
  <c r="AN11" i="13" s="1"/>
  <c r="AN12" i="13" s="1"/>
  <c r="AN13" i="13" s="1"/>
  <c r="AN14" i="13" s="1"/>
  <c r="AN15" i="13" s="1"/>
  <c r="AN16" i="13" s="1"/>
  <c r="AN17" i="13" s="1"/>
  <c r="AL10" i="13"/>
  <c r="AL11" i="13" s="1"/>
  <c r="AL12" i="13" s="1"/>
  <c r="AL13" i="13" s="1"/>
  <c r="AM8" i="13"/>
  <c r="AM9" i="13" s="1"/>
  <c r="AM10" i="13" s="1"/>
  <c r="AM11" i="13" s="1"/>
  <c r="AM12" i="13" s="1"/>
  <c r="AM13" i="13" s="1"/>
  <c r="AM14" i="13" s="1"/>
  <c r="AM15" i="13" s="1"/>
  <c r="AM16" i="13" s="1"/>
  <c r="AM17" i="13" s="1"/>
  <c r="AM18" i="13" s="1"/>
  <c r="AM19" i="13" s="1"/>
  <c r="AM20" i="13" s="1"/>
  <c r="AM21" i="13" s="1"/>
  <c r="AM22" i="13" s="1"/>
  <c r="AM23" i="13" s="1"/>
  <c r="AM24" i="13" s="1"/>
  <c r="AM25" i="13" s="1"/>
  <c r="AM26" i="13" s="1"/>
  <c r="AM27" i="13" s="1"/>
  <c r="AM28" i="13" s="1"/>
  <c r="AM29" i="13" s="1"/>
  <c r="AM30" i="13" s="1"/>
  <c r="AM31" i="13" s="1"/>
  <c r="AM32" i="13" s="1"/>
  <c r="AM33" i="13" s="1"/>
  <c r="AM34" i="13" s="1"/>
  <c r="AM35" i="13" s="1"/>
  <c r="AM36" i="13" s="1"/>
  <c r="AM37" i="13" s="1"/>
  <c r="AM38" i="13" s="1"/>
  <c r="AM39" i="13" s="1"/>
  <c r="AM40" i="13" s="1"/>
  <c r="AM41" i="13" s="1"/>
  <c r="AM42" i="13" s="1"/>
  <c r="AM43" i="13" s="1"/>
  <c r="AM44" i="13" s="1"/>
  <c r="AM45" i="13" s="1"/>
  <c r="AM46" i="13" s="1"/>
  <c r="AM47" i="13" s="1"/>
  <c r="AM48" i="13" s="1"/>
  <c r="AM49" i="13" s="1"/>
  <c r="AM50" i="13" s="1"/>
  <c r="AM51" i="13" s="1"/>
  <c r="AM52" i="13" s="1"/>
  <c r="AM53" i="13" s="1"/>
  <c r="AM54" i="13" s="1"/>
  <c r="AM55" i="13" s="1"/>
  <c r="AM56" i="13" s="1"/>
  <c r="AM57" i="13" s="1"/>
  <c r="AM58" i="13" s="1"/>
  <c r="AM59" i="13" s="1"/>
  <c r="AM60" i="13" s="1"/>
  <c r="AM61" i="13" s="1"/>
  <c r="AM62" i="13" s="1"/>
  <c r="AM63" i="13" s="1"/>
  <c r="AM64" i="13" s="1"/>
  <c r="AM65" i="13" s="1"/>
  <c r="AM66" i="13" s="1"/>
  <c r="AN7" i="13"/>
  <c r="AN8" i="13" s="1"/>
  <c r="AN9" i="13" s="1"/>
  <c r="AM7" i="13"/>
  <c r="AL7" i="13"/>
  <c r="AL8" i="13" s="1"/>
  <c r="AL9" i="13" s="1"/>
  <c r="G3" i="12"/>
  <c r="BA2" i="13"/>
  <c r="E27" i="14"/>
  <c r="E26" i="14"/>
  <c r="D26" i="14"/>
  <c r="C26" i="14"/>
  <c r="B26" i="14"/>
  <c r="E25" i="14"/>
  <c r="D25" i="14"/>
  <c r="C25" i="14"/>
  <c r="B25" i="14"/>
  <c r="E24" i="14"/>
  <c r="D24" i="14"/>
  <c r="C24" i="14"/>
  <c r="B24" i="14"/>
  <c r="E23" i="14"/>
  <c r="D23" i="14"/>
  <c r="C23" i="14"/>
  <c r="B23" i="14"/>
  <c r="E22" i="14"/>
  <c r="D22" i="14"/>
  <c r="C22" i="14"/>
  <c r="B22" i="14"/>
  <c r="E21" i="14"/>
  <c r="D21" i="14"/>
  <c r="C21" i="14"/>
  <c r="B21" i="14"/>
  <c r="E20" i="14"/>
  <c r="D20" i="14"/>
  <c r="C20" i="14"/>
  <c r="B20" i="14"/>
  <c r="E19" i="14"/>
  <c r="D19" i="14"/>
  <c r="C19" i="14"/>
  <c r="B19" i="14"/>
  <c r="E18" i="14"/>
  <c r="D18" i="14"/>
  <c r="C18" i="14"/>
  <c r="B18" i="14"/>
  <c r="E17" i="14"/>
  <c r="D17" i="14"/>
  <c r="C17" i="14"/>
  <c r="B17" i="14"/>
  <c r="E16" i="14"/>
  <c r="D16" i="14"/>
  <c r="C16" i="14"/>
  <c r="B16" i="14"/>
  <c r="E15" i="14"/>
  <c r="D15" i="14"/>
  <c r="C15" i="14"/>
  <c r="B15" i="14"/>
  <c r="E14" i="14"/>
  <c r="D14" i="14"/>
  <c r="C14" i="14"/>
  <c r="B14" i="14"/>
  <c r="E13" i="14"/>
  <c r="D13" i="14"/>
  <c r="C13" i="14"/>
  <c r="B13" i="14"/>
  <c r="E12" i="14"/>
  <c r="D12" i="14"/>
  <c r="C12" i="14"/>
  <c r="B12" i="14"/>
  <c r="E11" i="14"/>
  <c r="D11" i="14"/>
  <c r="C11" i="14"/>
  <c r="B11" i="14"/>
  <c r="E10" i="14"/>
  <c r="D10" i="14"/>
  <c r="C10" i="14"/>
  <c r="B10" i="14"/>
  <c r="E9" i="14"/>
  <c r="D9" i="14"/>
  <c r="C9" i="14"/>
  <c r="B9" i="14"/>
  <c r="E8" i="14"/>
  <c r="D8" i="14"/>
  <c r="C8" i="14"/>
  <c r="B8" i="14"/>
  <c r="E7" i="14"/>
  <c r="D7" i="14"/>
  <c r="C7" i="14"/>
  <c r="B7" i="14"/>
  <c r="E6" i="14"/>
  <c r="D6" i="14"/>
  <c r="C6" i="14"/>
  <c r="B6" i="14"/>
  <c r="A7" i="14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BH348" i="13"/>
  <c r="AZ348" i="13" s="1"/>
  <c r="BK66" i="13"/>
  <c r="BK65" i="13"/>
  <c r="BK64" i="13"/>
  <c r="BK63" i="13"/>
  <c r="BK62" i="13"/>
  <c r="BK61" i="13"/>
  <c r="BB61" i="13"/>
  <c r="BK60" i="13"/>
  <c r="BD60" i="13"/>
  <c r="BC60" i="13"/>
  <c r="BB60" i="13"/>
  <c r="BA60" i="13"/>
  <c r="BK59" i="13"/>
  <c r="BD59" i="13"/>
  <c r="BC59" i="13"/>
  <c r="BB59" i="13"/>
  <c r="BA59" i="13"/>
  <c r="BK58" i="13"/>
  <c r="BD58" i="13"/>
  <c r="BC58" i="13"/>
  <c r="BB58" i="13"/>
  <c r="BA58" i="13"/>
  <c r="BK57" i="13"/>
  <c r="BD57" i="13"/>
  <c r="BC57" i="13"/>
  <c r="BB57" i="13"/>
  <c r="BA57" i="13"/>
  <c r="BK56" i="13"/>
  <c r="BD56" i="13"/>
  <c r="BC56" i="13"/>
  <c r="BB56" i="13"/>
  <c r="BA56" i="13"/>
  <c r="BK55" i="13"/>
  <c r="BD55" i="13"/>
  <c r="BC55" i="13"/>
  <c r="BB55" i="13"/>
  <c r="BA55" i="13"/>
  <c r="BK54" i="13"/>
  <c r="BD54" i="13"/>
  <c r="BC54" i="13"/>
  <c r="BB54" i="13"/>
  <c r="BA54" i="13"/>
  <c r="BK53" i="13"/>
  <c r="BD53" i="13"/>
  <c r="BC53" i="13"/>
  <c r="BB53" i="13"/>
  <c r="BA53" i="13"/>
  <c r="BK52" i="13"/>
  <c r="BD52" i="13"/>
  <c r="BC52" i="13"/>
  <c r="BB52" i="13"/>
  <c r="BA52" i="13"/>
  <c r="BK51" i="13"/>
  <c r="BD51" i="13"/>
  <c r="BC51" i="13"/>
  <c r="BB51" i="13"/>
  <c r="BA51" i="13"/>
  <c r="BK50" i="13"/>
  <c r="BD50" i="13"/>
  <c r="BC50" i="13"/>
  <c r="BB50" i="13"/>
  <c r="BA50" i="13"/>
  <c r="BK49" i="13"/>
  <c r="BD49" i="13"/>
  <c r="BC49" i="13"/>
  <c r="BB49" i="13"/>
  <c r="BA49" i="13"/>
  <c r="BK48" i="13"/>
  <c r="BD48" i="13"/>
  <c r="BC48" i="13"/>
  <c r="BB48" i="13"/>
  <c r="BA48" i="13"/>
  <c r="BK47" i="13"/>
  <c r="BD47" i="13"/>
  <c r="BC47" i="13"/>
  <c r="BB47" i="13"/>
  <c r="BA47" i="13"/>
  <c r="BK46" i="13"/>
  <c r="BD46" i="13"/>
  <c r="BC46" i="13"/>
  <c r="BB46" i="13"/>
  <c r="BA46" i="13"/>
  <c r="BK45" i="13"/>
  <c r="BD45" i="13"/>
  <c r="BC45" i="13"/>
  <c r="BB45" i="13"/>
  <c r="BA45" i="13"/>
  <c r="BK44" i="13"/>
  <c r="BD44" i="13"/>
  <c r="BC44" i="13"/>
  <c r="BB44" i="13"/>
  <c r="BA44" i="13"/>
  <c r="BK43" i="13"/>
  <c r="BD43" i="13"/>
  <c r="BC43" i="13"/>
  <c r="BB43" i="13"/>
  <c r="BA43" i="13"/>
  <c r="BK42" i="13"/>
  <c r="BD42" i="13"/>
  <c r="BC42" i="13"/>
  <c r="BB42" i="13"/>
  <c r="BA42" i="13"/>
  <c r="BK41" i="13"/>
  <c r="BD41" i="13"/>
  <c r="BC41" i="13"/>
  <c r="BB41" i="13"/>
  <c r="BA41" i="13"/>
  <c r="BK40" i="13"/>
  <c r="BD40" i="13"/>
  <c r="BC40" i="13"/>
  <c r="BB40" i="13"/>
  <c r="BA40" i="13"/>
  <c r="BK39" i="13"/>
  <c r="BD39" i="13"/>
  <c r="BC39" i="13"/>
  <c r="BB39" i="13"/>
  <c r="BA39" i="13"/>
  <c r="BK38" i="13"/>
  <c r="BD38" i="13"/>
  <c r="BC38" i="13"/>
  <c r="BB38" i="13"/>
  <c r="BA38" i="13"/>
  <c r="BK37" i="13"/>
  <c r="BD37" i="13"/>
  <c r="BC37" i="13"/>
  <c r="BB37" i="13"/>
  <c r="BA37" i="13"/>
  <c r="BK36" i="13"/>
  <c r="BD36" i="13"/>
  <c r="BC36" i="13"/>
  <c r="BB36" i="13"/>
  <c r="BA36" i="13"/>
  <c r="BK35" i="13"/>
  <c r="BD35" i="13"/>
  <c r="BC35" i="13"/>
  <c r="BB35" i="13"/>
  <c r="BA35" i="13"/>
  <c r="BK34" i="13"/>
  <c r="BD34" i="13"/>
  <c r="BC34" i="13"/>
  <c r="BB34" i="13"/>
  <c r="BA34" i="13"/>
  <c r="BK33" i="13"/>
  <c r="BD33" i="13"/>
  <c r="BC33" i="13"/>
  <c r="BB33" i="13"/>
  <c r="BA33" i="13"/>
  <c r="BK32" i="13"/>
  <c r="BD32" i="13"/>
  <c r="BC32" i="13"/>
  <c r="BB32" i="13"/>
  <c r="BA32" i="13"/>
  <c r="BK31" i="13"/>
  <c r="BD31" i="13"/>
  <c r="BC31" i="13"/>
  <c r="BB31" i="13"/>
  <c r="BA31" i="13"/>
  <c r="BK30" i="13"/>
  <c r="BD30" i="13"/>
  <c r="BC30" i="13"/>
  <c r="BB30" i="13"/>
  <c r="BA30" i="13"/>
  <c r="BK29" i="13"/>
  <c r="BD29" i="13"/>
  <c r="BC29" i="13"/>
  <c r="BB29" i="13"/>
  <c r="BA29" i="13"/>
  <c r="BK28" i="13"/>
  <c r="BD28" i="13"/>
  <c r="BC28" i="13"/>
  <c r="BB28" i="13"/>
  <c r="BA28" i="13"/>
  <c r="BK27" i="13"/>
  <c r="BD27" i="13"/>
  <c r="BC27" i="13"/>
  <c r="BB27" i="13"/>
  <c r="BA27" i="13"/>
  <c r="BK26" i="13"/>
  <c r="BD26" i="13"/>
  <c r="BC26" i="13"/>
  <c r="BB26" i="13"/>
  <c r="BA26" i="13"/>
  <c r="BK25" i="13"/>
  <c r="BD25" i="13"/>
  <c r="BC25" i="13"/>
  <c r="BB25" i="13"/>
  <c r="BA25" i="13"/>
  <c r="BK24" i="13"/>
  <c r="BD24" i="13"/>
  <c r="BC24" i="13"/>
  <c r="BB24" i="13"/>
  <c r="BA24" i="13"/>
  <c r="BK23" i="13"/>
  <c r="BD23" i="13"/>
  <c r="BC23" i="13"/>
  <c r="BB23" i="13"/>
  <c r="BA23" i="13"/>
  <c r="BK22" i="13"/>
  <c r="BD22" i="13"/>
  <c r="BC22" i="13"/>
  <c r="BB22" i="13"/>
  <c r="BA22" i="13"/>
  <c r="BK21" i="13"/>
  <c r="BD21" i="13"/>
  <c r="BC21" i="13"/>
  <c r="BB21" i="13"/>
  <c r="BA21" i="13"/>
  <c r="BK20" i="13"/>
  <c r="BD20" i="13"/>
  <c r="BC20" i="13"/>
  <c r="BB20" i="13"/>
  <c r="BA20" i="13"/>
  <c r="BK19" i="13"/>
  <c r="BD19" i="13"/>
  <c r="BC19" i="13"/>
  <c r="BB19" i="13"/>
  <c r="BA19" i="13"/>
  <c r="BK18" i="13"/>
  <c r="BD18" i="13"/>
  <c r="BC18" i="13"/>
  <c r="BB18" i="13"/>
  <c r="BA18" i="13"/>
  <c r="BK17" i="13"/>
  <c r="BD17" i="13"/>
  <c r="BC17" i="13"/>
  <c r="BB17" i="13"/>
  <c r="BA17" i="13"/>
  <c r="BK16" i="13"/>
  <c r="BD16" i="13"/>
  <c r="BC16" i="13"/>
  <c r="BB16" i="13"/>
  <c r="BA16" i="13"/>
  <c r="BK15" i="13"/>
  <c r="BD15" i="13"/>
  <c r="BC15" i="13"/>
  <c r="BB15" i="13"/>
  <c r="BA15" i="13"/>
  <c r="BK14" i="13"/>
  <c r="BD14" i="13"/>
  <c r="BC14" i="13"/>
  <c r="BB14" i="13"/>
  <c r="BA14" i="13"/>
  <c r="BK13" i="13"/>
  <c r="BD13" i="13"/>
  <c r="BC13" i="13"/>
  <c r="BB13" i="13"/>
  <c r="BA13" i="13"/>
  <c r="BK12" i="13"/>
  <c r="BD12" i="13"/>
  <c r="BC12" i="13"/>
  <c r="BB12" i="13"/>
  <c r="BA12" i="13"/>
  <c r="BK11" i="13"/>
  <c r="BD11" i="13"/>
  <c r="BC11" i="13"/>
  <c r="BB11" i="13"/>
  <c r="BA11" i="13"/>
  <c r="BK10" i="13"/>
  <c r="BD10" i="13"/>
  <c r="BC10" i="13"/>
  <c r="BB10" i="13"/>
  <c r="BA10" i="13"/>
  <c r="BK9" i="13"/>
  <c r="BD9" i="13"/>
  <c r="BC9" i="13"/>
  <c r="BB9" i="13"/>
  <c r="BA9" i="13"/>
  <c r="BK8" i="13"/>
  <c r="BD8" i="13"/>
  <c r="BC8" i="13"/>
  <c r="BB8" i="13"/>
  <c r="BA8" i="13"/>
  <c r="BK7" i="13"/>
  <c r="BD7" i="13"/>
  <c r="BC7" i="13"/>
  <c r="BB7" i="13"/>
  <c r="BA7" i="13"/>
  <c r="BD6" i="13"/>
  <c r="BC6" i="13"/>
  <c r="BB6" i="13"/>
  <c r="BA6" i="13"/>
  <c r="AC66" i="13"/>
  <c r="AE65" i="13"/>
  <c r="AD65" i="13"/>
  <c r="AC65" i="13"/>
  <c r="AF65" i="13" s="1"/>
  <c r="AE64" i="13"/>
  <c r="AH64" i="13" s="1"/>
  <c r="AD64" i="13"/>
  <c r="AG65" i="13" s="1"/>
  <c r="AC64" i="13"/>
  <c r="AE63" i="13"/>
  <c r="AH63" i="13" s="1"/>
  <c r="AD63" i="13"/>
  <c r="AC63" i="13"/>
  <c r="AE62" i="13"/>
  <c r="AD62" i="13"/>
  <c r="AG62" i="13" s="1"/>
  <c r="AC62" i="13"/>
  <c r="AF62" i="13" s="1"/>
  <c r="AG61" i="13"/>
  <c r="AE61" i="13"/>
  <c r="AD61" i="13"/>
  <c r="AC61" i="13"/>
  <c r="AE60" i="13"/>
  <c r="AD60" i="13"/>
  <c r="AC60" i="13"/>
  <c r="AE59" i="13"/>
  <c r="AH59" i="13" s="1"/>
  <c r="AD59" i="13"/>
  <c r="AG59" i="13" s="1"/>
  <c r="AC59" i="13"/>
  <c r="AE58" i="13"/>
  <c r="AD58" i="13"/>
  <c r="AC58" i="13"/>
  <c r="AE57" i="13"/>
  <c r="AD57" i="13"/>
  <c r="AG57" i="13" s="1"/>
  <c r="AC57" i="13"/>
  <c r="AF57" i="13" s="1"/>
  <c r="AE56" i="13"/>
  <c r="AH56" i="13" s="1"/>
  <c r="AD56" i="13"/>
  <c r="AC56" i="13"/>
  <c r="AE55" i="13"/>
  <c r="AD55" i="13"/>
  <c r="AC55" i="13"/>
  <c r="AF56" i="13" s="1"/>
  <c r="AE54" i="13"/>
  <c r="AD54" i="13"/>
  <c r="AC54" i="13"/>
  <c r="T66" i="13"/>
  <c r="X65" i="13"/>
  <c r="V65" i="13"/>
  <c r="Y65" i="13" s="1"/>
  <c r="U65" i="13"/>
  <c r="T65" i="13"/>
  <c r="W65" i="13" s="1"/>
  <c r="V64" i="13"/>
  <c r="U64" i="13"/>
  <c r="T64" i="13"/>
  <c r="V63" i="13"/>
  <c r="Y63" i="13" s="1"/>
  <c r="U63" i="13"/>
  <c r="X63" i="13" s="1"/>
  <c r="T63" i="13"/>
  <c r="W63" i="13" s="1"/>
  <c r="V62" i="13"/>
  <c r="U62" i="13"/>
  <c r="T62" i="13"/>
  <c r="V61" i="13"/>
  <c r="Y61" i="13" s="1"/>
  <c r="U61" i="13"/>
  <c r="X62" i="13" s="1"/>
  <c r="T61" i="13"/>
  <c r="W61" i="13" s="1"/>
  <c r="V60" i="13"/>
  <c r="Y60" i="13" s="1"/>
  <c r="U60" i="13"/>
  <c r="T60" i="13"/>
  <c r="V59" i="13"/>
  <c r="U59" i="13"/>
  <c r="X59" i="13" s="1"/>
  <c r="T59" i="13"/>
  <c r="W59" i="13" s="1"/>
  <c r="V58" i="13"/>
  <c r="Y58" i="13" s="1"/>
  <c r="U58" i="13"/>
  <c r="T58" i="13"/>
  <c r="V57" i="13"/>
  <c r="U57" i="13"/>
  <c r="X58" i="13" s="1"/>
  <c r="T57" i="13"/>
  <c r="W57" i="13" s="1"/>
  <c r="X56" i="13"/>
  <c r="V56" i="13"/>
  <c r="Y56" i="13" s="1"/>
  <c r="U56" i="13"/>
  <c r="T56" i="13"/>
  <c r="V55" i="13"/>
  <c r="U55" i="13"/>
  <c r="T55" i="13"/>
  <c r="P66" i="13"/>
  <c r="P58" i="13"/>
  <c r="M66" i="13"/>
  <c r="L66" i="13"/>
  <c r="K66" i="13"/>
  <c r="M65" i="13"/>
  <c r="L65" i="13"/>
  <c r="K65" i="13"/>
  <c r="N66" i="13" s="1"/>
  <c r="M64" i="13"/>
  <c r="P65" i="13" s="1"/>
  <c r="L64" i="13"/>
  <c r="K64" i="13"/>
  <c r="N64" i="13" s="1"/>
  <c r="M63" i="13"/>
  <c r="P63" i="13" s="1"/>
  <c r="L63" i="13"/>
  <c r="K63" i="13"/>
  <c r="M62" i="13"/>
  <c r="L62" i="13"/>
  <c r="O62" i="13" s="1"/>
  <c r="K62" i="13"/>
  <c r="N63" i="13" s="1"/>
  <c r="M61" i="13"/>
  <c r="P62" i="13" s="1"/>
  <c r="L61" i="13"/>
  <c r="K61" i="13"/>
  <c r="M60" i="13"/>
  <c r="P60" i="13" s="1"/>
  <c r="L60" i="13"/>
  <c r="K60" i="13"/>
  <c r="M59" i="13"/>
  <c r="P59" i="13" s="1"/>
  <c r="L59" i="13"/>
  <c r="O59" i="13" s="1"/>
  <c r="K59" i="13"/>
  <c r="N59" i="13" s="1"/>
  <c r="M58" i="13"/>
  <c r="L58" i="13"/>
  <c r="K58" i="13"/>
  <c r="M57" i="13"/>
  <c r="L57" i="13"/>
  <c r="K57" i="13"/>
  <c r="N58" i="13" s="1"/>
  <c r="G66" i="13"/>
  <c r="F66" i="13"/>
  <c r="E66" i="13"/>
  <c r="G65" i="13"/>
  <c r="F65" i="13"/>
  <c r="E65" i="13"/>
  <c r="G64" i="13"/>
  <c r="F64" i="13"/>
  <c r="E64" i="13"/>
  <c r="G63" i="13"/>
  <c r="F63" i="13"/>
  <c r="E63" i="13"/>
  <c r="G62" i="13"/>
  <c r="F62" i="13"/>
  <c r="E62" i="13"/>
  <c r="G61" i="13"/>
  <c r="F61" i="13"/>
  <c r="E61" i="13"/>
  <c r="G60" i="13"/>
  <c r="F60" i="13"/>
  <c r="E60" i="13"/>
  <c r="G59" i="13"/>
  <c r="F59" i="13"/>
  <c r="E59" i="13"/>
  <c r="G58" i="13"/>
  <c r="F58" i="13"/>
  <c r="E58" i="13"/>
  <c r="G57" i="13"/>
  <c r="F57" i="13"/>
  <c r="E57" i="13"/>
  <c r="G177" i="12"/>
  <c r="G176" i="12"/>
  <c r="G175" i="12"/>
  <c r="G174" i="12"/>
  <c r="G173" i="12"/>
  <c r="G172" i="12"/>
  <c r="G171" i="12"/>
  <c r="G170" i="12"/>
  <c r="G169" i="12"/>
  <c r="G168" i="12"/>
  <c r="G167" i="12"/>
  <c r="G166" i="12"/>
  <c r="G165" i="12"/>
  <c r="G164" i="12"/>
  <c r="G163" i="12"/>
  <c r="G162" i="12"/>
  <c r="G161" i="12"/>
  <c r="G160" i="12"/>
  <c r="G159" i="12"/>
  <c r="G158" i="12"/>
  <c r="G157" i="12"/>
  <c r="G156" i="12"/>
  <c r="G155" i="12"/>
  <c r="G154" i="12"/>
  <c r="G153" i="12"/>
  <c r="G152" i="12"/>
  <c r="G151" i="12"/>
  <c r="G150" i="12"/>
  <c r="G149" i="12"/>
  <c r="G148" i="12"/>
  <c r="G147" i="12"/>
  <c r="G146" i="12"/>
  <c r="G145" i="12"/>
  <c r="G144" i="12"/>
  <c r="G143" i="12"/>
  <c r="G142" i="12"/>
  <c r="G141" i="12"/>
  <c r="G140" i="12"/>
  <c r="G139" i="12"/>
  <c r="G138" i="12"/>
  <c r="G137" i="12"/>
  <c r="G136" i="12"/>
  <c r="G135" i="12"/>
  <c r="G134" i="12"/>
  <c r="G133" i="12"/>
  <c r="G132" i="12"/>
  <c r="G131" i="12"/>
  <c r="G130" i="12"/>
  <c r="G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H103" i="12" s="1"/>
  <c r="G102" i="12"/>
  <c r="G101" i="12"/>
  <c r="G100" i="12"/>
  <c r="G99" i="12"/>
  <c r="G98" i="12"/>
  <c r="G97" i="12"/>
  <c r="G96" i="12"/>
  <c r="G95" i="12"/>
  <c r="H95" i="12" s="1"/>
  <c r="G94" i="12"/>
  <c r="G93" i="12"/>
  <c r="G92" i="12"/>
  <c r="G91" i="12"/>
  <c r="G90" i="12"/>
  <c r="G89" i="12"/>
  <c r="G88" i="12"/>
  <c r="G87" i="12"/>
  <c r="H87" i="12" s="1"/>
  <c r="G86" i="12"/>
  <c r="G85" i="12"/>
  <c r="G84" i="12"/>
  <c r="G83" i="12"/>
  <c r="G82" i="12"/>
  <c r="G81" i="12"/>
  <c r="G80" i="12"/>
  <c r="G79" i="12"/>
  <c r="H79" i="12" s="1"/>
  <c r="G78" i="12"/>
  <c r="G77" i="12"/>
  <c r="G76" i="12"/>
  <c r="G75" i="12"/>
  <c r="G74" i="12"/>
  <c r="G73" i="12"/>
  <c r="G72" i="12"/>
  <c r="G71" i="12"/>
  <c r="H71" i="12" s="1"/>
  <c r="G70" i="12"/>
  <c r="G69" i="12"/>
  <c r="G68" i="12"/>
  <c r="G67" i="12"/>
  <c r="G66" i="12"/>
  <c r="G65" i="12"/>
  <c r="G64" i="12"/>
  <c r="G63" i="12"/>
  <c r="H63" i="12" s="1"/>
  <c r="G62" i="12"/>
  <c r="G61" i="12"/>
  <c r="G60" i="12"/>
  <c r="G59" i="12"/>
  <c r="G58" i="12"/>
  <c r="G57" i="12"/>
  <c r="G56" i="12"/>
  <c r="G55" i="12"/>
  <c r="H55" i="12" s="1"/>
  <c r="G54" i="12"/>
  <c r="G53" i="12"/>
  <c r="G52" i="12"/>
  <c r="G51" i="12"/>
  <c r="G50" i="12"/>
  <c r="G49" i="12"/>
  <c r="G48" i="12"/>
  <c r="G47" i="12"/>
  <c r="H47" i="12" s="1"/>
  <c r="G46" i="12"/>
  <c r="H46" i="12" s="1"/>
  <c r="G45" i="12"/>
  <c r="G44" i="12"/>
  <c r="G43" i="12"/>
  <c r="G42" i="12"/>
  <c r="G41" i="12"/>
  <c r="G40" i="12"/>
  <c r="G39" i="12"/>
  <c r="G38" i="12"/>
  <c r="H38" i="12" s="1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H23" i="12" s="1"/>
  <c r="G22" i="12"/>
  <c r="H22" i="12" s="1"/>
  <c r="G21" i="12"/>
  <c r="G20" i="12"/>
  <c r="G19" i="12"/>
  <c r="G18" i="12"/>
  <c r="G17" i="12"/>
  <c r="H17" i="12" s="1"/>
  <c r="G16" i="12"/>
  <c r="G15" i="12"/>
  <c r="G14" i="12"/>
  <c r="G13" i="12"/>
  <c r="G12" i="12"/>
  <c r="G11" i="12"/>
  <c r="G10" i="12"/>
  <c r="G9" i="12"/>
  <c r="G8" i="12"/>
  <c r="G7" i="12"/>
  <c r="G6" i="12"/>
  <c r="A178" i="12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H171" i="12"/>
  <c r="C166" i="12"/>
  <c r="C160" i="12"/>
  <c r="H144" i="12"/>
  <c r="C144" i="12"/>
  <c r="H140" i="12"/>
  <c r="H136" i="12"/>
  <c r="C136" i="12"/>
  <c r="H132" i="12"/>
  <c r="H128" i="12"/>
  <c r="C128" i="12"/>
  <c r="H124" i="12"/>
  <c r="H120" i="12"/>
  <c r="C120" i="12"/>
  <c r="H116" i="12"/>
  <c r="H112" i="12"/>
  <c r="C112" i="12"/>
  <c r="H108" i="12"/>
  <c r="H104" i="12"/>
  <c r="C104" i="12"/>
  <c r="H100" i="12"/>
  <c r="H96" i="12"/>
  <c r="C96" i="12"/>
  <c r="H92" i="12"/>
  <c r="H88" i="12"/>
  <c r="C88" i="12"/>
  <c r="H84" i="12"/>
  <c r="H80" i="12"/>
  <c r="C80" i="12"/>
  <c r="H76" i="12"/>
  <c r="H72" i="12"/>
  <c r="C72" i="12"/>
  <c r="H68" i="12"/>
  <c r="H64" i="12"/>
  <c r="C64" i="12"/>
  <c r="H60" i="12"/>
  <c r="H56" i="12"/>
  <c r="C56" i="12"/>
  <c r="H53" i="12"/>
  <c r="H52" i="12"/>
  <c r="H51" i="12"/>
  <c r="H45" i="12"/>
  <c r="H39" i="12"/>
  <c r="H37" i="12"/>
  <c r="H31" i="12"/>
  <c r="H30" i="12"/>
  <c r="H29" i="12"/>
  <c r="H21" i="12"/>
  <c r="H16" i="12"/>
  <c r="H15" i="12"/>
  <c r="H13" i="12"/>
  <c r="H12" i="12"/>
  <c r="C12" i="12"/>
  <c r="H11" i="12"/>
  <c r="H9" i="12"/>
  <c r="H8" i="12"/>
  <c r="J7" i="12"/>
  <c r="H7" i="12"/>
  <c r="I7" i="12" s="1"/>
  <c r="H6" i="12"/>
  <c r="J5" i="12"/>
  <c r="J4" i="12"/>
  <c r="C4" i="12"/>
  <c r="C138" i="12" s="1"/>
  <c r="H165" i="12"/>
  <c r="M276" i="7"/>
  <c r="M214" i="7"/>
  <c r="M108" i="7"/>
  <c r="M106" i="7"/>
  <c r="E14" i="7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E194" i="7" s="1"/>
  <c r="E195" i="7" s="1"/>
  <c r="E196" i="7" s="1"/>
  <c r="E197" i="7" s="1"/>
  <c r="E198" i="7" s="1"/>
  <c r="E199" i="7" s="1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211" i="7" s="1"/>
  <c r="E212" i="7" s="1"/>
  <c r="E213" i="7" s="1"/>
  <c r="E214" i="7" s="1"/>
  <c r="E215" i="7" s="1"/>
  <c r="E216" i="7" s="1"/>
  <c r="E217" i="7" s="1"/>
  <c r="E218" i="7" s="1"/>
  <c r="E219" i="7" s="1"/>
  <c r="E220" i="7" s="1"/>
  <c r="E221" i="7" s="1"/>
  <c r="E222" i="7" s="1"/>
  <c r="E223" i="7" s="1"/>
  <c r="E224" i="7" s="1"/>
  <c r="E225" i="7" s="1"/>
  <c r="E226" i="7" s="1"/>
  <c r="E227" i="7" s="1"/>
  <c r="E228" i="7" s="1"/>
  <c r="E229" i="7" s="1"/>
  <c r="E230" i="7" s="1"/>
  <c r="E231" i="7" s="1"/>
  <c r="E232" i="7" s="1"/>
  <c r="E233" i="7" s="1"/>
  <c r="E234" i="7" s="1"/>
  <c r="E235" i="7" s="1"/>
  <c r="E236" i="7" s="1"/>
  <c r="E237" i="7" s="1"/>
  <c r="E238" i="7" s="1"/>
  <c r="E239" i="7" s="1"/>
  <c r="E240" i="7" s="1"/>
  <c r="E241" i="7" s="1"/>
  <c r="E242" i="7" s="1"/>
  <c r="E243" i="7" s="1"/>
  <c r="E244" i="7" s="1"/>
  <c r="E245" i="7" s="1"/>
  <c r="E246" i="7" s="1"/>
  <c r="E247" i="7" s="1"/>
  <c r="E248" i="7" s="1"/>
  <c r="E249" i="7" s="1"/>
  <c r="E250" i="7" s="1"/>
  <c r="E251" i="7" s="1"/>
  <c r="E252" i="7" s="1"/>
  <c r="E253" i="7" s="1"/>
  <c r="E254" i="7" s="1"/>
  <c r="E255" i="7" s="1"/>
  <c r="E256" i="7" s="1"/>
  <c r="E257" i="7" s="1"/>
  <c r="E258" i="7" s="1"/>
  <c r="E259" i="7" s="1"/>
  <c r="E260" i="7" s="1"/>
  <c r="E261" i="7" s="1"/>
  <c r="E262" i="7" s="1"/>
  <c r="E263" i="7" s="1"/>
  <c r="E264" i="7" s="1"/>
  <c r="E265" i="7" s="1"/>
  <c r="E266" i="7" s="1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92" i="7" s="1"/>
  <c r="E293" i="7" s="1"/>
  <c r="E294" i="7" s="1"/>
  <c r="E295" i="7" s="1"/>
  <c r="E296" i="7" s="1"/>
  <c r="E297" i="7" s="1"/>
  <c r="E298" i="7" s="1"/>
  <c r="E299" i="7" s="1"/>
  <c r="E300" i="7" s="1"/>
  <c r="E301" i="7" s="1"/>
  <c r="E302" i="7" s="1"/>
  <c r="E303" i="7" s="1"/>
  <c r="E304" i="7" s="1"/>
  <c r="E305" i="7" s="1"/>
  <c r="E306" i="7" s="1"/>
  <c r="E307" i="7" s="1"/>
  <c r="E308" i="7" s="1"/>
  <c r="E309" i="7" s="1"/>
  <c r="E310" i="7" s="1"/>
  <c r="E311" i="7" s="1"/>
  <c r="E312" i="7" s="1"/>
  <c r="E313" i="7" s="1"/>
  <c r="E314" i="7" s="1"/>
  <c r="E315" i="7" s="1"/>
  <c r="E316" i="7" s="1"/>
  <c r="E317" i="7" s="1"/>
  <c r="E318" i="7" s="1"/>
  <c r="E319" i="7" s="1"/>
  <c r="E320" i="7" s="1"/>
  <c r="E321" i="7" s="1"/>
  <c r="E322" i="7" s="1"/>
  <c r="E323" i="7" s="1"/>
  <c r="E324" i="7" s="1"/>
  <c r="E325" i="7" s="1"/>
  <c r="E326" i="7" s="1"/>
  <c r="E327" i="7" s="1"/>
  <c r="E328" i="7" s="1"/>
  <c r="E329" i="7" s="1"/>
  <c r="E330" i="7" s="1"/>
  <c r="E331" i="7" s="1"/>
  <c r="E332" i="7" s="1"/>
  <c r="E333" i="7" s="1"/>
  <c r="E334" i="7" s="1"/>
  <c r="E335" i="7" s="1"/>
  <c r="E336" i="7" s="1"/>
  <c r="E337" i="7" s="1"/>
  <c r="E338" i="7" s="1"/>
  <c r="E339" i="7" s="1"/>
  <c r="E340" i="7" s="1"/>
  <c r="E341" i="7" s="1"/>
  <c r="E342" i="7" s="1"/>
  <c r="E343" i="7" s="1"/>
  <c r="E344" i="7" s="1"/>
  <c r="E345" i="7" s="1"/>
  <c r="E346" i="7" s="1"/>
  <c r="E347" i="7" s="1"/>
  <c r="E348" i="7" s="1"/>
  <c r="E349" i="7" s="1"/>
  <c r="E350" i="7" s="1"/>
  <c r="E351" i="7" s="1"/>
  <c r="E352" i="7" s="1"/>
  <c r="E353" i="7" s="1"/>
  <c r="E354" i="7" s="1"/>
  <c r="E355" i="7" s="1"/>
  <c r="E356" i="7" s="1"/>
  <c r="E357" i="7" s="1"/>
  <c r="E358" i="7" s="1"/>
  <c r="E359" i="7" s="1"/>
  <c r="E360" i="7" s="1"/>
  <c r="E361" i="7" s="1"/>
  <c r="E362" i="7" s="1"/>
  <c r="E363" i="7" s="1"/>
  <c r="E364" i="7" s="1"/>
  <c r="E365" i="7" s="1"/>
  <c r="E366" i="7" s="1"/>
  <c r="E367" i="7" s="1"/>
  <c r="E368" i="7" s="1"/>
  <c r="E369" i="7" s="1"/>
  <c r="E370" i="7" s="1"/>
  <c r="E371" i="7" s="1"/>
  <c r="E372" i="7" s="1"/>
  <c r="E373" i="7" s="1"/>
  <c r="E374" i="7" s="1"/>
  <c r="E375" i="7" s="1"/>
  <c r="E376" i="7" s="1"/>
  <c r="E377" i="7" s="1"/>
  <c r="E378" i="7" s="1"/>
  <c r="E379" i="7" s="1"/>
  <c r="E380" i="7" s="1"/>
  <c r="E381" i="7" s="1"/>
  <c r="E382" i="7" s="1"/>
  <c r="E383" i="7" s="1"/>
  <c r="E384" i="7" s="1"/>
  <c r="E385" i="7" s="1"/>
  <c r="E386" i="7" s="1"/>
  <c r="E387" i="7" s="1"/>
  <c r="E388" i="7" s="1"/>
  <c r="E389" i="7" s="1"/>
  <c r="E390" i="7" s="1"/>
  <c r="E391" i="7" s="1"/>
  <c r="E392" i="7" s="1"/>
  <c r="E393" i="7" s="1"/>
  <c r="E394" i="7" s="1"/>
  <c r="E395" i="7" s="1"/>
  <c r="E396" i="7" s="1"/>
  <c r="E397" i="7" s="1"/>
  <c r="E398" i="7" s="1"/>
  <c r="E399" i="7" s="1"/>
  <c r="E400" i="7" s="1"/>
  <c r="E401" i="7" s="1"/>
  <c r="E402" i="7" s="1"/>
  <c r="E403" i="7" s="1"/>
  <c r="E404" i="7" s="1"/>
  <c r="E405" i="7" s="1"/>
  <c r="E406" i="7" s="1"/>
  <c r="E407" i="7" s="1"/>
  <c r="E408" i="7" s="1"/>
  <c r="E409" i="7" s="1"/>
  <c r="E410" i="7" s="1"/>
  <c r="E411" i="7" s="1"/>
  <c r="E412" i="7" s="1"/>
  <c r="E413" i="7" s="1"/>
  <c r="E414" i="7" s="1"/>
  <c r="E415" i="7" s="1"/>
  <c r="E416" i="7" s="1"/>
  <c r="E417" i="7" s="1"/>
  <c r="E418" i="7" s="1"/>
  <c r="E419" i="7" s="1"/>
  <c r="E420" i="7" s="1"/>
  <c r="E421" i="7" s="1"/>
  <c r="E422" i="7" s="1"/>
  <c r="E423" i="7" s="1"/>
  <c r="E424" i="7" s="1"/>
  <c r="E425" i="7" s="1"/>
  <c r="E426" i="7" s="1"/>
  <c r="E427" i="7" s="1"/>
  <c r="E428" i="7" s="1"/>
  <c r="E429" i="7" s="1"/>
  <c r="E430" i="7" s="1"/>
  <c r="E431" i="7" s="1"/>
  <c r="E432" i="7" s="1"/>
  <c r="E433" i="7" s="1"/>
  <c r="E434" i="7" s="1"/>
  <c r="E435" i="7" s="1"/>
  <c r="E436" i="7" s="1"/>
  <c r="E437" i="7" s="1"/>
  <c r="E438" i="7" s="1"/>
  <c r="E439" i="7" s="1"/>
  <c r="E440" i="7" s="1"/>
  <c r="E441" i="7" s="1"/>
  <c r="E442" i="7" s="1"/>
  <c r="E443" i="7" s="1"/>
  <c r="E444" i="7" s="1"/>
  <c r="E445" i="7" s="1"/>
  <c r="E446" i="7" s="1"/>
  <c r="E447" i="7" s="1"/>
  <c r="E448" i="7" s="1"/>
  <c r="E449" i="7" s="1"/>
  <c r="E450" i="7" s="1"/>
  <c r="E451" i="7" s="1"/>
  <c r="E452" i="7" s="1"/>
  <c r="E453" i="7" s="1"/>
  <c r="E454" i="7" s="1"/>
  <c r="E455" i="7" s="1"/>
  <c r="E456" i="7" s="1"/>
  <c r="E457" i="7" s="1"/>
  <c r="E458" i="7" s="1"/>
  <c r="E459" i="7" s="1"/>
  <c r="E460" i="7" s="1"/>
  <c r="E461" i="7" s="1"/>
  <c r="E462" i="7" s="1"/>
  <c r="E463" i="7" s="1"/>
  <c r="E464" i="7" s="1"/>
  <c r="E465" i="7" s="1"/>
  <c r="E466" i="7" s="1"/>
  <c r="E467" i="7" s="1"/>
  <c r="E468" i="7" s="1"/>
  <c r="E469" i="7" s="1"/>
  <c r="E470" i="7" s="1"/>
  <c r="E471" i="7" s="1"/>
  <c r="E472" i="7" s="1"/>
  <c r="E473" i="7" s="1"/>
  <c r="E474" i="7" s="1"/>
  <c r="E475" i="7" s="1"/>
  <c r="E476" i="7" s="1"/>
  <c r="E477" i="7" s="1"/>
  <c r="E478" i="7" s="1"/>
  <c r="E479" i="7" s="1"/>
  <c r="E480" i="7" s="1"/>
  <c r="E481" i="7" s="1"/>
  <c r="E482" i="7" s="1"/>
  <c r="E483" i="7" s="1"/>
  <c r="E484" i="7" s="1"/>
  <c r="E485" i="7" s="1"/>
  <c r="E486" i="7" s="1"/>
  <c r="E487" i="7" s="1"/>
  <c r="E488" i="7" s="1"/>
  <c r="E489" i="7" s="1"/>
  <c r="E490" i="7" s="1"/>
  <c r="E491" i="7" s="1"/>
  <c r="E492" i="7" s="1"/>
  <c r="E493" i="7" s="1"/>
  <c r="E494" i="7" s="1"/>
  <c r="E495" i="7" s="1"/>
  <c r="E496" i="7" s="1"/>
  <c r="E497" i="7" s="1"/>
  <c r="E498" i="7" s="1"/>
  <c r="E499" i="7" s="1"/>
  <c r="E500" i="7" s="1"/>
  <c r="E501" i="7" s="1"/>
  <c r="E502" i="7" s="1"/>
  <c r="E503" i="7" s="1"/>
  <c r="E504" i="7" s="1"/>
  <c r="E505" i="7" s="1"/>
  <c r="E506" i="7" s="1"/>
  <c r="E507" i="7" s="1"/>
  <c r="E508" i="7" s="1"/>
  <c r="E509" i="7" s="1"/>
  <c r="E510" i="7" s="1"/>
  <c r="E511" i="7" s="1"/>
  <c r="E512" i="7" s="1"/>
  <c r="E513" i="7" s="1"/>
  <c r="E514" i="7" s="1"/>
  <c r="E515" i="7" s="1"/>
  <c r="E516" i="7" s="1"/>
  <c r="E517" i="7" s="1"/>
  <c r="E518" i="7" s="1"/>
  <c r="E519" i="7" s="1"/>
  <c r="E520" i="7" s="1"/>
  <c r="E521" i="7" s="1"/>
  <c r="E522" i="7" s="1"/>
  <c r="E523" i="7" s="1"/>
  <c r="E524" i="7" s="1"/>
  <c r="E525" i="7" s="1"/>
  <c r="E526" i="7" s="1"/>
  <c r="E527" i="7" s="1"/>
  <c r="E528" i="7" s="1"/>
  <c r="E529" i="7" s="1"/>
  <c r="E530" i="7" s="1"/>
  <c r="E531" i="7" s="1"/>
  <c r="E532" i="7" s="1"/>
  <c r="E533" i="7" s="1"/>
  <c r="E534" i="7" s="1"/>
  <c r="E535" i="7" s="1"/>
  <c r="E536" i="7" s="1"/>
  <c r="E537" i="7" s="1"/>
  <c r="E538" i="7" s="1"/>
  <c r="E539" i="7" s="1"/>
  <c r="E540" i="7" s="1"/>
  <c r="E541" i="7" s="1"/>
  <c r="E542" i="7" s="1"/>
  <c r="E543" i="7" s="1"/>
  <c r="E544" i="7" s="1"/>
  <c r="E545" i="7" s="1"/>
  <c r="E546" i="7" s="1"/>
  <c r="E547" i="7" s="1"/>
  <c r="E548" i="7" s="1"/>
  <c r="E549" i="7" s="1"/>
  <c r="E550" i="7" s="1"/>
  <c r="E551" i="7" s="1"/>
  <c r="E552" i="7" s="1"/>
  <c r="E553" i="7" s="1"/>
  <c r="E554" i="7" s="1"/>
  <c r="E555" i="7" s="1"/>
  <c r="E556" i="7" s="1"/>
  <c r="E8" i="7"/>
  <c r="E9" i="7" s="1"/>
  <c r="E10" i="7" s="1"/>
  <c r="E11" i="7" s="1"/>
  <c r="E12" i="7" s="1"/>
  <c r="E13" i="7" s="1"/>
  <c r="E7" i="7"/>
  <c r="L6" i="7"/>
  <c r="M5" i="7"/>
  <c r="K5" i="7"/>
  <c r="J5" i="7"/>
  <c r="I5" i="7"/>
  <c r="H5" i="7"/>
  <c r="L4" i="7"/>
  <c r="G7" i="7" s="1"/>
  <c r="F1" i="7"/>
  <c r="AX348" i="13" l="1"/>
  <c r="AY348" i="13"/>
  <c r="BC61" i="13"/>
  <c r="O58" i="13"/>
  <c r="N61" i="13"/>
  <c r="O66" i="13"/>
  <c r="Y57" i="13"/>
  <c r="Y59" i="13"/>
  <c r="X61" i="13"/>
  <c r="W64" i="13"/>
  <c r="W66" i="13"/>
  <c r="AG55" i="13"/>
  <c r="AH62" i="13"/>
  <c r="O61" i="13"/>
  <c r="P61" i="13"/>
  <c r="X57" i="13"/>
  <c r="W60" i="13"/>
  <c r="W62" i="13"/>
  <c r="AH55" i="13"/>
  <c r="AF58" i="13"/>
  <c r="AH60" i="13"/>
  <c r="AF63" i="13"/>
  <c r="O64" i="13"/>
  <c r="W56" i="13"/>
  <c r="W58" i="13"/>
  <c r="Y64" i="13"/>
  <c r="AG58" i="13"/>
  <c r="AF61" i="13"/>
  <c r="AG63" i="13"/>
  <c r="Y62" i="13"/>
  <c r="X64" i="13"/>
  <c r="AH58" i="13"/>
  <c r="AF66" i="13"/>
  <c r="P64" i="13"/>
  <c r="X60" i="13"/>
  <c r="AF60" i="13"/>
  <c r="AH57" i="13"/>
  <c r="AH61" i="13"/>
  <c r="AF64" i="13"/>
  <c r="AH65" i="13"/>
  <c r="AG56" i="13"/>
  <c r="AG60" i="13"/>
  <c r="AG64" i="13"/>
  <c r="AF55" i="13"/>
  <c r="AF59" i="13"/>
  <c r="N60" i="13"/>
  <c r="O60" i="13"/>
  <c r="N65" i="13"/>
  <c r="O63" i="13"/>
  <c r="N62" i="13"/>
  <c r="O65" i="13"/>
  <c r="I8" i="12"/>
  <c r="J8" i="12"/>
  <c r="H42" i="12"/>
  <c r="H61" i="12"/>
  <c r="H77" i="12"/>
  <c r="H90" i="12"/>
  <c r="H106" i="12"/>
  <c r="C14" i="12"/>
  <c r="C19" i="12"/>
  <c r="C25" i="12"/>
  <c r="C27" i="12"/>
  <c r="C33" i="12"/>
  <c r="C35" i="12"/>
  <c r="C41" i="12"/>
  <c r="C43" i="12"/>
  <c r="C49" i="12"/>
  <c r="C54" i="12"/>
  <c r="C62" i="12"/>
  <c r="C70" i="12"/>
  <c r="C78" i="12"/>
  <c r="C86" i="12"/>
  <c r="C94" i="12"/>
  <c r="C102" i="12"/>
  <c r="C110" i="12"/>
  <c r="C118" i="12"/>
  <c r="C126" i="12"/>
  <c r="C134" i="12"/>
  <c r="C142" i="12"/>
  <c r="H148" i="12"/>
  <c r="C154" i="12"/>
  <c r="H157" i="12"/>
  <c r="C167" i="12"/>
  <c r="H174" i="12"/>
  <c r="H10" i="12"/>
  <c r="H18" i="12"/>
  <c r="H66" i="12"/>
  <c r="H74" i="12"/>
  <c r="H114" i="12"/>
  <c r="C9" i="12"/>
  <c r="C39" i="12"/>
  <c r="C47" i="12"/>
  <c r="C11" i="12"/>
  <c r="H19" i="12"/>
  <c r="H27" i="12"/>
  <c r="H35" i="12"/>
  <c r="H43" i="12"/>
  <c r="H59" i="12"/>
  <c r="H67" i="12"/>
  <c r="H75" i="12"/>
  <c r="H83" i="12"/>
  <c r="H91" i="12"/>
  <c r="H99" i="12"/>
  <c r="H107" i="12"/>
  <c r="H115" i="12"/>
  <c r="H123" i="12"/>
  <c r="H131" i="12"/>
  <c r="H139" i="12"/>
  <c r="C145" i="12"/>
  <c r="H151" i="12"/>
  <c r="H34" i="12"/>
  <c r="H58" i="12"/>
  <c r="H98" i="12"/>
  <c r="H130" i="12"/>
  <c r="C23" i="12"/>
  <c r="C6" i="12"/>
  <c r="C8" i="12"/>
  <c r="H14" i="12"/>
  <c r="C16" i="12"/>
  <c r="H25" i="12"/>
  <c r="H33" i="12"/>
  <c r="H41" i="12"/>
  <c r="H49" i="12"/>
  <c r="C52" i="12"/>
  <c r="H54" i="12"/>
  <c r="H57" i="12"/>
  <c r="C60" i="12"/>
  <c r="H62" i="12"/>
  <c r="H65" i="12"/>
  <c r="C68" i="12"/>
  <c r="H70" i="12"/>
  <c r="H73" i="12"/>
  <c r="C76" i="12"/>
  <c r="H78" i="12"/>
  <c r="H81" i="12"/>
  <c r="C84" i="12"/>
  <c r="H86" i="12"/>
  <c r="H89" i="12"/>
  <c r="C92" i="12"/>
  <c r="H94" i="12"/>
  <c r="H97" i="12"/>
  <c r="C100" i="12"/>
  <c r="H102" i="12"/>
  <c r="C108" i="12"/>
  <c r="H110" i="12"/>
  <c r="C116" i="12"/>
  <c r="H118" i="12"/>
  <c r="C124" i="12"/>
  <c r="H126" i="12"/>
  <c r="C132" i="12"/>
  <c r="H134" i="12"/>
  <c r="C140" i="12"/>
  <c r="H142" i="12"/>
  <c r="C149" i="12"/>
  <c r="C161" i="12"/>
  <c r="H164" i="12"/>
  <c r="H93" i="12"/>
  <c r="H122" i="12"/>
  <c r="H138" i="12"/>
  <c r="H150" i="12"/>
  <c r="C31" i="12"/>
  <c r="H147" i="12"/>
  <c r="C170" i="12"/>
  <c r="C13" i="12"/>
  <c r="C24" i="12"/>
  <c r="C32" i="12"/>
  <c r="C40" i="12"/>
  <c r="C48" i="12"/>
  <c r="H149" i="12"/>
  <c r="H158" i="12"/>
  <c r="C168" i="12"/>
  <c r="H175" i="12"/>
  <c r="H69" i="12"/>
  <c r="H85" i="12"/>
  <c r="H101" i="12"/>
  <c r="H177" i="12"/>
  <c r="C17" i="12"/>
  <c r="C10" i="12"/>
  <c r="C18" i="12"/>
  <c r="C20" i="12"/>
  <c r="C26" i="12"/>
  <c r="C28" i="12"/>
  <c r="C34" i="12"/>
  <c r="C36" i="12"/>
  <c r="C42" i="12"/>
  <c r="C44" i="12"/>
  <c r="C50" i="12"/>
  <c r="C58" i="12"/>
  <c r="C66" i="12"/>
  <c r="C74" i="12"/>
  <c r="C82" i="12"/>
  <c r="C90" i="12"/>
  <c r="C98" i="12"/>
  <c r="C106" i="12"/>
  <c r="C114" i="12"/>
  <c r="C122" i="12"/>
  <c r="C130" i="12"/>
  <c r="H152" i="12"/>
  <c r="H155" i="12"/>
  <c r="H168" i="12"/>
  <c r="H172" i="12"/>
  <c r="H167" i="12"/>
  <c r="H163" i="12"/>
  <c r="H154" i="12"/>
  <c r="H146" i="12"/>
  <c r="H162" i="12"/>
  <c r="H166" i="12"/>
  <c r="H156" i="12"/>
  <c r="H26" i="12"/>
  <c r="H50" i="12"/>
  <c r="H82" i="12"/>
  <c r="H173" i="12"/>
  <c r="C171" i="12"/>
  <c r="C163" i="12"/>
  <c r="C155" i="12"/>
  <c r="C174" i="12"/>
  <c r="C172" i="12"/>
  <c r="C164" i="12"/>
  <c r="C157" i="12"/>
  <c r="C147" i="12"/>
  <c r="C139" i="12"/>
  <c r="C131" i="12"/>
  <c r="C123" i="12"/>
  <c r="C115" i="12"/>
  <c r="C107" i="12"/>
  <c r="C99" i="12"/>
  <c r="C91" i="12"/>
  <c r="C83" i="12"/>
  <c r="C75" i="12"/>
  <c r="C67" i="12"/>
  <c r="C59" i="12"/>
  <c r="C51" i="12"/>
  <c r="C173" i="12"/>
  <c r="C158" i="12"/>
  <c r="C148" i="12"/>
  <c r="C175" i="12"/>
  <c r="C165" i="12"/>
  <c r="C156" i="12"/>
  <c r="C151" i="12"/>
  <c r="C143" i="12"/>
  <c r="C135" i="12"/>
  <c r="C127" i="12"/>
  <c r="C119" i="12"/>
  <c r="C111" i="12"/>
  <c r="C103" i="12"/>
  <c r="C95" i="12"/>
  <c r="C87" i="12"/>
  <c r="C79" i="12"/>
  <c r="C71" i="12"/>
  <c r="C63" i="12"/>
  <c r="C55" i="12"/>
  <c r="C177" i="12"/>
  <c r="C153" i="12"/>
  <c r="C146" i="12"/>
  <c r="C45" i="12"/>
  <c r="C37" i="12"/>
  <c r="C29" i="12"/>
  <c r="C21" i="12"/>
  <c r="C162" i="12"/>
  <c r="C176" i="12"/>
  <c r="C159" i="12"/>
  <c r="C152" i="12"/>
  <c r="C150" i="12"/>
  <c r="C141" i="12"/>
  <c r="C137" i="12"/>
  <c r="C133" i="12"/>
  <c r="C129" i="12"/>
  <c r="C125" i="12"/>
  <c r="C121" i="12"/>
  <c r="C117" i="12"/>
  <c r="C113" i="12"/>
  <c r="C109" i="12"/>
  <c r="C105" i="12"/>
  <c r="C101" i="12"/>
  <c r="C97" i="12"/>
  <c r="C93" i="12"/>
  <c r="C89" i="12"/>
  <c r="C85" i="12"/>
  <c r="C81" i="12"/>
  <c r="C77" i="12"/>
  <c r="C73" i="12"/>
  <c r="C69" i="12"/>
  <c r="C65" i="12"/>
  <c r="C61" i="12"/>
  <c r="C57" i="12"/>
  <c r="C53" i="12"/>
  <c r="C46" i="12"/>
  <c r="C38" i="12"/>
  <c r="C30" i="12"/>
  <c r="C22" i="12"/>
  <c r="C7" i="12"/>
  <c r="C15" i="12"/>
  <c r="H20" i="12"/>
  <c r="H24" i="12"/>
  <c r="H28" i="12"/>
  <c r="H32" i="12"/>
  <c r="H36" i="12"/>
  <c r="H40" i="12"/>
  <c r="H44" i="12"/>
  <c r="H48" i="12"/>
  <c r="H111" i="12"/>
  <c r="H119" i="12"/>
  <c r="H127" i="12"/>
  <c r="H135" i="12"/>
  <c r="H143" i="12"/>
  <c r="H153" i="12"/>
  <c r="C169" i="12"/>
  <c r="H145" i="12"/>
  <c r="H169" i="12"/>
  <c r="H105" i="12"/>
  <c r="H109" i="12"/>
  <c r="H113" i="12"/>
  <c r="H117" i="12"/>
  <c r="H121" i="12"/>
  <c r="H125" i="12"/>
  <c r="H129" i="12"/>
  <c r="H133" i="12"/>
  <c r="H137" i="12"/>
  <c r="H141" i="12"/>
  <c r="H159" i="12"/>
  <c r="H160" i="12"/>
  <c r="H170" i="12"/>
  <c r="H161" i="12"/>
  <c r="H176" i="12"/>
  <c r="G8" i="7"/>
  <c r="H7" i="7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H265" i="7" s="1"/>
  <c r="H266" i="7" s="1"/>
  <c r="H267" i="7" s="1"/>
  <c r="H268" i="7" s="1"/>
  <c r="H269" i="7" s="1"/>
  <c r="H270" i="7" s="1"/>
  <c r="H271" i="7" s="1"/>
  <c r="H272" i="7" s="1"/>
  <c r="H273" i="7" s="1"/>
  <c r="H274" i="7" s="1"/>
  <c r="H275" i="7" s="1"/>
  <c r="H276" i="7" s="1"/>
  <c r="H277" i="7" s="1"/>
  <c r="I7" i="7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93" i="7" s="1"/>
  <c r="I194" i="7" s="1"/>
  <c r="I195" i="7" s="1"/>
  <c r="I196" i="7" s="1"/>
  <c r="I197" i="7" s="1"/>
  <c r="I198" i="7" s="1"/>
  <c r="I199" i="7" s="1"/>
  <c r="I200" i="7" s="1"/>
  <c r="I201" i="7" s="1"/>
  <c r="I202" i="7" s="1"/>
  <c r="I203" i="7" s="1"/>
  <c r="I204" i="7" s="1"/>
  <c r="I205" i="7" s="1"/>
  <c r="I206" i="7" s="1"/>
  <c r="I207" i="7" s="1"/>
  <c r="I208" i="7" s="1"/>
  <c r="I209" i="7" s="1"/>
  <c r="I210" i="7" s="1"/>
  <c r="I211" i="7" s="1"/>
  <c r="I212" i="7" s="1"/>
  <c r="I213" i="7" s="1"/>
  <c r="I214" i="7" s="1"/>
  <c r="I215" i="7" s="1"/>
  <c r="I216" i="7" s="1"/>
  <c r="I217" i="7" s="1"/>
  <c r="I218" i="7" s="1"/>
  <c r="I219" i="7" s="1"/>
  <c r="I220" i="7" s="1"/>
  <c r="I221" i="7" s="1"/>
  <c r="I222" i="7" s="1"/>
  <c r="I223" i="7" s="1"/>
  <c r="I224" i="7" s="1"/>
  <c r="I225" i="7" s="1"/>
  <c r="I226" i="7" s="1"/>
  <c r="I227" i="7" s="1"/>
  <c r="I228" i="7" s="1"/>
  <c r="I229" i="7" s="1"/>
  <c r="I230" i="7" s="1"/>
  <c r="I231" i="7" s="1"/>
  <c r="I232" i="7" s="1"/>
  <c r="I233" i="7" s="1"/>
  <c r="I234" i="7" s="1"/>
  <c r="I235" i="7" s="1"/>
  <c r="I236" i="7" s="1"/>
  <c r="I237" i="7" s="1"/>
  <c r="I238" i="7" s="1"/>
  <c r="I239" i="7" s="1"/>
  <c r="I240" i="7" s="1"/>
  <c r="I241" i="7" s="1"/>
  <c r="I242" i="7" s="1"/>
  <c r="I243" i="7" s="1"/>
  <c r="I244" i="7" s="1"/>
  <c r="I245" i="7" s="1"/>
  <c r="I246" i="7" s="1"/>
  <c r="I247" i="7" s="1"/>
  <c r="I248" i="7" s="1"/>
  <c r="I249" i="7" s="1"/>
  <c r="I250" i="7" s="1"/>
  <c r="I251" i="7" s="1"/>
  <c r="I252" i="7" s="1"/>
  <c r="I253" i="7" s="1"/>
  <c r="I254" i="7" s="1"/>
  <c r="I255" i="7" s="1"/>
  <c r="I256" i="7" s="1"/>
  <c r="I257" i="7" s="1"/>
  <c r="I258" i="7" s="1"/>
  <c r="I259" i="7" s="1"/>
  <c r="I260" i="7" s="1"/>
  <c r="I261" i="7" s="1"/>
  <c r="I262" i="7" s="1"/>
  <c r="I263" i="7" s="1"/>
  <c r="I264" i="7" s="1"/>
  <c r="I265" i="7" s="1"/>
  <c r="I266" i="7" s="1"/>
  <c r="I267" i="7" s="1"/>
  <c r="I268" i="7" s="1"/>
  <c r="I269" i="7" s="1"/>
  <c r="I270" i="7" s="1"/>
  <c r="I271" i="7" s="1"/>
  <c r="I272" i="7" s="1"/>
  <c r="I273" i="7" s="1"/>
  <c r="I274" i="7" s="1"/>
  <c r="I275" i="7" s="1"/>
  <c r="I276" i="7" s="1"/>
  <c r="I277" i="7" s="1"/>
  <c r="J7" i="7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J266" i="7" s="1"/>
  <c r="J267" i="7" s="1"/>
  <c r="J268" i="7" s="1"/>
  <c r="J269" i="7" s="1"/>
  <c r="J270" i="7" s="1"/>
  <c r="J271" i="7" s="1"/>
  <c r="J272" i="7" s="1"/>
  <c r="J273" i="7" s="1"/>
  <c r="J274" i="7" s="1"/>
  <c r="J275" i="7" s="1"/>
  <c r="J276" i="7" s="1"/>
  <c r="J277" i="7" s="1"/>
  <c r="K7" i="7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K131" i="7" s="1"/>
  <c r="K132" i="7" s="1"/>
  <c r="K133" i="7" s="1"/>
  <c r="K134" i="7" s="1"/>
  <c r="K135" i="7" s="1"/>
  <c r="K136" i="7" s="1"/>
  <c r="K137" i="7" s="1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K154" i="7" s="1"/>
  <c r="K155" i="7" s="1"/>
  <c r="K156" i="7" s="1"/>
  <c r="K157" i="7" s="1"/>
  <c r="K158" i="7" s="1"/>
  <c r="K159" i="7" s="1"/>
  <c r="K160" i="7" s="1"/>
  <c r="K161" i="7" s="1"/>
  <c r="K162" i="7" s="1"/>
  <c r="K163" i="7" s="1"/>
  <c r="K164" i="7" s="1"/>
  <c r="K165" i="7" s="1"/>
  <c r="K166" i="7" s="1"/>
  <c r="K167" i="7" s="1"/>
  <c r="K168" i="7" s="1"/>
  <c r="K169" i="7" s="1"/>
  <c r="K170" i="7" s="1"/>
  <c r="K171" i="7" s="1"/>
  <c r="K172" i="7" s="1"/>
  <c r="K173" i="7" s="1"/>
  <c r="K174" i="7" s="1"/>
  <c r="K175" i="7" s="1"/>
  <c r="K176" i="7" s="1"/>
  <c r="K177" i="7" s="1"/>
  <c r="K178" i="7" s="1"/>
  <c r="K179" i="7" s="1"/>
  <c r="K180" i="7" s="1"/>
  <c r="K181" i="7" s="1"/>
  <c r="K182" i="7" s="1"/>
  <c r="K183" i="7" s="1"/>
  <c r="K184" i="7" s="1"/>
  <c r="K185" i="7" s="1"/>
  <c r="K186" i="7" s="1"/>
  <c r="K187" i="7" s="1"/>
  <c r="K188" i="7" s="1"/>
  <c r="K189" i="7" s="1"/>
  <c r="K190" i="7" s="1"/>
  <c r="K191" i="7" s="1"/>
  <c r="K192" i="7" s="1"/>
  <c r="K193" i="7" s="1"/>
  <c r="K194" i="7" s="1"/>
  <c r="K195" i="7" s="1"/>
  <c r="K196" i="7" s="1"/>
  <c r="K197" i="7" s="1"/>
  <c r="K198" i="7" s="1"/>
  <c r="K199" i="7" s="1"/>
  <c r="K200" i="7" s="1"/>
  <c r="K201" i="7" s="1"/>
  <c r="K202" i="7" s="1"/>
  <c r="K203" i="7" s="1"/>
  <c r="K204" i="7" s="1"/>
  <c r="K205" i="7" s="1"/>
  <c r="K206" i="7" s="1"/>
  <c r="K207" i="7" s="1"/>
  <c r="K208" i="7" s="1"/>
  <c r="K209" i="7" s="1"/>
  <c r="K210" i="7" s="1"/>
  <c r="K211" i="7" s="1"/>
  <c r="K212" i="7" s="1"/>
  <c r="K213" i="7" s="1"/>
  <c r="K214" i="7" s="1"/>
  <c r="K215" i="7" s="1"/>
  <c r="K216" i="7" s="1"/>
  <c r="K217" i="7" s="1"/>
  <c r="K218" i="7" s="1"/>
  <c r="K219" i="7" s="1"/>
  <c r="K220" i="7" s="1"/>
  <c r="K221" i="7" s="1"/>
  <c r="K222" i="7" s="1"/>
  <c r="K223" i="7" s="1"/>
  <c r="K224" i="7" s="1"/>
  <c r="K225" i="7" s="1"/>
  <c r="K226" i="7" s="1"/>
  <c r="K227" i="7" s="1"/>
  <c r="K228" i="7" s="1"/>
  <c r="K229" i="7" s="1"/>
  <c r="K230" i="7" s="1"/>
  <c r="K231" i="7" s="1"/>
  <c r="K232" i="7" s="1"/>
  <c r="K233" i="7" s="1"/>
  <c r="K234" i="7" s="1"/>
  <c r="K235" i="7" s="1"/>
  <c r="K236" i="7" s="1"/>
  <c r="K237" i="7" s="1"/>
  <c r="K238" i="7" s="1"/>
  <c r="K239" i="7" s="1"/>
  <c r="K240" i="7" s="1"/>
  <c r="K241" i="7" s="1"/>
  <c r="K242" i="7" s="1"/>
  <c r="K243" i="7" s="1"/>
  <c r="K244" i="7" s="1"/>
  <c r="K245" i="7" s="1"/>
  <c r="K246" i="7" s="1"/>
  <c r="K247" i="7" s="1"/>
  <c r="K248" i="7" s="1"/>
  <c r="K249" i="7" s="1"/>
  <c r="K250" i="7" s="1"/>
  <c r="K251" i="7" s="1"/>
  <c r="K252" i="7" s="1"/>
  <c r="K253" i="7" s="1"/>
  <c r="K254" i="7" s="1"/>
  <c r="K255" i="7" s="1"/>
  <c r="K256" i="7" s="1"/>
  <c r="K257" i="7" s="1"/>
  <c r="K258" i="7" s="1"/>
  <c r="K259" i="7" s="1"/>
  <c r="K260" i="7" s="1"/>
  <c r="K261" i="7" s="1"/>
  <c r="K262" i="7" s="1"/>
  <c r="K263" i="7" s="1"/>
  <c r="K264" i="7" s="1"/>
  <c r="K265" i="7" s="1"/>
  <c r="K266" i="7" s="1"/>
  <c r="K267" i="7" s="1"/>
  <c r="K268" i="7" s="1"/>
  <c r="K269" i="7" s="1"/>
  <c r="K270" i="7" s="1"/>
  <c r="K271" i="7" s="1"/>
  <c r="K272" i="7" s="1"/>
  <c r="K273" i="7" s="1"/>
  <c r="K274" i="7" s="1"/>
  <c r="K275" i="7" s="1"/>
  <c r="K276" i="7" s="1"/>
  <c r="K277" i="7" s="1"/>
  <c r="V54" i="13"/>
  <c r="Y55" i="13" s="1"/>
  <c r="U54" i="13"/>
  <c r="X55" i="13" s="1"/>
  <c r="V53" i="13"/>
  <c r="U53" i="13"/>
  <c r="V52" i="13"/>
  <c r="U52" i="13"/>
  <c r="V51" i="13"/>
  <c r="U51" i="13"/>
  <c r="V50" i="13"/>
  <c r="U50" i="13"/>
  <c r="V49" i="13"/>
  <c r="U49" i="13"/>
  <c r="V48" i="13"/>
  <c r="U48" i="13"/>
  <c r="V47" i="13"/>
  <c r="U47" i="13"/>
  <c r="V46" i="13"/>
  <c r="U46" i="13"/>
  <c r="V45" i="13"/>
  <c r="U45" i="13"/>
  <c r="V44" i="13"/>
  <c r="U44" i="13"/>
  <c r="V43" i="13"/>
  <c r="U43" i="13"/>
  <c r="V42" i="13"/>
  <c r="U42" i="13"/>
  <c r="V41" i="13"/>
  <c r="U41" i="13"/>
  <c r="V40" i="13"/>
  <c r="U40" i="13"/>
  <c r="V39" i="13"/>
  <c r="U39" i="13"/>
  <c r="V38" i="13"/>
  <c r="U38" i="13"/>
  <c r="V37" i="13"/>
  <c r="U37" i="13"/>
  <c r="V36" i="13"/>
  <c r="U36" i="13"/>
  <c r="V35" i="13"/>
  <c r="U35" i="13"/>
  <c r="V34" i="13"/>
  <c r="U34" i="13"/>
  <c r="V33" i="13"/>
  <c r="U33" i="13"/>
  <c r="V32" i="13"/>
  <c r="U32" i="13"/>
  <c r="V31" i="13"/>
  <c r="U31" i="13"/>
  <c r="V30" i="13"/>
  <c r="U30" i="13"/>
  <c r="V29" i="13"/>
  <c r="U29" i="13"/>
  <c r="V28" i="13"/>
  <c r="U28" i="13"/>
  <c r="V27" i="13"/>
  <c r="U27" i="13"/>
  <c r="V26" i="13"/>
  <c r="U26" i="13"/>
  <c r="V25" i="13"/>
  <c r="U25" i="13"/>
  <c r="V24" i="13"/>
  <c r="U24" i="13"/>
  <c r="V23" i="13"/>
  <c r="U23" i="13"/>
  <c r="V22" i="13"/>
  <c r="U22" i="13"/>
  <c r="V21" i="13"/>
  <c r="U21" i="13"/>
  <c r="V20" i="13"/>
  <c r="U20" i="13"/>
  <c r="V19" i="13"/>
  <c r="U19" i="13"/>
  <c r="V18" i="13"/>
  <c r="U18" i="13"/>
  <c r="V17" i="13"/>
  <c r="V5" i="13" s="1"/>
  <c r="U17" i="13"/>
  <c r="U5" i="13" s="1"/>
  <c r="T54" i="13"/>
  <c r="W55" i="13" s="1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T5" i="13" s="1"/>
  <c r="AQ8" i="13"/>
  <c r="AP8" i="13"/>
  <c r="AK6" i="13"/>
  <c r="AT6" i="13" s="1"/>
  <c r="AJ6" i="13"/>
  <c r="AS6" i="13" s="1"/>
  <c r="AI6" i="13"/>
  <c r="AR6" i="13" s="1"/>
  <c r="BJ6" i="13" l="1"/>
  <c r="BG6" i="13"/>
  <c r="BH6" i="13"/>
  <c r="BE6" i="13"/>
  <c r="BI6" i="13"/>
  <c r="BF6" i="13"/>
  <c r="BA61" i="13"/>
  <c r="BD61" i="13"/>
  <c r="AU6" i="13"/>
  <c r="AI7" i="13" s="1"/>
  <c r="AW6" i="13"/>
  <c r="AK7" i="13" s="1"/>
  <c r="AT7" i="13" s="1"/>
  <c r="AV6" i="13"/>
  <c r="AJ7" i="13" s="1"/>
  <c r="I9" i="12"/>
  <c r="J9" i="12"/>
  <c r="L7" i="7"/>
  <c r="G9" i="7"/>
  <c r="L8" i="7"/>
  <c r="AQ7" i="13"/>
  <c r="AP7" i="13"/>
  <c r="V66" i="13"/>
  <c r="U66" i="13"/>
  <c r="AS7" i="13"/>
  <c r="AQ9" i="13"/>
  <c r="BJ7" i="13" l="1"/>
  <c r="BG7" i="13"/>
  <c r="BI7" i="13"/>
  <c r="BF7" i="13"/>
  <c r="I10" i="12"/>
  <c r="BB63" i="13"/>
  <c r="AW7" i="13"/>
  <c r="AK8" i="13" s="1"/>
  <c r="AT8" i="13" s="1"/>
  <c r="AV7" i="13"/>
  <c r="AJ8" i="13" s="1"/>
  <c r="AS8" i="13" s="1"/>
  <c r="Y66" i="13"/>
  <c r="S66" i="13"/>
  <c r="AE66" i="13" s="1"/>
  <c r="X66" i="13"/>
  <c r="R66" i="13"/>
  <c r="AD66" i="13" s="1"/>
  <c r="J10" i="12"/>
  <c r="G10" i="7"/>
  <c r="L9" i="7"/>
  <c r="X347" i="13"/>
  <c r="X346" i="13"/>
  <c r="X342" i="13"/>
  <c r="X338" i="13"/>
  <c r="X334" i="13"/>
  <c r="X330" i="13"/>
  <c r="X326" i="13"/>
  <c r="X322" i="13"/>
  <c r="X318" i="13"/>
  <c r="X314" i="13"/>
  <c r="X310" i="13"/>
  <c r="X306" i="13"/>
  <c r="X302" i="13"/>
  <c r="X298" i="13"/>
  <c r="X294" i="13"/>
  <c r="X290" i="13"/>
  <c r="X286" i="13"/>
  <c r="X282" i="13"/>
  <c r="X278" i="13"/>
  <c r="X274" i="13"/>
  <c r="X270" i="13"/>
  <c r="X266" i="13"/>
  <c r="X262" i="13"/>
  <c r="X343" i="13"/>
  <c r="X339" i="13"/>
  <c r="X335" i="13"/>
  <c r="X331" i="13"/>
  <c r="X327" i="13"/>
  <c r="X323" i="13"/>
  <c r="X319" i="13"/>
  <c r="X315" i="13"/>
  <c r="X311" i="13"/>
  <c r="X307" i="13"/>
  <c r="X303" i="13"/>
  <c r="X299" i="13"/>
  <c r="X295" i="13"/>
  <c r="X291" i="13"/>
  <c r="X287" i="13"/>
  <c r="X283" i="13"/>
  <c r="X279" i="13"/>
  <c r="X275" i="13"/>
  <c r="X271" i="13"/>
  <c r="X267" i="13"/>
  <c r="X263" i="13"/>
  <c r="X345" i="13"/>
  <c r="X341" i="13"/>
  <c r="X337" i="13"/>
  <c r="X333" i="13"/>
  <c r="X329" i="13"/>
  <c r="X325" i="13"/>
  <c r="X321" i="13"/>
  <c r="X317" i="13"/>
  <c r="X313" i="13"/>
  <c r="X309" i="13"/>
  <c r="X305" i="13"/>
  <c r="X301" i="13"/>
  <c r="X297" i="13"/>
  <c r="X293" i="13"/>
  <c r="X289" i="13"/>
  <c r="X285" i="13"/>
  <c r="X281" i="13"/>
  <c r="X277" i="13"/>
  <c r="X273" i="13"/>
  <c r="X269" i="13"/>
  <c r="X265" i="13"/>
  <c r="X261" i="13"/>
  <c r="X320" i="13"/>
  <c r="X288" i="13"/>
  <c r="X260" i="13"/>
  <c r="X256" i="13"/>
  <c r="X252" i="13"/>
  <c r="X248" i="13"/>
  <c r="X244" i="13"/>
  <c r="X240" i="13"/>
  <c r="X236" i="13"/>
  <c r="X232" i="13"/>
  <c r="X228" i="13"/>
  <c r="X224" i="13"/>
  <c r="X220" i="13"/>
  <c r="X216" i="13"/>
  <c r="X212" i="13"/>
  <c r="X208" i="13"/>
  <c r="X204" i="13"/>
  <c r="X200" i="13"/>
  <c r="X196" i="13"/>
  <c r="X192" i="13"/>
  <c r="X188" i="13"/>
  <c r="X184" i="13"/>
  <c r="X180" i="13"/>
  <c r="X176" i="13"/>
  <c r="X172" i="13"/>
  <c r="X168" i="13"/>
  <c r="X164" i="13"/>
  <c r="X160" i="13"/>
  <c r="X156" i="13"/>
  <c r="X152" i="13"/>
  <c r="X148" i="13"/>
  <c r="X144" i="13"/>
  <c r="X140" i="13"/>
  <c r="X136" i="13"/>
  <c r="X132" i="13"/>
  <c r="X128" i="13"/>
  <c r="X124" i="13"/>
  <c r="X120" i="13"/>
  <c r="X116" i="13"/>
  <c r="X112" i="13"/>
  <c r="X108" i="13"/>
  <c r="X104" i="13"/>
  <c r="X100" i="13"/>
  <c r="X96" i="13"/>
  <c r="X92" i="13"/>
  <c r="X88" i="13"/>
  <c r="X84" i="13"/>
  <c r="X80" i="13"/>
  <c r="X316" i="13"/>
  <c r="X284" i="13"/>
  <c r="X344" i="13"/>
  <c r="X312" i="13"/>
  <c r="X280" i="13"/>
  <c r="X257" i="13"/>
  <c r="X253" i="13"/>
  <c r="X249" i="13"/>
  <c r="X245" i="13"/>
  <c r="X241" i="13"/>
  <c r="X237" i="13"/>
  <c r="X233" i="13"/>
  <c r="X229" i="13"/>
  <c r="X225" i="13"/>
  <c r="X221" i="13"/>
  <c r="X217" i="13"/>
  <c r="X213" i="13"/>
  <c r="X209" i="13"/>
  <c r="X205" i="13"/>
  <c r="X201" i="13"/>
  <c r="X197" i="13"/>
  <c r="X193" i="13"/>
  <c r="X189" i="13"/>
  <c r="X185" i="13"/>
  <c r="X181" i="13"/>
  <c r="X177" i="13"/>
  <c r="X173" i="13"/>
  <c r="X169" i="13"/>
  <c r="X165" i="13"/>
  <c r="X161" i="13"/>
  <c r="X157" i="13"/>
  <c r="X153" i="13"/>
  <c r="X149" i="13"/>
  <c r="X145" i="13"/>
  <c r="X141" i="13"/>
  <c r="X137" i="13"/>
  <c r="X133" i="13"/>
  <c r="X129" i="13"/>
  <c r="X125" i="13"/>
  <c r="X121" i="13"/>
  <c r="X117" i="13"/>
  <c r="X113" i="13"/>
  <c r="X109" i="13"/>
  <c r="X105" i="13"/>
  <c r="X101" i="13"/>
  <c r="X97" i="13"/>
  <c r="X93" i="13"/>
  <c r="X89" i="13"/>
  <c r="X85" i="13"/>
  <c r="X81" i="13"/>
  <c r="X77" i="13"/>
  <c r="X340" i="13"/>
  <c r="X308" i="13"/>
  <c r="X276" i="13"/>
  <c r="X328" i="13"/>
  <c r="X296" i="13"/>
  <c r="X264" i="13"/>
  <c r="X259" i="13"/>
  <c r="X255" i="13"/>
  <c r="X251" i="13"/>
  <c r="X247" i="13"/>
  <c r="X243" i="13"/>
  <c r="X239" i="13"/>
  <c r="X235" i="13"/>
  <c r="X231" i="13"/>
  <c r="X227" i="13"/>
  <c r="X223" i="13"/>
  <c r="X219" i="13"/>
  <c r="X215" i="13"/>
  <c r="X211" i="13"/>
  <c r="X207" i="13"/>
  <c r="X203" i="13"/>
  <c r="X199" i="13"/>
  <c r="X195" i="13"/>
  <c r="X191" i="13"/>
  <c r="X187" i="13"/>
  <c r="X183" i="13"/>
  <c r="X179" i="13"/>
  <c r="X175" i="13"/>
  <c r="X171" i="13"/>
  <c r="X167" i="13"/>
  <c r="X163" i="13"/>
  <c r="X159" i="13"/>
  <c r="X155" i="13"/>
  <c r="X151" i="13"/>
  <c r="X147" i="13"/>
  <c r="X143" i="13"/>
  <c r="X139" i="13"/>
  <c r="X135" i="13"/>
  <c r="X131" i="13"/>
  <c r="X127" i="13"/>
  <c r="X123" i="13"/>
  <c r="X119" i="13"/>
  <c r="X115" i="13"/>
  <c r="X111" i="13"/>
  <c r="X107" i="13"/>
  <c r="X103" i="13"/>
  <c r="X99" i="13"/>
  <c r="X95" i="13"/>
  <c r="X91" i="13"/>
  <c r="X87" i="13"/>
  <c r="X83" i="13"/>
  <c r="X79" i="13"/>
  <c r="X268" i="13"/>
  <c r="X238" i="13"/>
  <c r="X206" i="13"/>
  <c r="X174" i="13"/>
  <c r="X142" i="13"/>
  <c r="X110" i="13"/>
  <c r="X75" i="13"/>
  <c r="X71" i="13"/>
  <c r="X67" i="13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U84" i="13" s="1"/>
  <c r="U85" i="13" s="1"/>
  <c r="U86" i="13" s="1"/>
  <c r="U87" i="13" s="1"/>
  <c r="U88" i="13" s="1"/>
  <c r="U89" i="13" s="1"/>
  <c r="U90" i="13" s="1"/>
  <c r="U91" i="13" s="1"/>
  <c r="U92" i="13" s="1"/>
  <c r="U93" i="13" s="1"/>
  <c r="U94" i="13" s="1"/>
  <c r="U95" i="13" s="1"/>
  <c r="U96" i="13" s="1"/>
  <c r="U97" i="13" s="1"/>
  <c r="U98" i="13" s="1"/>
  <c r="U99" i="13" s="1"/>
  <c r="U100" i="13" s="1"/>
  <c r="U101" i="13" s="1"/>
  <c r="U102" i="13" s="1"/>
  <c r="U103" i="13" s="1"/>
  <c r="U104" i="13" s="1"/>
  <c r="U105" i="13" s="1"/>
  <c r="U106" i="13" s="1"/>
  <c r="U107" i="13" s="1"/>
  <c r="U108" i="13" s="1"/>
  <c r="U109" i="13" s="1"/>
  <c r="U110" i="13" s="1"/>
  <c r="U111" i="13" s="1"/>
  <c r="U112" i="13" s="1"/>
  <c r="U113" i="13" s="1"/>
  <c r="U114" i="13" s="1"/>
  <c r="U115" i="13" s="1"/>
  <c r="U116" i="13" s="1"/>
  <c r="U117" i="13" s="1"/>
  <c r="U118" i="13" s="1"/>
  <c r="U119" i="13" s="1"/>
  <c r="U120" i="13" s="1"/>
  <c r="U121" i="13" s="1"/>
  <c r="U122" i="13" s="1"/>
  <c r="U123" i="13" s="1"/>
  <c r="U124" i="13" s="1"/>
  <c r="U125" i="13" s="1"/>
  <c r="U126" i="13" s="1"/>
  <c r="U127" i="13" s="1"/>
  <c r="U128" i="13" s="1"/>
  <c r="U129" i="13" s="1"/>
  <c r="U130" i="13" s="1"/>
  <c r="U131" i="13" s="1"/>
  <c r="U132" i="13" s="1"/>
  <c r="U133" i="13" s="1"/>
  <c r="U134" i="13" s="1"/>
  <c r="U135" i="13" s="1"/>
  <c r="U136" i="13" s="1"/>
  <c r="U137" i="13" s="1"/>
  <c r="U138" i="13" s="1"/>
  <c r="U139" i="13" s="1"/>
  <c r="U140" i="13" s="1"/>
  <c r="U141" i="13" s="1"/>
  <c r="U142" i="13" s="1"/>
  <c r="U143" i="13" s="1"/>
  <c r="U144" i="13" s="1"/>
  <c r="U145" i="13" s="1"/>
  <c r="U146" i="13" s="1"/>
  <c r="U147" i="13" s="1"/>
  <c r="U148" i="13" s="1"/>
  <c r="U149" i="13" s="1"/>
  <c r="U150" i="13" s="1"/>
  <c r="U151" i="13" s="1"/>
  <c r="U152" i="13" s="1"/>
  <c r="U153" i="13" s="1"/>
  <c r="U154" i="13" s="1"/>
  <c r="U155" i="13" s="1"/>
  <c r="U156" i="13" s="1"/>
  <c r="U157" i="13" s="1"/>
  <c r="U158" i="13" s="1"/>
  <c r="U159" i="13" s="1"/>
  <c r="U160" i="13" s="1"/>
  <c r="U161" i="13" s="1"/>
  <c r="U162" i="13" s="1"/>
  <c r="U163" i="13" s="1"/>
  <c r="U164" i="13" s="1"/>
  <c r="U165" i="13" s="1"/>
  <c r="U166" i="13" s="1"/>
  <c r="U167" i="13" s="1"/>
  <c r="U168" i="13" s="1"/>
  <c r="U169" i="13" s="1"/>
  <c r="U170" i="13" s="1"/>
  <c r="U171" i="13" s="1"/>
  <c r="U172" i="13" s="1"/>
  <c r="U173" i="13" s="1"/>
  <c r="U174" i="13" s="1"/>
  <c r="U175" i="13" s="1"/>
  <c r="U176" i="13" s="1"/>
  <c r="U177" i="13" s="1"/>
  <c r="U178" i="13" s="1"/>
  <c r="U179" i="13" s="1"/>
  <c r="U180" i="13" s="1"/>
  <c r="U181" i="13" s="1"/>
  <c r="U182" i="13" s="1"/>
  <c r="U183" i="13" s="1"/>
  <c r="U184" i="13" s="1"/>
  <c r="U185" i="13" s="1"/>
  <c r="U186" i="13" s="1"/>
  <c r="U187" i="13" s="1"/>
  <c r="U188" i="13" s="1"/>
  <c r="U189" i="13" s="1"/>
  <c r="U190" i="13" s="1"/>
  <c r="U191" i="13" s="1"/>
  <c r="U192" i="13" s="1"/>
  <c r="U193" i="13" s="1"/>
  <c r="U194" i="13" s="1"/>
  <c r="U195" i="13" s="1"/>
  <c r="U196" i="13" s="1"/>
  <c r="U197" i="13" s="1"/>
  <c r="U198" i="13" s="1"/>
  <c r="U199" i="13" s="1"/>
  <c r="U200" i="13" s="1"/>
  <c r="U201" i="13" s="1"/>
  <c r="U202" i="13" s="1"/>
  <c r="U203" i="13" s="1"/>
  <c r="U204" i="13" s="1"/>
  <c r="U205" i="13" s="1"/>
  <c r="U206" i="13" s="1"/>
  <c r="U207" i="13" s="1"/>
  <c r="U208" i="13" s="1"/>
  <c r="U209" i="13" s="1"/>
  <c r="U210" i="13" s="1"/>
  <c r="U211" i="13" s="1"/>
  <c r="U212" i="13" s="1"/>
  <c r="U213" i="13" s="1"/>
  <c r="U214" i="13" s="1"/>
  <c r="U215" i="13" s="1"/>
  <c r="U216" i="13" s="1"/>
  <c r="U217" i="13" s="1"/>
  <c r="U218" i="13" s="1"/>
  <c r="U219" i="13" s="1"/>
  <c r="U220" i="13" s="1"/>
  <c r="U221" i="13" s="1"/>
  <c r="U222" i="13" s="1"/>
  <c r="U223" i="13" s="1"/>
  <c r="U224" i="13" s="1"/>
  <c r="U225" i="13" s="1"/>
  <c r="U226" i="13" s="1"/>
  <c r="U227" i="13" s="1"/>
  <c r="U228" i="13" s="1"/>
  <c r="U229" i="13" s="1"/>
  <c r="U230" i="13" s="1"/>
  <c r="U231" i="13" s="1"/>
  <c r="U232" i="13" s="1"/>
  <c r="U233" i="13" s="1"/>
  <c r="U234" i="13" s="1"/>
  <c r="U235" i="13" s="1"/>
  <c r="U236" i="13" s="1"/>
  <c r="U237" i="13" s="1"/>
  <c r="U238" i="13" s="1"/>
  <c r="U239" i="13" s="1"/>
  <c r="U240" i="13" s="1"/>
  <c r="U241" i="13" s="1"/>
  <c r="U242" i="13" s="1"/>
  <c r="U243" i="13" s="1"/>
  <c r="U244" i="13" s="1"/>
  <c r="U245" i="13" s="1"/>
  <c r="U246" i="13" s="1"/>
  <c r="U247" i="13" s="1"/>
  <c r="U248" i="13" s="1"/>
  <c r="U249" i="13" s="1"/>
  <c r="U250" i="13" s="1"/>
  <c r="U251" i="13" s="1"/>
  <c r="U252" i="13" s="1"/>
  <c r="U253" i="13" s="1"/>
  <c r="U254" i="13" s="1"/>
  <c r="U255" i="13" s="1"/>
  <c r="U256" i="13" s="1"/>
  <c r="U257" i="13" s="1"/>
  <c r="U258" i="13" s="1"/>
  <c r="U259" i="13" s="1"/>
  <c r="U260" i="13" s="1"/>
  <c r="U261" i="13" s="1"/>
  <c r="U262" i="13" s="1"/>
  <c r="U263" i="13" s="1"/>
  <c r="U264" i="13" s="1"/>
  <c r="U265" i="13" s="1"/>
  <c r="U266" i="13" s="1"/>
  <c r="U267" i="13" s="1"/>
  <c r="U268" i="13" s="1"/>
  <c r="U269" i="13" s="1"/>
  <c r="U270" i="13" s="1"/>
  <c r="U271" i="13" s="1"/>
  <c r="U272" i="13" s="1"/>
  <c r="U273" i="13" s="1"/>
  <c r="U274" i="13" s="1"/>
  <c r="U275" i="13" s="1"/>
  <c r="U276" i="13" s="1"/>
  <c r="U277" i="13" s="1"/>
  <c r="U278" i="13" s="1"/>
  <c r="U279" i="13" s="1"/>
  <c r="U280" i="13" s="1"/>
  <c r="U281" i="13" s="1"/>
  <c r="U282" i="13" s="1"/>
  <c r="U283" i="13" s="1"/>
  <c r="U284" i="13" s="1"/>
  <c r="U285" i="13" s="1"/>
  <c r="U286" i="13" s="1"/>
  <c r="U287" i="13" s="1"/>
  <c r="U288" i="13" s="1"/>
  <c r="U289" i="13" s="1"/>
  <c r="U290" i="13" s="1"/>
  <c r="U291" i="13" s="1"/>
  <c r="U292" i="13" s="1"/>
  <c r="U293" i="13" s="1"/>
  <c r="U294" i="13" s="1"/>
  <c r="U295" i="13" s="1"/>
  <c r="U296" i="13" s="1"/>
  <c r="U297" i="13" s="1"/>
  <c r="U298" i="13" s="1"/>
  <c r="U299" i="13" s="1"/>
  <c r="U300" i="13" s="1"/>
  <c r="U301" i="13" s="1"/>
  <c r="U302" i="13" s="1"/>
  <c r="U303" i="13" s="1"/>
  <c r="U304" i="13" s="1"/>
  <c r="U305" i="13" s="1"/>
  <c r="U306" i="13" s="1"/>
  <c r="U307" i="13" s="1"/>
  <c r="U308" i="13" s="1"/>
  <c r="U309" i="13" s="1"/>
  <c r="U310" i="13" s="1"/>
  <c r="U311" i="13" s="1"/>
  <c r="U312" i="13" s="1"/>
  <c r="U313" i="13" s="1"/>
  <c r="U314" i="13" s="1"/>
  <c r="U315" i="13" s="1"/>
  <c r="U316" i="13" s="1"/>
  <c r="U317" i="13" s="1"/>
  <c r="U318" i="13" s="1"/>
  <c r="U319" i="13" s="1"/>
  <c r="U320" i="13" s="1"/>
  <c r="U321" i="13" s="1"/>
  <c r="U322" i="13" s="1"/>
  <c r="U323" i="13" s="1"/>
  <c r="U324" i="13" s="1"/>
  <c r="U325" i="13" s="1"/>
  <c r="U326" i="13" s="1"/>
  <c r="U327" i="13" s="1"/>
  <c r="U328" i="13" s="1"/>
  <c r="U329" i="13" s="1"/>
  <c r="U330" i="13" s="1"/>
  <c r="U331" i="13" s="1"/>
  <c r="U332" i="13" s="1"/>
  <c r="U333" i="13" s="1"/>
  <c r="U334" i="13" s="1"/>
  <c r="U335" i="13" s="1"/>
  <c r="U336" i="13" s="1"/>
  <c r="U337" i="13" s="1"/>
  <c r="U338" i="13" s="1"/>
  <c r="U339" i="13" s="1"/>
  <c r="U340" i="13" s="1"/>
  <c r="U341" i="13" s="1"/>
  <c r="U342" i="13" s="1"/>
  <c r="U343" i="13" s="1"/>
  <c r="U344" i="13" s="1"/>
  <c r="U345" i="13" s="1"/>
  <c r="U346" i="13" s="1"/>
  <c r="X134" i="13"/>
  <c r="X72" i="13"/>
  <c r="X300" i="13"/>
  <c r="X250" i="13"/>
  <c r="X90" i="13"/>
  <c r="X324" i="13"/>
  <c r="X304" i="13"/>
  <c r="X234" i="13"/>
  <c r="X202" i="13"/>
  <c r="X170" i="13"/>
  <c r="X138" i="13"/>
  <c r="X106" i="13"/>
  <c r="X230" i="13"/>
  <c r="X198" i="13"/>
  <c r="X166" i="13"/>
  <c r="X102" i="13"/>
  <c r="X76" i="13"/>
  <c r="X68" i="13"/>
  <c r="X186" i="13"/>
  <c r="X154" i="13"/>
  <c r="X332" i="13"/>
  <c r="X258" i="13"/>
  <c r="X226" i="13"/>
  <c r="X194" i="13"/>
  <c r="X162" i="13"/>
  <c r="X130" i="13"/>
  <c r="X98" i="13"/>
  <c r="X78" i="13"/>
  <c r="X292" i="13"/>
  <c r="X272" i="13"/>
  <c r="X254" i="13"/>
  <c r="X222" i="13"/>
  <c r="X190" i="13"/>
  <c r="X158" i="13"/>
  <c r="X126" i="13"/>
  <c r="X94" i="13"/>
  <c r="X73" i="13"/>
  <c r="X69" i="13"/>
  <c r="X218" i="13"/>
  <c r="X122" i="13"/>
  <c r="X336" i="13"/>
  <c r="X246" i="13"/>
  <c r="X214" i="13"/>
  <c r="X182" i="13"/>
  <c r="X150" i="13"/>
  <c r="X118" i="13"/>
  <c r="X86" i="13"/>
  <c r="X74" i="13"/>
  <c r="X70" i="13"/>
  <c r="X242" i="13"/>
  <c r="X210" i="13"/>
  <c r="X178" i="13"/>
  <c r="X146" i="13"/>
  <c r="X114" i="13"/>
  <c r="X82" i="13"/>
  <c r="Y347" i="13"/>
  <c r="Y343" i="13"/>
  <c r="Y339" i="13"/>
  <c r="Y335" i="13"/>
  <c r="Y331" i="13"/>
  <c r="Y327" i="13"/>
  <c r="Y323" i="13"/>
  <c r="Y319" i="13"/>
  <c r="Y315" i="13"/>
  <c r="Y311" i="13"/>
  <c r="Y307" i="13"/>
  <c r="Y303" i="13"/>
  <c r="Y299" i="13"/>
  <c r="Y295" i="13"/>
  <c r="Y291" i="13"/>
  <c r="Y287" i="13"/>
  <c r="Y283" i="13"/>
  <c r="Y279" i="13"/>
  <c r="Y275" i="13"/>
  <c r="Y271" i="13"/>
  <c r="Y267" i="13"/>
  <c r="Y263" i="13"/>
  <c r="Y344" i="13"/>
  <c r="Y340" i="13"/>
  <c r="Y336" i="13"/>
  <c r="Y332" i="13"/>
  <c r="Y328" i="13"/>
  <c r="Y324" i="13"/>
  <c r="Y320" i="13"/>
  <c r="Y316" i="13"/>
  <c r="Y312" i="13"/>
  <c r="Y308" i="13"/>
  <c r="Y304" i="13"/>
  <c r="Y300" i="13"/>
  <c r="Y296" i="13"/>
  <c r="Y292" i="13"/>
  <c r="Y288" i="13"/>
  <c r="Y284" i="13"/>
  <c r="Y280" i="13"/>
  <c r="Y276" i="13"/>
  <c r="Y272" i="13"/>
  <c r="Y268" i="13"/>
  <c r="Y264" i="13"/>
  <c r="Y345" i="13"/>
  <c r="Y338" i="13"/>
  <c r="Y313" i="13"/>
  <c r="Y306" i="13"/>
  <c r="Y281" i="13"/>
  <c r="Y274" i="13"/>
  <c r="Y341" i="13"/>
  <c r="Y334" i="13"/>
  <c r="Y309" i="13"/>
  <c r="Y302" i="13"/>
  <c r="Y277" i="13"/>
  <c r="Y270" i="13"/>
  <c r="Y257" i="13"/>
  <c r="Y253" i="13"/>
  <c r="Y249" i="13"/>
  <c r="Y245" i="13"/>
  <c r="Y241" i="13"/>
  <c r="Y237" i="13"/>
  <c r="Y233" i="13"/>
  <c r="Y229" i="13"/>
  <c r="Y225" i="13"/>
  <c r="Y221" i="13"/>
  <c r="Y217" i="13"/>
  <c r="Y213" i="13"/>
  <c r="Y209" i="13"/>
  <c r="Y205" i="13"/>
  <c r="Y201" i="13"/>
  <c r="Y197" i="13"/>
  <c r="Y193" i="13"/>
  <c r="Y189" i="13"/>
  <c r="Y185" i="13"/>
  <c r="Y181" i="13"/>
  <c r="Y177" i="13"/>
  <c r="Y173" i="13"/>
  <c r="Y169" i="13"/>
  <c r="Y165" i="13"/>
  <c r="Y161" i="13"/>
  <c r="Y157" i="13"/>
  <c r="Y153" i="13"/>
  <c r="Y149" i="13"/>
  <c r="Y145" i="13"/>
  <c r="Y141" i="13"/>
  <c r="Y137" i="13"/>
  <c r="Y133" i="13"/>
  <c r="Y129" i="13"/>
  <c r="Y125" i="13"/>
  <c r="Y121" i="13"/>
  <c r="Y117" i="13"/>
  <c r="Y113" i="13"/>
  <c r="Y109" i="13"/>
  <c r="Y105" i="13"/>
  <c r="Y101" i="13"/>
  <c r="Y97" i="13"/>
  <c r="Y93" i="13"/>
  <c r="Y89" i="13"/>
  <c r="Y85" i="13"/>
  <c r="Y337" i="13"/>
  <c r="Y330" i="13"/>
  <c r="Y305" i="13"/>
  <c r="Y298" i="13"/>
  <c r="Y273" i="13"/>
  <c r="Y266" i="13"/>
  <c r="Y333" i="13"/>
  <c r="Y326" i="13"/>
  <c r="Y301" i="13"/>
  <c r="Y294" i="13"/>
  <c r="Y269" i="13"/>
  <c r="Y262" i="13"/>
  <c r="Y258" i="13"/>
  <c r="Y254" i="13"/>
  <c r="Y250" i="13"/>
  <c r="Y246" i="13"/>
  <c r="Y242" i="13"/>
  <c r="Y238" i="13"/>
  <c r="Y234" i="13"/>
  <c r="Y230" i="13"/>
  <c r="Y226" i="13"/>
  <c r="Y222" i="13"/>
  <c r="Y218" i="13"/>
  <c r="Y214" i="13"/>
  <c r="Y210" i="13"/>
  <c r="Y206" i="13"/>
  <c r="Y202" i="13"/>
  <c r="Y198" i="13"/>
  <c r="Y194" i="13"/>
  <c r="Y190" i="13"/>
  <c r="Y186" i="13"/>
  <c r="Y182" i="13"/>
  <c r="Y178" i="13"/>
  <c r="Y174" i="13"/>
  <c r="Y170" i="13"/>
  <c r="Y166" i="13"/>
  <c r="Y162" i="13"/>
  <c r="Y158" i="13"/>
  <c r="Y154" i="13"/>
  <c r="Y150" i="13"/>
  <c r="Y146" i="13"/>
  <c r="Y142" i="13"/>
  <c r="Y138" i="13"/>
  <c r="Y134" i="13"/>
  <c r="Y130" i="13"/>
  <c r="Y126" i="13"/>
  <c r="Y122" i="13"/>
  <c r="Y118" i="13"/>
  <c r="Y114" i="13"/>
  <c r="Y110" i="13"/>
  <c r="Y106" i="13"/>
  <c r="Y102" i="13"/>
  <c r="Y98" i="13"/>
  <c r="Y94" i="13"/>
  <c r="Y90" i="13"/>
  <c r="Y86" i="13"/>
  <c r="Y82" i="13"/>
  <c r="Y78" i="13"/>
  <c r="Y346" i="13"/>
  <c r="Y321" i="13"/>
  <c r="Y314" i="13"/>
  <c r="Y289" i="13"/>
  <c r="Y282" i="13"/>
  <c r="Y325" i="13"/>
  <c r="Y278" i="13"/>
  <c r="Y256" i="13"/>
  <c r="Y231" i="13"/>
  <c r="Y224" i="13"/>
  <c r="Y199" i="13"/>
  <c r="Y192" i="13"/>
  <c r="Y167" i="13"/>
  <c r="Y160" i="13"/>
  <c r="Y135" i="13"/>
  <c r="Y128" i="13"/>
  <c r="Y103" i="13"/>
  <c r="Y96" i="13"/>
  <c r="Y79" i="13"/>
  <c r="Y285" i="13"/>
  <c r="Y265" i="13"/>
  <c r="Y255" i="13"/>
  <c r="Y248" i="13"/>
  <c r="Y127" i="13"/>
  <c r="Y120" i="13"/>
  <c r="Y310" i="13"/>
  <c r="Y243" i="13"/>
  <c r="Y236" i="13"/>
  <c r="Y211" i="13"/>
  <c r="Y204" i="13"/>
  <c r="Y179" i="13"/>
  <c r="Y172" i="13"/>
  <c r="Y147" i="13"/>
  <c r="Y140" i="13"/>
  <c r="Y115" i="13"/>
  <c r="Y108" i="13"/>
  <c r="Y83" i="13"/>
  <c r="Y74" i="13"/>
  <c r="Y70" i="13"/>
  <c r="Y286" i="13"/>
  <c r="Y259" i="13"/>
  <c r="Y252" i="13"/>
  <c r="Y227" i="13"/>
  <c r="Y220" i="13"/>
  <c r="Y195" i="13"/>
  <c r="Y188" i="13"/>
  <c r="Y163" i="13"/>
  <c r="Y156" i="13"/>
  <c r="Y131" i="13"/>
  <c r="Y124" i="13"/>
  <c r="Y99" i="13"/>
  <c r="Y92" i="13"/>
  <c r="Y76" i="13"/>
  <c r="Y72" i="13"/>
  <c r="Y68" i="13"/>
  <c r="Y322" i="13"/>
  <c r="Y223" i="13"/>
  <c r="Y216" i="13"/>
  <c r="Y191" i="13"/>
  <c r="Y159" i="13"/>
  <c r="Y152" i="13"/>
  <c r="Y95" i="13"/>
  <c r="Y88" i="13"/>
  <c r="Y81" i="13"/>
  <c r="Y290" i="13"/>
  <c r="Y80" i="13"/>
  <c r="Y342" i="13"/>
  <c r="Y184" i="13"/>
  <c r="Y293" i="13"/>
  <c r="Y251" i="13"/>
  <c r="Y244" i="13"/>
  <c r="Y219" i="13"/>
  <c r="Y212" i="13"/>
  <c r="Y187" i="13"/>
  <c r="Y180" i="13"/>
  <c r="Y155" i="13"/>
  <c r="Y148" i="13"/>
  <c r="Y123" i="13"/>
  <c r="Y116" i="13"/>
  <c r="Y91" i="13"/>
  <c r="Y84" i="13"/>
  <c r="Y73" i="13"/>
  <c r="Y69" i="13"/>
  <c r="Y329" i="13"/>
  <c r="Y247" i="13"/>
  <c r="Y240" i="13"/>
  <c r="Y215" i="13"/>
  <c r="Y208" i="13"/>
  <c r="Y183" i="13"/>
  <c r="Y176" i="13"/>
  <c r="Y151" i="13"/>
  <c r="Y144" i="13"/>
  <c r="Y119" i="13"/>
  <c r="Y112" i="13"/>
  <c r="Y87" i="13"/>
  <c r="Y318" i="13"/>
  <c r="Y261" i="13"/>
  <c r="Y239" i="13"/>
  <c r="Y232" i="13"/>
  <c r="Y207" i="13"/>
  <c r="Y200" i="13"/>
  <c r="Y175" i="13"/>
  <c r="Y168" i="13"/>
  <c r="Y143" i="13"/>
  <c r="Y136" i="13"/>
  <c r="Y111" i="13"/>
  <c r="Y104" i="13"/>
  <c r="Y77" i="13"/>
  <c r="Y317" i="13"/>
  <c r="Y297" i="13"/>
  <c r="Y260" i="13"/>
  <c r="Y235" i="13"/>
  <c r="Y228" i="13"/>
  <c r="Y203" i="13"/>
  <c r="Y196" i="13"/>
  <c r="Y171" i="13"/>
  <c r="Y164" i="13"/>
  <c r="Y139" i="13"/>
  <c r="Y132" i="13"/>
  <c r="Y107" i="13"/>
  <c r="Y100" i="13"/>
  <c r="Y75" i="13"/>
  <c r="Y71" i="13"/>
  <c r="Y67" i="13"/>
  <c r="V67" i="13" s="1"/>
  <c r="V68" i="13" s="1"/>
  <c r="V69" i="13" s="1"/>
  <c r="V70" i="13" s="1"/>
  <c r="V71" i="13" s="1"/>
  <c r="V72" i="13" s="1"/>
  <c r="V73" i="13" s="1"/>
  <c r="V74" i="13" s="1"/>
  <c r="V75" i="13" s="1"/>
  <c r="V76" i="13" s="1"/>
  <c r="V77" i="13" s="1"/>
  <c r="V78" i="13" s="1"/>
  <c r="V79" i="13" s="1"/>
  <c r="V80" i="13" s="1"/>
  <c r="V81" i="13" s="1"/>
  <c r="V82" i="13" s="1"/>
  <c r="V83" i="13" s="1"/>
  <c r="V84" i="13" s="1"/>
  <c r="V85" i="13" s="1"/>
  <c r="V86" i="13" s="1"/>
  <c r="V87" i="13" s="1"/>
  <c r="V88" i="13" s="1"/>
  <c r="V89" i="13" s="1"/>
  <c r="V90" i="13" s="1"/>
  <c r="V91" i="13" s="1"/>
  <c r="V92" i="13" s="1"/>
  <c r="V93" i="13" s="1"/>
  <c r="V94" i="13" s="1"/>
  <c r="V95" i="13" s="1"/>
  <c r="V96" i="13" s="1"/>
  <c r="V97" i="13" s="1"/>
  <c r="V98" i="13" s="1"/>
  <c r="V99" i="13" s="1"/>
  <c r="V100" i="13" s="1"/>
  <c r="V101" i="13" s="1"/>
  <c r="V102" i="13" s="1"/>
  <c r="V103" i="13" s="1"/>
  <c r="V104" i="13" s="1"/>
  <c r="V105" i="13" s="1"/>
  <c r="V106" i="13" s="1"/>
  <c r="V107" i="13" s="1"/>
  <c r="V108" i="13" s="1"/>
  <c r="V109" i="13" s="1"/>
  <c r="V110" i="13" s="1"/>
  <c r="V111" i="13" s="1"/>
  <c r="V112" i="13" s="1"/>
  <c r="V113" i="13" s="1"/>
  <c r="V114" i="13" s="1"/>
  <c r="V115" i="13" s="1"/>
  <c r="V116" i="13" s="1"/>
  <c r="V117" i="13" s="1"/>
  <c r="V118" i="13" s="1"/>
  <c r="V119" i="13" s="1"/>
  <c r="V120" i="13" s="1"/>
  <c r="V121" i="13" s="1"/>
  <c r="V122" i="13" s="1"/>
  <c r="V123" i="13" s="1"/>
  <c r="V124" i="13" s="1"/>
  <c r="V125" i="13" s="1"/>
  <c r="V126" i="13" s="1"/>
  <c r="V127" i="13" s="1"/>
  <c r="V128" i="13" s="1"/>
  <c r="V129" i="13" s="1"/>
  <c r="V130" i="13" s="1"/>
  <c r="V131" i="13" s="1"/>
  <c r="V132" i="13" s="1"/>
  <c r="V133" i="13" s="1"/>
  <c r="V134" i="13" s="1"/>
  <c r="V135" i="13" s="1"/>
  <c r="V136" i="13" s="1"/>
  <c r="V137" i="13" s="1"/>
  <c r="V138" i="13" s="1"/>
  <c r="V139" i="13" s="1"/>
  <c r="V140" i="13" s="1"/>
  <c r="V141" i="13" s="1"/>
  <c r="V142" i="13" s="1"/>
  <c r="V143" i="13" s="1"/>
  <c r="V144" i="13" s="1"/>
  <c r="V145" i="13" s="1"/>
  <c r="V146" i="13" s="1"/>
  <c r="V147" i="13" s="1"/>
  <c r="V148" i="13" s="1"/>
  <c r="V149" i="13" s="1"/>
  <c r="V150" i="13" s="1"/>
  <c r="V151" i="13" s="1"/>
  <c r="V152" i="13" s="1"/>
  <c r="V153" i="13" s="1"/>
  <c r="V154" i="13" s="1"/>
  <c r="V155" i="13" s="1"/>
  <c r="V156" i="13" s="1"/>
  <c r="V157" i="13" s="1"/>
  <c r="V158" i="13" s="1"/>
  <c r="V159" i="13" s="1"/>
  <c r="V160" i="13" s="1"/>
  <c r="V161" i="13" s="1"/>
  <c r="V162" i="13" s="1"/>
  <c r="V163" i="13" s="1"/>
  <c r="V164" i="13" s="1"/>
  <c r="V165" i="13" s="1"/>
  <c r="V166" i="13" s="1"/>
  <c r="V167" i="13" s="1"/>
  <c r="V168" i="13" s="1"/>
  <c r="V169" i="13" s="1"/>
  <c r="V170" i="13" s="1"/>
  <c r="V171" i="13" s="1"/>
  <c r="V172" i="13" s="1"/>
  <c r="V173" i="13" s="1"/>
  <c r="V174" i="13" s="1"/>
  <c r="V175" i="13" s="1"/>
  <c r="V176" i="13" s="1"/>
  <c r="V177" i="13" s="1"/>
  <c r="V178" i="13" s="1"/>
  <c r="V179" i="13" s="1"/>
  <c r="V180" i="13" s="1"/>
  <c r="V181" i="13" s="1"/>
  <c r="V182" i="13" s="1"/>
  <c r="V183" i="13" s="1"/>
  <c r="V184" i="13" s="1"/>
  <c r="V185" i="13" s="1"/>
  <c r="V186" i="13" s="1"/>
  <c r="V187" i="13" s="1"/>
  <c r="V188" i="13" s="1"/>
  <c r="V189" i="13" s="1"/>
  <c r="V190" i="13" s="1"/>
  <c r="V191" i="13" s="1"/>
  <c r="V192" i="13" s="1"/>
  <c r="V193" i="13" s="1"/>
  <c r="V194" i="13" s="1"/>
  <c r="V195" i="13" s="1"/>
  <c r="V196" i="13" s="1"/>
  <c r="V197" i="13" s="1"/>
  <c r="V198" i="13" s="1"/>
  <c r="V199" i="13" s="1"/>
  <c r="V200" i="13" s="1"/>
  <c r="V201" i="13" s="1"/>
  <c r="V202" i="13" s="1"/>
  <c r="V203" i="13" s="1"/>
  <c r="V204" i="13" s="1"/>
  <c r="V205" i="13" s="1"/>
  <c r="V206" i="13" s="1"/>
  <c r="V207" i="13" s="1"/>
  <c r="V208" i="13" s="1"/>
  <c r="V209" i="13" s="1"/>
  <c r="V210" i="13" s="1"/>
  <c r="V211" i="13" s="1"/>
  <c r="V212" i="13" s="1"/>
  <c r="V213" i="13" s="1"/>
  <c r="V214" i="13" s="1"/>
  <c r="V215" i="13" s="1"/>
  <c r="V216" i="13" s="1"/>
  <c r="V217" i="13" s="1"/>
  <c r="V218" i="13" s="1"/>
  <c r="V219" i="13" s="1"/>
  <c r="V220" i="13" s="1"/>
  <c r="V221" i="13" s="1"/>
  <c r="V222" i="13" s="1"/>
  <c r="V223" i="13" s="1"/>
  <c r="V224" i="13" s="1"/>
  <c r="V225" i="13" s="1"/>
  <c r="V226" i="13" s="1"/>
  <c r="V227" i="13" s="1"/>
  <c r="V228" i="13" s="1"/>
  <c r="V229" i="13" s="1"/>
  <c r="V230" i="13" s="1"/>
  <c r="V231" i="13" s="1"/>
  <c r="V232" i="13" s="1"/>
  <c r="V233" i="13" s="1"/>
  <c r="V234" i="13" s="1"/>
  <c r="V235" i="13" s="1"/>
  <c r="V236" i="13" s="1"/>
  <c r="V237" i="13" s="1"/>
  <c r="V238" i="13" s="1"/>
  <c r="V239" i="13" s="1"/>
  <c r="V240" i="13" s="1"/>
  <c r="V241" i="13" s="1"/>
  <c r="V242" i="13" s="1"/>
  <c r="V243" i="13" s="1"/>
  <c r="V244" i="13" s="1"/>
  <c r="V245" i="13" s="1"/>
  <c r="V246" i="13" s="1"/>
  <c r="V247" i="13" s="1"/>
  <c r="V248" i="13" s="1"/>
  <c r="V249" i="13" s="1"/>
  <c r="V250" i="13" s="1"/>
  <c r="V251" i="13" s="1"/>
  <c r="V252" i="13" s="1"/>
  <c r="V253" i="13" s="1"/>
  <c r="V254" i="13" s="1"/>
  <c r="V255" i="13" s="1"/>
  <c r="V256" i="13" s="1"/>
  <c r="V257" i="13" s="1"/>
  <c r="V258" i="13" s="1"/>
  <c r="V259" i="13" s="1"/>
  <c r="V260" i="13" s="1"/>
  <c r="V261" i="13" s="1"/>
  <c r="V262" i="13" s="1"/>
  <c r="V263" i="13" s="1"/>
  <c r="V264" i="13" s="1"/>
  <c r="V265" i="13" s="1"/>
  <c r="V266" i="13" s="1"/>
  <c r="V267" i="13" s="1"/>
  <c r="V268" i="13" s="1"/>
  <c r="V269" i="13" s="1"/>
  <c r="V270" i="13" s="1"/>
  <c r="V271" i="13" s="1"/>
  <c r="V272" i="13" s="1"/>
  <c r="V273" i="13" s="1"/>
  <c r="V274" i="13" s="1"/>
  <c r="V275" i="13" s="1"/>
  <c r="V276" i="13" s="1"/>
  <c r="V277" i="13" s="1"/>
  <c r="V278" i="13" s="1"/>
  <c r="V279" i="13" s="1"/>
  <c r="V280" i="13" s="1"/>
  <c r="V281" i="13" s="1"/>
  <c r="V282" i="13" s="1"/>
  <c r="V283" i="13" s="1"/>
  <c r="V284" i="13" s="1"/>
  <c r="V285" i="13" s="1"/>
  <c r="V286" i="13" s="1"/>
  <c r="V287" i="13" s="1"/>
  <c r="V288" i="13" s="1"/>
  <c r="V289" i="13" s="1"/>
  <c r="V290" i="13" s="1"/>
  <c r="V291" i="13" s="1"/>
  <c r="V292" i="13" s="1"/>
  <c r="V293" i="13" s="1"/>
  <c r="V294" i="13" s="1"/>
  <c r="V295" i="13" s="1"/>
  <c r="V296" i="13" s="1"/>
  <c r="V297" i="13" s="1"/>
  <c r="V298" i="13" s="1"/>
  <c r="V299" i="13" s="1"/>
  <c r="V300" i="13" s="1"/>
  <c r="V301" i="13" s="1"/>
  <c r="V302" i="13" s="1"/>
  <c r="V303" i="13" s="1"/>
  <c r="V304" i="13" s="1"/>
  <c r="V305" i="13" s="1"/>
  <c r="V306" i="13" s="1"/>
  <c r="V307" i="13" s="1"/>
  <c r="V308" i="13" s="1"/>
  <c r="V309" i="13" s="1"/>
  <c r="V310" i="13" s="1"/>
  <c r="V311" i="13" s="1"/>
  <c r="V312" i="13" s="1"/>
  <c r="V313" i="13" s="1"/>
  <c r="V314" i="13" s="1"/>
  <c r="V315" i="13" s="1"/>
  <c r="V316" i="13" s="1"/>
  <c r="V317" i="13" s="1"/>
  <c r="V318" i="13" s="1"/>
  <c r="V319" i="13" s="1"/>
  <c r="V320" i="13" s="1"/>
  <c r="V321" i="13" s="1"/>
  <c r="V322" i="13" s="1"/>
  <c r="V323" i="13" s="1"/>
  <c r="V324" i="13" s="1"/>
  <c r="V325" i="13" s="1"/>
  <c r="V326" i="13" s="1"/>
  <c r="V327" i="13" s="1"/>
  <c r="V328" i="13" s="1"/>
  <c r="V329" i="13" s="1"/>
  <c r="V330" i="13" s="1"/>
  <c r="V331" i="13" s="1"/>
  <c r="V332" i="13" s="1"/>
  <c r="V333" i="13" s="1"/>
  <c r="V334" i="13" s="1"/>
  <c r="V335" i="13" s="1"/>
  <c r="V336" i="13" s="1"/>
  <c r="V337" i="13" s="1"/>
  <c r="V338" i="13" s="1"/>
  <c r="V339" i="13" s="1"/>
  <c r="V340" i="13" s="1"/>
  <c r="V341" i="13" s="1"/>
  <c r="V342" i="13" s="1"/>
  <c r="V343" i="13" s="1"/>
  <c r="V344" i="13" s="1"/>
  <c r="V345" i="13" s="1"/>
  <c r="V346" i="13" s="1"/>
  <c r="W347" i="13"/>
  <c r="W346" i="13"/>
  <c r="W342" i="13"/>
  <c r="W338" i="13"/>
  <c r="W334" i="13"/>
  <c r="W330" i="13"/>
  <c r="W326" i="13"/>
  <c r="W322" i="13"/>
  <c r="W318" i="13"/>
  <c r="W314" i="13"/>
  <c r="W310" i="13"/>
  <c r="W306" i="13"/>
  <c r="W302" i="13"/>
  <c r="W298" i="13"/>
  <c r="W294" i="13"/>
  <c r="W290" i="13"/>
  <c r="W286" i="13"/>
  <c r="W282" i="13"/>
  <c r="W278" i="13"/>
  <c r="W274" i="13"/>
  <c r="W270" i="13"/>
  <c r="W266" i="13"/>
  <c r="W262" i="13"/>
  <c r="W343" i="13"/>
  <c r="W339" i="13"/>
  <c r="W335" i="13"/>
  <c r="W331" i="13"/>
  <c r="W327" i="13"/>
  <c r="W323" i="13"/>
  <c r="W319" i="13"/>
  <c r="W315" i="13"/>
  <c r="W311" i="13"/>
  <c r="W307" i="13"/>
  <c r="W303" i="13"/>
  <c r="W299" i="13"/>
  <c r="W295" i="13"/>
  <c r="W291" i="13"/>
  <c r="W287" i="13"/>
  <c r="W283" i="13"/>
  <c r="W279" i="13"/>
  <c r="W275" i="13"/>
  <c r="W271" i="13"/>
  <c r="W267" i="13"/>
  <c r="W263" i="13"/>
  <c r="W324" i="13"/>
  <c r="W317" i="13"/>
  <c r="W292" i="13"/>
  <c r="W285" i="13"/>
  <c r="W345" i="13"/>
  <c r="W320" i="13"/>
  <c r="W313" i="13"/>
  <c r="W288" i="13"/>
  <c r="W281" i="13"/>
  <c r="W260" i="13"/>
  <c r="W256" i="13"/>
  <c r="W252" i="13"/>
  <c r="W248" i="13"/>
  <c r="W244" i="13"/>
  <c r="W240" i="13"/>
  <c r="W236" i="13"/>
  <c r="W232" i="13"/>
  <c r="W228" i="13"/>
  <c r="W224" i="13"/>
  <c r="W220" i="13"/>
  <c r="W216" i="13"/>
  <c r="W212" i="13"/>
  <c r="W208" i="13"/>
  <c r="W204" i="13"/>
  <c r="W200" i="13"/>
  <c r="W196" i="13"/>
  <c r="W192" i="13"/>
  <c r="W188" i="13"/>
  <c r="W184" i="13"/>
  <c r="W180" i="13"/>
  <c r="W176" i="13"/>
  <c r="W172" i="13"/>
  <c r="W168" i="13"/>
  <c r="W164" i="13"/>
  <c r="W160" i="13"/>
  <c r="W156" i="13"/>
  <c r="W152" i="13"/>
  <c r="W148" i="13"/>
  <c r="W144" i="13"/>
  <c r="W140" i="13"/>
  <c r="W136" i="13"/>
  <c r="W132" i="13"/>
  <c r="W128" i="13"/>
  <c r="W124" i="13"/>
  <c r="W120" i="13"/>
  <c r="W116" i="13"/>
  <c r="W112" i="13"/>
  <c r="W108" i="13"/>
  <c r="W104" i="13"/>
  <c r="W100" i="13"/>
  <c r="W96" i="13"/>
  <c r="W92" i="13"/>
  <c r="W88" i="13"/>
  <c r="W84" i="13"/>
  <c r="W341" i="13"/>
  <c r="W316" i="13"/>
  <c r="W309" i="13"/>
  <c r="W284" i="13"/>
  <c r="W277" i="13"/>
  <c r="W344" i="13"/>
  <c r="W337" i="13"/>
  <c r="W312" i="13"/>
  <c r="W305" i="13"/>
  <c r="W280" i="13"/>
  <c r="W273" i="13"/>
  <c r="W257" i="13"/>
  <c r="W253" i="13"/>
  <c r="W249" i="13"/>
  <c r="W245" i="13"/>
  <c r="W241" i="13"/>
  <c r="W237" i="13"/>
  <c r="W233" i="13"/>
  <c r="W229" i="13"/>
  <c r="W225" i="13"/>
  <c r="W221" i="13"/>
  <c r="W217" i="13"/>
  <c r="W213" i="13"/>
  <c r="W209" i="13"/>
  <c r="W205" i="13"/>
  <c r="W201" i="13"/>
  <c r="W197" i="13"/>
  <c r="W193" i="13"/>
  <c r="W189" i="13"/>
  <c r="W185" i="13"/>
  <c r="W181" i="13"/>
  <c r="W177" i="13"/>
  <c r="W173" i="13"/>
  <c r="W169" i="13"/>
  <c r="W165" i="13"/>
  <c r="W161" i="13"/>
  <c r="W157" i="13"/>
  <c r="W153" i="13"/>
  <c r="W149" i="13"/>
  <c r="W145" i="13"/>
  <c r="W141" i="13"/>
  <c r="W137" i="13"/>
  <c r="W133" i="13"/>
  <c r="W129" i="13"/>
  <c r="W125" i="13"/>
  <c r="W121" i="13"/>
  <c r="W117" i="13"/>
  <c r="W113" i="13"/>
  <c r="W109" i="13"/>
  <c r="W105" i="13"/>
  <c r="W101" i="13"/>
  <c r="W97" i="13"/>
  <c r="W93" i="13"/>
  <c r="W89" i="13"/>
  <c r="W85" i="13"/>
  <c r="W81" i="13"/>
  <c r="W77" i="13"/>
  <c r="W332" i="13"/>
  <c r="W325" i="13"/>
  <c r="W300" i="13"/>
  <c r="W293" i="13"/>
  <c r="W268" i="13"/>
  <c r="W261" i="13"/>
  <c r="W297" i="13"/>
  <c r="W242" i="13"/>
  <c r="W235" i="13"/>
  <c r="W210" i="13"/>
  <c r="W203" i="13"/>
  <c r="W178" i="13"/>
  <c r="W171" i="13"/>
  <c r="W146" i="13"/>
  <c r="W139" i="13"/>
  <c r="W114" i="13"/>
  <c r="W107" i="13"/>
  <c r="W82" i="13"/>
  <c r="W304" i="13"/>
  <c r="W234" i="13"/>
  <c r="W227" i="13"/>
  <c r="W195" i="13"/>
  <c r="W170" i="13"/>
  <c r="W163" i="13"/>
  <c r="W106" i="13"/>
  <c r="W99" i="13"/>
  <c r="W329" i="13"/>
  <c r="W222" i="13"/>
  <c r="W190" i="13"/>
  <c r="W158" i="13"/>
  <c r="W126" i="13"/>
  <c r="W333" i="13"/>
  <c r="W296" i="13"/>
  <c r="W276" i="13"/>
  <c r="W238" i="13"/>
  <c r="W231" i="13"/>
  <c r="W206" i="13"/>
  <c r="W199" i="13"/>
  <c r="W174" i="13"/>
  <c r="W167" i="13"/>
  <c r="W142" i="13"/>
  <c r="W135" i="13"/>
  <c r="W110" i="13"/>
  <c r="W103" i="13"/>
  <c r="W79" i="13"/>
  <c r="W75" i="13"/>
  <c r="W71" i="13"/>
  <c r="W67" i="13"/>
  <c r="T67" i="13" s="1"/>
  <c r="W259" i="13"/>
  <c r="W202" i="13"/>
  <c r="W138" i="13"/>
  <c r="W131" i="13"/>
  <c r="W272" i="13"/>
  <c r="W254" i="13"/>
  <c r="W247" i="13"/>
  <c r="W215" i="13"/>
  <c r="W119" i="13"/>
  <c r="W87" i="13"/>
  <c r="W69" i="13"/>
  <c r="W340" i="13"/>
  <c r="W265" i="13"/>
  <c r="W255" i="13"/>
  <c r="W230" i="13"/>
  <c r="W223" i="13"/>
  <c r="W198" i="13"/>
  <c r="W191" i="13"/>
  <c r="W166" i="13"/>
  <c r="W159" i="13"/>
  <c r="W134" i="13"/>
  <c r="W127" i="13"/>
  <c r="W102" i="13"/>
  <c r="W95" i="13"/>
  <c r="W76" i="13"/>
  <c r="W72" i="13"/>
  <c r="W68" i="13"/>
  <c r="W321" i="13"/>
  <c r="W301" i="13"/>
  <c r="W264" i="13"/>
  <c r="W258" i="13"/>
  <c r="W251" i="13"/>
  <c r="W226" i="13"/>
  <c r="W219" i="13"/>
  <c r="W194" i="13"/>
  <c r="W187" i="13"/>
  <c r="W162" i="13"/>
  <c r="W155" i="13"/>
  <c r="W130" i="13"/>
  <c r="W123" i="13"/>
  <c r="W98" i="13"/>
  <c r="W91" i="13"/>
  <c r="W78" i="13"/>
  <c r="W183" i="13"/>
  <c r="W151" i="13"/>
  <c r="W94" i="13"/>
  <c r="W73" i="13"/>
  <c r="W328" i="13"/>
  <c r="W308" i="13"/>
  <c r="W250" i="13"/>
  <c r="W243" i="13"/>
  <c r="W218" i="13"/>
  <c r="W211" i="13"/>
  <c r="W186" i="13"/>
  <c r="W179" i="13"/>
  <c r="W154" i="13"/>
  <c r="W147" i="13"/>
  <c r="W122" i="13"/>
  <c r="W115" i="13"/>
  <c r="W90" i="13"/>
  <c r="W83" i="13"/>
  <c r="W80" i="13"/>
  <c r="W336" i="13"/>
  <c r="W289" i="13"/>
  <c r="W269" i="13"/>
  <c r="W246" i="13"/>
  <c r="W239" i="13"/>
  <c r="W214" i="13"/>
  <c r="W207" i="13"/>
  <c r="W182" i="13"/>
  <c r="W175" i="13"/>
  <c r="W150" i="13"/>
  <c r="W143" i="13"/>
  <c r="W118" i="13"/>
  <c r="W111" i="13"/>
  <c r="W86" i="13"/>
  <c r="W74" i="13"/>
  <c r="W70" i="13"/>
  <c r="AP10" i="13"/>
  <c r="AP9" i="13"/>
  <c r="AQ10" i="13"/>
  <c r="BJ8" i="13" l="1"/>
  <c r="BG8" i="13"/>
  <c r="BI8" i="13"/>
  <c r="BF8" i="13"/>
  <c r="I11" i="12"/>
  <c r="BB64" i="13"/>
  <c r="AG66" i="13"/>
  <c r="AV8" i="13"/>
  <c r="AJ9" i="13" s="1"/>
  <c r="AS9" i="13" s="1"/>
  <c r="T68" i="13"/>
  <c r="T69" i="13" s="1"/>
  <c r="T70" i="13" s="1"/>
  <c r="T71" i="13" s="1"/>
  <c r="T72" i="13" s="1"/>
  <c r="T73" i="13" s="1"/>
  <c r="T74" i="13" s="1"/>
  <c r="T75" i="13" s="1"/>
  <c r="T76" i="13" s="1"/>
  <c r="T77" i="13" s="1"/>
  <c r="T78" i="13" s="1"/>
  <c r="T79" i="13" s="1"/>
  <c r="T80" i="13" s="1"/>
  <c r="T81" i="13" s="1"/>
  <c r="T82" i="13" s="1"/>
  <c r="T83" i="13" s="1"/>
  <c r="T84" i="13" s="1"/>
  <c r="T85" i="13" s="1"/>
  <c r="T86" i="13" s="1"/>
  <c r="T87" i="13" s="1"/>
  <c r="T88" i="13" s="1"/>
  <c r="T89" i="13" s="1"/>
  <c r="T90" i="13" s="1"/>
  <c r="T91" i="13" s="1"/>
  <c r="T92" i="13" s="1"/>
  <c r="T93" i="13" s="1"/>
  <c r="T94" i="13" s="1"/>
  <c r="T95" i="13" s="1"/>
  <c r="T96" i="13" s="1"/>
  <c r="T97" i="13" s="1"/>
  <c r="T98" i="13" s="1"/>
  <c r="T99" i="13" s="1"/>
  <c r="T100" i="13" s="1"/>
  <c r="T101" i="13" s="1"/>
  <c r="T102" i="13" s="1"/>
  <c r="T103" i="13" s="1"/>
  <c r="T104" i="13" s="1"/>
  <c r="T105" i="13" s="1"/>
  <c r="T106" i="13" s="1"/>
  <c r="T107" i="13" s="1"/>
  <c r="T108" i="13" s="1"/>
  <c r="T109" i="13" s="1"/>
  <c r="T110" i="13" s="1"/>
  <c r="T111" i="13" s="1"/>
  <c r="T112" i="13" s="1"/>
  <c r="T113" i="13" s="1"/>
  <c r="T114" i="13" s="1"/>
  <c r="T115" i="13" s="1"/>
  <c r="T116" i="13" s="1"/>
  <c r="T117" i="13" s="1"/>
  <c r="T118" i="13" s="1"/>
  <c r="T119" i="13" s="1"/>
  <c r="T120" i="13" s="1"/>
  <c r="T121" i="13" s="1"/>
  <c r="T122" i="13" s="1"/>
  <c r="T123" i="13" s="1"/>
  <c r="T124" i="13" s="1"/>
  <c r="T125" i="13" s="1"/>
  <c r="T126" i="13" s="1"/>
  <c r="T127" i="13" s="1"/>
  <c r="T128" i="13" s="1"/>
  <c r="T129" i="13" s="1"/>
  <c r="T130" i="13" s="1"/>
  <c r="T131" i="13" s="1"/>
  <c r="T132" i="13" s="1"/>
  <c r="T133" i="13" s="1"/>
  <c r="T134" i="13" s="1"/>
  <c r="T135" i="13" s="1"/>
  <c r="T136" i="13" s="1"/>
  <c r="T137" i="13" s="1"/>
  <c r="T138" i="13" s="1"/>
  <c r="T139" i="13" s="1"/>
  <c r="T140" i="13" s="1"/>
  <c r="T141" i="13" s="1"/>
  <c r="T142" i="13" s="1"/>
  <c r="T143" i="13" s="1"/>
  <c r="T144" i="13" s="1"/>
  <c r="T145" i="13" s="1"/>
  <c r="T146" i="13" s="1"/>
  <c r="T147" i="13" s="1"/>
  <c r="T148" i="13" s="1"/>
  <c r="T149" i="13" s="1"/>
  <c r="T150" i="13" s="1"/>
  <c r="T151" i="13" s="1"/>
  <c r="T152" i="13" s="1"/>
  <c r="T153" i="13" s="1"/>
  <c r="T154" i="13" s="1"/>
  <c r="T155" i="13" s="1"/>
  <c r="T156" i="13" s="1"/>
  <c r="T157" i="13" s="1"/>
  <c r="T158" i="13" s="1"/>
  <c r="T159" i="13" s="1"/>
  <c r="T160" i="13" s="1"/>
  <c r="T161" i="13" s="1"/>
  <c r="T162" i="13" s="1"/>
  <c r="T163" i="13" s="1"/>
  <c r="T164" i="13" s="1"/>
  <c r="T165" i="13" s="1"/>
  <c r="T166" i="13" s="1"/>
  <c r="T167" i="13" s="1"/>
  <c r="T168" i="13" s="1"/>
  <c r="T169" i="13" s="1"/>
  <c r="T170" i="13" s="1"/>
  <c r="T171" i="13" s="1"/>
  <c r="T172" i="13" s="1"/>
  <c r="T173" i="13" s="1"/>
  <c r="T174" i="13" s="1"/>
  <c r="T175" i="13" s="1"/>
  <c r="T176" i="13" s="1"/>
  <c r="T177" i="13" s="1"/>
  <c r="T178" i="13" s="1"/>
  <c r="T179" i="13" s="1"/>
  <c r="T180" i="13" s="1"/>
  <c r="T181" i="13" s="1"/>
  <c r="T182" i="13" s="1"/>
  <c r="T183" i="13" s="1"/>
  <c r="T184" i="13" s="1"/>
  <c r="T185" i="13" s="1"/>
  <c r="T186" i="13" s="1"/>
  <c r="T187" i="13" s="1"/>
  <c r="T188" i="13" s="1"/>
  <c r="T189" i="13" s="1"/>
  <c r="T190" i="13" s="1"/>
  <c r="T191" i="13" s="1"/>
  <c r="T192" i="13" s="1"/>
  <c r="T193" i="13" s="1"/>
  <c r="T194" i="13" s="1"/>
  <c r="T195" i="13" s="1"/>
  <c r="T196" i="13" s="1"/>
  <c r="T197" i="13" s="1"/>
  <c r="T198" i="13" s="1"/>
  <c r="T199" i="13" s="1"/>
  <c r="T200" i="13" s="1"/>
  <c r="T201" i="13" s="1"/>
  <c r="T202" i="13" s="1"/>
  <c r="T203" i="13" s="1"/>
  <c r="T204" i="13" s="1"/>
  <c r="T205" i="13" s="1"/>
  <c r="T206" i="13" s="1"/>
  <c r="T207" i="13" s="1"/>
  <c r="T208" i="13" s="1"/>
  <c r="T209" i="13" s="1"/>
  <c r="T210" i="13" s="1"/>
  <c r="T211" i="13" s="1"/>
  <c r="T212" i="13" s="1"/>
  <c r="T213" i="13" s="1"/>
  <c r="T214" i="13" s="1"/>
  <c r="T215" i="13" s="1"/>
  <c r="T216" i="13" s="1"/>
  <c r="T217" i="13" s="1"/>
  <c r="T218" i="13" s="1"/>
  <c r="T219" i="13" s="1"/>
  <c r="T220" i="13" s="1"/>
  <c r="T221" i="13" s="1"/>
  <c r="T222" i="13" s="1"/>
  <c r="T223" i="13" s="1"/>
  <c r="T224" i="13" s="1"/>
  <c r="T225" i="13" s="1"/>
  <c r="T226" i="13" s="1"/>
  <c r="T227" i="13" s="1"/>
  <c r="T228" i="13" s="1"/>
  <c r="T229" i="13" s="1"/>
  <c r="T230" i="13" s="1"/>
  <c r="T231" i="13" s="1"/>
  <c r="T232" i="13" s="1"/>
  <c r="T233" i="13" s="1"/>
  <c r="T234" i="13" s="1"/>
  <c r="T235" i="13" s="1"/>
  <c r="T236" i="13" s="1"/>
  <c r="T237" i="13" s="1"/>
  <c r="T238" i="13" s="1"/>
  <c r="T239" i="13" s="1"/>
  <c r="T240" i="13" s="1"/>
  <c r="T241" i="13" s="1"/>
  <c r="T242" i="13" s="1"/>
  <c r="T243" i="13" s="1"/>
  <c r="T244" i="13" s="1"/>
  <c r="T245" i="13" s="1"/>
  <c r="T246" i="13" s="1"/>
  <c r="T247" i="13" s="1"/>
  <c r="T248" i="13" s="1"/>
  <c r="T249" i="13" s="1"/>
  <c r="T250" i="13" s="1"/>
  <c r="T251" i="13" s="1"/>
  <c r="T252" i="13" s="1"/>
  <c r="T253" i="13" s="1"/>
  <c r="T254" i="13" s="1"/>
  <c r="T255" i="13" s="1"/>
  <c r="T256" i="13" s="1"/>
  <c r="T257" i="13" s="1"/>
  <c r="T258" i="13" s="1"/>
  <c r="T259" i="13" s="1"/>
  <c r="T260" i="13" s="1"/>
  <c r="T261" i="13" s="1"/>
  <c r="T262" i="13" s="1"/>
  <c r="T263" i="13" s="1"/>
  <c r="T264" i="13" s="1"/>
  <c r="T265" i="13" s="1"/>
  <c r="T266" i="13" s="1"/>
  <c r="T267" i="13" s="1"/>
  <c r="T268" i="13" s="1"/>
  <c r="T269" i="13" s="1"/>
  <c r="T270" i="13" s="1"/>
  <c r="T271" i="13" s="1"/>
  <c r="T272" i="13" s="1"/>
  <c r="T273" i="13" s="1"/>
  <c r="T274" i="13" s="1"/>
  <c r="T275" i="13" s="1"/>
  <c r="T276" i="13" s="1"/>
  <c r="T277" i="13" s="1"/>
  <c r="T278" i="13" s="1"/>
  <c r="T279" i="13" s="1"/>
  <c r="T280" i="13" s="1"/>
  <c r="T281" i="13" s="1"/>
  <c r="T282" i="13" s="1"/>
  <c r="T283" i="13" s="1"/>
  <c r="T284" i="13" s="1"/>
  <c r="T285" i="13" s="1"/>
  <c r="T286" i="13" s="1"/>
  <c r="T287" i="13" s="1"/>
  <c r="T288" i="13" s="1"/>
  <c r="T289" i="13" s="1"/>
  <c r="T290" i="13" s="1"/>
  <c r="T291" i="13" s="1"/>
  <c r="T292" i="13" s="1"/>
  <c r="T293" i="13" s="1"/>
  <c r="T294" i="13" s="1"/>
  <c r="T295" i="13" s="1"/>
  <c r="T296" i="13" s="1"/>
  <c r="T297" i="13" s="1"/>
  <c r="T298" i="13" s="1"/>
  <c r="T299" i="13" s="1"/>
  <c r="T300" i="13" s="1"/>
  <c r="T301" i="13" s="1"/>
  <c r="T302" i="13" s="1"/>
  <c r="T303" i="13" s="1"/>
  <c r="T304" i="13" s="1"/>
  <c r="T305" i="13" s="1"/>
  <c r="T306" i="13" s="1"/>
  <c r="T307" i="13" s="1"/>
  <c r="T308" i="13" s="1"/>
  <c r="T309" i="13" s="1"/>
  <c r="T310" i="13" s="1"/>
  <c r="T311" i="13" s="1"/>
  <c r="T312" i="13" s="1"/>
  <c r="T313" i="13" s="1"/>
  <c r="T314" i="13" s="1"/>
  <c r="T315" i="13" s="1"/>
  <c r="T316" i="13" s="1"/>
  <c r="T317" i="13" s="1"/>
  <c r="T318" i="13" s="1"/>
  <c r="T319" i="13" s="1"/>
  <c r="T320" i="13" s="1"/>
  <c r="T321" i="13" s="1"/>
  <c r="T322" i="13" s="1"/>
  <c r="T323" i="13" s="1"/>
  <c r="T324" i="13" s="1"/>
  <c r="T325" i="13" s="1"/>
  <c r="T326" i="13" s="1"/>
  <c r="T327" i="13" s="1"/>
  <c r="T328" i="13" s="1"/>
  <c r="T329" i="13" s="1"/>
  <c r="T330" i="13" s="1"/>
  <c r="T331" i="13" s="1"/>
  <c r="T332" i="13" s="1"/>
  <c r="T333" i="13" s="1"/>
  <c r="T334" i="13" s="1"/>
  <c r="T335" i="13" s="1"/>
  <c r="T336" i="13" s="1"/>
  <c r="T337" i="13" s="1"/>
  <c r="T338" i="13" s="1"/>
  <c r="T339" i="13" s="1"/>
  <c r="T340" i="13" s="1"/>
  <c r="T341" i="13" s="1"/>
  <c r="T342" i="13" s="1"/>
  <c r="T343" i="13" s="1"/>
  <c r="T344" i="13" s="1"/>
  <c r="T345" i="13" s="1"/>
  <c r="T346" i="13" s="1"/>
  <c r="AH66" i="13"/>
  <c r="AW8" i="13"/>
  <c r="AK9" i="13" s="1"/>
  <c r="AT9" i="13" s="1"/>
  <c r="J11" i="12"/>
  <c r="G11" i="7"/>
  <c r="L10" i="7"/>
  <c r="AP11" i="13"/>
  <c r="AQ11" i="13"/>
  <c r="BJ9" i="13" l="1"/>
  <c r="BG9" i="13"/>
  <c r="BF9" i="13"/>
  <c r="BI9" i="13"/>
  <c r="J12" i="12"/>
  <c r="AV9" i="13"/>
  <c r="AJ10" i="13" s="1"/>
  <c r="AS10" i="13" s="1"/>
  <c r="AW9" i="13"/>
  <c r="AK10" i="13" s="1"/>
  <c r="AT10" i="13" s="1"/>
  <c r="AP12" i="13"/>
  <c r="I12" i="12"/>
  <c r="I13" i="12" s="1"/>
  <c r="G12" i="7"/>
  <c r="L11" i="7"/>
  <c r="AQ12" i="13"/>
  <c r="BF10" i="13" l="1"/>
  <c r="BI10" i="13"/>
  <c r="BJ10" i="13"/>
  <c r="BG10" i="13"/>
  <c r="BB65" i="13"/>
  <c r="AP13" i="13"/>
  <c r="AW10" i="13"/>
  <c r="AK11" i="13" s="1"/>
  <c r="AT11" i="13" s="1"/>
  <c r="AV10" i="13"/>
  <c r="AJ11" i="13" s="1"/>
  <c r="AS11" i="13" s="1"/>
  <c r="J13" i="12"/>
  <c r="J14" i="12" s="1"/>
  <c r="G13" i="7"/>
  <c r="L12" i="7"/>
  <c r="AQ13" i="13"/>
  <c r="BI11" i="13" l="1"/>
  <c r="BF11" i="13"/>
  <c r="BJ11" i="13"/>
  <c r="BG11" i="13"/>
  <c r="AW11" i="13"/>
  <c r="AK12" i="13" s="1"/>
  <c r="AT12" i="13" s="1"/>
  <c r="AP14" i="13"/>
  <c r="AV11" i="13"/>
  <c r="AJ12" i="13" s="1"/>
  <c r="AS12" i="13" s="1"/>
  <c r="I14" i="12"/>
  <c r="I15" i="12" s="1"/>
  <c r="L13" i="7"/>
  <c r="G14" i="7"/>
  <c r="AQ14" i="13"/>
  <c r="BJ12" i="13" l="1"/>
  <c r="BG12" i="13"/>
  <c r="BF12" i="13"/>
  <c r="BI12" i="13"/>
  <c r="J15" i="12"/>
  <c r="J16" i="12" s="1"/>
  <c r="AP15" i="13"/>
  <c r="AW12" i="13"/>
  <c r="AK13" i="13" s="1"/>
  <c r="AT13" i="13" s="1"/>
  <c r="AV12" i="13"/>
  <c r="AJ13" i="13" s="1"/>
  <c r="AS13" i="13" s="1"/>
  <c r="I16" i="12"/>
  <c r="I17" i="12" s="1"/>
  <c r="L14" i="7"/>
  <c r="G15" i="7"/>
  <c r="AQ15" i="13"/>
  <c r="BJ13" i="13" l="1"/>
  <c r="BG13" i="13"/>
  <c r="BI13" i="13"/>
  <c r="BF13" i="13"/>
  <c r="AV13" i="13"/>
  <c r="AJ14" i="13" s="1"/>
  <c r="AS14" i="13" s="1"/>
  <c r="AP16" i="13"/>
  <c r="AW13" i="13"/>
  <c r="AK14" i="13" s="1"/>
  <c r="AT14" i="13" s="1"/>
  <c r="J17" i="12"/>
  <c r="J18" i="12" s="1"/>
  <c r="G16" i="7"/>
  <c r="L15" i="7"/>
  <c r="AP17" i="13"/>
  <c r="AQ16" i="13"/>
  <c r="BG14" i="13" l="1"/>
  <c r="BJ14" i="13"/>
  <c r="BI14" i="13"/>
  <c r="BF14" i="13"/>
  <c r="AV14" i="13"/>
  <c r="AJ15" i="13" s="1"/>
  <c r="AS15" i="13" s="1"/>
  <c r="AW14" i="13"/>
  <c r="AK15" i="13" s="1"/>
  <c r="AT15" i="13" s="1"/>
  <c r="I18" i="12"/>
  <c r="I19" i="12" s="1"/>
  <c r="G17" i="7"/>
  <c r="L16" i="7"/>
  <c r="AP18" i="13"/>
  <c r="AQ17" i="13"/>
  <c r="BG15" i="13" l="1"/>
  <c r="BJ15" i="13"/>
  <c r="BI15" i="13"/>
  <c r="BF15" i="13"/>
  <c r="AV15" i="13"/>
  <c r="AJ16" i="13" s="1"/>
  <c r="AS16" i="13" s="1"/>
  <c r="AW15" i="13"/>
  <c r="AK16" i="13" s="1"/>
  <c r="AT16" i="13" s="1"/>
  <c r="J19" i="12"/>
  <c r="J20" i="12" s="1"/>
  <c r="G18" i="7"/>
  <c r="L17" i="7"/>
  <c r="AP19" i="13"/>
  <c r="AQ18" i="13"/>
  <c r="BJ16" i="13" l="1"/>
  <c r="BG16" i="13"/>
  <c r="BI16" i="13"/>
  <c r="BF16" i="13"/>
  <c r="AW16" i="13"/>
  <c r="AK17" i="13" s="1"/>
  <c r="AT17" i="13" s="1"/>
  <c r="AV16" i="13"/>
  <c r="AJ17" i="13" s="1"/>
  <c r="AS17" i="13" s="1"/>
  <c r="I20" i="12"/>
  <c r="I21" i="12" s="1"/>
  <c r="G19" i="7"/>
  <c r="L18" i="7"/>
  <c r="AP20" i="13"/>
  <c r="AQ19" i="13"/>
  <c r="BG17" i="13" l="1"/>
  <c r="BJ17" i="13"/>
  <c r="BF17" i="13"/>
  <c r="BI17" i="13"/>
  <c r="AV17" i="13"/>
  <c r="AJ18" i="13" s="1"/>
  <c r="AS18" i="13" s="1"/>
  <c r="AW17" i="13"/>
  <c r="AK18" i="13" s="1"/>
  <c r="AT18" i="13" s="1"/>
  <c r="J21" i="12"/>
  <c r="J22" i="12" s="1"/>
  <c r="G20" i="7"/>
  <c r="L19" i="7"/>
  <c r="AQ20" i="13"/>
  <c r="AP21" i="13"/>
  <c r="BJ18" i="13" l="1"/>
  <c r="BG18" i="13"/>
  <c r="BI18" i="13"/>
  <c r="BF18" i="13"/>
  <c r="AV18" i="13"/>
  <c r="AJ19" i="13" s="1"/>
  <c r="AS19" i="13" s="1"/>
  <c r="AW18" i="13"/>
  <c r="AK19" i="13" s="1"/>
  <c r="AT19" i="13" s="1"/>
  <c r="I22" i="12"/>
  <c r="I23" i="12" s="1"/>
  <c r="G21" i="7"/>
  <c r="L20" i="7"/>
  <c r="AP22" i="13"/>
  <c r="AQ21" i="13"/>
  <c r="BJ19" i="13" l="1"/>
  <c r="BG19" i="13"/>
  <c r="BI19" i="13"/>
  <c r="BF19" i="13"/>
  <c r="AW19" i="13"/>
  <c r="AK20" i="13" s="1"/>
  <c r="AT20" i="13" s="1"/>
  <c r="AV19" i="13"/>
  <c r="AJ20" i="13" s="1"/>
  <c r="AS20" i="13" s="1"/>
  <c r="J23" i="12"/>
  <c r="J24" i="12" s="1"/>
  <c r="L21" i="7"/>
  <c r="G22" i="7"/>
  <c r="AQ22" i="13"/>
  <c r="AP23" i="13"/>
  <c r="BJ20" i="13" l="1"/>
  <c r="BG20" i="13"/>
  <c r="BF20" i="13"/>
  <c r="BI20" i="13"/>
  <c r="AW20" i="13"/>
  <c r="AK21" i="13" s="1"/>
  <c r="AT21" i="13" s="1"/>
  <c r="AV20" i="13"/>
  <c r="AJ21" i="13" s="1"/>
  <c r="AS21" i="13" s="1"/>
  <c r="I24" i="12"/>
  <c r="I25" i="12" s="1"/>
  <c r="L22" i="7"/>
  <c r="G23" i="7"/>
  <c r="AQ23" i="13"/>
  <c r="AP24" i="13"/>
  <c r="BI21" i="13" l="1"/>
  <c r="BF21" i="13"/>
  <c r="BJ21" i="13"/>
  <c r="BG21" i="13"/>
  <c r="AW21" i="13"/>
  <c r="AK22" i="13" s="1"/>
  <c r="AT22" i="13" s="1"/>
  <c r="AV21" i="13"/>
  <c r="AJ22" i="13" s="1"/>
  <c r="AS22" i="13" s="1"/>
  <c r="J25" i="12"/>
  <c r="J26" i="12" s="1"/>
  <c r="G24" i="7"/>
  <c r="L23" i="7"/>
  <c r="AQ24" i="13"/>
  <c r="AP25" i="13"/>
  <c r="BG22" i="13" l="1"/>
  <c r="BJ22" i="13"/>
  <c r="BF22" i="13"/>
  <c r="BI22" i="13"/>
  <c r="AV22" i="13"/>
  <c r="AJ23" i="13" s="1"/>
  <c r="AS23" i="13" s="1"/>
  <c r="AW22" i="13"/>
  <c r="AK23" i="13" s="1"/>
  <c r="AT23" i="13" s="1"/>
  <c r="I26" i="12"/>
  <c r="I27" i="12" s="1"/>
  <c r="G25" i="7"/>
  <c r="L24" i="7"/>
  <c r="AQ25" i="13"/>
  <c r="AP26" i="13"/>
  <c r="BJ23" i="13" l="1"/>
  <c r="BG23" i="13"/>
  <c r="BI23" i="13"/>
  <c r="BF23" i="13"/>
  <c r="AW23" i="13"/>
  <c r="AK24" i="13" s="1"/>
  <c r="AT24" i="13" s="1"/>
  <c r="AV23" i="13"/>
  <c r="AJ24" i="13" s="1"/>
  <c r="AS24" i="13" s="1"/>
  <c r="J27" i="12"/>
  <c r="J28" i="12" s="1"/>
  <c r="G26" i="7"/>
  <c r="L25" i="7"/>
  <c r="AQ26" i="13"/>
  <c r="AP27" i="13"/>
  <c r="BJ24" i="13" l="1"/>
  <c r="BG24" i="13"/>
  <c r="BI24" i="13"/>
  <c r="BF24" i="13"/>
  <c r="AV24" i="13"/>
  <c r="AJ25" i="13" s="1"/>
  <c r="AS25" i="13" s="1"/>
  <c r="AW24" i="13"/>
  <c r="AK25" i="13" s="1"/>
  <c r="AT25" i="13" s="1"/>
  <c r="I28" i="12"/>
  <c r="I29" i="12" s="1"/>
  <c r="G27" i="7"/>
  <c r="L26" i="7"/>
  <c r="AQ27" i="13"/>
  <c r="AP28" i="13"/>
  <c r="BI25" i="13" l="1"/>
  <c r="BF25" i="13"/>
  <c r="BJ25" i="13"/>
  <c r="BG25" i="13"/>
  <c r="AW25" i="13"/>
  <c r="AK26" i="13" s="1"/>
  <c r="AT26" i="13" s="1"/>
  <c r="AV25" i="13"/>
  <c r="AJ26" i="13" s="1"/>
  <c r="AS26" i="13" s="1"/>
  <c r="J29" i="12"/>
  <c r="J30" i="12" s="1"/>
  <c r="G28" i="7"/>
  <c r="L27" i="7"/>
  <c r="AQ28" i="13"/>
  <c r="AP29" i="13"/>
  <c r="BJ26" i="13" l="1"/>
  <c r="BG26" i="13"/>
  <c r="BF26" i="13"/>
  <c r="BI26" i="13"/>
  <c r="AV26" i="13"/>
  <c r="AJ27" i="13" s="1"/>
  <c r="AS27" i="13" s="1"/>
  <c r="AW26" i="13"/>
  <c r="AK27" i="13" s="1"/>
  <c r="AT27" i="13" s="1"/>
  <c r="I30" i="12"/>
  <c r="I31" i="12" s="1"/>
  <c r="L28" i="7"/>
  <c r="G29" i="7"/>
  <c r="AQ29" i="13"/>
  <c r="AP30" i="13"/>
  <c r="BJ27" i="13" l="1"/>
  <c r="BG27" i="13"/>
  <c r="BI27" i="13"/>
  <c r="BF27" i="13"/>
  <c r="AW27" i="13"/>
  <c r="AK28" i="13" s="1"/>
  <c r="AT28" i="13" s="1"/>
  <c r="AV27" i="13"/>
  <c r="AJ28" i="13" s="1"/>
  <c r="AS28" i="13" s="1"/>
  <c r="J31" i="12"/>
  <c r="J32" i="12" s="1"/>
  <c r="L29" i="7"/>
  <c r="G30" i="7"/>
  <c r="AQ30" i="13"/>
  <c r="AP31" i="13"/>
  <c r="BJ28" i="13" l="1"/>
  <c r="BG28" i="13"/>
  <c r="BI28" i="13"/>
  <c r="BF28" i="13"/>
  <c r="AV28" i="13"/>
  <c r="AJ29" i="13" s="1"/>
  <c r="AW28" i="13"/>
  <c r="AK29" i="13" s="1"/>
  <c r="AT29" i="13" s="1"/>
  <c r="I32" i="12"/>
  <c r="I33" i="12" s="1"/>
  <c r="L30" i="7"/>
  <c r="G31" i="7"/>
  <c r="AQ31" i="13"/>
  <c r="AP32" i="13"/>
  <c r="BJ29" i="13" l="1"/>
  <c r="BG29" i="13"/>
  <c r="AW29" i="13"/>
  <c r="AK30" i="13" s="1"/>
  <c r="AT30" i="13" s="1"/>
  <c r="AS29" i="13"/>
  <c r="J33" i="12"/>
  <c r="J34" i="12" s="1"/>
  <c r="G32" i="7"/>
  <c r="L31" i="7"/>
  <c r="AP33" i="13"/>
  <c r="AQ32" i="13"/>
  <c r="BI29" i="13" l="1"/>
  <c r="BF29" i="13"/>
  <c r="BJ30" i="13"/>
  <c r="BG30" i="13"/>
  <c r="AV29" i="13"/>
  <c r="AJ30" i="13" s="1"/>
  <c r="AW30" i="13"/>
  <c r="AK31" i="13" s="1"/>
  <c r="AT31" i="13" s="1"/>
  <c r="I34" i="12"/>
  <c r="I35" i="12" s="1"/>
  <c r="G33" i="7"/>
  <c r="L32" i="7"/>
  <c r="AQ33" i="13"/>
  <c r="AP34" i="13"/>
  <c r="BG31" i="13" l="1"/>
  <c r="BJ31" i="13"/>
  <c r="AW31" i="13"/>
  <c r="AK32" i="13" s="1"/>
  <c r="AT32" i="13" s="1"/>
  <c r="AS30" i="13"/>
  <c r="J35" i="12"/>
  <c r="J36" i="12" s="1"/>
  <c r="G34" i="7"/>
  <c r="L33" i="7"/>
  <c r="AQ34" i="13"/>
  <c r="AP35" i="13"/>
  <c r="BI30" i="13" l="1"/>
  <c r="BF30" i="13"/>
  <c r="BJ32" i="13"/>
  <c r="BG32" i="13"/>
  <c r="AW32" i="13"/>
  <c r="AK33" i="13" s="1"/>
  <c r="AT33" i="13" s="1"/>
  <c r="AV30" i="13"/>
  <c r="AJ31" i="13" s="1"/>
  <c r="AS31" i="13" s="1"/>
  <c r="I36" i="12"/>
  <c r="I37" i="12" s="1"/>
  <c r="G35" i="7"/>
  <c r="L34" i="7"/>
  <c r="AP36" i="13"/>
  <c r="AQ35" i="13"/>
  <c r="BJ33" i="13" l="1"/>
  <c r="BG33" i="13"/>
  <c r="BI31" i="13"/>
  <c r="BF31" i="13"/>
  <c r="AV31" i="13"/>
  <c r="AJ32" i="13" s="1"/>
  <c r="AS32" i="13" s="1"/>
  <c r="AW33" i="13"/>
  <c r="AK34" i="13" s="1"/>
  <c r="AT34" i="13" s="1"/>
  <c r="J37" i="12"/>
  <c r="J38" i="12" s="1"/>
  <c r="G36" i="7"/>
  <c r="L35" i="7"/>
  <c r="AQ36" i="13"/>
  <c r="AP37" i="13"/>
  <c r="BI32" i="13" l="1"/>
  <c r="BF32" i="13"/>
  <c r="BJ34" i="13"/>
  <c r="BG34" i="13"/>
  <c r="AW34" i="13"/>
  <c r="AK35" i="13" s="1"/>
  <c r="AT35" i="13" s="1"/>
  <c r="AV32" i="13"/>
  <c r="AJ33" i="13" s="1"/>
  <c r="AS33" i="13" s="1"/>
  <c r="I38" i="12"/>
  <c r="I39" i="12" s="1"/>
  <c r="G37" i="7"/>
  <c r="L36" i="7"/>
  <c r="AP38" i="13"/>
  <c r="AQ37" i="13"/>
  <c r="BF33" i="13" l="1"/>
  <c r="BI33" i="13"/>
  <c r="BJ35" i="13"/>
  <c r="BG35" i="13"/>
  <c r="AV33" i="13"/>
  <c r="AJ34" i="13" s="1"/>
  <c r="AW35" i="13"/>
  <c r="AK36" i="13" s="1"/>
  <c r="AT36" i="13" s="1"/>
  <c r="J39" i="12"/>
  <c r="J40" i="12" s="1"/>
  <c r="L37" i="7"/>
  <c r="G38" i="7"/>
  <c r="AQ38" i="13"/>
  <c r="AP39" i="13"/>
  <c r="BJ36" i="13" l="1"/>
  <c r="BG36" i="13"/>
  <c r="AW36" i="13"/>
  <c r="AK37" i="13" s="1"/>
  <c r="AT37" i="13" s="1"/>
  <c r="AS34" i="13"/>
  <c r="I40" i="12"/>
  <c r="I41" i="12" s="1"/>
  <c r="G39" i="7"/>
  <c r="L38" i="7"/>
  <c r="AP40" i="13"/>
  <c r="AQ39" i="13"/>
  <c r="BF34" i="13" l="1"/>
  <c r="BI34" i="13"/>
  <c r="BJ37" i="13"/>
  <c r="BG37" i="13"/>
  <c r="AV34" i="13"/>
  <c r="AJ35" i="13" s="1"/>
  <c r="AW37" i="13"/>
  <c r="AK38" i="13" s="1"/>
  <c r="AT38" i="13" s="1"/>
  <c r="J41" i="12"/>
  <c r="J42" i="12" s="1"/>
  <c r="G40" i="7"/>
  <c r="L39" i="7"/>
  <c r="AQ40" i="13"/>
  <c r="AP41" i="13"/>
  <c r="BG38" i="13" l="1"/>
  <c r="BJ38" i="13"/>
  <c r="AW38" i="13"/>
  <c r="AK39" i="13" s="1"/>
  <c r="AT39" i="13" s="1"/>
  <c r="AS35" i="13"/>
  <c r="I42" i="12"/>
  <c r="I43" i="12" s="1"/>
  <c r="G41" i="7"/>
  <c r="L40" i="7"/>
  <c r="AP42" i="13"/>
  <c r="AQ41" i="13"/>
  <c r="BI35" i="13" l="1"/>
  <c r="BF35" i="13"/>
  <c r="BG39" i="13"/>
  <c r="BJ39" i="13"/>
  <c r="AV35" i="13"/>
  <c r="AJ36" i="13" s="1"/>
  <c r="AW39" i="13"/>
  <c r="AK40" i="13" s="1"/>
  <c r="AT40" i="13" s="1"/>
  <c r="J43" i="12"/>
  <c r="J44" i="12" s="1"/>
  <c r="G42" i="7"/>
  <c r="L41" i="7"/>
  <c r="AQ42" i="13"/>
  <c r="AP43" i="13"/>
  <c r="BJ40" i="13" l="1"/>
  <c r="BG40" i="13"/>
  <c r="AW40" i="13"/>
  <c r="AK41" i="13" s="1"/>
  <c r="AT41" i="13" s="1"/>
  <c r="AS36" i="13"/>
  <c r="I44" i="12"/>
  <c r="I45" i="12" s="1"/>
  <c r="G43" i="7"/>
  <c r="L42" i="7"/>
  <c r="AQ43" i="13"/>
  <c r="AP44" i="13"/>
  <c r="BI36" i="13" l="1"/>
  <c r="BF36" i="13"/>
  <c r="BG41" i="13"/>
  <c r="BJ41" i="13"/>
  <c r="AV36" i="13"/>
  <c r="AJ37" i="13" s="1"/>
  <c r="AW41" i="13"/>
  <c r="AK42" i="13" s="1"/>
  <c r="AT42" i="13" s="1"/>
  <c r="J45" i="12"/>
  <c r="J46" i="12" s="1"/>
  <c r="G44" i="7"/>
  <c r="L43" i="7"/>
  <c r="AP45" i="13"/>
  <c r="AQ44" i="13"/>
  <c r="BJ42" i="13" l="1"/>
  <c r="BG42" i="13"/>
  <c r="AW42" i="13"/>
  <c r="AK43" i="13" s="1"/>
  <c r="AT43" i="13" s="1"/>
  <c r="AS37" i="13"/>
  <c r="I46" i="12"/>
  <c r="I47" i="12" s="1"/>
  <c r="G45" i="7"/>
  <c r="L44" i="7"/>
  <c r="AQ45" i="13"/>
  <c r="AP46" i="13"/>
  <c r="BI37" i="13" l="1"/>
  <c r="BF37" i="13"/>
  <c r="BJ43" i="13"/>
  <c r="BG43" i="13"/>
  <c r="AV37" i="13"/>
  <c r="AJ38" i="13" s="1"/>
  <c r="AW43" i="13"/>
  <c r="AK44" i="13" s="1"/>
  <c r="AT44" i="13" s="1"/>
  <c r="J47" i="12"/>
  <c r="J48" i="12" s="1"/>
  <c r="L45" i="7"/>
  <c r="G46" i="7"/>
  <c r="AQ46" i="13"/>
  <c r="AP47" i="13"/>
  <c r="BG44" i="13" l="1"/>
  <c r="BJ44" i="13"/>
  <c r="AW44" i="13"/>
  <c r="AK45" i="13" s="1"/>
  <c r="AT45" i="13" s="1"/>
  <c r="AS38" i="13"/>
  <c r="I48" i="12"/>
  <c r="I49" i="12" s="1"/>
  <c r="L46" i="7"/>
  <c r="G47" i="7"/>
  <c r="AQ47" i="13"/>
  <c r="AP48" i="13"/>
  <c r="BI38" i="13" l="1"/>
  <c r="BF38" i="13"/>
  <c r="BJ45" i="13"/>
  <c r="BG45" i="13"/>
  <c r="AV38" i="13"/>
  <c r="AJ39" i="13" s="1"/>
  <c r="AS39" i="13" s="1"/>
  <c r="AW45" i="13"/>
  <c r="AK46" i="13" s="1"/>
  <c r="AT46" i="13" s="1"/>
  <c r="J49" i="12"/>
  <c r="J50" i="12" s="1"/>
  <c r="G48" i="7"/>
  <c r="L47" i="7"/>
  <c r="AQ48" i="13"/>
  <c r="AP49" i="13"/>
  <c r="BJ46" i="13" l="1"/>
  <c r="BG46" i="13"/>
  <c r="I6" i="14" s="1"/>
  <c r="BF39" i="13"/>
  <c r="BI39" i="13"/>
  <c r="AW46" i="13"/>
  <c r="AK47" i="13" s="1"/>
  <c r="AT47" i="13" s="1"/>
  <c r="AV39" i="13"/>
  <c r="AJ40" i="13" s="1"/>
  <c r="AS40" i="13" s="1"/>
  <c r="I50" i="12"/>
  <c r="I51" i="12" s="1"/>
  <c r="G49" i="7"/>
  <c r="L48" i="7"/>
  <c r="AP50" i="13"/>
  <c r="AQ49" i="13"/>
  <c r="BJ47" i="13" l="1"/>
  <c r="BG47" i="13"/>
  <c r="I7" i="14" s="1"/>
  <c r="BI40" i="13"/>
  <c r="BF40" i="13"/>
  <c r="AV40" i="13"/>
  <c r="AJ41" i="13" s="1"/>
  <c r="AW47" i="13"/>
  <c r="AK48" i="13" s="1"/>
  <c r="AT48" i="13" s="1"/>
  <c r="J51" i="12"/>
  <c r="J52" i="12" s="1"/>
  <c r="G50" i="7"/>
  <c r="L49" i="7"/>
  <c r="AQ50" i="13"/>
  <c r="AP51" i="13"/>
  <c r="BJ48" i="13" l="1"/>
  <c r="BG48" i="13"/>
  <c r="I8" i="14" s="1"/>
  <c r="AW48" i="13"/>
  <c r="AK49" i="13" s="1"/>
  <c r="AT49" i="13" s="1"/>
  <c r="AS41" i="13"/>
  <c r="I52" i="12"/>
  <c r="I53" i="12" s="1"/>
  <c r="G51" i="7"/>
  <c r="L50" i="7"/>
  <c r="AP52" i="13"/>
  <c r="AQ51" i="13"/>
  <c r="BG49" i="13" l="1"/>
  <c r="I9" i="14" s="1"/>
  <c r="BJ49" i="13"/>
  <c r="BF41" i="13"/>
  <c r="BI41" i="13"/>
  <c r="AV41" i="13"/>
  <c r="AJ42" i="13" s="1"/>
  <c r="AW49" i="13"/>
  <c r="AK50" i="13" s="1"/>
  <c r="AT50" i="13" s="1"/>
  <c r="J53" i="12"/>
  <c r="J54" i="12" s="1"/>
  <c r="G52" i="7"/>
  <c r="L51" i="7"/>
  <c r="AQ52" i="13"/>
  <c r="AP53" i="13"/>
  <c r="BJ50" i="13" l="1"/>
  <c r="BG50" i="13"/>
  <c r="I10" i="14" s="1"/>
  <c r="AW50" i="13"/>
  <c r="AK51" i="13" s="1"/>
  <c r="AT51" i="13" s="1"/>
  <c r="AS42" i="13"/>
  <c r="I54" i="12"/>
  <c r="I55" i="12" s="1"/>
  <c r="L52" i="7"/>
  <c r="G53" i="7"/>
  <c r="AP54" i="13"/>
  <c r="AQ53" i="13"/>
  <c r="BI42" i="13" l="1"/>
  <c r="BF42" i="13"/>
  <c r="BJ51" i="13"/>
  <c r="BG51" i="13"/>
  <c r="I11" i="14" s="1"/>
  <c r="AV42" i="13"/>
  <c r="AJ43" i="13" s="1"/>
  <c r="AW51" i="13"/>
  <c r="AK52" i="13" s="1"/>
  <c r="AT52" i="13" s="1"/>
  <c r="J55" i="12"/>
  <c r="J56" i="12" s="1"/>
  <c r="L53" i="7"/>
  <c r="G54" i="7"/>
  <c r="AQ54" i="13"/>
  <c r="AP55" i="13"/>
  <c r="BJ52" i="13" l="1"/>
  <c r="BG52" i="13"/>
  <c r="I12" i="14" s="1"/>
  <c r="AW52" i="13"/>
  <c r="AK53" i="13" s="1"/>
  <c r="AT53" i="13" s="1"/>
  <c r="AS43" i="13"/>
  <c r="I56" i="12"/>
  <c r="I57" i="12" s="1"/>
  <c r="L54" i="7"/>
  <c r="G55" i="7"/>
  <c r="AQ55" i="13"/>
  <c r="BI43" i="13" l="1"/>
  <c r="BF43" i="13"/>
  <c r="BJ53" i="13"/>
  <c r="BG53" i="13"/>
  <c r="I13" i="14" s="1"/>
  <c r="AV43" i="13"/>
  <c r="AJ44" i="13" s="1"/>
  <c r="AS44" i="13" s="1"/>
  <c r="AW53" i="13"/>
  <c r="AK54" i="13" s="1"/>
  <c r="AT54" i="13" s="1"/>
  <c r="J57" i="12"/>
  <c r="J58" i="12" s="1"/>
  <c r="G56" i="7"/>
  <c r="L55" i="7"/>
  <c r="AP56" i="13"/>
  <c r="AP57" i="13" s="1"/>
  <c r="BJ54" i="13" l="1"/>
  <c r="BG54" i="13"/>
  <c r="I14" i="14" s="1"/>
  <c r="BF44" i="13"/>
  <c r="BI44" i="13"/>
  <c r="AW54" i="13"/>
  <c r="AK55" i="13" s="1"/>
  <c r="AT55" i="13" s="1"/>
  <c r="AV44" i="13"/>
  <c r="AJ45" i="13" s="1"/>
  <c r="AS45" i="13" s="1"/>
  <c r="I58" i="12"/>
  <c r="I59" i="12" s="1"/>
  <c r="G57" i="7"/>
  <c r="L56" i="7"/>
  <c r="AP58" i="13"/>
  <c r="AP59" i="13" s="1"/>
  <c r="AP60" i="13" s="1"/>
  <c r="AP61" i="13" s="1"/>
  <c r="AP62" i="13" s="1"/>
  <c r="AP63" i="13" s="1"/>
  <c r="AP64" i="13" s="1"/>
  <c r="AP65" i="13" s="1"/>
  <c r="AP66" i="13" s="1"/>
  <c r="AP67" i="13" s="1"/>
  <c r="AQ56" i="13"/>
  <c r="AQ57" i="13" s="1"/>
  <c r="BI45" i="13" l="1"/>
  <c r="BF45" i="13"/>
  <c r="AP68" i="13"/>
  <c r="AP69" i="13" s="1"/>
  <c r="AP70" i="13" s="1"/>
  <c r="AP71" i="13" s="1"/>
  <c r="AP72" i="13" s="1"/>
  <c r="AP73" i="13" s="1"/>
  <c r="AP74" i="13" s="1"/>
  <c r="AP75" i="13" s="1"/>
  <c r="AP76" i="13" s="1"/>
  <c r="AP77" i="13" s="1"/>
  <c r="AP78" i="13" s="1"/>
  <c r="AP79" i="13" s="1"/>
  <c r="AP80" i="13" s="1"/>
  <c r="AP81" i="13" s="1"/>
  <c r="AP82" i="13" s="1"/>
  <c r="AP83" i="13" s="1"/>
  <c r="AP84" i="13" s="1"/>
  <c r="AP85" i="13" s="1"/>
  <c r="AP86" i="13" s="1"/>
  <c r="AP87" i="13" s="1"/>
  <c r="AP88" i="13" s="1"/>
  <c r="AP89" i="13" s="1"/>
  <c r="AP90" i="13" s="1"/>
  <c r="AP91" i="13" s="1"/>
  <c r="AP92" i="13" s="1"/>
  <c r="AP93" i="13" s="1"/>
  <c r="AP94" i="13" s="1"/>
  <c r="AP95" i="13" s="1"/>
  <c r="AP96" i="13" s="1"/>
  <c r="AP97" i="13" s="1"/>
  <c r="AP98" i="13" s="1"/>
  <c r="AP99" i="13" s="1"/>
  <c r="AP100" i="13" s="1"/>
  <c r="AP101" i="13" s="1"/>
  <c r="AP102" i="13" s="1"/>
  <c r="AP103" i="13" s="1"/>
  <c r="AP104" i="13" s="1"/>
  <c r="AP105" i="13" s="1"/>
  <c r="AP106" i="13" s="1"/>
  <c r="AP107" i="13" s="1"/>
  <c r="AP108" i="13" s="1"/>
  <c r="AP109" i="13" s="1"/>
  <c r="AP110" i="13" s="1"/>
  <c r="AP111" i="13" s="1"/>
  <c r="AP112" i="13" s="1"/>
  <c r="AP113" i="13" s="1"/>
  <c r="AP114" i="13" s="1"/>
  <c r="AP115" i="13" s="1"/>
  <c r="AP116" i="13" s="1"/>
  <c r="AP117" i="13" s="1"/>
  <c r="AP118" i="13" s="1"/>
  <c r="AP119" i="13" s="1"/>
  <c r="AP120" i="13" s="1"/>
  <c r="AP121" i="13" s="1"/>
  <c r="AP122" i="13" s="1"/>
  <c r="AP123" i="13" s="1"/>
  <c r="AP124" i="13" s="1"/>
  <c r="AP125" i="13" s="1"/>
  <c r="AP126" i="13" s="1"/>
  <c r="AP127" i="13" s="1"/>
  <c r="AP128" i="13" s="1"/>
  <c r="AP129" i="13" s="1"/>
  <c r="AP130" i="13" s="1"/>
  <c r="AP131" i="13" s="1"/>
  <c r="AP132" i="13" s="1"/>
  <c r="AP133" i="13" s="1"/>
  <c r="AP134" i="13" s="1"/>
  <c r="AP135" i="13" s="1"/>
  <c r="AP136" i="13" s="1"/>
  <c r="AP137" i="13" s="1"/>
  <c r="AP138" i="13" s="1"/>
  <c r="AP139" i="13" s="1"/>
  <c r="AP140" i="13" s="1"/>
  <c r="AP141" i="13" s="1"/>
  <c r="AP142" i="13" s="1"/>
  <c r="AP143" i="13" s="1"/>
  <c r="AP144" i="13" s="1"/>
  <c r="AP145" i="13" s="1"/>
  <c r="AP146" i="13" s="1"/>
  <c r="AP147" i="13" s="1"/>
  <c r="AP148" i="13" s="1"/>
  <c r="AP149" i="13" s="1"/>
  <c r="AP150" i="13" s="1"/>
  <c r="AP151" i="13" s="1"/>
  <c r="AP152" i="13" s="1"/>
  <c r="AP153" i="13" s="1"/>
  <c r="AP154" i="13" s="1"/>
  <c r="AP155" i="13" s="1"/>
  <c r="AP156" i="13" s="1"/>
  <c r="AP157" i="13" s="1"/>
  <c r="AP158" i="13" s="1"/>
  <c r="AP159" i="13" s="1"/>
  <c r="AP160" i="13" s="1"/>
  <c r="AP161" i="13" s="1"/>
  <c r="AP162" i="13" s="1"/>
  <c r="AP163" i="13" s="1"/>
  <c r="AP164" i="13" s="1"/>
  <c r="AP165" i="13" s="1"/>
  <c r="AP166" i="13" s="1"/>
  <c r="AP167" i="13" s="1"/>
  <c r="AP168" i="13" s="1"/>
  <c r="AP169" i="13" s="1"/>
  <c r="AP170" i="13" s="1"/>
  <c r="AP171" i="13" s="1"/>
  <c r="AP172" i="13" s="1"/>
  <c r="AP173" i="13" s="1"/>
  <c r="AP174" i="13" s="1"/>
  <c r="AP175" i="13" s="1"/>
  <c r="AP176" i="13" s="1"/>
  <c r="AP177" i="13" s="1"/>
  <c r="AP178" i="13" s="1"/>
  <c r="AP179" i="13" s="1"/>
  <c r="AP180" i="13" s="1"/>
  <c r="AP181" i="13" s="1"/>
  <c r="AP182" i="13" s="1"/>
  <c r="AP183" i="13" s="1"/>
  <c r="AP184" i="13" s="1"/>
  <c r="AP185" i="13" s="1"/>
  <c r="AP186" i="13" s="1"/>
  <c r="AP187" i="13" s="1"/>
  <c r="AP188" i="13" s="1"/>
  <c r="AP189" i="13" s="1"/>
  <c r="AP190" i="13" s="1"/>
  <c r="AP191" i="13" s="1"/>
  <c r="AP192" i="13" s="1"/>
  <c r="AP193" i="13" s="1"/>
  <c r="AP194" i="13" s="1"/>
  <c r="AP195" i="13" s="1"/>
  <c r="AP196" i="13" s="1"/>
  <c r="AP197" i="13" s="1"/>
  <c r="AP198" i="13" s="1"/>
  <c r="AP199" i="13" s="1"/>
  <c r="AP200" i="13" s="1"/>
  <c r="AP201" i="13" s="1"/>
  <c r="AP202" i="13" s="1"/>
  <c r="AP203" i="13" s="1"/>
  <c r="AP204" i="13" s="1"/>
  <c r="AP205" i="13" s="1"/>
  <c r="AP206" i="13" s="1"/>
  <c r="AP207" i="13" s="1"/>
  <c r="AP208" i="13" s="1"/>
  <c r="AP209" i="13" s="1"/>
  <c r="AP210" i="13" s="1"/>
  <c r="AP211" i="13" s="1"/>
  <c r="AP212" i="13" s="1"/>
  <c r="AP213" i="13" s="1"/>
  <c r="AP214" i="13" s="1"/>
  <c r="AP215" i="13" s="1"/>
  <c r="AP216" i="13" s="1"/>
  <c r="AP217" i="13" s="1"/>
  <c r="AP218" i="13" s="1"/>
  <c r="AP219" i="13" s="1"/>
  <c r="AP220" i="13" s="1"/>
  <c r="AP221" i="13" s="1"/>
  <c r="AP222" i="13" s="1"/>
  <c r="AP223" i="13" s="1"/>
  <c r="AP224" i="13" s="1"/>
  <c r="AP225" i="13" s="1"/>
  <c r="AP226" i="13" s="1"/>
  <c r="AP227" i="13" s="1"/>
  <c r="AP228" i="13" s="1"/>
  <c r="AP229" i="13" s="1"/>
  <c r="AP230" i="13" s="1"/>
  <c r="AP231" i="13" s="1"/>
  <c r="AP232" i="13" s="1"/>
  <c r="AP233" i="13" s="1"/>
  <c r="AP234" i="13" s="1"/>
  <c r="AP235" i="13" s="1"/>
  <c r="AP236" i="13" s="1"/>
  <c r="AP237" i="13" s="1"/>
  <c r="AP238" i="13" s="1"/>
  <c r="AP239" i="13" s="1"/>
  <c r="AP240" i="13" s="1"/>
  <c r="AP241" i="13" s="1"/>
  <c r="AP242" i="13" s="1"/>
  <c r="AP243" i="13" s="1"/>
  <c r="AP244" i="13" s="1"/>
  <c r="AP245" i="13" s="1"/>
  <c r="AP246" i="13" s="1"/>
  <c r="AP247" i="13" s="1"/>
  <c r="AP248" i="13" s="1"/>
  <c r="AP249" i="13" s="1"/>
  <c r="AP250" i="13" s="1"/>
  <c r="AP251" i="13" s="1"/>
  <c r="AP252" i="13" s="1"/>
  <c r="AP253" i="13" s="1"/>
  <c r="AP254" i="13" s="1"/>
  <c r="AP255" i="13" s="1"/>
  <c r="AP256" i="13" s="1"/>
  <c r="AP257" i="13" s="1"/>
  <c r="AP258" i="13" s="1"/>
  <c r="AP259" i="13" s="1"/>
  <c r="AP260" i="13" s="1"/>
  <c r="AP261" i="13" s="1"/>
  <c r="AP262" i="13" s="1"/>
  <c r="AP263" i="13" s="1"/>
  <c r="AP264" i="13" s="1"/>
  <c r="AP265" i="13" s="1"/>
  <c r="AP266" i="13" s="1"/>
  <c r="AP267" i="13" s="1"/>
  <c r="AP268" i="13" s="1"/>
  <c r="AP269" i="13" s="1"/>
  <c r="AP270" i="13" s="1"/>
  <c r="AP271" i="13" s="1"/>
  <c r="AP272" i="13" s="1"/>
  <c r="AP273" i="13" s="1"/>
  <c r="AP274" i="13" s="1"/>
  <c r="AP275" i="13" s="1"/>
  <c r="AP276" i="13" s="1"/>
  <c r="AP277" i="13" s="1"/>
  <c r="AP278" i="13" s="1"/>
  <c r="AP279" i="13" s="1"/>
  <c r="AP280" i="13" s="1"/>
  <c r="AP281" i="13" s="1"/>
  <c r="AP282" i="13" s="1"/>
  <c r="AP283" i="13" s="1"/>
  <c r="AP284" i="13" s="1"/>
  <c r="AP285" i="13" s="1"/>
  <c r="AP286" i="13" s="1"/>
  <c r="AP287" i="13" s="1"/>
  <c r="AP288" i="13" s="1"/>
  <c r="AP289" i="13" s="1"/>
  <c r="AP290" i="13" s="1"/>
  <c r="AP291" i="13" s="1"/>
  <c r="AP292" i="13" s="1"/>
  <c r="AP293" i="13" s="1"/>
  <c r="AP294" i="13" s="1"/>
  <c r="AP295" i="13" s="1"/>
  <c r="AP296" i="13" s="1"/>
  <c r="AP297" i="13" s="1"/>
  <c r="AP298" i="13" s="1"/>
  <c r="AP299" i="13" s="1"/>
  <c r="AP300" i="13" s="1"/>
  <c r="AP301" i="13" s="1"/>
  <c r="AP302" i="13" s="1"/>
  <c r="AP303" i="13" s="1"/>
  <c r="AP304" i="13" s="1"/>
  <c r="AP305" i="13" s="1"/>
  <c r="AP306" i="13" s="1"/>
  <c r="AP307" i="13" s="1"/>
  <c r="AP308" i="13" s="1"/>
  <c r="AP309" i="13" s="1"/>
  <c r="AP310" i="13" s="1"/>
  <c r="AP311" i="13" s="1"/>
  <c r="AP312" i="13" s="1"/>
  <c r="AP313" i="13" s="1"/>
  <c r="AP314" i="13" s="1"/>
  <c r="AP315" i="13" s="1"/>
  <c r="AP316" i="13" s="1"/>
  <c r="AP317" i="13" s="1"/>
  <c r="AP318" i="13" s="1"/>
  <c r="AP319" i="13" s="1"/>
  <c r="AP320" i="13" s="1"/>
  <c r="AP321" i="13" s="1"/>
  <c r="AP322" i="13" s="1"/>
  <c r="AP323" i="13" s="1"/>
  <c r="AP324" i="13" s="1"/>
  <c r="AP325" i="13" s="1"/>
  <c r="AP326" i="13" s="1"/>
  <c r="AP327" i="13" s="1"/>
  <c r="AP328" i="13" s="1"/>
  <c r="AP329" i="13" s="1"/>
  <c r="AP330" i="13" s="1"/>
  <c r="AP331" i="13" s="1"/>
  <c r="AP332" i="13" s="1"/>
  <c r="AP333" i="13" s="1"/>
  <c r="AP334" i="13" s="1"/>
  <c r="AP335" i="13" s="1"/>
  <c r="AP336" i="13" s="1"/>
  <c r="AP337" i="13" s="1"/>
  <c r="AP338" i="13" s="1"/>
  <c r="AP339" i="13" s="1"/>
  <c r="AP340" i="13" s="1"/>
  <c r="AP341" i="13" s="1"/>
  <c r="AP342" i="13" s="1"/>
  <c r="AP343" i="13" s="1"/>
  <c r="AP344" i="13" s="1"/>
  <c r="AP345" i="13" s="1"/>
  <c r="AP346" i="13" s="1"/>
  <c r="AP347" i="13" s="1"/>
  <c r="AM67" i="13"/>
  <c r="AM68" i="13" s="1"/>
  <c r="AM69" i="13" s="1"/>
  <c r="AM70" i="13" s="1"/>
  <c r="AM71" i="13" s="1"/>
  <c r="AM72" i="13" s="1"/>
  <c r="AM73" i="13" s="1"/>
  <c r="AM74" i="13" s="1"/>
  <c r="AM75" i="13" s="1"/>
  <c r="AM76" i="13" s="1"/>
  <c r="AM77" i="13" s="1"/>
  <c r="AM78" i="13" s="1"/>
  <c r="AM79" i="13" s="1"/>
  <c r="AM80" i="13" s="1"/>
  <c r="AM81" i="13" s="1"/>
  <c r="AM82" i="13" s="1"/>
  <c r="AM83" i="13" s="1"/>
  <c r="AM84" i="13" s="1"/>
  <c r="AM85" i="13" s="1"/>
  <c r="AM86" i="13" s="1"/>
  <c r="AM87" i="13" s="1"/>
  <c r="AM88" i="13" s="1"/>
  <c r="AM89" i="13" s="1"/>
  <c r="AM90" i="13" s="1"/>
  <c r="AM91" i="13" s="1"/>
  <c r="AM92" i="13" s="1"/>
  <c r="AM93" i="13" s="1"/>
  <c r="AM94" i="13" s="1"/>
  <c r="AM95" i="13" s="1"/>
  <c r="AM96" i="13" s="1"/>
  <c r="AM97" i="13" s="1"/>
  <c r="AM98" i="13" s="1"/>
  <c r="AM99" i="13" s="1"/>
  <c r="AM100" i="13" s="1"/>
  <c r="AM101" i="13" s="1"/>
  <c r="AM102" i="13" s="1"/>
  <c r="AM103" i="13" s="1"/>
  <c r="AM104" i="13" s="1"/>
  <c r="AM105" i="13" s="1"/>
  <c r="AM106" i="13" s="1"/>
  <c r="AM107" i="13" s="1"/>
  <c r="AM108" i="13" s="1"/>
  <c r="AM109" i="13" s="1"/>
  <c r="AM110" i="13" s="1"/>
  <c r="AM111" i="13" s="1"/>
  <c r="AM112" i="13" s="1"/>
  <c r="AM113" i="13" s="1"/>
  <c r="AM114" i="13" s="1"/>
  <c r="AM115" i="13" s="1"/>
  <c r="AM116" i="13" s="1"/>
  <c r="AM117" i="13" s="1"/>
  <c r="AM118" i="13" s="1"/>
  <c r="AM119" i="13" s="1"/>
  <c r="AM120" i="13" s="1"/>
  <c r="AM121" i="13" s="1"/>
  <c r="AM122" i="13" s="1"/>
  <c r="AM123" i="13" s="1"/>
  <c r="AM124" i="13" s="1"/>
  <c r="AM125" i="13" s="1"/>
  <c r="AM126" i="13" s="1"/>
  <c r="AM127" i="13" s="1"/>
  <c r="AM128" i="13" s="1"/>
  <c r="AM129" i="13" s="1"/>
  <c r="AM130" i="13" s="1"/>
  <c r="AM131" i="13" s="1"/>
  <c r="AM132" i="13" s="1"/>
  <c r="AM133" i="13" s="1"/>
  <c r="AM134" i="13" s="1"/>
  <c r="AM135" i="13" s="1"/>
  <c r="AM136" i="13" s="1"/>
  <c r="AM137" i="13" s="1"/>
  <c r="AM138" i="13" s="1"/>
  <c r="AM139" i="13" s="1"/>
  <c r="AM140" i="13" s="1"/>
  <c r="AM141" i="13" s="1"/>
  <c r="AM142" i="13" s="1"/>
  <c r="AM143" i="13" s="1"/>
  <c r="AM144" i="13" s="1"/>
  <c r="AM145" i="13" s="1"/>
  <c r="AM146" i="13" s="1"/>
  <c r="AM147" i="13" s="1"/>
  <c r="AM148" i="13" s="1"/>
  <c r="AM149" i="13" s="1"/>
  <c r="AM150" i="13" s="1"/>
  <c r="AM151" i="13" s="1"/>
  <c r="AM152" i="13" s="1"/>
  <c r="AM153" i="13" s="1"/>
  <c r="AM154" i="13" s="1"/>
  <c r="AM155" i="13" s="1"/>
  <c r="AM156" i="13" s="1"/>
  <c r="AM157" i="13" s="1"/>
  <c r="AM158" i="13" s="1"/>
  <c r="AM159" i="13" s="1"/>
  <c r="AM160" i="13" s="1"/>
  <c r="AM161" i="13" s="1"/>
  <c r="AM162" i="13" s="1"/>
  <c r="AM163" i="13" s="1"/>
  <c r="AM164" i="13" s="1"/>
  <c r="AM165" i="13" s="1"/>
  <c r="AM166" i="13" s="1"/>
  <c r="AM167" i="13" s="1"/>
  <c r="AM168" i="13" s="1"/>
  <c r="AM169" i="13" s="1"/>
  <c r="AM170" i="13" s="1"/>
  <c r="AM171" i="13" s="1"/>
  <c r="AM172" i="13" s="1"/>
  <c r="AM173" i="13" s="1"/>
  <c r="AM174" i="13" s="1"/>
  <c r="AM175" i="13" s="1"/>
  <c r="AM176" i="13" s="1"/>
  <c r="AM177" i="13" s="1"/>
  <c r="AM178" i="13" s="1"/>
  <c r="AM179" i="13" s="1"/>
  <c r="AM180" i="13" s="1"/>
  <c r="AM181" i="13" s="1"/>
  <c r="AM182" i="13" s="1"/>
  <c r="AM183" i="13" s="1"/>
  <c r="AM184" i="13" s="1"/>
  <c r="AM185" i="13" s="1"/>
  <c r="BJ55" i="13"/>
  <c r="BG55" i="13"/>
  <c r="I15" i="14" s="1"/>
  <c r="AV45" i="13"/>
  <c r="AJ46" i="13" s="1"/>
  <c r="AS46" i="13" s="1"/>
  <c r="AW55" i="13"/>
  <c r="AK56" i="13" s="1"/>
  <c r="AT56" i="13" s="1"/>
  <c r="J59" i="12"/>
  <c r="J60" i="12" s="1"/>
  <c r="G58" i="7"/>
  <c r="L57" i="7"/>
  <c r="AQ58" i="13"/>
  <c r="AQ59" i="13" s="1"/>
  <c r="AQ60" i="13" s="1"/>
  <c r="AQ61" i="13" s="1"/>
  <c r="AQ62" i="13" s="1"/>
  <c r="AQ63" i="13" s="1"/>
  <c r="AQ64" i="13" s="1"/>
  <c r="AQ65" i="13" s="1"/>
  <c r="AQ66" i="13" s="1"/>
  <c r="AQ67" i="13" s="1"/>
  <c r="BI46" i="13" l="1"/>
  <c r="BF46" i="13"/>
  <c r="H6" i="14" s="1"/>
  <c r="BJ56" i="13"/>
  <c r="BG56" i="13"/>
  <c r="I16" i="14" s="1"/>
  <c r="AQ68" i="13"/>
  <c r="AQ69" i="13" s="1"/>
  <c r="AQ70" i="13" s="1"/>
  <c r="AQ71" i="13" s="1"/>
  <c r="AQ72" i="13" s="1"/>
  <c r="AQ73" i="13" s="1"/>
  <c r="AQ74" i="13" s="1"/>
  <c r="AQ75" i="13" s="1"/>
  <c r="AQ76" i="13" s="1"/>
  <c r="AQ77" i="13" s="1"/>
  <c r="AQ78" i="13" s="1"/>
  <c r="AQ79" i="13" s="1"/>
  <c r="AQ80" i="13" s="1"/>
  <c r="AQ81" i="13" s="1"/>
  <c r="AQ82" i="13" s="1"/>
  <c r="AQ83" i="13" s="1"/>
  <c r="AQ84" i="13" s="1"/>
  <c r="AQ85" i="13" s="1"/>
  <c r="AQ86" i="13" s="1"/>
  <c r="AQ87" i="13" s="1"/>
  <c r="AQ88" i="13" s="1"/>
  <c r="AQ89" i="13" s="1"/>
  <c r="AQ90" i="13" s="1"/>
  <c r="AQ91" i="13" s="1"/>
  <c r="AQ92" i="13" s="1"/>
  <c r="AQ93" i="13" s="1"/>
  <c r="AQ94" i="13" s="1"/>
  <c r="AQ95" i="13" s="1"/>
  <c r="AQ96" i="13" s="1"/>
  <c r="AQ97" i="13" s="1"/>
  <c r="AQ98" i="13" s="1"/>
  <c r="AQ99" i="13" s="1"/>
  <c r="AQ100" i="13" s="1"/>
  <c r="AQ101" i="13" s="1"/>
  <c r="AQ102" i="13" s="1"/>
  <c r="AQ103" i="13" s="1"/>
  <c r="AQ104" i="13" s="1"/>
  <c r="AQ105" i="13" s="1"/>
  <c r="AQ106" i="13" s="1"/>
  <c r="AQ107" i="13" s="1"/>
  <c r="AQ108" i="13" s="1"/>
  <c r="AQ109" i="13" s="1"/>
  <c r="AQ110" i="13" s="1"/>
  <c r="AQ111" i="13" s="1"/>
  <c r="AQ112" i="13" s="1"/>
  <c r="AQ113" i="13" s="1"/>
  <c r="AQ114" i="13" s="1"/>
  <c r="AQ115" i="13" s="1"/>
  <c r="AQ116" i="13" s="1"/>
  <c r="AQ117" i="13" s="1"/>
  <c r="AQ118" i="13" s="1"/>
  <c r="AQ119" i="13" s="1"/>
  <c r="AQ120" i="13" s="1"/>
  <c r="AQ121" i="13" s="1"/>
  <c r="AQ122" i="13" s="1"/>
  <c r="AQ123" i="13" s="1"/>
  <c r="AQ124" i="13" s="1"/>
  <c r="AQ125" i="13" s="1"/>
  <c r="AQ126" i="13" s="1"/>
  <c r="AQ127" i="13" s="1"/>
  <c r="AQ128" i="13" s="1"/>
  <c r="AQ129" i="13" s="1"/>
  <c r="AQ130" i="13" s="1"/>
  <c r="AQ131" i="13" s="1"/>
  <c r="AQ132" i="13" s="1"/>
  <c r="AQ133" i="13" s="1"/>
  <c r="AQ134" i="13" s="1"/>
  <c r="AQ135" i="13" s="1"/>
  <c r="AQ136" i="13" s="1"/>
  <c r="AQ137" i="13" s="1"/>
  <c r="AQ138" i="13" s="1"/>
  <c r="AQ139" i="13" s="1"/>
  <c r="AQ140" i="13" s="1"/>
  <c r="AQ141" i="13" s="1"/>
  <c r="AQ142" i="13" s="1"/>
  <c r="AQ143" i="13" s="1"/>
  <c r="AQ144" i="13" s="1"/>
  <c r="AQ145" i="13" s="1"/>
  <c r="AQ146" i="13" s="1"/>
  <c r="AQ147" i="13" s="1"/>
  <c r="AQ148" i="13" s="1"/>
  <c r="AQ149" i="13" s="1"/>
  <c r="AQ150" i="13" s="1"/>
  <c r="AQ151" i="13" s="1"/>
  <c r="AQ152" i="13" s="1"/>
  <c r="AQ153" i="13" s="1"/>
  <c r="AQ154" i="13" s="1"/>
  <c r="AQ155" i="13" s="1"/>
  <c r="AQ156" i="13" s="1"/>
  <c r="AQ157" i="13" s="1"/>
  <c r="AQ158" i="13" s="1"/>
  <c r="AQ159" i="13" s="1"/>
  <c r="AQ160" i="13" s="1"/>
  <c r="AQ161" i="13" s="1"/>
  <c r="AQ162" i="13" s="1"/>
  <c r="AQ163" i="13" s="1"/>
  <c r="AQ164" i="13" s="1"/>
  <c r="AQ165" i="13" s="1"/>
  <c r="AQ166" i="13" s="1"/>
  <c r="AQ167" i="13" s="1"/>
  <c r="AQ168" i="13" s="1"/>
  <c r="AQ169" i="13" s="1"/>
  <c r="AQ170" i="13" s="1"/>
  <c r="AQ171" i="13" s="1"/>
  <c r="AQ172" i="13" s="1"/>
  <c r="AQ173" i="13" s="1"/>
  <c r="AQ174" i="13" s="1"/>
  <c r="AQ175" i="13" s="1"/>
  <c r="AQ176" i="13" s="1"/>
  <c r="AQ177" i="13" s="1"/>
  <c r="AQ178" i="13" s="1"/>
  <c r="AQ179" i="13" s="1"/>
  <c r="AQ180" i="13" s="1"/>
  <c r="AQ181" i="13" s="1"/>
  <c r="AQ182" i="13" s="1"/>
  <c r="AQ183" i="13" s="1"/>
  <c r="AQ184" i="13" s="1"/>
  <c r="AQ185" i="13" s="1"/>
  <c r="AQ186" i="13" s="1"/>
  <c r="AQ187" i="13" s="1"/>
  <c r="AQ188" i="13" s="1"/>
  <c r="AQ189" i="13" s="1"/>
  <c r="AQ190" i="13" s="1"/>
  <c r="AQ191" i="13" s="1"/>
  <c r="AQ192" i="13" s="1"/>
  <c r="AQ193" i="13" s="1"/>
  <c r="AQ194" i="13" s="1"/>
  <c r="AQ195" i="13" s="1"/>
  <c r="AQ196" i="13" s="1"/>
  <c r="AQ197" i="13" s="1"/>
  <c r="AQ198" i="13" s="1"/>
  <c r="AQ199" i="13" s="1"/>
  <c r="AQ200" i="13" s="1"/>
  <c r="AQ201" i="13" s="1"/>
  <c r="AQ202" i="13" s="1"/>
  <c r="AQ203" i="13" s="1"/>
  <c r="AQ204" i="13" s="1"/>
  <c r="AQ205" i="13" s="1"/>
  <c r="AQ206" i="13" s="1"/>
  <c r="AQ207" i="13" s="1"/>
  <c r="AQ208" i="13" s="1"/>
  <c r="AQ209" i="13" s="1"/>
  <c r="AQ210" i="13" s="1"/>
  <c r="AQ211" i="13" s="1"/>
  <c r="AQ212" i="13" s="1"/>
  <c r="AQ213" i="13" s="1"/>
  <c r="AQ214" i="13" s="1"/>
  <c r="AQ215" i="13" s="1"/>
  <c r="AQ216" i="13" s="1"/>
  <c r="AQ217" i="13" s="1"/>
  <c r="AQ218" i="13" s="1"/>
  <c r="AQ219" i="13" s="1"/>
  <c r="AQ220" i="13" s="1"/>
  <c r="AQ221" i="13" s="1"/>
  <c r="AQ222" i="13" s="1"/>
  <c r="AQ223" i="13" s="1"/>
  <c r="AQ224" i="13" s="1"/>
  <c r="AQ225" i="13" s="1"/>
  <c r="AQ226" i="13" s="1"/>
  <c r="AQ227" i="13" s="1"/>
  <c r="AQ228" i="13" s="1"/>
  <c r="AQ229" i="13" s="1"/>
  <c r="AQ230" i="13" s="1"/>
  <c r="AQ231" i="13" s="1"/>
  <c r="AQ232" i="13" s="1"/>
  <c r="AQ233" i="13" s="1"/>
  <c r="AQ234" i="13" s="1"/>
  <c r="AQ235" i="13" s="1"/>
  <c r="AQ236" i="13" s="1"/>
  <c r="AQ237" i="13" s="1"/>
  <c r="AQ238" i="13" s="1"/>
  <c r="AQ239" i="13" s="1"/>
  <c r="AQ240" i="13" s="1"/>
  <c r="AQ241" i="13" s="1"/>
  <c r="AQ242" i="13" s="1"/>
  <c r="AQ243" i="13" s="1"/>
  <c r="AQ244" i="13" s="1"/>
  <c r="AQ245" i="13" s="1"/>
  <c r="AQ246" i="13" s="1"/>
  <c r="AQ247" i="13" s="1"/>
  <c r="AQ248" i="13" s="1"/>
  <c r="AQ249" i="13" s="1"/>
  <c r="AQ250" i="13" s="1"/>
  <c r="AQ251" i="13" s="1"/>
  <c r="AQ252" i="13" s="1"/>
  <c r="AQ253" i="13" s="1"/>
  <c r="AQ254" i="13" s="1"/>
  <c r="AQ255" i="13" s="1"/>
  <c r="AQ256" i="13" s="1"/>
  <c r="AQ257" i="13" s="1"/>
  <c r="AQ258" i="13" s="1"/>
  <c r="AQ259" i="13" s="1"/>
  <c r="AQ260" i="13" s="1"/>
  <c r="AQ261" i="13" s="1"/>
  <c r="AQ262" i="13" s="1"/>
  <c r="AQ263" i="13" s="1"/>
  <c r="AQ264" i="13" s="1"/>
  <c r="AQ265" i="13" s="1"/>
  <c r="AQ266" i="13" s="1"/>
  <c r="AQ267" i="13" s="1"/>
  <c r="AQ268" i="13" s="1"/>
  <c r="AQ269" i="13" s="1"/>
  <c r="AQ270" i="13" s="1"/>
  <c r="AQ271" i="13" s="1"/>
  <c r="AQ272" i="13" s="1"/>
  <c r="AQ273" i="13" s="1"/>
  <c r="AQ274" i="13" s="1"/>
  <c r="AQ275" i="13" s="1"/>
  <c r="AQ276" i="13" s="1"/>
  <c r="AQ277" i="13" s="1"/>
  <c r="AQ278" i="13" s="1"/>
  <c r="AQ279" i="13" s="1"/>
  <c r="AQ280" i="13" s="1"/>
  <c r="AQ281" i="13" s="1"/>
  <c r="AQ282" i="13" s="1"/>
  <c r="AQ283" i="13" s="1"/>
  <c r="AQ284" i="13" s="1"/>
  <c r="AQ285" i="13" s="1"/>
  <c r="AQ286" i="13" s="1"/>
  <c r="AQ287" i="13" s="1"/>
  <c r="AQ288" i="13" s="1"/>
  <c r="AQ289" i="13" s="1"/>
  <c r="AQ290" i="13" s="1"/>
  <c r="AQ291" i="13" s="1"/>
  <c r="AQ292" i="13" s="1"/>
  <c r="AQ293" i="13" s="1"/>
  <c r="AQ294" i="13" s="1"/>
  <c r="AQ295" i="13" s="1"/>
  <c r="AQ296" i="13" s="1"/>
  <c r="AQ297" i="13" s="1"/>
  <c r="AQ298" i="13" s="1"/>
  <c r="AQ299" i="13" s="1"/>
  <c r="AQ300" i="13" s="1"/>
  <c r="AQ301" i="13" s="1"/>
  <c r="AQ302" i="13" s="1"/>
  <c r="AQ303" i="13" s="1"/>
  <c r="AQ304" i="13" s="1"/>
  <c r="AQ305" i="13" s="1"/>
  <c r="AQ306" i="13" s="1"/>
  <c r="AQ307" i="13" s="1"/>
  <c r="AQ308" i="13" s="1"/>
  <c r="AQ309" i="13" s="1"/>
  <c r="AQ310" i="13" s="1"/>
  <c r="AQ311" i="13" s="1"/>
  <c r="AQ312" i="13" s="1"/>
  <c r="AQ313" i="13" s="1"/>
  <c r="AQ314" i="13" s="1"/>
  <c r="AQ315" i="13" s="1"/>
  <c r="AQ316" i="13" s="1"/>
  <c r="AQ317" i="13" s="1"/>
  <c r="AQ318" i="13" s="1"/>
  <c r="AQ319" i="13" s="1"/>
  <c r="AQ320" i="13" s="1"/>
  <c r="AQ321" i="13" s="1"/>
  <c r="AQ322" i="13" s="1"/>
  <c r="AQ323" i="13" s="1"/>
  <c r="AQ324" i="13" s="1"/>
  <c r="AQ325" i="13" s="1"/>
  <c r="AQ326" i="13" s="1"/>
  <c r="AQ327" i="13" s="1"/>
  <c r="AQ328" i="13" s="1"/>
  <c r="AQ329" i="13" s="1"/>
  <c r="AQ330" i="13" s="1"/>
  <c r="AQ331" i="13" s="1"/>
  <c r="AQ332" i="13" s="1"/>
  <c r="AQ333" i="13" s="1"/>
  <c r="AQ334" i="13" s="1"/>
  <c r="AQ335" i="13" s="1"/>
  <c r="AQ336" i="13" s="1"/>
  <c r="AQ337" i="13" s="1"/>
  <c r="AQ338" i="13" s="1"/>
  <c r="AQ339" i="13" s="1"/>
  <c r="AQ340" i="13" s="1"/>
  <c r="AQ341" i="13" s="1"/>
  <c r="AQ342" i="13" s="1"/>
  <c r="AQ343" i="13" s="1"/>
  <c r="AQ344" i="13" s="1"/>
  <c r="AQ345" i="13" s="1"/>
  <c r="AQ346" i="13" s="1"/>
  <c r="AQ347" i="13" s="1"/>
  <c r="AN67" i="13"/>
  <c r="AN68" i="13" s="1"/>
  <c r="AN69" i="13" s="1"/>
  <c r="AN70" i="13" s="1"/>
  <c r="AN71" i="13" s="1"/>
  <c r="AN72" i="13" s="1"/>
  <c r="AN73" i="13" s="1"/>
  <c r="AN74" i="13" s="1"/>
  <c r="AN75" i="13" s="1"/>
  <c r="AN76" i="13" s="1"/>
  <c r="AN77" i="13" s="1"/>
  <c r="AN78" i="13" s="1"/>
  <c r="AN79" i="13" s="1"/>
  <c r="AN80" i="13" s="1"/>
  <c r="AN81" i="13" s="1"/>
  <c r="AN82" i="13" s="1"/>
  <c r="AN83" i="13" s="1"/>
  <c r="AN84" i="13" s="1"/>
  <c r="AN85" i="13" s="1"/>
  <c r="AN86" i="13" s="1"/>
  <c r="AN87" i="13" s="1"/>
  <c r="AN88" i="13" s="1"/>
  <c r="AN89" i="13" s="1"/>
  <c r="AN90" i="13" s="1"/>
  <c r="AN91" i="13" s="1"/>
  <c r="AN92" i="13" s="1"/>
  <c r="AN93" i="13" s="1"/>
  <c r="AN94" i="13" s="1"/>
  <c r="AN95" i="13" s="1"/>
  <c r="AN96" i="13" s="1"/>
  <c r="AN97" i="13" s="1"/>
  <c r="AN98" i="13" s="1"/>
  <c r="AN99" i="13" s="1"/>
  <c r="AN100" i="13" s="1"/>
  <c r="AN101" i="13" s="1"/>
  <c r="AN102" i="13" s="1"/>
  <c r="AN103" i="13" s="1"/>
  <c r="AN104" i="13" s="1"/>
  <c r="AN105" i="13" s="1"/>
  <c r="AN106" i="13" s="1"/>
  <c r="AN107" i="13" s="1"/>
  <c r="AN108" i="13" s="1"/>
  <c r="AN109" i="13" s="1"/>
  <c r="AN110" i="13" s="1"/>
  <c r="AN111" i="13" s="1"/>
  <c r="AN112" i="13" s="1"/>
  <c r="AN113" i="13" s="1"/>
  <c r="AN114" i="13" s="1"/>
  <c r="AN115" i="13" s="1"/>
  <c r="AN116" i="13" s="1"/>
  <c r="AN117" i="13" s="1"/>
  <c r="AN118" i="13" s="1"/>
  <c r="AN119" i="13" s="1"/>
  <c r="AN120" i="13" s="1"/>
  <c r="AN121" i="13" s="1"/>
  <c r="AN122" i="13" s="1"/>
  <c r="AN123" i="13" s="1"/>
  <c r="AN124" i="13" s="1"/>
  <c r="AN125" i="13" s="1"/>
  <c r="AN126" i="13" s="1"/>
  <c r="AN127" i="13" s="1"/>
  <c r="AN128" i="13" s="1"/>
  <c r="AN129" i="13" s="1"/>
  <c r="AN130" i="13" s="1"/>
  <c r="AN131" i="13" s="1"/>
  <c r="AN132" i="13" s="1"/>
  <c r="AN133" i="13" s="1"/>
  <c r="AN134" i="13" s="1"/>
  <c r="AN135" i="13" s="1"/>
  <c r="AN136" i="13" s="1"/>
  <c r="AN137" i="13" s="1"/>
  <c r="AN138" i="13" s="1"/>
  <c r="AN139" i="13" s="1"/>
  <c r="AN140" i="13" s="1"/>
  <c r="AN141" i="13" s="1"/>
  <c r="AN142" i="13" s="1"/>
  <c r="AN143" i="13" s="1"/>
  <c r="AN144" i="13" s="1"/>
  <c r="AN145" i="13" s="1"/>
  <c r="AN146" i="13" s="1"/>
  <c r="AN147" i="13" s="1"/>
  <c r="AN148" i="13" s="1"/>
  <c r="AN149" i="13" s="1"/>
  <c r="AN150" i="13" s="1"/>
  <c r="AN151" i="13" s="1"/>
  <c r="AN152" i="13" s="1"/>
  <c r="AN153" i="13" s="1"/>
  <c r="AN154" i="13" s="1"/>
  <c r="AN155" i="13" s="1"/>
  <c r="AN156" i="13" s="1"/>
  <c r="AN157" i="13" s="1"/>
  <c r="AN158" i="13" s="1"/>
  <c r="AN159" i="13" s="1"/>
  <c r="AN160" i="13" s="1"/>
  <c r="AN161" i="13" s="1"/>
  <c r="AN162" i="13" s="1"/>
  <c r="AN163" i="13" s="1"/>
  <c r="AN164" i="13" s="1"/>
  <c r="AN165" i="13" s="1"/>
  <c r="AN166" i="13" s="1"/>
  <c r="AN167" i="13" s="1"/>
  <c r="AN168" i="13" s="1"/>
  <c r="AN169" i="13" s="1"/>
  <c r="AN170" i="13" s="1"/>
  <c r="AN171" i="13" s="1"/>
  <c r="AN172" i="13" s="1"/>
  <c r="AN173" i="13" s="1"/>
  <c r="AN174" i="13" s="1"/>
  <c r="AN175" i="13" s="1"/>
  <c r="AN176" i="13" s="1"/>
  <c r="AN177" i="13" s="1"/>
  <c r="AN178" i="13" s="1"/>
  <c r="AN179" i="13" s="1"/>
  <c r="AN180" i="13" s="1"/>
  <c r="AN181" i="13" s="1"/>
  <c r="AN182" i="13" s="1"/>
  <c r="AN183" i="13" s="1"/>
  <c r="AN184" i="13" s="1"/>
  <c r="AN185" i="13" s="1"/>
  <c r="AN186" i="13" s="1"/>
  <c r="AN187" i="13" s="1"/>
  <c r="AN188" i="13" s="1"/>
  <c r="AN189" i="13" s="1"/>
  <c r="AN190" i="13" s="1"/>
  <c r="AN191" i="13" s="1"/>
  <c r="AN192" i="13" s="1"/>
  <c r="AN193" i="13" s="1"/>
  <c r="AN194" i="13" s="1"/>
  <c r="AN195" i="13" s="1"/>
  <c r="AN196" i="13" s="1"/>
  <c r="AN197" i="13" s="1"/>
  <c r="AN198" i="13" s="1"/>
  <c r="AN199" i="13" s="1"/>
  <c r="AN200" i="13" s="1"/>
  <c r="AN201" i="13" s="1"/>
  <c r="AN202" i="13" s="1"/>
  <c r="AN203" i="13" s="1"/>
  <c r="AN204" i="13" s="1"/>
  <c r="AN205" i="13" s="1"/>
  <c r="AN206" i="13" s="1"/>
  <c r="AN207" i="13" s="1"/>
  <c r="AN208" i="13" s="1"/>
  <c r="AN209" i="13" s="1"/>
  <c r="AN210" i="13" s="1"/>
  <c r="AN211" i="13" s="1"/>
  <c r="AN212" i="13" s="1"/>
  <c r="AN213" i="13" s="1"/>
  <c r="AN214" i="13" s="1"/>
  <c r="AN215" i="13" s="1"/>
  <c r="AN216" i="13" s="1"/>
  <c r="AN217" i="13" s="1"/>
  <c r="AN218" i="13" s="1"/>
  <c r="AN219" i="13" s="1"/>
  <c r="AN220" i="13" s="1"/>
  <c r="AN221" i="13" s="1"/>
  <c r="AN222" i="13" s="1"/>
  <c r="AN223" i="13" s="1"/>
  <c r="AN224" i="13" s="1"/>
  <c r="AN225" i="13" s="1"/>
  <c r="AN226" i="13" s="1"/>
  <c r="AN227" i="13" s="1"/>
  <c r="AN228" i="13" s="1"/>
  <c r="AN229" i="13" s="1"/>
  <c r="AN230" i="13" s="1"/>
  <c r="AN231" i="13" s="1"/>
  <c r="AN232" i="13" s="1"/>
  <c r="AN233" i="13" s="1"/>
  <c r="AN234" i="13" s="1"/>
  <c r="AN235" i="13" s="1"/>
  <c r="AN236" i="13" s="1"/>
  <c r="AN237" i="13" s="1"/>
  <c r="AN238" i="13" s="1"/>
  <c r="AN239" i="13" s="1"/>
  <c r="AN240" i="13" s="1"/>
  <c r="AN241" i="13" s="1"/>
  <c r="AN242" i="13" s="1"/>
  <c r="AN243" i="13" s="1"/>
  <c r="AN244" i="13" s="1"/>
  <c r="AN245" i="13" s="1"/>
  <c r="AN246" i="13" s="1"/>
  <c r="AN247" i="13" s="1"/>
  <c r="AN248" i="13" s="1"/>
  <c r="AN249" i="13" s="1"/>
  <c r="AN250" i="13" s="1"/>
  <c r="AN251" i="13" s="1"/>
  <c r="AN252" i="13" s="1"/>
  <c r="AN253" i="13" s="1"/>
  <c r="AN254" i="13" s="1"/>
  <c r="AN255" i="13" s="1"/>
  <c r="AN256" i="13" s="1"/>
  <c r="AN257" i="13" s="1"/>
  <c r="AN258" i="13" s="1"/>
  <c r="AN259" i="13" s="1"/>
  <c r="AN260" i="13" s="1"/>
  <c r="AN261" i="13" s="1"/>
  <c r="AN262" i="13" s="1"/>
  <c r="AN263" i="13" s="1"/>
  <c r="AN264" i="13" s="1"/>
  <c r="AN265" i="13" s="1"/>
  <c r="AN266" i="13" s="1"/>
  <c r="AN267" i="13" s="1"/>
  <c r="AN268" i="13" s="1"/>
  <c r="AN269" i="13" s="1"/>
  <c r="AN270" i="13" s="1"/>
  <c r="AN271" i="13" s="1"/>
  <c r="AN272" i="13" s="1"/>
  <c r="AN273" i="13" s="1"/>
  <c r="AN274" i="13" s="1"/>
  <c r="AN275" i="13" s="1"/>
  <c r="AN276" i="13" s="1"/>
  <c r="AN277" i="13" s="1"/>
  <c r="AN278" i="13" s="1"/>
  <c r="AN279" i="13" s="1"/>
  <c r="AN280" i="13" s="1"/>
  <c r="AN281" i="13" s="1"/>
  <c r="AN282" i="13" s="1"/>
  <c r="AN283" i="13" s="1"/>
  <c r="AN284" i="13" s="1"/>
  <c r="AN285" i="13" s="1"/>
  <c r="AN286" i="13" s="1"/>
  <c r="AN287" i="13" s="1"/>
  <c r="AN288" i="13" s="1"/>
  <c r="AN289" i="13" s="1"/>
  <c r="AN290" i="13" s="1"/>
  <c r="AN291" i="13" s="1"/>
  <c r="AN292" i="13" s="1"/>
  <c r="AN293" i="13" s="1"/>
  <c r="AN294" i="13" s="1"/>
  <c r="AN295" i="13" s="1"/>
  <c r="AN296" i="13" s="1"/>
  <c r="AN297" i="13" s="1"/>
  <c r="AN298" i="13" s="1"/>
  <c r="AN299" i="13" s="1"/>
  <c r="AN300" i="13" s="1"/>
  <c r="AN301" i="13" s="1"/>
  <c r="AN302" i="13" s="1"/>
  <c r="AN303" i="13" s="1"/>
  <c r="AN304" i="13" s="1"/>
  <c r="AN305" i="13" s="1"/>
  <c r="AN306" i="13" s="1"/>
  <c r="AN307" i="13" s="1"/>
  <c r="AN308" i="13" s="1"/>
  <c r="AN309" i="13" s="1"/>
  <c r="AN310" i="13" s="1"/>
  <c r="AN311" i="13" s="1"/>
  <c r="AN312" i="13" s="1"/>
  <c r="AN313" i="13" s="1"/>
  <c r="AN314" i="13" s="1"/>
  <c r="AN315" i="13" s="1"/>
  <c r="AN316" i="13" s="1"/>
  <c r="AN317" i="13" s="1"/>
  <c r="AN318" i="13" s="1"/>
  <c r="AN319" i="13" s="1"/>
  <c r="AN320" i="13" s="1"/>
  <c r="AN321" i="13" s="1"/>
  <c r="AN322" i="13" s="1"/>
  <c r="AN323" i="13" s="1"/>
  <c r="AN324" i="13" s="1"/>
  <c r="AN325" i="13" s="1"/>
  <c r="AN326" i="13" s="1"/>
  <c r="AN327" i="13" s="1"/>
  <c r="AN328" i="13" s="1"/>
  <c r="AN329" i="13" s="1"/>
  <c r="AN330" i="13" s="1"/>
  <c r="AN331" i="13" s="1"/>
  <c r="AN332" i="13" s="1"/>
  <c r="AN333" i="13" s="1"/>
  <c r="AN334" i="13" s="1"/>
  <c r="AN335" i="13" s="1"/>
  <c r="AN336" i="13" s="1"/>
  <c r="AN337" i="13" s="1"/>
  <c r="AN338" i="13" s="1"/>
  <c r="AN339" i="13" s="1"/>
  <c r="AN340" i="13" s="1"/>
  <c r="AN341" i="13" s="1"/>
  <c r="AN342" i="13" s="1"/>
  <c r="AN343" i="13" s="1"/>
  <c r="AN344" i="13" s="1"/>
  <c r="AN345" i="13" s="1"/>
  <c r="AN346" i="13" s="1"/>
  <c r="AN347" i="13" s="1"/>
  <c r="AM186" i="13"/>
  <c r="AM187" i="13" s="1"/>
  <c r="AM188" i="13" s="1"/>
  <c r="AM189" i="13" s="1"/>
  <c r="AM190" i="13" s="1"/>
  <c r="AM191" i="13" s="1"/>
  <c r="AM192" i="13" s="1"/>
  <c r="AM193" i="13" s="1"/>
  <c r="AM194" i="13" s="1"/>
  <c r="AM195" i="13" s="1"/>
  <c r="AM196" i="13" s="1"/>
  <c r="AM197" i="13" s="1"/>
  <c r="AM198" i="13" s="1"/>
  <c r="AM199" i="13" s="1"/>
  <c r="AM200" i="13" s="1"/>
  <c r="AM201" i="13" s="1"/>
  <c r="AM202" i="13" s="1"/>
  <c r="AM203" i="13" s="1"/>
  <c r="AM204" i="13" s="1"/>
  <c r="AM205" i="13" s="1"/>
  <c r="AM206" i="13" s="1"/>
  <c r="AM207" i="13" s="1"/>
  <c r="AM208" i="13" s="1"/>
  <c r="AM209" i="13" s="1"/>
  <c r="AM210" i="13" s="1"/>
  <c r="AM211" i="13" s="1"/>
  <c r="AM212" i="13" s="1"/>
  <c r="AM213" i="13" s="1"/>
  <c r="AM214" i="13" s="1"/>
  <c r="AM215" i="13" s="1"/>
  <c r="AM216" i="13" s="1"/>
  <c r="AM217" i="13" s="1"/>
  <c r="AM218" i="13" s="1"/>
  <c r="AM219" i="13" s="1"/>
  <c r="AM220" i="13" s="1"/>
  <c r="AM221" i="13" s="1"/>
  <c r="AM222" i="13" s="1"/>
  <c r="AM223" i="13" s="1"/>
  <c r="AM224" i="13" s="1"/>
  <c r="AM225" i="13" s="1"/>
  <c r="AM226" i="13" s="1"/>
  <c r="AM227" i="13" s="1"/>
  <c r="AM228" i="13" s="1"/>
  <c r="AM229" i="13" s="1"/>
  <c r="AM230" i="13" s="1"/>
  <c r="AM231" i="13" s="1"/>
  <c r="AM232" i="13" s="1"/>
  <c r="AM233" i="13" s="1"/>
  <c r="AM234" i="13" s="1"/>
  <c r="AM235" i="13" s="1"/>
  <c r="AM236" i="13" s="1"/>
  <c r="AM237" i="13" s="1"/>
  <c r="AM238" i="13" s="1"/>
  <c r="AM239" i="13" s="1"/>
  <c r="AM240" i="13" s="1"/>
  <c r="AM241" i="13" s="1"/>
  <c r="AM242" i="13" s="1"/>
  <c r="AM243" i="13" s="1"/>
  <c r="AM244" i="13" s="1"/>
  <c r="AM245" i="13" s="1"/>
  <c r="AM246" i="13" s="1"/>
  <c r="AM247" i="13" s="1"/>
  <c r="AM248" i="13" s="1"/>
  <c r="AM249" i="13" s="1"/>
  <c r="AM250" i="13" s="1"/>
  <c r="AM251" i="13" s="1"/>
  <c r="AM252" i="13" s="1"/>
  <c r="AM253" i="13" s="1"/>
  <c r="AM254" i="13" s="1"/>
  <c r="AM255" i="13" s="1"/>
  <c r="AM256" i="13" s="1"/>
  <c r="AM257" i="13" s="1"/>
  <c r="AM258" i="13" s="1"/>
  <c r="AM259" i="13" s="1"/>
  <c r="AM260" i="13" s="1"/>
  <c r="AM261" i="13" s="1"/>
  <c r="AM262" i="13" s="1"/>
  <c r="AM263" i="13" s="1"/>
  <c r="AM264" i="13" s="1"/>
  <c r="AM265" i="13" s="1"/>
  <c r="AM266" i="13" s="1"/>
  <c r="AM267" i="13" s="1"/>
  <c r="AM268" i="13" s="1"/>
  <c r="AM269" i="13" s="1"/>
  <c r="AM270" i="13" s="1"/>
  <c r="AM271" i="13" s="1"/>
  <c r="AM272" i="13" s="1"/>
  <c r="AM273" i="13" s="1"/>
  <c r="AM274" i="13" s="1"/>
  <c r="AM275" i="13" s="1"/>
  <c r="AM276" i="13" s="1"/>
  <c r="AM277" i="13" s="1"/>
  <c r="AM278" i="13" s="1"/>
  <c r="AM279" i="13" s="1"/>
  <c r="AM280" i="13" s="1"/>
  <c r="AM281" i="13" s="1"/>
  <c r="AM282" i="13" s="1"/>
  <c r="AM283" i="13" s="1"/>
  <c r="AM284" i="13" s="1"/>
  <c r="AM285" i="13" s="1"/>
  <c r="AM286" i="13" s="1"/>
  <c r="AM287" i="13" s="1"/>
  <c r="AM288" i="13" s="1"/>
  <c r="AM289" i="13" s="1"/>
  <c r="AM290" i="13" s="1"/>
  <c r="AM291" i="13" s="1"/>
  <c r="AM292" i="13" s="1"/>
  <c r="AM293" i="13" s="1"/>
  <c r="AM294" i="13" s="1"/>
  <c r="AM295" i="13" s="1"/>
  <c r="AM296" i="13" s="1"/>
  <c r="AM297" i="13" s="1"/>
  <c r="AM298" i="13" s="1"/>
  <c r="AM299" i="13" s="1"/>
  <c r="AM300" i="13" s="1"/>
  <c r="AM301" i="13" s="1"/>
  <c r="AM302" i="13" s="1"/>
  <c r="AM303" i="13" s="1"/>
  <c r="AM304" i="13" s="1"/>
  <c r="AM305" i="13" s="1"/>
  <c r="AM306" i="13" s="1"/>
  <c r="AM307" i="13" s="1"/>
  <c r="AM308" i="13" s="1"/>
  <c r="AM309" i="13" s="1"/>
  <c r="AM310" i="13" s="1"/>
  <c r="AM311" i="13" s="1"/>
  <c r="AM312" i="13" s="1"/>
  <c r="AM313" i="13" s="1"/>
  <c r="AM314" i="13" s="1"/>
  <c r="AM315" i="13" s="1"/>
  <c r="AM316" i="13" s="1"/>
  <c r="AM317" i="13" s="1"/>
  <c r="AM318" i="13" s="1"/>
  <c r="AM319" i="13" s="1"/>
  <c r="AM320" i="13" s="1"/>
  <c r="AM321" i="13" s="1"/>
  <c r="AM322" i="13" s="1"/>
  <c r="AM323" i="13" s="1"/>
  <c r="AM324" i="13" s="1"/>
  <c r="AM325" i="13" s="1"/>
  <c r="AM326" i="13" s="1"/>
  <c r="AM327" i="13" s="1"/>
  <c r="AM328" i="13" s="1"/>
  <c r="AM329" i="13" s="1"/>
  <c r="AM330" i="13" s="1"/>
  <c r="AM331" i="13" s="1"/>
  <c r="AM332" i="13" s="1"/>
  <c r="AM333" i="13" s="1"/>
  <c r="AM334" i="13" s="1"/>
  <c r="AM335" i="13" s="1"/>
  <c r="AM336" i="13" s="1"/>
  <c r="AM337" i="13" s="1"/>
  <c r="AM338" i="13" s="1"/>
  <c r="AM339" i="13" s="1"/>
  <c r="AM340" i="13" s="1"/>
  <c r="AM341" i="13" s="1"/>
  <c r="AM342" i="13" s="1"/>
  <c r="AM343" i="13" s="1"/>
  <c r="AM344" i="13" s="1"/>
  <c r="AM345" i="13" s="1"/>
  <c r="AM346" i="13" s="1"/>
  <c r="AM347" i="13" s="1"/>
  <c r="AW56" i="13"/>
  <c r="AK57" i="13" s="1"/>
  <c r="AV46" i="13"/>
  <c r="AJ47" i="13" s="1"/>
  <c r="AS47" i="13" s="1"/>
  <c r="I60" i="12"/>
  <c r="I61" i="12" s="1"/>
  <c r="G59" i="7"/>
  <c r="L58" i="7"/>
  <c r="BI47" i="13" l="1"/>
  <c r="BF47" i="13"/>
  <c r="H7" i="14" s="1"/>
  <c r="AV47" i="13"/>
  <c r="AJ48" i="13" s="1"/>
  <c r="J61" i="12"/>
  <c r="J62" i="12" s="1"/>
  <c r="G60" i="7"/>
  <c r="L59" i="7"/>
  <c r="AS48" i="13" l="1"/>
  <c r="I62" i="12"/>
  <c r="I63" i="12" s="1"/>
  <c r="G61" i="7"/>
  <c r="L60" i="7"/>
  <c r="BI48" i="13" l="1"/>
  <c r="BF48" i="13"/>
  <c r="H8" i="14" s="1"/>
  <c r="AV48" i="13"/>
  <c r="AJ49" i="13" s="1"/>
  <c r="AS49" i="13" s="1"/>
  <c r="J63" i="12"/>
  <c r="J64" i="12" s="1"/>
  <c r="L61" i="7"/>
  <c r="G62" i="7"/>
  <c r="BI49" i="13" l="1"/>
  <c r="BF49" i="13"/>
  <c r="H9" i="14" s="1"/>
  <c r="AV49" i="13"/>
  <c r="AJ50" i="13" s="1"/>
  <c r="AS50" i="13" s="1"/>
  <c r="I64" i="12"/>
  <c r="I65" i="12" s="1"/>
  <c r="L62" i="7"/>
  <c r="G63" i="7"/>
  <c r="BI50" i="13" l="1"/>
  <c r="BF50" i="13"/>
  <c r="H10" i="14" s="1"/>
  <c r="AV50" i="13"/>
  <c r="AJ51" i="13" s="1"/>
  <c r="AS51" i="13" s="1"/>
  <c r="J65" i="12"/>
  <c r="J66" i="12" s="1"/>
  <c r="G64" i="7"/>
  <c r="L63" i="7"/>
  <c r="BI51" i="13" l="1"/>
  <c r="BF51" i="13"/>
  <c r="H11" i="14" s="1"/>
  <c r="AV51" i="13"/>
  <c r="AJ52" i="13" s="1"/>
  <c r="AS52" i="13" s="1"/>
  <c r="I66" i="12"/>
  <c r="I67" i="12" s="1"/>
  <c r="G65" i="7"/>
  <c r="L64" i="7"/>
  <c r="BF52" i="13" l="1"/>
  <c r="H12" i="14" s="1"/>
  <c r="BI52" i="13"/>
  <c r="AV52" i="13"/>
  <c r="AJ53" i="13" s="1"/>
  <c r="J67" i="12"/>
  <c r="J68" i="12" s="1"/>
  <c r="G66" i="7"/>
  <c r="L65" i="7"/>
  <c r="AS53" i="13" l="1"/>
  <c r="I68" i="12"/>
  <c r="I69" i="12" s="1"/>
  <c r="G67" i="7"/>
  <c r="L66" i="7"/>
  <c r="BI53" i="13" l="1"/>
  <c r="BF53" i="13"/>
  <c r="H13" i="14" s="1"/>
  <c r="AV53" i="13"/>
  <c r="AJ54" i="13" s="1"/>
  <c r="AS54" i="13" s="1"/>
  <c r="J69" i="12"/>
  <c r="J70" i="12" s="1"/>
  <c r="G68" i="7"/>
  <c r="L67" i="7"/>
  <c r="BI54" i="13" l="1"/>
  <c r="BF54" i="13"/>
  <c r="H14" i="14" s="1"/>
  <c r="AV54" i="13"/>
  <c r="AJ55" i="13" s="1"/>
  <c r="AS55" i="13" s="1"/>
  <c r="I70" i="12"/>
  <c r="I71" i="12" s="1"/>
  <c r="G69" i="7"/>
  <c r="L68" i="7"/>
  <c r="BI55" i="13" l="1"/>
  <c r="BF55" i="13"/>
  <c r="H15" i="14" s="1"/>
  <c r="AV55" i="13"/>
  <c r="AJ56" i="13" s="1"/>
  <c r="AS56" i="13" s="1"/>
  <c r="J71" i="12"/>
  <c r="J72" i="12" s="1"/>
  <c r="L69" i="7"/>
  <c r="G70" i="7"/>
  <c r="BI56" i="13" l="1"/>
  <c r="BF56" i="13"/>
  <c r="H16" i="14" s="1"/>
  <c r="AV56" i="13"/>
  <c r="AJ57" i="13" s="1"/>
  <c r="I72" i="12"/>
  <c r="I73" i="12" s="1"/>
  <c r="L70" i="7"/>
  <c r="G71" i="7"/>
  <c r="J73" i="12" l="1"/>
  <c r="J74" i="12" s="1"/>
  <c r="G72" i="7"/>
  <c r="L71" i="7"/>
  <c r="I74" i="12" l="1"/>
  <c r="I75" i="12" s="1"/>
  <c r="G73" i="7"/>
  <c r="L72" i="7"/>
  <c r="J75" i="12" l="1"/>
  <c r="J76" i="12" s="1"/>
  <c r="G74" i="7"/>
  <c r="L73" i="7"/>
  <c r="I76" i="12" l="1"/>
  <c r="I77" i="12" s="1"/>
  <c r="G75" i="7"/>
  <c r="L74" i="7"/>
  <c r="J77" i="12" l="1"/>
  <c r="J78" i="12" s="1"/>
  <c r="G76" i="7"/>
  <c r="L75" i="7"/>
  <c r="I78" i="12" l="1"/>
  <c r="I79" i="12" s="1"/>
  <c r="L76" i="7"/>
  <c r="G77" i="7"/>
  <c r="J79" i="12" l="1"/>
  <c r="J80" i="12" s="1"/>
  <c r="L77" i="7"/>
  <c r="G78" i="7"/>
  <c r="I80" i="12" l="1"/>
  <c r="I81" i="12" s="1"/>
  <c r="L78" i="7"/>
  <c r="G79" i="7"/>
  <c r="J81" i="12" l="1"/>
  <c r="J82" i="12" s="1"/>
  <c r="G80" i="7"/>
  <c r="L79" i="7"/>
  <c r="I82" i="12" l="1"/>
  <c r="I83" i="12" s="1"/>
  <c r="G81" i="7"/>
  <c r="L80" i="7"/>
  <c r="J83" i="12" l="1"/>
  <c r="J84" i="12" s="1"/>
  <c r="G82" i="7"/>
  <c r="L81" i="7"/>
  <c r="I84" i="12" l="1"/>
  <c r="I85" i="12" s="1"/>
  <c r="G83" i="7"/>
  <c r="L82" i="7"/>
  <c r="J85" i="12" l="1"/>
  <c r="J86" i="12" s="1"/>
  <c r="G84" i="7"/>
  <c r="L83" i="7"/>
  <c r="I86" i="12" l="1"/>
  <c r="I87" i="12" s="1"/>
  <c r="L84" i="7"/>
  <c r="G85" i="7"/>
  <c r="J87" i="12" l="1"/>
  <c r="J88" i="12" s="1"/>
  <c r="L85" i="7"/>
  <c r="G86" i="7"/>
  <c r="I88" i="12" l="1"/>
  <c r="I89" i="12" s="1"/>
  <c r="L86" i="7"/>
  <c r="G87" i="7"/>
  <c r="J89" i="12" l="1"/>
  <c r="J90" i="12" s="1"/>
  <c r="G88" i="7"/>
  <c r="L87" i="7"/>
  <c r="I90" i="12" l="1"/>
  <c r="I91" i="12" s="1"/>
  <c r="G89" i="7"/>
  <c r="L88" i="7"/>
  <c r="J91" i="12" l="1"/>
  <c r="J92" i="12" s="1"/>
  <c r="G90" i="7"/>
  <c r="L89" i="7"/>
  <c r="I92" i="12" l="1"/>
  <c r="I93" i="12" s="1"/>
  <c r="G91" i="7"/>
  <c r="L90" i="7"/>
  <c r="J93" i="12" l="1"/>
  <c r="J94" i="12" s="1"/>
  <c r="G92" i="7"/>
  <c r="L91" i="7"/>
  <c r="I94" i="12" l="1"/>
  <c r="I95" i="12" s="1"/>
  <c r="L92" i="7"/>
  <c r="G93" i="7"/>
  <c r="J95" i="12" l="1"/>
  <c r="J96" i="12" s="1"/>
  <c r="L93" i="7"/>
  <c r="G94" i="7"/>
  <c r="I96" i="12" l="1"/>
  <c r="I97" i="12" s="1"/>
  <c r="L94" i="7"/>
  <c r="G95" i="7"/>
  <c r="J97" i="12" l="1"/>
  <c r="J98" i="12" s="1"/>
  <c r="G96" i="7"/>
  <c r="L95" i="7"/>
  <c r="I98" i="12" l="1"/>
  <c r="I99" i="12" s="1"/>
  <c r="G97" i="7"/>
  <c r="L96" i="7"/>
  <c r="J99" i="12" l="1"/>
  <c r="J100" i="12" s="1"/>
  <c r="G98" i="7"/>
  <c r="L97" i="7"/>
  <c r="I100" i="12" l="1"/>
  <c r="I101" i="12" s="1"/>
  <c r="G99" i="7"/>
  <c r="L98" i="7"/>
  <c r="J101" i="12" l="1"/>
  <c r="J102" i="12" s="1"/>
  <c r="G100" i="7"/>
  <c r="L99" i="7"/>
  <c r="I102" i="12" l="1"/>
  <c r="I103" i="12" s="1"/>
  <c r="G101" i="7"/>
  <c r="L100" i="7"/>
  <c r="J103" i="12" l="1"/>
  <c r="J104" i="12" s="1"/>
  <c r="L101" i="7"/>
  <c r="G102" i="7"/>
  <c r="I104" i="12" l="1"/>
  <c r="I105" i="12" s="1"/>
  <c r="J105" i="12"/>
  <c r="J106" i="12" s="1"/>
  <c r="I106" i="12"/>
  <c r="I107" i="12" s="1"/>
  <c r="L102" i="7"/>
  <c r="G103" i="7"/>
  <c r="J107" i="12" l="1"/>
  <c r="J108" i="12" s="1"/>
  <c r="G104" i="7"/>
  <c r="L103" i="7"/>
  <c r="I108" i="12" l="1"/>
  <c r="I109" i="12" s="1"/>
  <c r="G105" i="7"/>
  <c r="L104" i="7"/>
  <c r="J109" i="12" l="1"/>
  <c r="J110" i="12" s="1"/>
  <c r="G106" i="7"/>
  <c r="L105" i="7"/>
  <c r="I110" i="12" l="1"/>
  <c r="I111" i="12" s="1"/>
  <c r="L106" i="7"/>
  <c r="G107" i="7"/>
  <c r="J111" i="12" l="1"/>
  <c r="J112" i="12" s="1"/>
  <c r="L107" i="7"/>
  <c r="G108" i="7"/>
  <c r="I112" i="12" l="1"/>
  <c r="I113" i="12" s="1"/>
  <c r="G109" i="7"/>
  <c r="L108" i="7"/>
  <c r="J113" i="12" l="1"/>
  <c r="J114" i="12" s="1"/>
  <c r="G110" i="7"/>
  <c r="L109" i="7"/>
  <c r="I114" i="12" l="1"/>
  <c r="I115" i="12" s="1"/>
  <c r="G111" i="7"/>
  <c r="L110" i="7"/>
  <c r="J115" i="12" l="1"/>
  <c r="J116" i="12" s="1"/>
  <c r="G112" i="7"/>
  <c r="L111" i="7"/>
  <c r="I116" i="12" l="1"/>
  <c r="I117" i="12" s="1"/>
  <c r="L112" i="7"/>
  <c r="G113" i="7"/>
  <c r="J117" i="12" l="1"/>
  <c r="J118" i="12" s="1"/>
  <c r="G114" i="7"/>
  <c r="L113" i="7"/>
  <c r="I118" i="12" l="1"/>
  <c r="I119" i="12" s="1"/>
  <c r="G115" i="7"/>
  <c r="L114" i="7"/>
  <c r="J119" i="12" l="1"/>
  <c r="J120" i="12" s="1"/>
  <c r="L115" i="7"/>
  <c r="G116" i="7"/>
  <c r="I120" i="12" l="1"/>
  <c r="I121" i="12" s="1"/>
  <c r="L116" i="7"/>
  <c r="G117" i="7"/>
  <c r="J121" i="12" l="1"/>
  <c r="J122" i="12" s="1"/>
  <c r="G118" i="7"/>
  <c r="L117" i="7"/>
  <c r="I122" i="12" l="1"/>
  <c r="I123" i="12" s="1"/>
  <c r="G119" i="7"/>
  <c r="L118" i="7"/>
  <c r="J123" i="12" l="1"/>
  <c r="J124" i="12" s="1"/>
  <c r="G120" i="7"/>
  <c r="L119" i="7"/>
  <c r="I124" i="12" l="1"/>
  <c r="I125" i="12" s="1"/>
  <c r="L120" i="7"/>
  <c r="G121" i="7"/>
  <c r="J125" i="12" l="1"/>
  <c r="J126" i="12" s="1"/>
  <c r="L121" i="7"/>
  <c r="G122" i="7"/>
  <c r="I126" i="12" l="1"/>
  <c r="I127" i="12" s="1"/>
  <c r="G123" i="7"/>
  <c r="L122" i="7"/>
  <c r="J127" i="12" l="1"/>
  <c r="J128" i="12" s="1"/>
  <c r="G124" i="7"/>
  <c r="L123" i="7"/>
  <c r="I128" i="12" l="1"/>
  <c r="I129" i="12" s="1"/>
  <c r="L124" i="7"/>
  <c r="G125" i="7"/>
  <c r="J129" i="12" l="1"/>
  <c r="J130" i="12" s="1"/>
  <c r="G126" i="7"/>
  <c r="L125" i="7"/>
  <c r="I130" i="12" l="1"/>
  <c r="I131" i="12" s="1"/>
  <c r="G127" i="7"/>
  <c r="L126" i="7"/>
  <c r="J131" i="12" l="1"/>
  <c r="J132" i="12" s="1"/>
  <c r="G128" i="7"/>
  <c r="L127" i="7"/>
  <c r="I132" i="12" l="1"/>
  <c r="I133" i="12" s="1"/>
  <c r="L128" i="7"/>
  <c r="G129" i="7"/>
  <c r="J133" i="12" l="1"/>
  <c r="J134" i="12" s="1"/>
  <c r="G130" i="7"/>
  <c r="L129" i="7"/>
  <c r="I134" i="12" l="1"/>
  <c r="I135" i="12" s="1"/>
  <c r="G131" i="7"/>
  <c r="L130" i="7"/>
  <c r="J135" i="12" l="1"/>
  <c r="J136" i="12" s="1"/>
  <c r="L131" i="7"/>
  <c r="G132" i="7"/>
  <c r="I136" i="12" l="1"/>
  <c r="I137" i="12" s="1"/>
  <c r="L132" i="7"/>
  <c r="G133" i="7"/>
  <c r="J137" i="12" l="1"/>
  <c r="J138" i="12" s="1"/>
  <c r="G134" i="7"/>
  <c r="L133" i="7"/>
  <c r="I138" i="12" l="1"/>
  <c r="I139" i="12" s="1"/>
  <c r="G135" i="7"/>
  <c r="L134" i="7"/>
  <c r="J139" i="12" l="1"/>
  <c r="J140" i="12" s="1"/>
  <c r="G136" i="7"/>
  <c r="L135" i="7"/>
  <c r="I140" i="12" l="1"/>
  <c r="I141" i="12" s="1"/>
  <c r="L136" i="7"/>
  <c r="G137" i="7"/>
  <c r="J141" i="12" l="1"/>
  <c r="J142" i="12" s="1"/>
  <c r="L137" i="7"/>
  <c r="G138" i="7"/>
  <c r="I142" i="12" l="1"/>
  <c r="I143" i="12" s="1"/>
  <c r="G139" i="7"/>
  <c r="L138" i="7"/>
  <c r="J143" i="12" l="1"/>
  <c r="J144" i="12" s="1"/>
  <c r="L139" i="7"/>
  <c r="G140" i="7"/>
  <c r="I144" i="12" l="1"/>
  <c r="I145" i="12" s="1"/>
  <c r="L140" i="7"/>
  <c r="G141" i="7"/>
  <c r="J145" i="12" l="1"/>
  <c r="J146" i="12" s="1"/>
  <c r="G142" i="7"/>
  <c r="L141" i="7"/>
  <c r="I146" i="12" l="1"/>
  <c r="I147" i="12" s="1"/>
  <c r="G143" i="7"/>
  <c r="L142" i="7"/>
  <c r="J147" i="12" l="1"/>
  <c r="J148" i="12" s="1"/>
  <c r="G144" i="7"/>
  <c r="L143" i="7"/>
  <c r="I148" i="12" l="1"/>
  <c r="I149" i="12" s="1"/>
  <c r="L144" i="7"/>
  <c r="G145" i="7"/>
  <c r="J149" i="12" l="1"/>
  <c r="J150" i="12" s="1"/>
  <c r="G146" i="7"/>
  <c r="L145" i="7"/>
  <c r="I150" i="12" l="1"/>
  <c r="I151" i="12" s="1"/>
  <c r="G147" i="7"/>
  <c r="L146" i="7"/>
  <c r="J151" i="12" l="1"/>
  <c r="J152" i="12" s="1"/>
  <c r="L147" i="7"/>
  <c r="G148" i="7"/>
  <c r="I152" i="12" l="1"/>
  <c r="I153" i="12" s="1"/>
  <c r="L148" i="7"/>
  <c r="G149" i="7"/>
  <c r="J153" i="12" l="1"/>
  <c r="J154" i="12" s="1"/>
  <c r="G150" i="7"/>
  <c r="L149" i="7"/>
  <c r="I154" i="12" l="1"/>
  <c r="I155" i="12" s="1"/>
  <c r="G151" i="7"/>
  <c r="L150" i="7"/>
  <c r="J155" i="12" l="1"/>
  <c r="J156" i="12" s="1"/>
  <c r="G152" i="7"/>
  <c r="L151" i="7"/>
  <c r="I156" i="12" l="1"/>
  <c r="L152" i="7"/>
  <c r="G153" i="7"/>
  <c r="I157" i="12" l="1"/>
  <c r="F7" i="14" s="1"/>
  <c r="F6" i="14"/>
  <c r="J157" i="12"/>
  <c r="J158" i="12" s="1"/>
  <c r="G154" i="7"/>
  <c r="L153" i="7"/>
  <c r="I158" i="12" l="1"/>
  <c r="G155" i="7"/>
  <c r="L154" i="7"/>
  <c r="I159" i="12" l="1"/>
  <c r="F9" i="14" s="1"/>
  <c r="F8" i="14"/>
  <c r="J159" i="12"/>
  <c r="J160" i="12" s="1"/>
  <c r="L155" i="7"/>
  <c r="G156" i="7"/>
  <c r="I160" i="12" l="1"/>
  <c r="L156" i="7"/>
  <c r="G157" i="7"/>
  <c r="I161" i="12" l="1"/>
  <c r="F11" i="14" s="1"/>
  <c r="F10" i="14"/>
  <c r="J161" i="12"/>
  <c r="J162" i="12" s="1"/>
  <c r="G158" i="7"/>
  <c r="L157" i="7"/>
  <c r="I162" i="12" l="1"/>
  <c r="G159" i="7"/>
  <c r="L158" i="7"/>
  <c r="I163" i="12" l="1"/>
  <c r="F13" i="14" s="1"/>
  <c r="F12" i="14"/>
  <c r="J163" i="12"/>
  <c r="J164" i="12" s="1"/>
  <c r="G160" i="7"/>
  <c r="L159" i="7"/>
  <c r="I164" i="12" l="1"/>
  <c r="L160" i="7"/>
  <c r="G161" i="7"/>
  <c r="I165" i="12" l="1"/>
  <c r="F14" i="14"/>
  <c r="J165" i="12"/>
  <c r="J166" i="12" s="1"/>
  <c r="G162" i="7"/>
  <c r="L161" i="7"/>
  <c r="F15" i="14" l="1"/>
  <c r="I166" i="12"/>
  <c r="G163" i="7"/>
  <c r="L162" i="7"/>
  <c r="I167" i="12" l="1"/>
  <c r="F16" i="14"/>
  <c r="J167" i="12"/>
  <c r="J168" i="12" s="1"/>
  <c r="L163" i="7"/>
  <c r="G164" i="7"/>
  <c r="F17" i="14" l="1"/>
  <c r="I168" i="12"/>
  <c r="L164" i="7"/>
  <c r="G165" i="7"/>
  <c r="I169" i="12" l="1"/>
  <c r="F18" i="14"/>
  <c r="J169" i="12"/>
  <c r="J170" i="12" s="1"/>
  <c r="G166" i="7"/>
  <c r="L165" i="7"/>
  <c r="F19" i="14" l="1"/>
  <c r="I170" i="12"/>
  <c r="G167" i="7"/>
  <c r="L166" i="7"/>
  <c r="I171" i="12" l="1"/>
  <c r="F20" i="14"/>
  <c r="J171" i="12"/>
  <c r="J172" i="12" s="1"/>
  <c r="G168" i="7"/>
  <c r="L167" i="7"/>
  <c r="F21" i="14" l="1"/>
  <c r="I172" i="12"/>
  <c r="L168" i="7"/>
  <c r="G169" i="7"/>
  <c r="I173" i="12" l="1"/>
  <c r="F22" i="14"/>
  <c r="J173" i="12"/>
  <c r="J174" i="12" s="1"/>
  <c r="G170" i="7"/>
  <c r="L169" i="7"/>
  <c r="F23" i="14" l="1"/>
  <c r="I174" i="12"/>
  <c r="G171" i="7"/>
  <c r="L170" i="7"/>
  <c r="I175" i="12" l="1"/>
  <c r="F24" i="14"/>
  <c r="J175" i="12"/>
  <c r="J176" i="12" s="1"/>
  <c r="L171" i="7"/>
  <c r="G172" i="7"/>
  <c r="F25" i="14" l="1"/>
  <c r="I176" i="12"/>
  <c r="L172" i="7"/>
  <c r="G173" i="7"/>
  <c r="I177" i="12" l="1"/>
  <c r="F27" i="14" s="1"/>
  <c r="F26" i="14"/>
  <c r="J177" i="12"/>
  <c r="J178" i="12" s="1"/>
  <c r="G174" i="7"/>
  <c r="L173" i="7"/>
  <c r="G175" i="7" l="1"/>
  <c r="L174" i="7"/>
  <c r="G176" i="7" l="1"/>
  <c r="L175" i="7"/>
  <c r="L176" i="7" l="1"/>
  <c r="G177" i="7"/>
  <c r="L177" i="7" l="1"/>
  <c r="G178" i="7"/>
  <c r="G179" i="7" l="1"/>
  <c r="L178" i="7"/>
  <c r="L179" i="7" l="1"/>
  <c r="G180" i="7"/>
  <c r="L180" i="7" l="1"/>
  <c r="G181" i="7"/>
  <c r="G182" i="7" l="1"/>
  <c r="L181" i="7"/>
  <c r="G183" i="7" l="1"/>
  <c r="L182" i="7"/>
  <c r="G184" i="7" l="1"/>
  <c r="L183" i="7"/>
  <c r="L184" i="7" l="1"/>
  <c r="G185" i="7"/>
  <c r="G186" i="7" l="1"/>
  <c r="L185" i="7"/>
  <c r="G187" i="7" l="1"/>
  <c r="L186" i="7"/>
  <c r="L187" i="7" l="1"/>
  <c r="G188" i="7"/>
  <c r="L188" i="7" l="1"/>
  <c r="G189" i="7"/>
  <c r="G190" i="7" l="1"/>
  <c r="L189" i="7"/>
  <c r="G191" i="7" l="1"/>
  <c r="L190" i="7"/>
  <c r="G192" i="7" l="1"/>
  <c r="L191" i="7"/>
  <c r="L192" i="7" l="1"/>
  <c r="G193" i="7"/>
  <c r="L193" i="7" l="1"/>
  <c r="G194" i="7"/>
  <c r="G195" i="7" l="1"/>
  <c r="L194" i="7"/>
  <c r="L195" i="7" l="1"/>
  <c r="G196" i="7"/>
  <c r="G197" i="7" l="1"/>
  <c r="L196" i="7"/>
  <c r="G198" i="7" l="1"/>
  <c r="L197" i="7"/>
  <c r="G199" i="7" l="1"/>
  <c r="L198" i="7"/>
  <c r="G200" i="7" l="1"/>
  <c r="L199" i="7"/>
  <c r="L200" i="7" l="1"/>
  <c r="G201" i="7"/>
  <c r="G202" i="7" l="1"/>
  <c r="L201" i="7"/>
  <c r="G203" i="7" l="1"/>
  <c r="L202" i="7"/>
  <c r="L203" i="7" l="1"/>
  <c r="G204" i="7"/>
  <c r="G205" i="7" l="1"/>
  <c r="L204" i="7"/>
  <c r="G206" i="7" l="1"/>
  <c r="L205" i="7"/>
  <c r="G207" i="7" l="1"/>
  <c r="L206" i="7"/>
  <c r="G208" i="7" l="1"/>
  <c r="L207" i="7"/>
  <c r="L208" i="7" l="1"/>
  <c r="G209" i="7"/>
  <c r="G210" i="7" l="1"/>
  <c r="L209" i="7"/>
  <c r="G211" i="7" l="1"/>
  <c r="L210" i="7"/>
  <c r="L211" i="7" l="1"/>
  <c r="G212" i="7"/>
  <c r="G213" i="7" l="1"/>
  <c r="L212" i="7"/>
  <c r="G214" i="7" l="1"/>
  <c r="L213" i="7"/>
  <c r="G215" i="7" l="1"/>
  <c r="L214" i="7"/>
  <c r="G216" i="7" l="1"/>
  <c r="L215" i="7"/>
  <c r="G217" i="7" l="1"/>
  <c r="L216" i="7"/>
  <c r="L217" i="7" l="1"/>
  <c r="G218" i="7"/>
  <c r="L218" i="7" l="1"/>
  <c r="G219" i="7"/>
  <c r="G220" i="7" l="1"/>
  <c r="L219" i="7"/>
  <c r="G221" i="7" l="1"/>
  <c r="L220" i="7"/>
  <c r="G222" i="7" l="1"/>
  <c r="L221" i="7"/>
  <c r="G223" i="7" l="1"/>
  <c r="L222" i="7"/>
  <c r="G224" i="7" l="1"/>
  <c r="L223" i="7"/>
  <c r="G225" i="7" l="1"/>
  <c r="L224" i="7"/>
  <c r="L225" i="7" l="1"/>
  <c r="G226" i="7"/>
  <c r="L226" i="7" l="1"/>
  <c r="G227" i="7"/>
  <c r="G228" i="7" l="1"/>
  <c r="L227" i="7"/>
  <c r="G229" i="7" l="1"/>
  <c r="L228" i="7"/>
  <c r="G230" i="7" l="1"/>
  <c r="L229" i="7"/>
  <c r="G231" i="7" l="1"/>
  <c r="L230" i="7"/>
  <c r="G232" i="7" l="1"/>
  <c r="L231" i="7"/>
  <c r="G233" i="7" l="1"/>
  <c r="L232" i="7"/>
  <c r="L233" i="7" l="1"/>
  <c r="G234" i="7"/>
  <c r="L234" i="7" l="1"/>
  <c r="G235" i="7"/>
  <c r="G236" i="7" l="1"/>
  <c r="L235" i="7"/>
  <c r="G237" i="7" l="1"/>
  <c r="L236" i="7"/>
  <c r="G238" i="7" l="1"/>
  <c r="L237" i="7"/>
  <c r="G239" i="7" l="1"/>
  <c r="L238" i="7"/>
  <c r="G240" i="7" l="1"/>
  <c r="L239" i="7"/>
  <c r="G241" i="7" l="1"/>
  <c r="L240" i="7"/>
  <c r="L241" i="7" l="1"/>
  <c r="G242" i="7"/>
  <c r="L242" i="7" l="1"/>
  <c r="G243" i="7"/>
  <c r="G244" i="7" l="1"/>
  <c r="L243" i="7"/>
  <c r="G245" i="7" l="1"/>
  <c r="L244" i="7"/>
  <c r="G246" i="7" l="1"/>
  <c r="L245" i="7"/>
  <c r="L246" i="7" l="1"/>
  <c r="G247" i="7"/>
  <c r="G248" i="7" l="1"/>
  <c r="L247" i="7"/>
  <c r="L248" i="7" l="1"/>
  <c r="G249" i="7"/>
  <c r="G250" i="7" l="1"/>
  <c r="L249" i="7"/>
  <c r="G251" i="7" l="1"/>
  <c r="L250" i="7"/>
  <c r="L251" i="7" l="1"/>
  <c r="G252" i="7"/>
  <c r="G253" i="7" l="1"/>
  <c r="L252" i="7"/>
  <c r="G254" i="7" l="1"/>
  <c r="L253" i="7"/>
  <c r="G255" i="7" l="1"/>
  <c r="L254" i="7"/>
  <c r="G256" i="7" l="1"/>
  <c r="L255" i="7"/>
  <c r="L256" i="7" l="1"/>
  <c r="G257" i="7"/>
  <c r="L257" i="7" l="1"/>
  <c r="G258" i="7"/>
  <c r="G259" i="7" l="1"/>
  <c r="L258" i="7"/>
  <c r="G260" i="7" l="1"/>
  <c r="L259" i="7"/>
  <c r="G261" i="7" l="1"/>
  <c r="L260" i="7"/>
  <c r="G262" i="7" l="1"/>
  <c r="L261" i="7"/>
  <c r="G263" i="7" l="1"/>
  <c r="L262" i="7"/>
  <c r="L263" i="7" l="1"/>
  <c r="G264" i="7"/>
  <c r="L264" i="7" l="1"/>
  <c r="G265" i="7"/>
  <c r="L265" i="7" l="1"/>
  <c r="G266" i="7"/>
  <c r="G267" i="7" l="1"/>
  <c r="L266" i="7"/>
  <c r="G268" i="7" l="1"/>
  <c r="L267" i="7"/>
  <c r="G269" i="7" l="1"/>
  <c r="L268" i="7"/>
  <c r="L269" i="7" l="1"/>
  <c r="G270" i="7"/>
  <c r="G271" i="7" l="1"/>
  <c r="L270" i="7"/>
  <c r="G272" i="7" l="1"/>
  <c r="L271" i="7"/>
  <c r="L272" i="7" l="1"/>
  <c r="G273" i="7"/>
  <c r="L273" i="7" l="1"/>
  <c r="G274" i="7"/>
  <c r="G275" i="7" l="1"/>
  <c r="L274" i="7"/>
  <c r="G276" i="7" l="1"/>
  <c r="L275" i="7"/>
  <c r="G277" i="7" l="1"/>
  <c r="L276" i="7"/>
  <c r="L277" i="7" l="1"/>
  <c r="V347" i="13" l="1"/>
  <c r="V348" i="13" s="1"/>
  <c r="U347" i="13" l="1"/>
  <c r="U348" i="13" s="1"/>
  <c r="T347" i="13"/>
  <c r="T348" i="13" s="1"/>
  <c r="A57" i="13" l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G41" i="13"/>
  <c r="AE53" i="13"/>
  <c r="AD53" i="13"/>
  <c r="AC53" i="13"/>
  <c r="AE52" i="13"/>
  <c r="AH52" i="13" s="1"/>
  <c r="AD52" i="13"/>
  <c r="AG52" i="13" s="1"/>
  <c r="AC52" i="13"/>
  <c r="AE51" i="13"/>
  <c r="AD51" i="13"/>
  <c r="AC51" i="13"/>
  <c r="AE50" i="13"/>
  <c r="AD50" i="13"/>
  <c r="AG50" i="13" s="1"/>
  <c r="AC50" i="13"/>
  <c r="AF50" i="13" s="1"/>
  <c r="AE49" i="13"/>
  <c r="AH49" i="13" s="1"/>
  <c r="AD49" i="13"/>
  <c r="AG49" i="13" s="1"/>
  <c r="AC49" i="13"/>
  <c r="AE48" i="13"/>
  <c r="AD48" i="13"/>
  <c r="AC48" i="13"/>
  <c r="AE47" i="13"/>
  <c r="AH47" i="13" s="1"/>
  <c r="AD47" i="13"/>
  <c r="AG47" i="13" s="1"/>
  <c r="AC47" i="13"/>
  <c r="AF47" i="13" s="1"/>
  <c r="AE46" i="13"/>
  <c r="AD46" i="13"/>
  <c r="AC46" i="13"/>
  <c r="AE45" i="13"/>
  <c r="AH46" i="13" s="1"/>
  <c r="AD45" i="13"/>
  <c r="AC45" i="13"/>
  <c r="AF45" i="13" s="1"/>
  <c r="AE44" i="13"/>
  <c r="AH44" i="13" s="1"/>
  <c r="AD44" i="13"/>
  <c r="AG44" i="13" s="1"/>
  <c r="AC44" i="13"/>
  <c r="AE43" i="13"/>
  <c r="AD43" i="13"/>
  <c r="AC43" i="13"/>
  <c r="AF44" i="13" s="1"/>
  <c r="AE42" i="13"/>
  <c r="AD42" i="13"/>
  <c r="AG42" i="13" s="1"/>
  <c r="AC42" i="13"/>
  <c r="AF42" i="13" s="1"/>
  <c r="AE41" i="13"/>
  <c r="AH41" i="13" s="1"/>
  <c r="AD41" i="13"/>
  <c r="AC41" i="13"/>
  <c r="AE40" i="13"/>
  <c r="AD40" i="13"/>
  <c r="AC40" i="13"/>
  <c r="AE39" i="13"/>
  <c r="AH39" i="13" s="1"/>
  <c r="AD39" i="13"/>
  <c r="AG39" i="13" s="1"/>
  <c r="AC39" i="13"/>
  <c r="AF39" i="13" s="1"/>
  <c r="AE38" i="13"/>
  <c r="AH38" i="13" s="1"/>
  <c r="AD38" i="13"/>
  <c r="AC38" i="13"/>
  <c r="AE37" i="13"/>
  <c r="AD37" i="13"/>
  <c r="AC37" i="13"/>
  <c r="AF37" i="13" s="1"/>
  <c r="AE36" i="13"/>
  <c r="AH36" i="13" s="1"/>
  <c r="AD36" i="13"/>
  <c r="AG36" i="13" s="1"/>
  <c r="AC36" i="13"/>
  <c r="AF36" i="13" s="1"/>
  <c r="AE35" i="13"/>
  <c r="AD35" i="13"/>
  <c r="AC35" i="13"/>
  <c r="AE34" i="13"/>
  <c r="AD34" i="13"/>
  <c r="AG34" i="13" s="1"/>
  <c r="AC34" i="13"/>
  <c r="AF34" i="13" s="1"/>
  <c r="AE33" i="13"/>
  <c r="AH33" i="13" s="1"/>
  <c r="AD33" i="13"/>
  <c r="AG33" i="13" s="1"/>
  <c r="AC33" i="13"/>
  <c r="AE32" i="13"/>
  <c r="AD32" i="13"/>
  <c r="AC32" i="13"/>
  <c r="AE31" i="13"/>
  <c r="AH31" i="13" s="1"/>
  <c r="AD31" i="13"/>
  <c r="AG31" i="13" s="1"/>
  <c r="AC31" i="13"/>
  <c r="AF31" i="13" s="1"/>
  <c r="AE30" i="13"/>
  <c r="AH30" i="13" s="1"/>
  <c r="AD30" i="13"/>
  <c r="AG30" i="13" s="1"/>
  <c r="AC30" i="13"/>
  <c r="AE29" i="13"/>
  <c r="AD29" i="13"/>
  <c r="AC29" i="13"/>
  <c r="AF29" i="13" s="1"/>
  <c r="AE28" i="13"/>
  <c r="AH28" i="13" s="1"/>
  <c r="AD28" i="13"/>
  <c r="AG28" i="13" s="1"/>
  <c r="AC28" i="13"/>
  <c r="AF28" i="13" s="1"/>
  <c r="AE27" i="13"/>
  <c r="AH27" i="13" s="1"/>
  <c r="AD27" i="13"/>
  <c r="AC27" i="13"/>
  <c r="AE26" i="13"/>
  <c r="AD26" i="13"/>
  <c r="AG26" i="13" s="1"/>
  <c r="AC26" i="13"/>
  <c r="AF26" i="13" s="1"/>
  <c r="AE25" i="13"/>
  <c r="AH25" i="13" s="1"/>
  <c r="AD25" i="13"/>
  <c r="AG25" i="13" s="1"/>
  <c r="AC25" i="13"/>
  <c r="AF25" i="13" s="1"/>
  <c r="AE24" i="13"/>
  <c r="AD24" i="13"/>
  <c r="AC24" i="13"/>
  <c r="AE23" i="13"/>
  <c r="AH23" i="13" s="1"/>
  <c r="AD23" i="13"/>
  <c r="AG23" i="13" s="1"/>
  <c r="AC23" i="13"/>
  <c r="AF23" i="13" s="1"/>
  <c r="AE22" i="13"/>
  <c r="AH22" i="13" s="1"/>
  <c r="AD22" i="13"/>
  <c r="AG22" i="13" s="1"/>
  <c r="AC22" i="13"/>
  <c r="AE21" i="13"/>
  <c r="AD21" i="13"/>
  <c r="AC21" i="13"/>
  <c r="AF21" i="13" s="1"/>
  <c r="AE20" i="13"/>
  <c r="AH20" i="13" s="1"/>
  <c r="AD20" i="13"/>
  <c r="AG20" i="13" s="1"/>
  <c r="AC20" i="13"/>
  <c r="AF20" i="13" s="1"/>
  <c r="AE19" i="13"/>
  <c r="AH19" i="13" s="1"/>
  <c r="AD19" i="13"/>
  <c r="AC19" i="13"/>
  <c r="AE18" i="13"/>
  <c r="AD18" i="13"/>
  <c r="AG18" i="13" s="1"/>
  <c r="AC18" i="13"/>
  <c r="AF18" i="13" s="1"/>
  <c r="AE17" i="13"/>
  <c r="AE5" i="13" s="1"/>
  <c r="AD17" i="13"/>
  <c r="AD5" i="13" s="1"/>
  <c r="AC17" i="13"/>
  <c r="AF17" i="13" s="1"/>
  <c r="AC16" i="13"/>
  <c r="AF16" i="13" s="1"/>
  <c r="AC15" i="13"/>
  <c r="AF15" i="13" s="1"/>
  <c r="AC14" i="13"/>
  <c r="AC13" i="13"/>
  <c r="AF13" i="13" s="1"/>
  <c r="AC12" i="13"/>
  <c r="AC11" i="13"/>
  <c r="AF11" i="13" s="1"/>
  <c r="AC10" i="13"/>
  <c r="AF10" i="13" s="1"/>
  <c r="AC9" i="13"/>
  <c r="AF9" i="13" s="1"/>
  <c r="AC8" i="13"/>
  <c r="AF8" i="13" s="1"/>
  <c r="AC7" i="13"/>
  <c r="AF7" i="13" s="1"/>
  <c r="AC6" i="13"/>
  <c r="AC5" i="13" s="1"/>
  <c r="Y54" i="13"/>
  <c r="X54" i="13"/>
  <c r="W54" i="13"/>
  <c r="Y53" i="13"/>
  <c r="X53" i="13"/>
  <c r="W53" i="13"/>
  <c r="Y52" i="13"/>
  <c r="X52" i="13"/>
  <c r="W52" i="13"/>
  <c r="Y51" i="13"/>
  <c r="X51" i="13"/>
  <c r="W51" i="13"/>
  <c r="Y50" i="13"/>
  <c r="X50" i="13"/>
  <c r="W50" i="13"/>
  <c r="Y49" i="13"/>
  <c r="X49" i="13"/>
  <c r="W49" i="13"/>
  <c r="Y48" i="13"/>
  <c r="X48" i="13"/>
  <c r="W48" i="13"/>
  <c r="Y47" i="13"/>
  <c r="X47" i="13"/>
  <c r="W47" i="13"/>
  <c r="Y46" i="13"/>
  <c r="X46" i="13"/>
  <c r="W46" i="13"/>
  <c r="Y45" i="13"/>
  <c r="X45" i="13"/>
  <c r="W45" i="13"/>
  <c r="Y44" i="13"/>
  <c r="X44" i="13"/>
  <c r="W44" i="13"/>
  <c r="Y43" i="13"/>
  <c r="X43" i="13"/>
  <c r="W43" i="13"/>
  <c r="Y42" i="13"/>
  <c r="X42" i="13"/>
  <c r="W42" i="13"/>
  <c r="Y41" i="13"/>
  <c r="X41" i="13"/>
  <c r="W41" i="13"/>
  <c r="Y40" i="13"/>
  <c r="X40" i="13"/>
  <c r="W40" i="13"/>
  <c r="Y39" i="13"/>
  <c r="X39" i="13"/>
  <c r="W39" i="13"/>
  <c r="Y38" i="13"/>
  <c r="X38" i="13"/>
  <c r="W38" i="13"/>
  <c r="Y37" i="13"/>
  <c r="X37" i="13"/>
  <c r="W37" i="13"/>
  <c r="Y36" i="13"/>
  <c r="X36" i="13"/>
  <c r="W36" i="13"/>
  <c r="Y35" i="13"/>
  <c r="X35" i="13"/>
  <c r="W35" i="13"/>
  <c r="Y34" i="13"/>
  <c r="X34" i="13"/>
  <c r="W34" i="13"/>
  <c r="Y33" i="13"/>
  <c r="X33" i="13"/>
  <c r="W33" i="13"/>
  <c r="Y32" i="13"/>
  <c r="X32" i="13"/>
  <c r="W32" i="13"/>
  <c r="Y31" i="13"/>
  <c r="X31" i="13"/>
  <c r="W31" i="13"/>
  <c r="Y30" i="13"/>
  <c r="X30" i="13"/>
  <c r="W30" i="13"/>
  <c r="Y29" i="13"/>
  <c r="X29" i="13"/>
  <c r="W29" i="13"/>
  <c r="Y28" i="13"/>
  <c r="X28" i="13"/>
  <c r="W28" i="13"/>
  <c r="Y27" i="13"/>
  <c r="X27" i="13"/>
  <c r="W27" i="13"/>
  <c r="Y26" i="13"/>
  <c r="X26" i="13"/>
  <c r="W26" i="13"/>
  <c r="Y25" i="13"/>
  <c r="X25" i="13"/>
  <c r="W25" i="13"/>
  <c r="Y24" i="13"/>
  <c r="X24" i="13"/>
  <c r="W24" i="13"/>
  <c r="Y23" i="13"/>
  <c r="X23" i="13"/>
  <c r="W23" i="13"/>
  <c r="Y22" i="13"/>
  <c r="X22" i="13"/>
  <c r="W22" i="13"/>
  <c r="Y21" i="13"/>
  <c r="X21" i="13"/>
  <c r="W21" i="13"/>
  <c r="Y20" i="13"/>
  <c r="X20" i="13"/>
  <c r="W20" i="13"/>
  <c r="Y19" i="13"/>
  <c r="X19" i="13"/>
  <c r="W19" i="13"/>
  <c r="Y18" i="13"/>
  <c r="X18" i="13"/>
  <c r="W18" i="13"/>
  <c r="W17" i="13"/>
  <c r="W16" i="13"/>
  <c r="W15" i="13"/>
  <c r="W14" i="13"/>
  <c r="W13" i="13"/>
  <c r="W12" i="13"/>
  <c r="W11" i="13"/>
  <c r="W10" i="13"/>
  <c r="W9" i="13"/>
  <c r="W8" i="13"/>
  <c r="W7" i="13"/>
  <c r="O56" i="13"/>
  <c r="M56" i="13"/>
  <c r="L56" i="13"/>
  <c r="O57" i="13" s="1"/>
  <c r="K56" i="13"/>
  <c r="M55" i="13"/>
  <c r="P55" i="13" s="1"/>
  <c r="L55" i="13"/>
  <c r="O55" i="13" s="1"/>
  <c r="K55" i="13"/>
  <c r="M54" i="13"/>
  <c r="L54" i="13"/>
  <c r="K54" i="13"/>
  <c r="N54" i="13" s="1"/>
  <c r="M53" i="13"/>
  <c r="P53" i="13" s="1"/>
  <c r="L53" i="13"/>
  <c r="O53" i="13" s="1"/>
  <c r="K53" i="13"/>
  <c r="N53" i="13" s="1"/>
  <c r="M52" i="13"/>
  <c r="P52" i="13" s="1"/>
  <c r="L52" i="13"/>
  <c r="K52" i="13"/>
  <c r="M51" i="13"/>
  <c r="L51" i="13"/>
  <c r="O51" i="13" s="1"/>
  <c r="K51" i="13"/>
  <c r="N51" i="13" s="1"/>
  <c r="M50" i="13"/>
  <c r="P50" i="13" s="1"/>
  <c r="L50" i="13"/>
  <c r="O50" i="13" s="1"/>
  <c r="K50" i="13"/>
  <c r="N50" i="13" s="1"/>
  <c r="M49" i="13"/>
  <c r="L49" i="13"/>
  <c r="K49" i="13"/>
  <c r="M48" i="13"/>
  <c r="P48" i="13" s="1"/>
  <c r="L48" i="13"/>
  <c r="O48" i="13" s="1"/>
  <c r="K48" i="13"/>
  <c r="N48" i="13" s="1"/>
  <c r="M47" i="13"/>
  <c r="L47" i="13"/>
  <c r="O47" i="13" s="1"/>
  <c r="K47" i="13"/>
  <c r="M46" i="13"/>
  <c r="P47" i="13" s="1"/>
  <c r="L46" i="13"/>
  <c r="K46" i="13"/>
  <c r="N46" i="13" s="1"/>
  <c r="M45" i="13"/>
  <c r="P45" i="13" s="1"/>
  <c r="L45" i="13"/>
  <c r="O45" i="13" s="1"/>
  <c r="K45" i="13"/>
  <c r="N45" i="13" s="1"/>
  <c r="M44" i="13"/>
  <c r="P44" i="13" s="1"/>
  <c r="L44" i="13"/>
  <c r="K44" i="13"/>
  <c r="M43" i="13"/>
  <c r="L43" i="13"/>
  <c r="O43" i="13" s="1"/>
  <c r="K43" i="13"/>
  <c r="N43" i="13" s="1"/>
  <c r="M42" i="13"/>
  <c r="P42" i="13" s="1"/>
  <c r="L42" i="13"/>
  <c r="O42" i="13" s="1"/>
  <c r="K42" i="13"/>
  <c r="N42" i="13" s="1"/>
  <c r="M41" i="13"/>
  <c r="L41" i="13"/>
  <c r="K41" i="13"/>
  <c r="M40" i="13"/>
  <c r="P40" i="13" s="1"/>
  <c r="L40" i="13"/>
  <c r="O40" i="13" s="1"/>
  <c r="K40" i="13"/>
  <c r="N40" i="13" s="1"/>
  <c r="M39" i="13"/>
  <c r="P39" i="13" s="1"/>
  <c r="L39" i="13"/>
  <c r="O39" i="13" s="1"/>
  <c r="K39" i="13"/>
  <c r="M38" i="13"/>
  <c r="L38" i="13"/>
  <c r="K38" i="13"/>
  <c r="N38" i="13" s="1"/>
  <c r="M37" i="13"/>
  <c r="P37" i="13" s="1"/>
  <c r="L37" i="13"/>
  <c r="O37" i="13" s="1"/>
  <c r="K37" i="13"/>
  <c r="M36" i="13"/>
  <c r="P36" i="13" s="1"/>
  <c r="L36" i="13"/>
  <c r="K36" i="13"/>
  <c r="N37" i="13" s="1"/>
  <c r="M35" i="13"/>
  <c r="L35" i="13"/>
  <c r="O35" i="13" s="1"/>
  <c r="K35" i="13"/>
  <c r="N35" i="13" s="1"/>
  <c r="M34" i="13"/>
  <c r="P34" i="13" s="1"/>
  <c r="L34" i="13"/>
  <c r="O34" i="13" s="1"/>
  <c r="K34" i="13"/>
  <c r="N34" i="13" s="1"/>
  <c r="M33" i="13"/>
  <c r="L33" i="13"/>
  <c r="K33" i="13"/>
  <c r="M32" i="13"/>
  <c r="P32" i="13" s="1"/>
  <c r="L32" i="13"/>
  <c r="O32" i="13" s="1"/>
  <c r="K32" i="13"/>
  <c r="N32" i="13" s="1"/>
  <c r="M31" i="13"/>
  <c r="P31" i="13" s="1"/>
  <c r="L31" i="13"/>
  <c r="O31" i="13" s="1"/>
  <c r="K31" i="13"/>
  <c r="M30" i="13"/>
  <c r="L30" i="13"/>
  <c r="K30" i="13"/>
  <c r="N30" i="13" s="1"/>
  <c r="M29" i="13"/>
  <c r="P29" i="13" s="1"/>
  <c r="L29" i="13"/>
  <c r="O29" i="13" s="1"/>
  <c r="K29" i="13"/>
  <c r="N29" i="13" s="1"/>
  <c r="M28" i="13"/>
  <c r="P28" i="13" s="1"/>
  <c r="L28" i="13"/>
  <c r="K28" i="13"/>
  <c r="M27" i="13"/>
  <c r="L27" i="13"/>
  <c r="O27" i="13" s="1"/>
  <c r="K27" i="13"/>
  <c r="N27" i="13" s="1"/>
  <c r="M26" i="13"/>
  <c r="P26" i="13" s="1"/>
  <c r="L26" i="13"/>
  <c r="K26" i="13"/>
  <c r="N26" i="13" s="1"/>
  <c r="M25" i="13"/>
  <c r="L25" i="13"/>
  <c r="O26" i="13" s="1"/>
  <c r="K25" i="13"/>
  <c r="M24" i="13"/>
  <c r="P24" i="13" s="1"/>
  <c r="L24" i="13"/>
  <c r="O24" i="13" s="1"/>
  <c r="K24" i="13"/>
  <c r="N24" i="13" s="1"/>
  <c r="M23" i="13"/>
  <c r="P23" i="13" s="1"/>
  <c r="L23" i="13"/>
  <c r="O23" i="13" s="1"/>
  <c r="K23" i="13"/>
  <c r="M22" i="13"/>
  <c r="L22" i="13"/>
  <c r="K22" i="13"/>
  <c r="N22" i="13" s="1"/>
  <c r="M21" i="13"/>
  <c r="P21" i="13" s="1"/>
  <c r="L21" i="13"/>
  <c r="O21" i="13" s="1"/>
  <c r="K21" i="13"/>
  <c r="N21" i="13" s="1"/>
  <c r="M20" i="13"/>
  <c r="P20" i="13" s="1"/>
  <c r="L20" i="13"/>
  <c r="K20" i="13"/>
  <c r="M19" i="13"/>
  <c r="L19" i="13"/>
  <c r="O19" i="13" s="1"/>
  <c r="K19" i="13"/>
  <c r="N19" i="13" s="1"/>
  <c r="M18" i="13"/>
  <c r="P18" i="13" s="1"/>
  <c r="L18" i="13"/>
  <c r="O18" i="13" s="1"/>
  <c r="K18" i="13"/>
  <c r="N18" i="13" s="1"/>
  <c r="M17" i="13"/>
  <c r="L17" i="13"/>
  <c r="K17" i="13"/>
  <c r="M16" i="13"/>
  <c r="P16" i="13" s="1"/>
  <c r="L16" i="13"/>
  <c r="O16" i="13" s="1"/>
  <c r="K16" i="13"/>
  <c r="N16" i="13" s="1"/>
  <c r="M15" i="13"/>
  <c r="P15" i="13" s="1"/>
  <c r="L15" i="13"/>
  <c r="O15" i="13" s="1"/>
  <c r="K15" i="13"/>
  <c r="M14" i="13"/>
  <c r="P14" i="13" s="1"/>
  <c r="L14" i="13"/>
  <c r="K14" i="13"/>
  <c r="N14" i="13" s="1"/>
  <c r="M13" i="13"/>
  <c r="P13" i="13" s="1"/>
  <c r="L13" i="13"/>
  <c r="O13" i="13" s="1"/>
  <c r="K13" i="13"/>
  <c r="N13" i="13" s="1"/>
  <c r="M12" i="13"/>
  <c r="P12" i="13" s="1"/>
  <c r="L12" i="13"/>
  <c r="K12" i="13"/>
  <c r="N12" i="13" s="1"/>
  <c r="M11" i="13"/>
  <c r="L11" i="13"/>
  <c r="O11" i="13" s="1"/>
  <c r="K11" i="13"/>
  <c r="N11" i="13" s="1"/>
  <c r="M10" i="13"/>
  <c r="P10" i="13" s="1"/>
  <c r="L10" i="13"/>
  <c r="O10" i="13" s="1"/>
  <c r="K10" i="13"/>
  <c r="N10" i="13" s="1"/>
  <c r="M9" i="13"/>
  <c r="L9" i="13"/>
  <c r="O9" i="13" s="1"/>
  <c r="K9" i="13"/>
  <c r="M8" i="13"/>
  <c r="P8" i="13" s="1"/>
  <c r="L8" i="13"/>
  <c r="O8" i="13" s="1"/>
  <c r="K8" i="13"/>
  <c r="N8" i="13" s="1"/>
  <c r="M7" i="13"/>
  <c r="P7" i="13" s="1"/>
  <c r="L7" i="13"/>
  <c r="O7" i="13" s="1"/>
  <c r="K7" i="13"/>
  <c r="M6" i="13"/>
  <c r="L6" i="13"/>
  <c r="K6" i="13"/>
  <c r="G56" i="13"/>
  <c r="F56" i="13"/>
  <c r="E56" i="13"/>
  <c r="G55" i="13"/>
  <c r="F55" i="13"/>
  <c r="E55" i="13"/>
  <c r="G54" i="13"/>
  <c r="F54" i="13"/>
  <c r="E54" i="13"/>
  <c r="G53" i="13"/>
  <c r="F53" i="13"/>
  <c r="E53" i="13"/>
  <c r="G52" i="13"/>
  <c r="F52" i="13"/>
  <c r="E52" i="13"/>
  <c r="G51" i="13"/>
  <c r="F51" i="13"/>
  <c r="E51" i="13"/>
  <c r="G50" i="13"/>
  <c r="F50" i="13"/>
  <c r="E50" i="13"/>
  <c r="G49" i="13"/>
  <c r="F49" i="13"/>
  <c r="E49" i="13"/>
  <c r="G48" i="13"/>
  <c r="F48" i="13"/>
  <c r="E48" i="13"/>
  <c r="G47" i="13"/>
  <c r="F47" i="13"/>
  <c r="E47" i="13"/>
  <c r="G46" i="13"/>
  <c r="F46" i="13"/>
  <c r="E46" i="13"/>
  <c r="G45" i="13"/>
  <c r="F45" i="13"/>
  <c r="E45" i="13"/>
  <c r="G44" i="13"/>
  <c r="F44" i="13"/>
  <c r="E44" i="13"/>
  <c r="G43" i="13"/>
  <c r="F43" i="13"/>
  <c r="E43" i="13"/>
  <c r="G42" i="13"/>
  <c r="F42" i="13"/>
  <c r="E42" i="13"/>
  <c r="G41" i="13"/>
  <c r="F41" i="13"/>
  <c r="E41" i="13"/>
  <c r="G40" i="13"/>
  <c r="F40" i="13"/>
  <c r="E40" i="13"/>
  <c r="G39" i="13"/>
  <c r="F39" i="13"/>
  <c r="E39" i="13"/>
  <c r="G38" i="13"/>
  <c r="F38" i="13"/>
  <c r="E38" i="13"/>
  <c r="G37" i="13"/>
  <c r="F37" i="13"/>
  <c r="E37" i="13"/>
  <c r="G36" i="13"/>
  <c r="F36" i="13"/>
  <c r="E36" i="13"/>
  <c r="G35" i="13"/>
  <c r="F35" i="13"/>
  <c r="E35" i="13"/>
  <c r="G34" i="13"/>
  <c r="F34" i="13"/>
  <c r="E34" i="13"/>
  <c r="G33" i="13"/>
  <c r="F33" i="13"/>
  <c r="E33" i="13"/>
  <c r="G32" i="13"/>
  <c r="F32" i="13"/>
  <c r="E32" i="13"/>
  <c r="G31" i="13"/>
  <c r="F31" i="13"/>
  <c r="E31" i="13"/>
  <c r="G30" i="13"/>
  <c r="F30" i="13"/>
  <c r="E30" i="13"/>
  <c r="G29" i="13"/>
  <c r="F29" i="13"/>
  <c r="E29" i="13"/>
  <c r="G28" i="13"/>
  <c r="F28" i="13"/>
  <c r="E28" i="13"/>
  <c r="G27" i="13"/>
  <c r="F27" i="13"/>
  <c r="E27" i="13"/>
  <c r="G26" i="13"/>
  <c r="F26" i="13"/>
  <c r="E26" i="13"/>
  <c r="G25" i="13"/>
  <c r="F25" i="13"/>
  <c r="E25" i="13"/>
  <c r="G24" i="13"/>
  <c r="F24" i="13"/>
  <c r="E24" i="13"/>
  <c r="G23" i="13"/>
  <c r="F23" i="13"/>
  <c r="E23" i="13"/>
  <c r="G22" i="13"/>
  <c r="F22" i="13"/>
  <c r="E22" i="13"/>
  <c r="G21" i="13"/>
  <c r="F21" i="13"/>
  <c r="E21" i="13"/>
  <c r="G20" i="13"/>
  <c r="F20" i="13"/>
  <c r="E20" i="13"/>
  <c r="G19" i="13"/>
  <c r="F19" i="13"/>
  <c r="E19" i="13"/>
  <c r="G18" i="13"/>
  <c r="F18" i="13"/>
  <c r="E18" i="13"/>
  <c r="G17" i="13"/>
  <c r="F17" i="13"/>
  <c r="E17" i="13"/>
  <c r="G16" i="13"/>
  <c r="F16" i="13"/>
  <c r="E16" i="13"/>
  <c r="G15" i="13"/>
  <c r="F15" i="13"/>
  <c r="E15" i="13"/>
  <c r="G14" i="13"/>
  <c r="F14" i="13"/>
  <c r="E14" i="13"/>
  <c r="G13" i="13"/>
  <c r="F13" i="13"/>
  <c r="E13" i="13"/>
  <c r="G12" i="13"/>
  <c r="F12" i="13"/>
  <c r="E12" i="13"/>
  <c r="G11" i="13"/>
  <c r="F11" i="13"/>
  <c r="E11" i="13"/>
  <c r="G10" i="13"/>
  <c r="F10" i="13"/>
  <c r="E10" i="13"/>
  <c r="G9" i="13"/>
  <c r="F9" i="13"/>
  <c r="E9" i="13"/>
  <c r="G8" i="13"/>
  <c r="F8" i="13"/>
  <c r="E8" i="13"/>
  <c r="G7" i="13"/>
  <c r="F7" i="13"/>
  <c r="E7" i="13"/>
  <c r="N56" i="13" l="1"/>
  <c r="N57" i="13"/>
  <c r="AF12" i="13"/>
  <c r="P56" i="13"/>
  <c r="P57" i="13"/>
  <c r="AF53" i="13"/>
  <c r="AF54" i="13"/>
  <c r="N9" i="13"/>
  <c r="P11" i="13"/>
  <c r="O14" i="13"/>
  <c r="N17" i="13"/>
  <c r="P19" i="13"/>
  <c r="O22" i="13"/>
  <c r="N25" i="13"/>
  <c r="P27" i="13"/>
  <c r="O30" i="13"/>
  <c r="N33" i="13"/>
  <c r="P35" i="13"/>
  <c r="O38" i="13"/>
  <c r="N41" i="13"/>
  <c r="P43" i="13"/>
  <c r="O46" i="13"/>
  <c r="N49" i="13"/>
  <c r="P51" i="13"/>
  <c r="O54" i="13"/>
  <c r="AF14" i="13"/>
  <c r="AH18" i="13"/>
  <c r="AG21" i="13"/>
  <c r="AF24" i="13"/>
  <c r="AH26" i="13"/>
  <c r="AG29" i="13"/>
  <c r="AF32" i="13"/>
  <c r="AH34" i="13"/>
  <c r="AG37" i="13"/>
  <c r="AF40" i="13"/>
  <c r="AH42" i="13"/>
  <c r="AG45" i="13"/>
  <c r="AF48" i="13"/>
  <c r="AH50" i="13"/>
  <c r="AG53" i="13"/>
  <c r="AG54" i="13"/>
  <c r="O17" i="13"/>
  <c r="N20" i="13"/>
  <c r="P22" i="13"/>
  <c r="O25" i="13"/>
  <c r="N28" i="13"/>
  <c r="P30" i="13"/>
  <c r="O33" i="13"/>
  <c r="N36" i="13"/>
  <c r="P38" i="13"/>
  <c r="O41" i="13"/>
  <c r="N44" i="13"/>
  <c r="P46" i="13"/>
  <c r="O49" i="13"/>
  <c r="N52" i="13"/>
  <c r="P54" i="13"/>
  <c r="AF19" i="13"/>
  <c r="AH21" i="13"/>
  <c r="AG24" i="13"/>
  <c r="AF27" i="13"/>
  <c r="AH29" i="13"/>
  <c r="AG32" i="13"/>
  <c r="AF35" i="13"/>
  <c r="AH37" i="13"/>
  <c r="AG40" i="13"/>
  <c r="AF43" i="13"/>
  <c r="AH45" i="13"/>
  <c r="AG48" i="13"/>
  <c r="AF51" i="13"/>
  <c r="AH53" i="13"/>
  <c r="AH54" i="13"/>
  <c r="AF52" i="13"/>
  <c r="N7" i="13"/>
  <c r="P9" i="13"/>
  <c r="O12" i="13"/>
  <c r="N15" i="13"/>
  <c r="P17" i="13"/>
  <c r="O20" i="13"/>
  <c r="N23" i="13"/>
  <c r="P25" i="13"/>
  <c r="O28" i="13"/>
  <c r="N31" i="13"/>
  <c r="P33" i="13"/>
  <c r="O36" i="13"/>
  <c r="N39" i="13"/>
  <c r="P41" i="13"/>
  <c r="O44" i="13"/>
  <c r="N47" i="13"/>
  <c r="P49" i="13"/>
  <c r="O52" i="13"/>
  <c r="N55" i="13"/>
  <c r="AG19" i="13"/>
  <c r="AF22" i="13"/>
  <c r="AH24" i="13"/>
  <c r="AG27" i="13"/>
  <c r="AF30" i="13"/>
  <c r="AH32" i="13"/>
  <c r="AG35" i="13"/>
  <c r="AF38" i="13"/>
  <c r="AH40" i="13"/>
  <c r="AG43" i="13"/>
  <c r="AF46" i="13"/>
  <c r="AH48" i="13"/>
  <c r="AG51" i="13"/>
  <c r="AF33" i="13"/>
  <c r="AH35" i="13"/>
  <c r="AG38" i="13"/>
  <c r="AF41" i="13"/>
  <c r="AH43" i="13"/>
  <c r="AG46" i="13"/>
  <c r="AF49" i="13"/>
  <c r="AH51" i="13"/>
  <c r="E67" i="13"/>
  <c r="F67" i="13"/>
  <c r="G67" i="13"/>
  <c r="AR7" i="13"/>
  <c r="BE7" i="13" l="1"/>
  <c r="BH7" i="13"/>
  <c r="F68" i="13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F185" i="13" s="1"/>
  <c r="F186" i="13" s="1"/>
  <c r="F187" i="13" s="1"/>
  <c r="F188" i="13" s="1"/>
  <c r="F189" i="13" s="1"/>
  <c r="F190" i="13" s="1"/>
  <c r="F191" i="13" s="1"/>
  <c r="F192" i="13" s="1"/>
  <c r="F193" i="13" s="1"/>
  <c r="F194" i="13" s="1"/>
  <c r="F195" i="13" s="1"/>
  <c r="F196" i="13" s="1"/>
  <c r="F197" i="13" s="1"/>
  <c r="F198" i="13" s="1"/>
  <c r="F199" i="13" s="1"/>
  <c r="F200" i="13" s="1"/>
  <c r="F201" i="13" s="1"/>
  <c r="F202" i="13" s="1"/>
  <c r="F203" i="13" s="1"/>
  <c r="F204" i="13" s="1"/>
  <c r="F205" i="13" s="1"/>
  <c r="F206" i="13" s="1"/>
  <c r="F207" i="13" s="1"/>
  <c r="F208" i="13" s="1"/>
  <c r="F209" i="13" s="1"/>
  <c r="F210" i="13" s="1"/>
  <c r="F211" i="13" s="1"/>
  <c r="F212" i="13" s="1"/>
  <c r="F213" i="13" s="1"/>
  <c r="F214" i="13" s="1"/>
  <c r="F215" i="13" s="1"/>
  <c r="F216" i="13" s="1"/>
  <c r="F217" i="13" s="1"/>
  <c r="F218" i="13" s="1"/>
  <c r="F219" i="13" s="1"/>
  <c r="F220" i="13" s="1"/>
  <c r="F221" i="13" s="1"/>
  <c r="F222" i="13" s="1"/>
  <c r="F223" i="13" s="1"/>
  <c r="F224" i="13" s="1"/>
  <c r="F225" i="13" s="1"/>
  <c r="F226" i="13" s="1"/>
  <c r="F227" i="13" s="1"/>
  <c r="F228" i="13" s="1"/>
  <c r="F229" i="13" s="1"/>
  <c r="F230" i="13" s="1"/>
  <c r="F231" i="13" s="1"/>
  <c r="F232" i="13" s="1"/>
  <c r="F233" i="13" s="1"/>
  <c r="F234" i="13" s="1"/>
  <c r="F235" i="13" s="1"/>
  <c r="F236" i="13" s="1"/>
  <c r="F237" i="13" s="1"/>
  <c r="F238" i="13" s="1"/>
  <c r="F239" i="13" s="1"/>
  <c r="F240" i="13" s="1"/>
  <c r="F241" i="13" s="1"/>
  <c r="F242" i="13" s="1"/>
  <c r="F243" i="13" s="1"/>
  <c r="F244" i="13" s="1"/>
  <c r="F245" i="13" s="1"/>
  <c r="F246" i="13" s="1"/>
  <c r="F247" i="13" s="1"/>
  <c r="F248" i="13" s="1"/>
  <c r="F249" i="13" s="1"/>
  <c r="F250" i="13" s="1"/>
  <c r="F251" i="13" s="1"/>
  <c r="F252" i="13" s="1"/>
  <c r="F253" i="13" s="1"/>
  <c r="F254" i="13" s="1"/>
  <c r="F255" i="13" s="1"/>
  <c r="F256" i="13" s="1"/>
  <c r="F257" i="13" s="1"/>
  <c r="F258" i="13" s="1"/>
  <c r="F259" i="13" s="1"/>
  <c r="F260" i="13" s="1"/>
  <c r="F261" i="13" s="1"/>
  <c r="F262" i="13" s="1"/>
  <c r="F263" i="13" s="1"/>
  <c r="F264" i="13" s="1"/>
  <c r="F265" i="13" s="1"/>
  <c r="F266" i="13" s="1"/>
  <c r="F267" i="13" s="1"/>
  <c r="F268" i="13" s="1"/>
  <c r="F269" i="13" s="1"/>
  <c r="F270" i="13" s="1"/>
  <c r="F271" i="13" s="1"/>
  <c r="F272" i="13" s="1"/>
  <c r="F273" i="13" s="1"/>
  <c r="F274" i="13" s="1"/>
  <c r="F275" i="13" s="1"/>
  <c r="F276" i="13" s="1"/>
  <c r="F277" i="13" s="1"/>
  <c r="F278" i="13" s="1"/>
  <c r="F279" i="13" s="1"/>
  <c r="F280" i="13" s="1"/>
  <c r="F281" i="13" s="1"/>
  <c r="F282" i="13" s="1"/>
  <c r="F283" i="13" s="1"/>
  <c r="F284" i="13" s="1"/>
  <c r="F285" i="13" s="1"/>
  <c r="F286" i="13" s="1"/>
  <c r="F287" i="13" s="1"/>
  <c r="F288" i="13" s="1"/>
  <c r="F289" i="13" s="1"/>
  <c r="F290" i="13" s="1"/>
  <c r="F291" i="13" s="1"/>
  <c r="F292" i="13" s="1"/>
  <c r="F293" i="13" s="1"/>
  <c r="F294" i="13" s="1"/>
  <c r="F295" i="13" s="1"/>
  <c r="F296" i="13" s="1"/>
  <c r="F297" i="13" s="1"/>
  <c r="F298" i="13" s="1"/>
  <c r="F299" i="13" s="1"/>
  <c r="F300" i="13" s="1"/>
  <c r="F301" i="13" s="1"/>
  <c r="F302" i="13" s="1"/>
  <c r="F303" i="13" s="1"/>
  <c r="F304" i="13" s="1"/>
  <c r="F305" i="13" s="1"/>
  <c r="F306" i="13" s="1"/>
  <c r="F307" i="13" s="1"/>
  <c r="F308" i="13" s="1"/>
  <c r="F309" i="13" s="1"/>
  <c r="F310" i="13" s="1"/>
  <c r="F311" i="13" s="1"/>
  <c r="F312" i="13" s="1"/>
  <c r="F313" i="13" s="1"/>
  <c r="F314" i="13" s="1"/>
  <c r="F315" i="13" s="1"/>
  <c r="F316" i="13" s="1"/>
  <c r="F317" i="13" s="1"/>
  <c r="F318" i="13" s="1"/>
  <c r="F319" i="13" s="1"/>
  <c r="F320" i="13" s="1"/>
  <c r="F321" i="13" s="1"/>
  <c r="F322" i="13" s="1"/>
  <c r="F323" i="13" s="1"/>
  <c r="F324" i="13" s="1"/>
  <c r="F325" i="13" s="1"/>
  <c r="F326" i="13" s="1"/>
  <c r="F327" i="13" s="1"/>
  <c r="F328" i="13" s="1"/>
  <c r="F329" i="13" s="1"/>
  <c r="F330" i="13" s="1"/>
  <c r="F331" i="13" s="1"/>
  <c r="F332" i="13" s="1"/>
  <c r="F333" i="13" s="1"/>
  <c r="F334" i="13" s="1"/>
  <c r="F335" i="13" s="1"/>
  <c r="F336" i="13" s="1"/>
  <c r="F337" i="13" s="1"/>
  <c r="F338" i="13" s="1"/>
  <c r="F339" i="13" s="1"/>
  <c r="F340" i="13" s="1"/>
  <c r="F341" i="13" s="1"/>
  <c r="F342" i="13" s="1"/>
  <c r="F343" i="13" s="1"/>
  <c r="F344" i="13" s="1"/>
  <c r="F345" i="13" s="1"/>
  <c r="F346" i="13" s="1"/>
  <c r="F347" i="13" s="1"/>
  <c r="C67" i="13"/>
  <c r="E68" i="13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E93" i="13" s="1"/>
  <c r="E94" i="13" s="1"/>
  <c r="E95" i="13" s="1"/>
  <c r="E96" i="13" s="1"/>
  <c r="E97" i="13" s="1"/>
  <c r="E98" i="13" s="1"/>
  <c r="E99" i="13" s="1"/>
  <c r="E100" i="13" s="1"/>
  <c r="E101" i="13" s="1"/>
  <c r="E102" i="13" s="1"/>
  <c r="E103" i="13" s="1"/>
  <c r="E104" i="13" s="1"/>
  <c r="E105" i="13" s="1"/>
  <c r="E106" i="13" s="1"/>
  <c r="E107" i="13" s="1"/>
  <c r="E108" i="13" s="1"/>
  <c r="E109" i="13" s="1"/>
  <c r="E110" i="13" s="1"/>
  <c r="E111" i="13" s="1"/>
  <c r="E112" i="13" s="1"/>
  <c r="E113" i="13" s="1"/>
  <c r="E114" i="13" s="1"/>
  <c r="E115" i="13" s="1"/>
  <c r="E116" i="13" s="1"/>
  <c r="E117" i="13" s="1"/>
  <c r="E118" i="13" s="1"/>
  <c r="E119" i="13" s="1"/>
  <c r="E120" i="13" s="1"/>
  <c r="E121" i="13" s="1"/>
  <c r="E122" i="13" s="1"/>
  <c r="E123" i="13" s="1"/>
  <c r="E124" i="13" s="1"/>
  <c r="E125" i="13" s="1"/>
  <c r="E126" i="13" s="1"/>
  <c r="E127" i="13" s="1"/>
  <c r="E128" i="13" s="1"/>
  <c r="E129" i="13" s="1"/>
  <c r="E130" i="13" s="1"/>
  <c r="E131" i="13" s="1"/>
  <c r="E132" i="13" s="1"/>
  <c r="E133" i="13" s="1"/>
  <c r="E134" i="13" s="1"/>
  <c r="E135" i="13" s="1"/>
  <c r="E136" i="13" s="1"/>
  <c r="E137" i="13" s="1"/>
  <c r="E138" i="13" s="1"/>
  <c r="E139" i="13" s="1"/>
  <c r="E140" i="13" s="1"/>
  <c r="E141" i="13" s="1"/>
  <c r="E142" i="13" s="1"/>
  <c r="E143" i="13" s="1"/>
  <c r="E144" i="13" s="1"/>
  <c r="E145" i="13" s="1"/>
  <c r="E146" i="13" s="1"/>
  <c r="E147" i="13" s="1"/>
  <c r="E148" i="13" s="1"/>
  <c r="E149" i="13" s="1"/>
  <c r="E150" i="13" s="1"/>
  <c r="E151" i="13" s="1"/>
  <c r="E152" i="13" s="1"/>
  <c r="E153" i="13" s="1"/>
  <c r="E154" i="13" s="1"/>
  <c r="E155" i="13" s="1"/>
  <c r="E156" i="13" s="1"/>
  <c r="E157" i="13" s="1"/>
  <c r="E158" i="13" s="1"/>
  <c r="E159" i="13" s="1"/>
  <c r="E160" i="13" s="1"/>
  <c r="E161" i="13" s="1"/>
  <c r="E162" i="13" s="1"/>
  <c r="E163" i="13" s="1"/>
  <c r="E164" i="13" s="1"/>
  <c r="E165" i="13" s="1"/>
  <c r="E166" i="13" s="1"/>
  <c r="E167" i="13" s="1"/>
  <c r="E168" i="13" s="1"/>
  <c r="E169" i="13" s="1"/>
  <c r="E170" i="13" s="1"/>
  <c r="E171" i="13" s="1"/>
  <c r="E172" i="13" s="1"/>
  <c r="E173" i="13" s="1"/>
  <c r="E174" i="13" s="1"/>
  <c r="E175" i="13" s="1"/>
  <c r="E176" i="13" s="1"/>
  <c r="E177" i="13" s="1"/>
  <c r="E178" i="13" s="1"/>
  <c r="E179" i="13" s="1"/>
  <c r="E180" i="13" s="1"/>
  <c r="E181" i="13" s="1"/>
  <c r="E182" i="13" s="1"/>
  <c r="E183" i="13" s="1"/>
  <c r="E184" i="13" s="1"/>
  <c r="E185" i="13" s="1"/>
  <c r="E186" i="13" s="1"/>
  <c r="E187" i="13" s="1"/>
  <c r="E188" i="13" s="1"/>
  <c r="E189" i="13" s="1"/>
  <c r="E190" i="13" s="1"/>
  <c r="E191" i="13" s="1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E206" i="13" s="1"/>
  <c r="E207" i="13" s="1"/>
  <c r="E208" i="13" s="1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E223" i="13" s="1"/>
  <c r="E224" i="13" s="1"/>
  <c r="E225" i="13" s="1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E240" i="13" s="1"/>
  <c r="E241" i="13" s="1"/>
  <c r="E242" i="13" s="1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E257" i="13" s="1"/>
  <c r="E258" i="13" s="1"/>
  <c r="E259" i="13" s="1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E274" i="13" s="1"/>
  <c r="E275" i="13" s="1"/>
  <c r="E276" i="13" s="1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E291" i="13" s="1"/>
  <c r="E292" i="13" s="1"/>
  <c r="E293" i="13" s="1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E308" i="13" s="1"/>
  <c r="E309" i="13" s="1"/>
  <c r="E310" i="13" s="1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E325" i="13" s="1"/>
  <c r="E326" i="13" s="1"/>
  <c r="E327" i="13" s="1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E342" i="13" s="1"/>
  <c r="E343" i="13" s="1"/>
  <c r="E344" i="13" s="1"/>
  <c r="E345" i="13" s="1"/>
  <c r="E346" i="13" s="1"/>
  <c r="E347" i="13" s="1"/>
  <c r="B67" i="13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AU7" i="13"/>
  <c r="AI8" i="13" s="1"/>
  <c r="G68" i="13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191" i="13" s="1"/>
  <c r="G192" i="13" s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G222" i="13" s="1"/>
  <c r="G223" i="13" s="1"/>
  <c r="G224" i="13" s="1"/>
  <c r="G225" i="13" s="1"/>
  <c r="G226" i="13" s="1"/>
  <c r="G227" i="13" s="1"/>
  <c r="G228" i="13" s="1"/>
  <c r="G229" i="13" s="1"/>
  <c r="G230" i="13" s="1"/>
  <c r="G231" i="13" s="1"/>
  <c r="G232" i="13" s="1"/>
  <c r="G233" i="13" s="1"/>
  <c r="G234" i="13" s="1"/>
  <c r="G235" i="13" s="1"/>
  <c r="G236" i="13" s="1"/>
  <c r="G237" i="13" s="1"/>
  <c r="G238" i="13" s="1"/>
  <c r="G239" i="13" s="1"/>
  <c r="G240" i="13" s="1"/>
  <c r="G241" i="13" s="1"/>
  <c r="G242" i="13" s="1"/>
  <c r="G243" i="13" s="1"/>
  <c r="G244" i="13" s="1"/>
  <c r="G245" i="13" s="1"/>
  <c r="G246" i="13" s="1"/>
  <c r="G247" i="13" s="1"/>
  <c r="G248" i="13" s="1"/>
  <c r="G249" i="13" s="1"/>
  <c r="G250" i="13" s="1"/>
  <c r="G251" i="13" s="1"/>
  <c r="G252" i="13" s="1"/>
  <c r="G253" i="13" s="1"/>
  <c r="G254" i="13" s="1"/>
  <c r="G255" i="13" s="1"/>
  <c r="G256" i="13" s="1"/>
  <c r="G257" i="13" s="1"/>
  <c r="G258" i="13" s="1"/>
  <c r="G259" i="13" s="1"/>
  <c r="G260" i="13" s="1"/>
  <c r="G261" i="13" s="1"/>
  <c r="G262" i="13" s="1"/>
  <c r="G263" i="13" s="1"/>
  <c r="G264" i="13" s="1"/>
  <c r="G265" i="13" s="1"/>
  <c r="G266" i="13" s="1"/>
  <c r="G267" i="13" s="1"/>
  <c r="G268" i="13" s="1"/>
  <c r="G269" i="13" s="1"/>
  <c r="G270" i="13" s="1"/>
  <c r="G271" i="13" s="1"/>
  <c r="G272" i="13" s="1"/>
  <c r="G273" i="13" s="1"/>
  <c r="G274" i="13" s="1"/>
  <c r="G275" i="13" s="1"/>
  <c r="G276" i="13" s="1"/>
  <c r="G277" i="13" s="1"/>
  <c r="G278" i="13" s="1"/>
  <c r="G279" i="13" s="1"/>
  <c r="G280" i="13" s="1"/>
  <c r="G281" i="13" s="1"/>
  <c r="G282" i="13" s="1"/>
  <c r="G283" i="13" s="1"/>
  <c r="G284" i="13" s="1"/>
  <c r="G285" i="13" s="1"/>
  <c r="G286" i="13" s="1"/>
  <c r="G287" i="13" s="1"/>
  <c r="G288" i="13" s="1"/>
  <c r="G289" i="13" s="1"/>
  <c r="G290" i="13" s="1"/>
  <c r="G291" i="13" s="1"/>
  <c r="G292" i="13" s="1"/>
  <c r="G293" i="13" s="1"/>
  <c r="G294" i="13" s="1"/>
  <c r="G295" i="13" s="1"/>
  <c r="G296" i="13" s="1"/>
  <c r="G297" i="13" s="1"/>
  <c r="G298" i="13" s="1"/>
  <c r="G299" i="13" s="1"/>
  <c r="G300" i="13" s="1"/>
  <c r="G301" i="13" s="1"/>
  <c r="G302" i="13" s="1"/>
  <c r="G303" i="13" s="1"/>
  <c r="G304" i="13" s="1"/>
  <c r="G305" i="13" s="1"/>
  <c r="G306" i="13" s="1"/>
  <c r="G307" i="13" s="1"/>
  <c r="G308" i="13" s="1"/>
  <c r="G309" i="13" s="1"/>
  <c r="G310" i="13" s="1"/>
  <c r="G311" i="13" s="1"/>
  <c r="G312" i="13" s="1"/>
  <c r="G313" i="13" s="1"/>
  <c r="G314" i="13" s="1"/>
  <c r="G315" i="13" s="1"/>
  <c r="G316" i="13" s="1"/>
  <c r="G317" i="13" s="1"/>
  <c r="G318" i="13" s="1"/>
  <c r="G319" i="13" s="1"/>
  <c r="G320" i="13" s="1"/>
  <c r="G321" i="13" s="1"/>
  <c r="G322" i="13" s="1"/>
  <c r="G323" i="13" s="1"/>
  <c r="G324" i="13" s="1"/>
  <c r="G325" i="13" s="1"/>
  <c r="G326" i="13" s="1"/>
  <c r="G327" i="13" s="1"/>
  <c r="G328" i="13" s="1"/>
  <c r="G329" i="13" s="1"/>
  <c r="G330" i="13" s="1"/>
  <c r="G331" i="13" s="1"/>
  <c r="G332" i="13" s="1"/>
  <c r="G333" i="13" s="1"/>
  <c r="G334" i="13" s="1"/>
  <c r="G335" i="13" s="1"/>
  <c r="G336" i="13" s="1"/>
  <c r="G337" i="13" s="1"/>
  <c r="G338" i="13" s="1"/>
  <c r="G339" i="13" s="1"/>
  <c r="G340" i="13" s="1"/>
  <c r="G341" i="13" s="1"/>
  <c r="G342" i="13" s="1"/>
  <c r="G343" i="13" s="1"/>
  <c r="G344" i="13" s="1"/>
  <c r="G345" i="13" s="1"/>
  <c r="G346" i="13" s="1"/>
  <c r="G347" i="13" s="1"/>
  <c r="D67" i="13"/>
  <c r="D68" i="13" s="1"/>
  <c r="D69" i="13" s="1"/>
  <c r="D70" i="13" s="1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D81" i="13" s="1"/>
  <c r="D82" i="13" s="1"/>
  <c r="D83" i="13" s="1"/>
  <c r="D84" i="13" s="1"/>
  <c r="D85" i="13" s="1"/>
  <c r="D86" i="13" s="1"/>
  <c r="D87" i="13" s="1"/>
  <c r="D88" i="13" s="1"/>
  <c r="D89" i="13" s="1"/>
  <c r="D90" i="13" s="1"/>
  <c r="D91" i="13" s="1"/>
  <c r="D92" i="13" s="1"/>
  <c r="D93" i="13" s="1"/>
  <c r="D94" i="13" s="1"/>
  <c r="D95" i="13" s="1"/>
  <c r="D96" i="13" s="1"/>
  <c r="D97" i="13" s="1"/>
  <c r="D98" i="13" s="1"/>
  <c r="D99" i="13" s="1"/>
  <c r="D100" i="13" s="1"/>
  <c r="D101" i="13" s="1"/>
  <c r="D102" i="13" s="1"/>
  <c r="D103" i="13" s="1"/>
  <c r="D104" i="13" s="1"/>
  <c r="D105" i="13" s="1"/>
  <c r="D106" i="13" s="1"/>
  <c r="D107" i="13" s="1"/>
  <c r="D108" i="13" s="1"/>
  <c r="D109" i="13" s="1"/>
  <c r="D110" i="13" s="1"/>
  <c r="D111" i="13" s="1"/>
  <c r="D112" i="13" s="1"/>
  <c r="D113" i="13" s="1"/>
  <c r="D114" i="13" s="1"/>
  <c r="D115" i="13" s="1"/>
  <c r="D116" i="13" s="1"/>
  <c r="D117" i="13" s="1"/>
  <c r="D118" i="13" s="1"/>
  <c r="D119" i="13" s="1"/>
  <c r="D120" i="13" s="1"/>
  <c r="D121" i="13" s="1"/>
  <c r="D122" i="13" s="1"/>
  <c r="D123" i="13" s="1"/>
  <c r="D124" i="13" s="1"/>
  <c r="D125" i="13" s="1"/>
  <c r="D126" i="13" s="1"/>
  <c r="D127" i="13" s="1"/>
  <c r="D128" i="13" s="1"/>
  <c r="D129" i="13" s="1"/>
  <c r="D130" i="13" s="1"/>
  <c r="D131" i="13" s="1"/>
  <c r="D132" i="13" s="1"/>
  <c r="D133" i="13" s="1"/>
  <c r="D134" i="13" s="1"/>
  <c r="D135" i="13" s="1"/>
  <c r="D136" i="13" s="1"/>
  <c r="D137" i="13" s="1"/>
  <c r="D138" i="13" s="1"/>
  <c r="D139" i="13" s="1"/>
  <c r="D140" i="13" s="1"/>
  <c r="D141" i="13" s="1"/>
  <c r="D142" i="13" s="1"/>
  <c r="D143" i="13" s="1"/>
  <c r="D144" i="13" s="1"/>
  <c r="D145" i="13" s="1"/>
  <c r="D146" i="13" s="1"/>
  <c r="D147" i="13" s="1"/>
  <c r="D148" i="13" s="1"/>
  <c r="D149" i="13" s="1"/>
  <c r="D150" i="13" s="1"/>
  <c r="D151" i="13" s="1"/>
  <c r="D152" i="13" s="1"/>
  <c r="D153" i="13" s="1"/>
  <c r="D154" i="13" s="1"/>
  <c r="D155" i="13" s="1"/>
  <c r="D156" i="13" s="1"/>
  <c r="D157" i="13" s="1"/>
  <c r="D158" i="13" s="1"/>
  <c r="D159" i="13" s="1"/>
  <c r="D160" i="13" s="1"/>
  <c r="D161" i="13" s="1"/>
  <c r="D162" i="13" s="1"/>
  <c r="D163" i="13" s="1"/>
  <c r="D164" i="13" s="1"/>
  <c r="D165" i="13" s="1"/>
  <c r="D166" i="13" s="1"/>
  <c r="D167" i="13" s="1"/>
  <c r="D168" i="13" s="1"/>
  <c r="D169" i="13" s="1"/>
  <c r="D170" i="13" s="1"/>
  <c r="D171" i="13" s="1"/>
  <c r="D172" i="13" s="1"/>
  <c r="D173" i="13" s="1"/>
  <c r="D174" i="13" s="1"/>
  <c r="D175" i="13" s="1"/>
  <c r="D176" i="13" s="1"/>
  <c r="D177" i="13" s="1"/>
  <c r="D178" i="13" s="1"/>
  <c r="D179" i="13" s="1"/>
  <c r="D180" i="13" s="1"/>
  <c r="D181" i="13" s="1"/>
  <c r="D182" i="13" s="1"/>
  <c r="D183" i="13" s="1"/>
  <c r="D184" i="13" s="1"/>
  <c r="D185" i="13" s="1"/>
  <c r="D186" i="13" s="1"/>
  <c r="D187" i="13" s="1"/>
  <c r="D188" i="13" s="1"/>
  <c r="D189" i="13" s="1"/>
  <c r="D190" i="13" s="1"/>
  <c r="D191" i="13" s="1"/>
  <c r="D192" i="13" s="1"/>
  <c r="D193" i="13" s="1"/>
  <c r="D194" i="13" s="1"/>
  <c r="D195" i="13" s="1"/>
  <c r="D196" i="13" s="1"/>
  <c r="D197" i="13" s="1"/>
  <c r="D198" i="13" s="1"/>
  <c r="D199" i="13" s="1"/>
  <c r="D200" i="13" s="1"/>
  <c r="D201" i="13" s="1"/>
  <c r="D202" i="13" s="1"/>
  <c r="D203" i="13" s="1"/>
  <c r="D204" i="13" s="1"/>
  <c r="D205" i="13" s="1"/>
  <c r="D206" i="13" s="1"/>
  <c r="D207" i="13" s="1"/>
  <c r="D208" i="13" s="1"/>
  <c r="D209" i="13" s="1"/>
  <c r="D210" i="13" s="1"/>
  <c r="D211" i="13" s="1"/>
  <c r="D212" i="13" s="1"/>
  <c r="D213" i="13" s="1"/>
  <c r="D214" i="13" s="1"/>
  <c r="D215" i="13" s="1"/>
  <c r="D216" i="13" s="1"/>
  <c r="D217" i="13" s="1"/>
  <c r="D218" i="13" s="1"/>
  <c r="D219" i="13" s="1"/>
  <c r="D220" i="13" s="1"/>
  <c r="D221" i="13" s="1"/>
  <c r="D222" i="13" s="1"/>
  <c r="D223" i="13" s="1"/>
  <c r="D224" i="13" s="1"/>
  <c r="D225" i="13" s="1"/>
  <c r="D226" i="13" s="1"/>
  <c r="D227" i="13" s="1"/>
  <c r="D228" i="13" s="1"/>
  <c r="D229" i="13" s="1"/>
  <c r="D230" i="13" s="1"/>
  <c r="D231" i="13" s="1"/>
  <c r="D232" i="13" s="1"/>
  <c r="D233" i="13" s="1"/>
  <c r="D234" i="13" s="1"/>
  <c r="D235" i="13" s="1"/>
  <c r="D236" i="13" s="1"/>
  <c r="D237" i="13" s="1"/>
  <c r="D238" i="13" s="1"/>
  <c r="D239" i="13" s="1"/>
  <c r="D240" i="13" s="1"/>
  <c r="D241" i="13" s="1"/>
  <c r="D242" i="13" s="1"/>
  <c r="D243" i="13" s="1"/>
  <c r="D244" i="13" s="1"/>
  <c r="D245" i="13" s="1"/>
  <c r="D246" i="13" s="1"/>
  <c r="D247" i="13" s="1"/>
  <c r="D248" i="13" s="1"/>
  <c r="D249" i="13" s="1"/>
  <c r="D250" i="13" s="1"/>
  <c r="D251" i="13" s="1"/>
  <c r="D252" i="13" s="1"/>
  <c r="D253" i="13" s="1"/>
  <c r="D254" i="13" s="1"/>
  <c r="D255" i="13" s="1"/>
  <c r="D256" i="13" s="1"/>
  <c r="D257" i="13" s="1"/>
  <c r="D258" i="13" s="1"/>
  <c r="D259" i="13" s="1"/>
  <c r="D260" i="13" s="1"/>
  <c r="D261" i="13" s="1"/>
  <c r="D262" i="13" s="1"/>
  <c r="D263" i="13" s="1"/>
  <c r="D264" i="13" s="1"/>
  <c r="D265" i="13" s="1"/>
  <c r="D266" i="13" s="1"/>
  <c r="D267" i="13" s="1"/>
  <c r="D268" i="13" s="1"/>
  <c r="D269" i="13" s="1"/>
  <c r="D270" i="13" s="1"/>
  <c r="D271" i="13" s="1"/>
  <c r="D272" i="13" s="1"/>
  <c r="D273" i="13" s="1"/>
  <c r="D274" i="13" s="1"/>
  <c r="D275" i="13" s="1"/>
  <c r="D276" i="13" s="1"/>
  <c r="D277" i="13" s="1"/>
  <c r="D278" i="13" s="1"/>
  <c r="D279" i="13" s="1"/>
  <c r="D280" i="13" s="1"/>
  <c r="D281" i="13" s="1"/>
  <c r="D282" i="13" s="1"/>
  <c r="D283" i="13" s="1"/>
  <c r="D284" i="13" s="1"/>
  <c r="D285" i="13" s="1"/>
  <c r="D286" i="13" s="1"/>
  <c r="D287" i="13" s="1"/>
  <c r="D288" i="13" s="1"/>
  <c r="D289" i="13" s="1"/>
  <c r="D290" i="13" s="1"/>
  <c r="D291" i="13" s="1"/>
  <c r="D292" i="13" s="1"/>
  <c r="D293" i="13" s="1"/>
  <c r="D294" i="13" s="1"/>
  <c r="D295" i="13" s="1"/>
  <c r="D296" i="13" s="1"/>
  <c r="D297" i="13" s="1"/>
  <c r="D298" i="13" s="1"/>
  <c r="D299" i="13" s="1"/>
  <c r="D300" i="13" s="1"/>
  <c r="D301" i="13" s="1"/>
  <c r="D302" i="13" s="1"/>
  <c r="D303" i="13" s="1"/>
  <c r="D304" i="13" s="1"/>
  <c r="D305" i="13" s="1"/>
  <c r="D306" i="13" s="1"/>
  <c r="D307" i="13" s="1"/>
  <c r="D308" i="13" s="1"/>
  <c r="D309" i="13" s="1"/>
  <c r="D310" i="13" s="1"/>
  <c r="D311" i="13" s="1"/>
  <c r="D312" i="13" s="1"/>
  <c r="D313" i="13" s="1"/>
  <c r="D314" i="13" s="1"/>
  <c r="D315" i="13" s="1"/>
  <c r="D316" i="13" s="1"/>
  <c r="D317" i="13" s="1"/>
  <c r="D318" i="13" s="1"/>
  <c r="D319" i="13" s="1"/>
  <c r="D320" i="13" s="1"/>
  <c r="D321" i="13" s="1"/>
  <c r="D322" i="13" s="1"/>
  <c r="D323" i="13" s="1"/>
  <c r="D324" i="13" s="1"/>
  <c r="D325" i="13" s="1"/>
  <c r="D326" i="13" s="1"/>
  <c r="D327" i="13" s="1"/>
  <c r="D328" i="13" s="1"/>
  <c r="D329" i="13" s="1"/>
  <c r="D330" i="13" s="1"/>
  <c r="D331" i="13" s="1"/>
  <c r="D332" i="13" s="1"/>
  <c r="D333" i="13" s="1"/>
  <c r="D334" i="13" s="1"/>
  <c r="D335" i="13" s="1"/>
  <c r="D336" i="13" s="1"/>
  <c r="D337" i="13" s="1"/>
  <c r="D338" i="13" s="1"/>
  <c r="D339" i="13" s="1"/>
  <c r="D340" i="13" s="1"/>
  <c r="D341" i="13" s="1"/>
  <c r="D342" i="13" s="1"/>
  <c r="D343" i="13" s="1"/>
  <c r="D344" i="13" s="1"/>
  <c r="D345" i="13" s="1"/>
  <c r="D346" i="13" s="1"/>
  <c r="D347" i="13" s="1"/>
  <c r="D348" i="13" s="1"/>
  <c r="AG347" i="13"/>
  <c r="AG344" i="13"/>
  <c r="AG340" i="13"/>
  <c r="AG336" i="13"/>
  <c r="AG332" i="13"/>
  <c r="AG328" i="13"/>
  <c r="AG324" i="13"/>
  <c r="AG320" i="13"/>
  <c r="AG316" i="13"/>
  <c r="AG312" i="13"/>
  <c r="AG308" i="13"/>
  <c r="AG304" i="13"/>
  <c r="AG300" i="13"/>
  <c r="AG296" i="13"/>
  <c r="AG292" i="13"/>
  <c r="AG288" i="13"/>
  <c r="AG284" i="13"/>
  <c r="AG280" i="13"/>
  <c r="AG276" i="13"/>
  <c r="AG272" i="13"/>
  <c r="AG268" i="13"/>
  <c r="AG264" i="13"/>
  <c r="AG260" i="13"/>
  <c r="AG345" i="13"/>
  <c r="AG341" i="13"/>
  <c r="AG337" i="13"/>
  <c r="AG333" i="13"/>
  <c r="AG329" i="13"/>
  <c r="AG325" i="13"/>
  <c r="AG321" i="13"/>
  <c r="AG317" i="13"/>
  <c r="AG313" i="13"/>
  <c r="AG309" i="13"/>
  <c r="AG305" i="13"/>
  <c r="AG301" i="13"/>
  <c r="AG297" i="13"/>
  <c r="AG293" i="13"/>
  <c r="AG289" i="13"/>
  <c r="AG285" i="13"/>
  <c r="AG281" i="13"/>
  <c r="AG277" i="13"/>
  <c r="AG273" i="13"/>
  <c r="AG269" i="13"/>
  <c r="AG265" i="13"/>
  <c r="AG261" i="13"/>
  <c r="AG334" i="13"/>
  <c r="AG327" i="13"/>
  <c r="AG302" i="13"/>
  <c r="AG295" i="13"/>
  <c r="AG270" i="13"/>
  <c r="AG263" i="13"/>
  <c r="AG330" i="13"/>
  <c r="AG323" i="13"/>
  <c r="AG298" i="13"/>
  <c r="AG291" i="13"/>
  <c r="AG266" i="13"/>
  <c r="AG258" i="13"/>
  <c r="AG254" i="13"/>
  <c r="AG250" i="13"/>
  <c r="AG246" i="13"/>
  <c r="AG242" i="13"/>
  <c r="AG238" i="13"/>
  <c r="AG234" i="13"/>
  <c r="AG230" i="13"/>
  <c r="AG226" i="13"/>
  <c r="AG222" i="13"/>
  <c r="AG218" i="13"/>
  <c r="AG214" i="13"/>
  <c r="AG210" i="13"/>
  <c r="AG206" i="13"/>
  <c r="AG202" i="13"/>
  <c r="AG198" i="13"/>
  <c r="AG194" i="13"/>
  <c r="AG190" i="13"/>
  <c r="AG186" i="13"/>
  <c r="AG182" i="13"/>
  <c r="AG178" i="13"/>
  <c r="AG174" i="13"/>
  <c r="AG170" i="13"/>
  <c r="AG166" i="13"/>
  <c r="AG162" i="13"/>
  <c r="AG158" i="13"/>
  <c r="AG154" i="13"/>
  <c r="AG150" i="13"/>
  <c r="AG146" i="13"/>
  <c r="AG142" i="13"/>
  <c r="AG138" i="13"/>
  <c r="AG134" i="13"/>
  <c r="AG130" i="13"/>
  <c r="AG126" i="13"/>
  <c r="AG122" i="13"/>
  <c r="AG118" i="13"/>
  <c r="AG114" i="13"/>
  <c r="AG110" i="13"/>
  <c r="AG106" i="13"/>
  <c r="AG102" i="13"/>
  <c r="AG98" i="13"/>
  <c r="AG94" i="13"/>
  <c r="AG90" i="13"/>
  <c r="AG86" i="13"/>
  <c r="AG82" i="13"/>
  <c r="AG326" i="13"/>
  <c r="AG319" i="13"/>
  <c r="AG294" i="13"/>
  <c r="AG287" i="13"/>
  <c r="AG262" i="13"/>
  <c r="AG322" i="13"/>
  <c r="AG315" i="13"/>
  <c r="AG290" i="13"/>
  <c r="AG283" i="13"/>
  <c r="AG259" i="13"/>
  <c r="AG255" i="13"/>
  <c r="AG251" i="13"/>
  <c r="AG247" i="13"/>
  <c r="AG243" i="13"/>
  <c r="AG239" i="13"/>
  <c r="AG235" i="13"/>
  <c r="AG231" i="13"/>
  <c r="AG227" i="13"/>
  <c r="AG223" i="13"/>
  <c r="AG219" i="13"/>
  <c r="AG215" i="13"/>
  <c r="AG211" i="13"/>
  <c r="AG207" i="13"/>
  <c r="AG203" i="13"/>
  <c r="AG199" i="13"/>
  <c r="AG195" i="13"/>
  <c r="AG191" i="13"/>
  <c r="AG187" i="13"/>
  <c r="AG183" i="13"/>
  <c r="AG179" i="13"/>
  <c r="AG175" i="13"/>
  <c r="AG171" i="13"/>
  <c r="AG167" i="13"/>
  <c r="AG163" i="13"/>
  <c r="AG159" i="13"/>
  <c r="AG155" i="13"/>
  <c r="AG151" i="13"/>
  <c r="AG147" i="13"/>
  <c r="AG143" i="13"/>
  <c r="AG139" i="13"/>
  <c r="AG135" i="13"/>
  <c r="AG131" i="13"/>
  <c r="AG127" i="13"/>
  <c r="AG123" i="13"/>
  <c r="AG119" i="13"/>
  <c r="AG115" i="13"/>
  <c r="AG111" i="13"/>
  <c r="AG107" i="13"/>
  <c r="AG103" i="13"/>
  <c r="AG99" i="13"/>
  <c r="AG95" i="13"/>
  <c r="AG91" i="13"/>
  <c r="AG87" i="13"/>
  <c r="AG83" i="13"/>
  <c r="AG79" i="13"/>
  <c r="AG342" i="13"/>
  <c r="AG335" i="13"/>
  <c r="AG310" i="13"/>
  <c r="AG303" i="13"/>
  <c r="AG278" i="13"/>
  <c r="AG271" i="13"/>
  <c r="AG343" i="13"/>
  <c r="AG306" i="13"/>
  <c r="AG286" i="13"/>
  <c r="AG252" i="13"/>
  <c r="AG245" i="13"/>
  <c r="AG220" i="13"/>
  <c r="AG213" i="13"/>
  <c r="AG188" i="13"/>
  <c r="AG181" i="13"/>
  <c r="AG156" i="13"/>
  <c r="AG149" i="13"/>
  <c r="AG124" i="13"/>
  <c r="AG117" i="13"/>
  <c r="AG92" i="13"/>
  <c r="AG85" i="13"/>
  <c r="AG76" i="13"/>
  <c r="AG212" i="13"/>
  <c r="AG205" i="13"/>
  <c r="AG148" i="13"/>
  <c r="AG141" i="13"/>
  <c r="AG84" i="13"/>
  <c r="AG78" i="13"/>
  <c r="AG338" i="13"/>
  <c r="AG77" i="13"/>
  <c r="AG67" i="13"/>
  <c r="AD67" i="13" s="1"/>
  <c r="AG314" i="13"/>
  <c r="AG267" i="13"/>
  <c r="AG248" i="13"/>
  <c r="AG241" i="13"/>
  <c r="AG216" i="13"/>
  <c r="AG209" i="13"/>
  <c r="AG184" i="13"/>
  <c r="AG177" i="13"/>
  <c r="AG152" i="13"/>
  <c r="AG145" i="13"/>
  <c r="AG120" i="13"/>
  <c r="AG113" i="13"/>
  <c r="AG88" i="13"/>
  <c r="AG81" i="13"/>
  <c r="AG73" i="13"/>
  <c r="AG69" i="13"/>
  <c r="AG275" i="13"/>
  <c r="AG244" i="13"/>
  <c r="AG237" i="13"/>
  <c r="AG180" i="13"/>
  <c r="AG173" i="13"/>
  <c r="AG116" i="13"/>
  <c r="AG109" i="13"/>
  <c r="AG318" i="13"/>
  <c r="AG232" i="13"/>
  <c r="AG225" i="13"/>
  <c r="AG200" i="13"/>
  <c r="AG193" i="13"/>
  <c r="AG168" i="13"/>
  <c r="AG161" i="13"/>
  <c r="AG136" i="13"/>
  <c r="AG129" i="13"/>
  <c r="AG104" i="13"/>
  <c r="AG97" i="13"/>
  <c r="AG75" i="13"/>
  <c r="AG71" i="13"/>
  <c r="AG331" i="13"/>
  <c r="AG311" i="13"/>
  <c r="AG274" i="13"/>
  <c r="AG240" i="13"/>
  <c r="AG233" i="13"/>
  <c r="AG208" i="13"/>
  <c r="AG201" i="13"/>
  <c r="AG176" i="13"/>
  <c r="AG169" i="13"/>
  <c r="AG144" i="13"/>
  <c r="AG137" i="13"/>
  <c r="AG112" i="13"/>
  <c r="AG105" i="13"/>
  <c r="AG74" i="13"/>
  <c r="AG70" i="13"/>
  <c r="AG339" i="13"/>
  <c r="AG282" i="13"/>
  <c r="AG236" i="13"/>
  <c r="AG229" i="13"/>
  <c r="AG204" i="13"/>
  <c r="AG197" i="13"/>
  <c r="AG172" i="13"/>
  <c r="AG165" i="13"/>
  <c r="AG140" i="13"/>
  <c r="AG133" i="13"/>
  <c r="AG108" i="13"/>
  <c r="AG101" i="13"/>
  <c r="AG80" i="13"/>
  <c r="AG257" i="13"/>
  <c r="AG346" i="13"/>
  <c r="AG299" i="13"/>
  <c r="AG279" i="13"/>
  <c r="AG253" i="13"/>
  <c r="AG228" i="13"/>
  <c r="AG221" i="13"/>
  <c r="AG196" i="13"/>
  <c r="AG189" i="13"/>
  <c r="AG164" i="13"/>
  <c r="AG157" i="13"/>
  <c r="AG132" i="13"/>
  <c r="AG125" i="13"/>
  <c r="AG100" i="13"/>
  <c r="AG93" i="13"/>
  <c r="AG307" i="13"/>
  <c r="AG256" i="13"/>
  <c r="AG249" i="13"/>
  <c r="AG224" i="13"/>
  <c r="AG217" i="13"/>
  <c r="AG192" i="13"/>
  <c r="AG185" i="13"/>
  <c r="AG160" i="13"/>
  <c r="AG153" i="13"/>
  <c r="AG128" i="13"/>
  <c r="AG121" i="13"/>
  <c r="AG96" i="13"/>
  <c r="AG89" i="13"/>
  <c r="AG72" i="13"/>
  <c r="AG68" i="13"/>
  <c r="AT57" i="13"/>
  <c r="AF347" i="13"/>
  <c r="AF343" i="13"/>
  <c r="AF339" i="13"/>
  <c r="AF335" i="13"/>
  <c r="AF331" i="13"/>
  <c r="AF327" i="13"/>
  <c r="AF323" i="13"/>
  <c r="AF319" i="13"/>
  <c r="AF315" i="13"/>
  <c r="AF311" i="13"/>
  <c r="AF307" i="13"/>
  <c r="AF303" i="13"/>
  <c r="AF299" i="13"/>
  <c r="AF295" i="13"/>
  <c r="AF291" i="13"/>
  <c r="AF287" i="13"/>
  <c r="AF283" i="13"/>
  <c r="AF279" i="13"/>
  <c r="AF275" i="13"/>
  <c r="AF271" i="13"/>
  <c r="AF267" i="13"/>
  <c r="AF263" i="13"/>
  <c r="AF344" i="13"/>
  <c r="AF340" i="13"/>
  <c r="AF336" i="13"/>
  <c r="AF332" i="13"/>
  <c r="AF328" i="13"/>
  <c r="AF324" i="13"/>
  <c r="AF320" i="13"/>
  <c r="AF316" i="13"/>
  <c r="AF312" i="13"/>
  <c r="AF308" i="13"/>
  <c r="AF304" i="13"/>
  <c r="AF300" i="13"/>
  <c r="AF296" i="13"/>
  <c r="AF292" i="13"/>
  <c r="AF288" i="13"/>
  <c r="AF284" i="13"/>
  <c r="AF280" i="13"/>
  <c r="AF276" i="13"/>
  <c r="AF272" i="13"/>
  <c r="AF268" i="13"/>
  <c r="AF264" i="13"/>
  <c r="AF260" i="13"/>
  <c r="AF346" i="13"/>
  <c r="AF342" i="13"/>
  <c r="AF338" i="13"/>
  <c r="AF334" i="13"/>
  <c r="AF330" i="13"/>
  <c r="AF326" i="13"/>
  <c r="AF322" i="13"/>
  <c r="AF318" i="13"/>
  <c r="AF314" i="13"/>
  <c r="AF310" i="13"/>
  <c r="AF306" i="13"/>
  <c r="AF302" i="13"/>
  <c r="AF298" i="13"/>
  <c r="AF294" i="13"/>
  <c r="AF290" i="13"/>
  <c r="AF286" i="13"/>
  <c r="AF282" i="13"/>
  <c r="AF278" i="13"/>
  <c r="AF274" i="13"/>
  <c r="AF270" i="13"/>
  <c r="AF266" i="13"/>
  <c r="AF262" i="13"/>
  <c r="AF341" i="13"/>
  <c r="AF309" i="13"/>
  <c r="AF277" i="13"/>
  <c r="AF257" i="13"/>
  <c r="AF253" i="13"/>
  <c r="AF249" i="13"/>
  <c r="AF245" i="13"/>
  <c r="AF241" i="13"/>
  <c r="AF237" i="13"/>
  <c r="AF233" i="13"/>
  <c r="AF229" i="13"/>
  <c r="AF225" i="13"/>
  <c r="AF221" i="13"/>
  <c r="AF217" i="13"/>
  <c r="AF213" i="13"/>
  <c r="AF209" i="13"/>
  <c r="AF205" i="13"/>
  <c r="AF201" i="13"/>
  <c r="AF197" i="13"/>
  <c r="AF193" i="13"/>
  <c r="AF189" i="13"/>
  <c r="AF185" i="13"/>
  <c r="AF181" i="13"/>
  <c r="AF177" i="13"/>
  <c r="AF173" i="13"/>
  <c r="AF169" i="13"/>
  <c r="AF165" i="13"/>
  <c r="AF161" i="13"/>
  <c r="AF157" i="13"/>
  <c r="AF153" i="13"/>
  <c r="AF149" i="13"/>
  <c r="AF145" i="13"/>
  <c r="AF141" i="13"/>
  <c r="AF137" i="13"/>
  <c r="AF133" i="13"/>
  <c r="AF129" i="13"/>
  <c r="AF125" i="13"/>
  <c r="AF121" i="13"/>
  <c r="AF117" i="13"/>
  <c r="AF113" i="13"/>
  <c r="AF109" i="13"/>
  <c r="AF105" i="13"/>
  <c r="AF101" i="13"/>
  <c r="AF97" i="13"/>
  <c r="AF93" i="13"/>
  <c r="AF89" i="13"/>
  <c r="AF85" i="13"/>
  <c r="AF81" i="13"/>
  <c r="AF77" i="13"/>
  <c r="AF337" i="13"/>
  <c r="AF305" i="13"/>
  <c r="AF273" i="13"/>
  <c r="AF333" i="13"/>
  <c r="AF301" i="13"/>
  <c r="AF269" i="13"/>
  <c r="AF258" i="13"/>
  <c r="AF254" i="13"/>
  <c r="AF250" i="13"/>
  <c r="AF246" i="13"/>
  <c r="AF242" i="13"/>
  <c r="AF238" i="13"/>
  <c r="AF234" i="13"/>
  <c r="AF230" i="13"/>
  <c r="AF226" i="13"/>
  <c r="AF222" i="13"/>
  <c r="AF218" i="13"/>
  <c r="AF214" i="13"/>
  <c r="AF210" i="13"/>
  <c r="AF206" i="13"/>
  <c r="AF202" i="13"/>
  <c r="AF198" i="13"/>
  <c r="AF194" i="13"/>
  <c r="AF190" i="13"/>
  <c r="AF186" i="13"/>
  <c r="AF182" i="13"/>
  <c r="AF178" i="13"/>
  <c r="AF174" i="13"/>
  <c r="AF170" i="13"/>
  <c r="AF166" i="13"/>
  <c r="AF162" i="13"/>
  <c r="AF158" i="13"/>
  <c r="AF154" i="13"/>
  <c r="AF150" i="13"/>
  <c r="AF146" i="13"/>
  <c r="AF142" i="13"/>
  <c r="AF138" i="13"/>
  <c r="AF134" i="13"/>
  <c r="AF130" i="13"/>
  <c r="AF126" i="13"/>
  <c r="AF122" i="13"/>
  <c r="AF118" i="13"/>
  <c r="AF114" i="13"/>
  <c r="AF110" i="13"/>
  <c r="AF106" i="13"/>
  <c r="AF102" i="13"/>
  <c r="AF98" i="13"/>
  <c r="AF94" i="13"/>
  <c r="AF90" i="13"/>
  <c r="AF86" i="13"/>
  <c r="AF82" i="13"/>
  <c r="AF78" i="13"/>
  <c r="AF329" i="13"/>
  <c r="AF297" i="13"/>
  <c r="AF265" i="13"/>
  <c r="AF317" i="13"/>
  <c r="AF285" i="13"/>
  <c r="AF256" i="13"/>
  <c r="AF252" i="13"/>
  <c r="AF248" i="13"/>
  <c r="AF244" i="13"/>
  <c r="AF240" i="13"/>
  <c r="AF236" i="13"/>
  <c r="AF232" i="13"/>
  <c r="AF228" i="13"/>
  <c r="AF224" i="13"/>
  <c r="AF220" i="13"/>
  <c r="AF216" i="13"/>
  <c r="AF212" i="13"/>
  <c r="AF208" i="13"/>
  <c r="AF204" i="13"/>
  <c r="AF200" i="13"/>
  <c r="AF196" i="13"/>
  <c r="AF192" i="13"/>
  <c r="AF188" i="13"/>
  <c r="AF184" i="13"/>
  <c r="AF180" i="13"/>
  <c r="AF176" i="13"/>
  <c r="AF172" i="13"/>
  <c r="AF168" i="13"/>
  <c r="AF164" i="13"/>
  <c r="AF160" i="13"/>
  <c r="AF156" i="13"/>
  <c r="AF152" i="13"/>
  <c r="AF148" i="13"/>
  <c r="AF144" i="13"/>
  <c r="AF140" i="13"/>
  <c r="AF136" i="13"/>
  <c r="AF132" i="13"/>
  <c r="AF128" i="13"/>
  <c r="AF124" i="13"/>
  <c r="AF120" i="13"/>
  <c r="AF116" i="13"/>
  <c r="AF112" i="13"/>
  <c r="AF108" i="13"/>
  <c r="AF104" i="13"/>
  <c r="AF100" i="13"/>
  <c r="AF96" i="13"/>
  <c r="AF92" i="13"/>
  <c r="AF88" i="13"/>
  <c r="AF84" i="13"/>
  <c r="AF80" i="13"/>
  <c r="AF76" i="13"/>
  <c r="AF259" i="13"/>
  <c r="AF227" i="13"/>
  <c r="AF195" i="13"/>
  <c r="AF163" i="13"/>
  <c r="AF131" i="13"/>
  <c r="AF99" i="13"/>
  <c r="AF72" i="13"/>
  <c r="AF68" i="13"/>
  <c r="AF313" i="13"/>
  <c r="AF219" i="13"/>
  <c r="AF187" i="13"/>
  <c r="AF155" i="13"/>
  <c r="AF91" i="13"/>
  <c r="AF69" i="13"/>
  <c r="AF281" i="13"/>
  <c r="AF261" i="13"/>
  <c r="AF255" i="13"/>
  <c r="AF223" i="13"/>
  <c r="AF191" i="13"/>
  <c r="AF159" i="13"/>
  <c r="AF127" i="13"/>
  <c r="AF95" i="13"/>
  <c r="AF293" i="13"/>
  <c r="AF251" i="13"/>
  <c r="AF123" i="13"/>
  <c r="AF73" i="13"/>
  <c r="AF239" i="13"/>
  <c r="AF207" i="13"/>
  <c r="AF175" i="13"/>
  <c r="AF143" i="13"/>
  <c r="AF111" i="13"/>
  <c r="AF321" i="13"/>
  <c r="AF247" i="13"/>
  <c r="AF215" i="13"/>
  <c r="AF183" i="13"/>
  <c r="AF151" i="13"/>
  <c r="AF119" i="13"/>
  <c r="AF87" i="13"/>
  <c r="AF243" i="13"/>
  <c r="AF211" i="13"/>
  <c r="AF179" i="13"/>
  <c r="AF147" i="13"/>
  <c r="AF115" i="13"/>
  <c r="AF83" i="13"/>
  <c r="AF74" i="13"/>
  <c r="AF70" i="13"/>
  <c r="AF289" i="13"/>
  <c r="AF235" i="13"/>
  <c r="AF203" i="13"/>
  <c r="AF171" i="13"/>
  <c r="AF139" i="13"/>
  <c r="AF107" i="13"/>
  <c r="AF75" i="13"/>
  <c r="AF71" i="13"/>
  <c r="AF67" i="13"/>
  <c r="AC67" i="13" s="1"/>
  <c r="AF345" i="13"/>
  <c r="AF325" i="13"/>
  <c r="AF231" i="13"/>
  <c r="AF199" i="13"/>
  <c r="AF167" i="13"/>
  <c r="AF135" i="13"/>
  <c r="AF103" i="13"/>
  <c r="AF79" i="13"/>
  <c r="AH347" i="13"/>
  <c r="AH344" i="13"/>
  <c r="AH340" i="13"/>
  <c r="AH336" i="13"/>
  <c r="AH332" i="13"/>
  <c r="AH328" i="13"/>
  <c r="AH324" i="13"/>
  <c r="AH320" i="13"/>
  <c r="AH316" i="13"/>
  <c r="AH312" i="13"/>
  <c r="AH308" i="13"/>
  <c r="AH304" i="13"/>
  <c r="AH300" i="13"/>
  <c r="AH296" i="13"/>
  <c r="AH292" i="13"/>
  <c r="AH288" i="13"/>
  <c r="AH284" i="13"/>
  <c r="AH280" i="13"/>
  <c r="AH276" i="13"/>
  <c r="AH272" i="13"/>
  <c r="AH268" i="13"/>
  <c r="AH264" i="13"/>
  <c r="AH260" i="13"/>
  <c r="AH345" i="13"/>
  <c r="AH341" i="13"/>
  <c r="AH337" i="13"/>
  <c r="AH333" i="13"/>
  <c r="AH329" i="13"/>
  <c r="AH325" i="13"/>
  <c r="AH321" i="13"/>
  <c r="AH317" i="13"/>
  <c r="AH313" i="13"/>
  <c r="AH309" i="13"/>
  <c r="AH305" i="13"/>
  <c r="AH301" i="13"/>
  <c r="AH297" i="13"/>
  <c r="AH293" i="13"/>
  <c r="AH289" i="13"/>
  <c r="AH285" i="13"/>
  <c r="AH281" i="13"/>
  <c r="AH277" i="13"/>
  <c r="AH273" i="13"/>
  <c r="AH269" i="13"/>
  <c r="AH265" i="13"/>
  <c r="AH261" i="13"/>
  <c r="AH343" i="13"/>
  <c r="AH339" i="13"/>
  <c r="AH335" i="13"/>
  <c r="AH331" i="13"/>
  <c r="AH327" i="13"/>
  <c r="AH323" i="13"/>
  <c r="AH319" i="13"/>
  <c r="AH315" i="13"/>
  <c r="AH311" i="13"/>
  <c r="AH307" i="13"/>
  <c r="AH303" i="13"/>
  <c r="AH299" i="13"/>
  <c r="AH295" i="13"/>
  <c r="AH291" i="13"/>
  <c r="AH287" i="13"/>
  <c r="AH283" i="13"/>
  <c r="AH279" i="13"/>
  <c r="AH275" i="13"/>
  <c r="AH271" i="13"/>
  <c r="AH267" i="13"/>
  <c r="AH263" i="13"/>
  <c r="AH330" i="13"/>
  <c r="AH298" i="13"/>
  <c r="AH266" i="13"/>
  <c r="AH258" i="13"/>
  <c r="AH254" i="13"/>
  <c r="AH250" i="13"/>
  <c r="AH246" i="13"/>
  <c r="AH242" i="13"/>
  <c r="AH238" i="13"/>
  <c r="AH234" i="13"/>
  <c r="AH230" i="13"/>
  <c r="AH226" i="13"/>
  <c r="AH222" i="13"/>
  <c r="AH218" i="13"/>
  <c r="AH214" i="13"/>
  <c r="AH210" i="13"/>
  <c r="AH206" i="13"/>
  <c r="AH202" i="13"/>
  <c r="AH198" i="13"/>
  <c r="AH194" i="13"/>
  <c r="AH190" i="13"/>
  <c r="AH186" i="13"/>
  <c r="AH182" i="13"/>
  <c r="AH178" i="13"/>
  <c r="AH174" i="13"/>
  <c r="AH170" i="13"/>
  <c r="AH166" i="13"/>
  <c r="AH162" i="13"/>
  <c r="AH158" i="13"/>
  <c r="AH154" i="13"/>
  <c r="AH150" i="13"/>
  <c r="AH146" i="13"/>
  <c r="AH142" i="13"/>
  <c r="AH138" i="13"/>
  <c r="AH134" i="13"/>
  <c r="AH130" i="13"/>
  <c r="AH126" i="13"/>
  <c r="AH122" i="13"/>
  <c r="AH118" i="13"/>
  <c r="AH114" i="13"/>
  <c r="AH110" i="13"/>
  <c r="AH106" i="13"/>
  <c r="AH102" i="13"/>
  <c r="AH98" i="13"/>
  <c r="AH94" i="13"/>
  <c r="AH90" i="13"/>
  <c r="AH86" i="13"/>
  <c r="AH82" i="13"/>
  <c r="AH78" i="13"/>
  <c r="AH326" i="13"/>
  <c r="AH294" i="13"/>
  <c r="AH262" i="13"/>
  <c r="AH322" i="13"/>
  <c r="AH290" i="13"/>
  <c r="AH259" i="13"/>
  <c r="AH255" i="13"/>
  <c r="AH251" i="13"/>
  <c r="AH247" i="13"/>
  <c r="AH243" i="13"/>
  <c r="AH239" i="13"/>
  <c r="AH235" i="13"/>
  <c r="AH231" i="13"/>
  <c r="AH227" i="13"/>
  <c r="AH223" i="13"/>
  <c r="AH219" i="13"/>
  <c r="AH215" i="13"/>
  <c r="AH211" i="13"/>
  <c r="AH207" i="13"/>
  <c r="AH203" i="13"/>
  <c r="AH199" i="13"/>
  <c r="AH195" i="13"/>
  <c r="AH191" i="13"/>
  <c r="AH187" i="13"/>
  <c r="AH183" i="13"/>
  <c r="AH179" i="13"/>
  <c r="AH175" i="13"/>
  <c r="AH171" i="13"/>
  <c r="AH167" i="13"/>
  <c r="AH163" i="13"/>
  <c r="AH159" i="13"/>
  <c r="AH155" i="13"/>
  <c r="AH151" i="13"/>
  <c r="AH147" i="13"/>
  <c r="AH143" i="13"/>
  <c r="AH139" i="13"/>
  <c r="AH135" i="13"/>
  <c r="AH131" i="13"/>
  <c r="AH127" i="13"/>
  <c r="AH123" i="13"/>
  <c r="AH119" i="13"/>
  <c r="AH115" i="13"/>
  <c r="AH111" i="13"/>
  <c r="AH107" i="13"/>
  <c r="AH103" i="13"/>
  <c r="AH99" i="13"/>
  <c r="AH95" i="13"/>
  <c r="AH91" i="13"/>
  <c r="AH87" i="13"/>
  <c r="AH83" i="13"/>
  <c r="AH79" i="13"/>
  <c r="AH318" i="13"/>
  <c r="AH286" i="13"/>
  <c r="AH338" i="13"/>
  <c r="AH306" i="13"/>
  <c r="AH274" i="13"/>
  <c r="AH257" i="13"/>
  <c r="AH253" i="13"/>
  <c r="AH249" i="13"/>
  <c r="AH245" i="13"/>
  <c r="AH241" i="13"/>
  <c r="AH237" i="13"/>
  <c r="AH233" i="13"/>
  <c r="AH229" i="13"/>
  <c r="AH225" i="13"/>
  <c r="AH221" i="13"/>
  <c r="AH217" i="13"/>
  <c r="AH213" i="13"/>
  <c r="AH209" i="13"/>
  <c r="AH205" i="13"/>
  <c r="AH201" i="13"/>
  <c r="AH197" i="13"/>
  <c r="AH193" i="13"/>
  <c r="AH189" i="13"/>
  <c r="AH185" i="13"/>
  <c r="AH181" i="13"/>
  <c r="AH177" i="13"/>
  <c r="AH173" i="13"/>
  <c r="AH169" i="13"/>
  <c r="AH165" i="13"/>
  <c r="AH161" i="13"/>
  <c r="AH157" i="13"/>
  <c r="AH153" i="13"/>
  <c r="AH149" i="13"/>
  <c r="AH145" i="13"/>
  <c r="AH141" i="13"/>
  <c r="AH137" i="13"/>
  <c r="AH133" i="13"/>
  <c r="AH129" i="13"/>
  <c r="AH125" i="13"/>
  <c r="AH121" i="13"/>
  <c r="AH117" i="13"/>
  <c r="AH113" i="13"/>
  <c r="AH109" i="13"/>
  <c r="AH105" i="13"/>
  <c r="AH101" i="13"/>
  <c r="AH97" i="13"/>
  <c r="AH93" i="13"/>
  <c r="AH89" i="13"/>
  <c r="AH85" i="13"/>
  <c r="AH81" i="13"/>
  <c r="AH77" i="13"/>
  <c r="AH334" i="13"/>
  <c r="AH314" i="13"/>
  <c r="AH248" i="13"/>
  <c r="AH216" i="13"/>
  <c r="AH184" i="13"/>
  <c r="AH152" i="13"/>
  <c r="AH120" i="13"/>
  <c r="AH88" i="13"/>
  <c r="AH73" i="13"/>
  <c r="AH69" i="13"/>
  <c r="AH240" i="13"/>
  <c r="AH176" i="13"/>
  <c r="AH112" i="13"/>
  <c r="AH74" i="13"/>
  <c r="AH346" i="13"/>
  <c r="AH228" i="13"/>
  <c r="AH196" i="13"/>
  <c r="AH164" i="13"/>
  <c r="AH132" i="13"/>
  <c r="AH100" i="13"/>
  <c r="AH342" i="13"/>
  <c r="AH244" i="13"/>
  <c r="AH212" i="13"/>
  <c r="AH180" i="13"/>
  <c r="AH148" i="13"/>
  <c r="AH116" i="13"/>
  <c r="AH84" i="13"/>
  <c r="AH208" i="13"/>
  <c r="AH144" i="13"/>
  <c r="AH70" i="13"/>
  <c r="AH302" i="13"/>
  <c r="AH282" i="13"/>
  <c r="AH236" i="13"/>
  <c r="AH204" i="13"/>
  <c r="AH172" i="13"/>
  <c r="AH140" i="13"/>
  <c r="AH108" i="13"/>
  <c r="AH80" i="13"/>
  <c r="AH310" i="13"/>
  <c r="AH232" i="13"/>
  <c r="AH200" i="13"/>
  <c r="AH168" i="13"/>
  <c r="AH136" i="13"/>
  <c r="AH104" i="13"/>
  <c r="AH75" i="13"/>
  <c r="AH71" i="13"/>
  <c r="AH67" i="13"/>
  <c r="AE67" i="13" s="1"/>
  <c r="AH270" i="13"/>
  <c r="AH256" i="13"/>
  <c r="AH224" i="13"/>
  <c r="AH192" i="13"/>
  <c r="AH160" i="13"/>
  <c r="AH128" i="13"/>
  <c r="AH96" i="13"/>
  <c r="AH72" i="13"/>
  <c r="AH68" i="13"/>
  <c r="AH278" i="13"/>
  <c r="AH252" i="13"/>
  <c r="AH220" i="13"/>
  <c r="AH188" i="13"/>
  <c r="AH156" i="13"/>
  <c r="AH124" i="13"/>
  <c r="AH92" i="13"/>
  <c r="AH76" i="13"/>
  <c r="AS57" i="13"/>
  <c r="AO7" i="13"/>
  <c r="BJ57" i="13" l="1"/>
  <c r="BG57" i="13"/>
  <c r="I17" i="14" s="1"/>
  <c r="BF57" i="13"/>
  <c r="H17" i="14" s="1"/>
  <c r="BI57" i="13"/>
  <c r="AD68" i="13"/>
  <c r="AD69" i="13" s="1"/>
  <c r="AD70" i="13" s="1"/>
  <c r="AD71" i="13" s="1"/>
  <c r="AD72" i="13" s="1"/>
  <c r="AD73" i="13" s="1"/>
  <c r="AD74" i="13" s="1"/>
  <c r="AD75" i="13" s="1"/>
  <c r="AD76" i="13" s="1"/>
  <c r="AD77" i="13" s="1"/>
  <c r="AD78" i="13" s="1"/>
  <c r="AD79" i="13" s="1"/>
  <c r="AD80" i="13" s="1"/>
  <c r="AD81" i="13" s="1"/>
  <c r="AD82" i="13" s="1"/>
  <c r="AD83" i="13" s="1"/>
  <c r="AD84" i="13" s="1"/>
  <c r="AD85" i="13" s="1"/>
  <c r="AD86" i="13" s="1"/>
  <c r="AD87" i="13" s="1"/>
  <c r="AD88" i="13" s="1"/>
  <c r="AD89" i="13" s="1"/>
  <c r="AD90" i="13" s="1"/>
  <c r="AD91" i="13" s="1"/>
  <c r="AD92" i="13" s="1"/>
  <c r="AD93" i="13" s="1"/>
  <c r="AD94" i="13" s="1"/>
  <c r="AD95" i="13" s="1"/>
  <c r="AD96" i="13" s="1"/>
  <c r="AD97" i="13" s="1"/>
  <c r="AD98" i="13" s="1"/>
  <c r="AD99" i="13" s="1"/>
  <c r="AD100" i="13" s="1"/>
  <c r="AD101" i="13" s="1"/>
  <c r="AD102" i="13" s="1"/>
  <c r="AD103" i="13" s="1"/>
  <c r="AD104" i="13" s="1"/>
  <c r="AD105" i="13" s="1"/>
  <c r="AD106" i="13" s="1"/>
  <c r="AD107" i="13" s="1"/>
  <c r="AD108" i="13" s="1"/>
  <c r="AD109" i="13" s="1"/>
  <c r="AD110" i="13" s="1"/>
  <c r="AD111" i="13" s="1"/>
  <c r="AD112" i="13" s="1"/>
  <c r="AD113" i="13" s="1"/>
  <c r="AD114" i="13" s="1"/>
  <c r="AD115" i="13" s="1"/>
  <c r="AD116" i="13" s="1"/>
  <c r="AD117" i="13" s="1"/>
  <c r="AD118" i="13" s="1"/>
  <c r="AD119" i="13" s="1"/>
  <c r="AD120" i="13" s="1"/>
  <c r="AD121" i="13" s="1"/>
  <c r="AD122" i="13" s="1"/>
  <c r="AD123" i="13" s="1"/>
  <c r="AD124" i="13" s="1"/>
  <c r="AD125" i="13" s="1"/>
  <c r="AD126" i="13" s="1"/>
  <c r="AD127" i="13" s="1"/>
  <c r="AD128" i="13" s="1"/>
  <c r="AD129" i="13" s="1"/>
  <c r="AD130" i="13" s="1"/>
  <c r="AD131" i="13" s="1"/>
  <c r="AD132" i="13" s="1"/>
  <c r="AD133" i="13" s="1"/>
  <c r="AD134" i="13" s="1"/>
  <c r="AD135" i="13" s="1"/>
  <c r="AD136" i="13" s="1"/>
  <c r="AD137" i="13" s="1"/>
  <c r="AD138" i="13" s="1"/>
  <c r="AD139" i="13" s="1"/>
  <c r="AD140" i="13" s="1"/>
  <c r="AD141" i="13" s="1"/>
  <c r="AD142" i="13" s="1"/>
  <c r="AD143" i="13" s="1"/>
  <c r="AD144" i="13" s="1"/>
  <c r="AD145" i="13" s="1"/>
  <c r="AD146" i="13" s="1"/>
  <c r="AD147" i="13" s="1"/>
  <c r="AD148" i="13" s="1"/>
  <c r="AD149" i="13" s="1"/>
  <c r="AD150" i="13" s="1"/>
  <c r="AD151" i="13" s="1"/>
  <c r="AD152" i="13" s="1"/>
  <c r="AD153" i="13" s="1"/>
  <c r="AD154" i="13" s="1"/>
  <c r="AD155" i="13" s="1"/>
  <c r="AD156" i="13" s="1"/>
  <c r="AD157" i="13" s="1"/>
  <c r="AD158" i="13" s="1"/>
  <c r="AD159" i="13" s="1"/>
  <c r="AD160" i="13" s="1"/>
  <c r="AD161" i="13" s="1"/>
  <c r="AD162" i="13" s="1"/>
  <c r="AD163" i="13" s="1"/>
  <c r="AD164" i="13" s="1"/>
  <c r="AD165" i="13" s="1"/>
  <c r="AD166" i="13" s="1"/>
  <c r="AD167" i="13" s="1"/>
  <c r="AD168" i="13" s="1"/>
  <c r="AD169" i="13" s="1"/>
  <c r="AD170" i="13" s="1"/>
  <c r="AD171" i="13" s="1"/>
  <c r="AD172" i="13" s="1"/>
  <c r="AD173" i="13" s="1"/>
  <c r="AD174" i="13" s="1"/>
  <c r="AD175" i="13" s="1"/>
  <c r="AD176" i="13" s="1"/>
  <c r="AD177" i="13" s="1"/>
  <c r="AD178" i="13" s="1"/>
  <c r="AD179" i="13" s="1"/>
  <c r="AD180" i="13" s="1"/>
  <c r="AD181" i="13" s="1"/>
  <c r="AD182" i="13" s="1"/>
  <c r="AD183" i="13" s="1"/>
  <c r="AD184" i="13" s="1"/>
  <c r="AD185" i="13" s="1"/>
  <c r="AD186" i="13" s="1"/>
  <c r="AD187" i="13" s="1"/>
  <c r="AD188" i="13" s="1"/>
  <c r="AD189" i="13" s="1"/>
  <c r="AD190" i="13" s="1"/>
  <c r="AD191" i="13" s="1"/>
  <c r="AD192" i="13" s="1"/>
  <c r="AD193" i="13" s="1"/>
  <c r="AD194" i="13" s="1"/>
  <c r="AD195" i="13" s="1"/>
  <c r="AD196" i="13" s="1"/>
  <c r="AD197" i="13" s="1"/>
  <c r="AD198" i="13" s="1"/>
  <c r="AD199" i="13" s="1"/>
  <c r="AD200" i="13" s="1"/>
  <c r="AD201" i="13" s="1"/>
  <c r="AD202" i="13" s="1"/>
  <c r="AD203" i="13" s="1"/>
  <c r="AD204" i="13" s="1"/>
  <c r="AD205" i="13" s="1"/>
  <c r="AD206" i="13" s="1"/>
  <c r="AD207" i="13" s="1"/>
  <c r="AD208" i="13" s="1"/>
  <c r="AD209" i="13" s="1"/>
  <c r="AD210" i="13" s="1"/>
  <c r="AD211" i="13" s="1"/>
  <c r="AD212" i="13" s="1"/>
  <c r="AD213" i="13" s="1"/>
  <c r="AD214" i="13" s="1"/>
  <c r="AD215" i="13" s="1"/>
  <c r="AD216" i="13" s="1"/>
  <c r="AD217" i="13" s="1"/>
  <c r="AD218" i="13" s="1"/>
  <c r="AD219" i="13" s="1"/>
  <c r="AD220" i="13" s="1"/>
  <c r="AD221" i="13" s="1"/>
  <c r="AD222" i="13" s="1"/>
  <c r="AD223" i="13" s="1"/>
  <c r="AD224" i="13" s="1"/>
  <c r="AD225" i="13" s="1"/>
  <c r="AD226" i="13" s="1"/>
  <c r="AD227" i="13" s="1"/>
  <c r="AD228" i="13" s="1"/>
  <c r="AD229" i="13" s="1"/>
  <c r="AD230" i="13" s="1"/>
  <c r="AD231" i="13" s="1"/>
  <c r="AD232" i="13" s="1"/>
  <c r="AD233" i="13" s="1"/>
  <c r="AD234" i="13" s="1"/>
  <c r="AD235" i="13" s="1"/>
  <c r="AD236" i="13" s="1"/>
  <c r="AD237" i="13" s="1"/>
  <c r="AD238" i="13" s="1"/>
  <c r="AD239" i="13" s="1"/>
  <c r="AD240" i="13" s="1"/>
  <c r="AD241" i="13" s="1"/>
  <c r="AD242" i="13" s="1"/>
  <c r="AD243" i="13" s="1"/>
  <c r="AD244" i="13" s="1"/>
  <c r="AD245" i="13" s="1"/>
  <c r="AD246" i="13" s="1"/>
  <c r="AD247" i="13" s="1"/>
  <c r="AD248" i="13" s="1"/>
  <c r="AD249" i="13" s="1"/>
  <c r="AD250" i="13" s="1"/>
  <c r="AD251" i="13" s="1"/>
  <c r="AD252" i="13" s="1"/>
  <c r="AD253" i="13" s="1"/>
  <c r="AD254" i="13" s="1"/>
  <c r="AD255" i="13" s="1"/>
  <c r="AD256" i="13" s="1"/>
  <c r="AD257" i="13" s="1"/>
  <c r="AD258" i="13" s="1"/>
  <c r="AD259" i="13" s="1"/>
  <c r="AD260" i="13" s="1"/>
  <c r="AD261" i="13" s="1"/>
  <c r="AD262" i="13" s="1"/>
  <c r="AD263" i="13" s="1"/>
  <c r="AD264" i="13" s="1"/>
  <c r="AD265" i="13" s="1"/>
  <c r="AD266" i="13" s="1"/>
  <c r="AD267" i="13" s="1"/>
  <c r="AD268" i="13" s="1"/>
  <c r="AD269" i="13" s="1"/>
  <c r="AD270" i="13" s="1"/>
  <c r="AD271" i="13" s="1"/>
  <c r="AD272" i="13" s="1"/>
  <c r="AD273" i="13" s="1"/>
  <c r="AD274" i="13" s="1"/>
  <c r="AD275" i="13" s="1"/>
  <c r="AD276" i="13" s="1"/>
  <c r="AD277" i="13" s="1"/>
  <c r="AD278" i="13" s="1"/>
  <c r="AD279" i="13" s="1"/>
  <c r="AD280" i="13" s="1"/>
  <c r="AD281" i="13" s="1"/>
  <c r="AD282" i="13" s="1"/>
  <c r="AD283" i="13" s="1"/>
  <c r="AD284" i="13" s="1"/>
  <c r="AD285" i="13" s="1"/>
  <c r="AD286" i="13" s="1"/>
  <c r="AD287" i="13" s="1"/>
  <c r="AD288" i="13" s="1"/>
  <c r="AD289" i="13" s="1"/>
  <c r="AD290" i="13" s="1"/>
  <c r="AD291" i="13" s="1"/>
  <c r="AD292" i="13" s="1"/>
  <c r="AD293" i="13" s="1"/>
  <c r="AD294" i="13" s="1"/>
  <c r="AD295" i="13" s="1"/>
  <c r="AD296" i="13" s="1"/>
  <c r="AD297" i="13" s="1"/>
  <c r="AD298" i="13" s="1"/>
  <c r="AD299" i="13" s="1"/>
  <c r="AD300" i="13" s="1"/>
  <c r="AD301" i="13" s="1"/>
  <c r="AD302" i="13" s="1"/>
  <c r="AD303" i="13" s="1"/>
  <c r="AD304" i="13" s="1"/>
  <c r="AD305" i="13" s="1"/>
  <c r="AD306" i="13" s="1"/>
  <c r="AD307" i="13" s="1"/>
  <c r="AD308" i="13" s="1"/>
  <c r="AD309" i="13" s="1"/>
  <c r="AD310" i="13" s="1"/>
  <c r="AD311" i="13" s="1"/>
  <c r="AD312" i="13" s="1"/>
  <c r="AD313" i="13" s="1"/>
  <c r="AD314" i="13" s="1"/>
  <c r="AD315" i="13" s="1"/>
  <c r="AD316" i="13" s="1"/>
  <c r="AD317" i="13" s="1"/>
  <c r="AD318" i="13" s="1"/>
  <c r="AD319" i="13" s="1"/>
  <c r="AD320" i="13" s="1"/>
  <c r="AD321" i="13" s="1"/>
  <c r="AD322" i="13" s="1"/>
  <c r="AD323" i="13" s="1"/>
  <c r="AD324" i="13" s="1"/>
  <c r="AD325" i="13" s="1"/>
  <c r="AD326" i="13" s="1"/>
  <c r="AD327" i="13" s="1"/>
  <c r="AD328" i="13" s="1"/>
  <c r="AD329" i="13" s="1"/>
  <c r="AD330" i="13" s="1"/>
  <c r="AD331" i="13" s="1"/>
  <c r="AD332" i="13" s="1"/>
  <c r="AD333" i="13" s="1"/>
  <c r="AD334" i="13" s="1"/>
  <c r="AD335" i="13" s="1"/>
  <c r="AD336" i="13" s="1"/>
  <c r="AD337" i="13" s="1"/>
  <c r="AD338" i="13" s="1"/>
  <c r="AD339" i="13" s="1"/>
  <c r="AD340" i="13" s="1"/>
  <c r="AD341" i="13" s="1"/>
  <c r="AD342" i="13" s="1"/>
  <c r="AD343" i="13" s="1"/>
  <c r="AD344" i="13" s="1"/>
  <c r="AD345" i="13" s="1"/>
  <c r="AD346" i="13" s="1"/>
  <c r="AC68" i="13"/>
  <c r="AC69" i="13" s="1"/>
  <c r="AC70" i="13" s="1"/>
  <c r="AC71" i="13" s="1"/>
  <c r="AC72" i="13" s="1"/>
  <c r="AC73" i="13" s="1"/>
  <c r="AC74" i="13" s="1"/>
  <c r="AC75" i="13" s="1"/>
  <c r="AC76" i="13" s="1"/>
  <c r="AC77" i="13" s="1"/>
  <c r="AC78" i="13" s="1"/>
  <c r="AC79" i="13" s="1"/>
  <c r="AC80" i="13" s="1"/>
  <c r="AC81" i="13" s="1"/>
  <c r="AC82" i="13" s="1"/>
  <c r="AC83" i="13" s="1"/>
  <c r="AC84" i="13" s="1"/>
  <c r="AC85" i="13" s="1"/>
  <c r="AC86" i="13" s="1"/>
  <c r="AC87" i="13" s="1"/>
  <c r="AC88" i="13" s="1"/>
  <c r="AC89" i="13" s="1"/>
  <c r="AC90" i="13" s="1"/>
  <c r="AC91" i="13" s="1"/>
  <c r="AC92" i="13" s="1"/>
  <c r="AC93" i="13" s="1"/>
  <c r="AC94" i="13" s="1"/>
  <c r="AC95" i="13" s="1"/>
  <c r="AC96" i="13" s="1"/>
  <c r="AC97" i="13" s="1"/>
  <c r="AC98" i="13" s="1"/>
  <c r="AC99" i="13" s="1"/>
  <c r="AC100" i="13" s="1"/>
  <c r="AC101" i="13" s="1"/>
  <c r="AC102" i="13" s="1"/>
  <c r="AC103" i="13" s="1"/>
  <c r="AC104" i="13" s="1"/>
  <c r="AC105" i="13" s="1"/>
  <c r="AC106" i="13" s="1"/>
  <c r="AC107" i="13" s="1"/>
  <c r="AC108" i="13" s="1"/>
  <c r="AC109" i="13" s="1"/>
  <c r="AC110" i="13" s="1"/>
  <c r="AC111" i="13" s="1"/>
  <c r="AC112" i="13" s="1"/>
  <c r="AC113" i="13" s="1"/>
  <c r="AC114" i="13" s="1"/>
  <c r="AC115" i="13" s="1"/>
  <c r="AC116" i="13" s="1"/>
  <c r="AC117" i="13" s="1"/>
  <c r="AC118" i="13" s="1"/>
  <c r="AC119" i="13" s="1"/>
  <c r="AC120" i="13" s="1"/>
  <c r="AC121" i="13" s="1"/>
  <c r="AC122" i="13" s="1"/>
  <c r="AC123" i="13" s="1"/>
  <c r="AC124" i="13" s="1"/>
  <c r="AC125" i="13" s="1"/>
  <c r="AC126" i="13" s="1"/>
  <c r="AC127" i="13" s="1"/>
  <c r="AC128" i="13" s="1"/>
  <c r="AC129" i="13" s="1"/>
  <c r="AC130" i="13" s="1"/>
  <c r="AC131" i="13" s="1"/>
  <c r="AC132" i="13" s="1"/>
  <c r="AC133" i="13" s="1"/>
  <c r="AC134" i="13" s="1"/>
  <c r="AC135" i="13" s="1"/>
  <c r="AC136" i="13" s="1"/>
  <c r="AC137" i="13" s="1"/>
  <c r="AC138" i="13" s="1"/>
  <c r="AC139" i="13" s="1"/>
  <c r="AC140" i="13" s="1"/>
  <c r="AC141" i="13" s="1"/>
  <c r="AC142" i="13" s="1"/>
  <c r="AC143" i="13" s="1"/>
  <c r="AC144" i="13" s="1"/>
  <c r="AC145" i="13" s="1"/>
  <c r="AC146" i="13" s="1"/>
  <c r="AC147" i="13" s="1"/>
  <c r="AC148" i="13" s="1"/>
  <c r="AC149" i="13" s="1"/>
  <c r="AC150" i="13" s="1"/>
  <c r="AC151" i="13" s="1"/>
  <c r="AC152" i="13" s="1"/>
  <c r="AC153" i="13" s="1"/>
  <c r="AC154" i="13" s="1"/>
  <c r="AC155" i="13" s="1"/>
  <c r="AC156" i="13" s="1"/>
  <c r="AC157" i="13" s="1"/>
  <c r="AC158" i="13" s="1"/>
  <c r="AC159" i="13" s="1"/>
  <c r="AC160" i="13" s="1"/>
  <c r="AC161" i="13" s="1"/>
  <c r="AC162" i="13" s="1"/>
  <c r="AC163" i="13" s="1"/>
  <c r="AC164" i="13" s="1"/>
  <c r="AC165" i="13" s="1"/>
  <c r="AC166" i="13" s="1"/>
  <c r="AC167" i="13" s="1"/>
  <c r="AC168" i="13" s="1"/>
  <c r="AC169" i="13" s="1"/>
  <c r="AC170" i="13" s="1"/>
  <c r="AC171" i="13" s="1"/>
  <c r="AC172" i="13" s="1"/>
  <c r="AC173" i="13" s="1"/>
  <c r="AC174" i="13" s="1"/>
  <c r="AC175" i="13" s="1"/>
  <c r="AC176" i="13" s="1"/>
  <c r="AC177" i="13" s="1"/>
  <c r="AC178" i="13" s="1"/>
  <c r="AC179" i="13" s="1"/>
  <c r="AC180" i="13" s="1"/>
  <c r="AC181" i="13" s="1"/>
  <c r="AC182" i="13" s="1"/>
  <c r="AC183" i="13" s="1"/>
  <c r="AC184" i="13" s="1"/>
  <c r="AC185" i="13" s="1"/>
  <c r="AC186" i="13" s="1"/>
  <c r="AC187" i="13" s="1"/>
  <c r="AC188" i="13" s="1"/>
  <c r="AC189" i="13" s="1"/>
  <c r="AC190" i="13" s="1"/>
  <c r="AC191" i="13" s="1"/>
  <c r="AC192" i="13" s="1"/>
  <c r="AC193" i="13" s="1"/>
  <c r="AC194" i="13" s="1"/>
  <c r="AC195" i="13" s="1"/>
  <c r="AC196" i="13" s="1"/>
  <c r="AC197" i="13" s="1"/>
  <c r="AC198" i="13" s="1"/>
  <c r="AC199" i="13" s="1"/>
  <c r="AC200" i="13" s="1"/>
  <c r="AC201" i="13" s="1"/>
  <c r="AC202" i="13" s="1"/>
  <c r="AC203" i="13" s="1"/>
  <c r="AC204" i="13" s="1"/>
  <c r="AC205" i="13" s="1"/>
  <c r="AC206" i="13" s="1"/>
  <c r="AC207" i="13" s="1"/>
  <c r="AC208" i="13" s="1"/>
  <c r="AC209" i="13" s="1"/>
  <c r="AC210" i="13" s="1"/>
  <c r="AC211" i="13" s="1"/>
  <c r="AC212" i="13" s="1"/>
  <c r="AC213" i="13" s="1"/>
  <c r="AC214" i="13" s="1"/>
  <c r="AC215" i="13" s="1"/>
  <c r="AC216" i="13" s="1"/>
  <c r="AC217" i="13" s="1"/>
  <c r="AC218" i="13" s="1"/>
  <c r="AC219" i="13" s="1"/>
  <c r="AC220" i="13" s="1"/>
  <c r="AC221" i="13" s="1"/>
  <c r="AC222" i="13" s="1"/>
  <c r="AC223" i="13" s="1"/>
  <c r="AC224" i="13" s="1"/>
  <c r="AC225" i="13" s="1"/>
  <c r="AC226" i="13" s="1"/>
  <c r="AC227" i="13" s="1"/>
  <c r="AC228" i="13" s="1"/>
  <c r="AC229" i="13" s="1"/>
  <c r="AC230" i="13" s="1"/>
  <c r="AC231" i="13" s="1"/>
  <c r="AC232" i="13" s="1"/>
  <c r="AC233" i="13" s="1"/>
  <c r="AC234" i="13" s="1"/>
  <c r="AC235" i="13" s="1"/>
  <c r="AC236" i="13" s="1"/>
  <c r="AC237" i="13" s="1"/>
  <c r="AC238" i="13" s="1"/>
  <c r="AC239" i="13" s="1"/>
  <c r="AC240" i="13" s="1"/>
  <c r="AC241" i="13" s="1"/>
  <c r="AC242" i="13" s="1"/>
  <c r="AC243" i="13" s="1"/>
  <c r="AC244" i="13" s="1"/>
  <c r="AC245" i="13" s="1"/>
  <c r="AC246" i="13" s="1"/>
  <c r="AC247" i="13" s="1"/>
  <c r="AC248" i="13" s="1"/>
  <c r="AC249" i="13" s="1"/>
  <c r="AC250" i="13" s="1"/>
  <c r="AC251" i="13" s="1"/>
  <c r="AC252" i="13" s="1"/>
  <c r="AC253" i="13" s="1"/>
  <c r="AC254" i="13" s="1"/>
  <c r="AC255" i="13" s="1"/>
  <c r="AC256" i="13" s="1"/>
  <c r="AC257" i="13" s="1"/>
  <c r="AC258" i="13" s="1"/>
  <c r="AC259" i="13" s="1"/>
  <c r="AC260" i="13" s="1"/>
  <c r="AC261" i="13" s="1"/>
  <c r="AC262" i="13" s="1"/>
  <c r="AC263" i="13" s="1"/>
  <c r="AC264" i="13" s="1"/>
  <c r="AC265" i="13" s="1"/>
  <c r="AC266" i="13" s="1"/>
  <c r="AC267" i="13" s="1"/>
  <c r="AC268" i="13" s="1"/>
  <c r="AC269" i="13" s="1"/>
  <c r="AC270" i="13" s="1"/>
  <c r="AC271" i="13" s="1"/>
  <c r="AC272" i="13" s="1"/>
  <c r="AC273" i="13" s="1"/>
  <c r="AC274" i="13" s="1"/>
  <c r="AC275" i="13" s="1"/>
  <c r="AC276" i="13" s="1"/>
  <c r="AC277" i="13" s="1"/>
  <c r="AC278" i="13" s="1"/>
  <c r="AC279" i="13" s="1"/>
  <c r="AC280" i="13" s="1"/>
  <c r="AC281" i="13" s="1"/>
  <c r="AC282" i="13" s="1"/>
  <c r="AC283" i="13" s="1"/>
  <c r="AC284" i="13" s="1"/>
  <c r="AC285" i="13" s="1"/>
  <c r="AC286" i="13" s="1"/>
  <c r="AC287" i="13" s="1"/>
  <c r="AC288" i="13" s="1"/>
  <c r="AC289" i="13" s="1"/>
  <c r="AC290" i="13" s="1"/>
  <c r="AC291" i="13" s="1"/>
  <c r="AC292" i="13" s="1"/>
  <c r="AC293" i="13" s="1"/>
  <c r="AC294" i="13" s="1"/>
  <c r="AC295" i="13" s="1"/>
  <c r="AC296" i="13" s="1"/>
  <c r="AC297" i="13" s="1"/>
  <c r="AC298" i="13" s="1"/>
  <c r="AC299" i="13" s="1"/>
  <c r="AC300" i="13" s="1"/>
  <c r="AC301" i="13" s="1"/>
  <c r="AC302" i="13" s="1"/>
  <c r="AC303" i="13" s="1"/>
  <c r="AC304" i="13" s="1"/>
  <c r="AC305" i="13" s="1"/>
  <c r="AC306" i="13" s="1"/>
  <c r="AC307" i="13" s="1"/>
  <c r="AC308" i="13" s="1"/>
  <c r="AC309" i="13" s="1"/>
  <c r="AC310" i="13" s="1"/>
  <c r="AC311" i="13" s="1"/>
  <c r="AC312" i="13" s="1"/>
  <c r="AC313" i="13" s="1"/>
  <c r="AC314" i="13" s="1"/>
  <c r="AC315" i="13" s="1"/>
  <c r="AC316" i="13" s="1"/>
  <c r="AC317" i="13" s="1"/>
  <c r="AC318" i="13" s="1"/>
  <c r="AC319" i="13" s="1"/>
  <c r="AC320" i="13" s="1"/>
  <c r="AC321" i="13" s="1"/>
  <c r="AC322" i="13" s="1"/>
  <c r="AC323" i="13" s="1"/>
  <c r="AC324" i="13" s="1"/>
  <c r="AC325" i="13" s="1"/>
  <c r="AC326" i="13" s="1"/>
  <c r="AC327" i="13" s="1"/>
  <c r="AC328" i="13" s="1"/>
  <c r="AC329" i="13" s="1"/>
  <c r="AC330" i="13" s="1"/>
  <c r="AC331" i="13" s="1"/>
  <c r="AC332" i="13" s="1"/>
  <c r="AC333" i="13" s="1"/>
  <c r="AC334" i="13" s="1"/>
  <c r="AC335" i="13" s="1"/>
  <c r="AC336" i="13" s="1"/>
  <c r="AC337" i="13" s="1"/>
  <c r="AC338" i="13" s="1"/>
  <c r="AC339" i="13" s="1"/>
  <c r="AC340" i="13" s="1"/>
  <c r="AC341" i="13" s="1"/>
  <c r="AC342" i="13" s="1"/>
  <c r="AC343" i="13" s="1"/>
  <c r="AC344" i="13" s="1"/>
  <c r="AC345" i="13" s="1"/>
  <c r="AC346" i="13" s="1"/>
  <c r="AE68" i="13"/>
  <c r="AE69" i="13" s="1"/>
  <c r="AE70" i="13" s="1"/>
  <c r="AE71" i="13" s="1"/>
  <c r="AE72" i="13" s="1"/>
  <c r="AE73" i="13" s="1"/>
  <c r="AE74" i="13" s="1"/>
  <c r="AE75" i="13" s="1"/>
  <c r="AE76" i="13" s="1"/>
  <c r="AE77" i="13" s="1"/>
  <c r="AE78" i="13" s="1"/>
  <c r="AE79" i="13" s="1"/>
  <c r="AE80" i="13" s="1"/>
  <c r="AE81" i="13" s="1"/>
  <c r="AE82" i="13" s="1"/>
  <c r="AE83" i="13" s="1"/>
  <c r="AE84" i="13" s="1"/>
  <c r="AE85" i="13" s="1"/>
  <c r="AE86" i="13" s="1"/>
  <c r="AE87" i="13" s="1"/>
  <c r="AE88" i="13" s="1"/>
  <c r="AE89" i="13" s="1"/>
  <c r="AE90" i="13" s="1"/>
  <c r="AE91" i="13" s="1"/>
  <c r="AE92" i="13" s="1"/>
  <c r="AE93" i="13" s="1"/>
  <c r="AE94" i="13" s="1"/>
  <c r="AE95" i="13" s="1"/>
  <c r="AE96" i="13" s="1"/>
  <c r="AE97" i="13" s="1"/>
  <c r="AE98" i="13" s="1"/>
  <c r="AE99" i="13" s="1"/>
  <c r="AE100" i="13" s="1"/>
  <c r="AE101" i="13" s="1"/>
  <c r="AE102" i="13" s="1"/>
  <c r="AE103" i="13" s="1"/>
  <c r="AE104" i="13" s="1"/>
  <c r="AE105" i="13" s="1"/>
  <c r="AE106" i="13" s="1"/>
  <c r="AE107" i="13" s="1"/>
  <c r="AE108" i="13" s="1"/>
  <c r="AE109" i="13" s="1"/>
  <c r="AE110" i="13" s="1"/>
  <c r="AE111" i="13" s="1"/>
  <c r="AE112" i="13" s="1"/>
  <c r="AE113" i="13" s="1"/>
  <c r="AE114" i="13" s="1"/>
  <c r="AE115" i="13" s="1"/>
  <c r="AE116" i="13" s="1"/>
  <c r="AE117" i="13" s="1"/>
  <c r="AE118" i="13" s="1"/>
  <c r="AE119" i="13" s="1"/>
  <c r="AE120" i="13" s="1"/>
  <c r="AE121" i="13" s="1"/>
  <c r="AE122" i="13" s="1"/>
  <c r="AE123" i="13" s="1"/>
  <c r="AE124" i="13" s="1"/>
  <c r="AE125" i="13" s="1"/>
  <c r="AE126" i="13" s="1"/>
  <c r="AE127" i="13" s="1"/>
  <c r="AE128" i="13" s="1"/>
  <c r="AE129" i="13" s="1"/>
  <c r="AE130" i="13" s="1"/>
  <c r="AE131" i="13" s="1"/>
  <c r="AE132" i="13" s="1"/>
  <c r="AE133" i="13" s="1"/>
  <c r="AE134" i="13" s="1"/>
  <c r="AE135" i="13" s="1"/>
  <c r="AE136" i="13" s="1"/>
  <c r="AE137" i="13" s="1"/>
  <c r="AE138" i="13" s="1"/>
  <c r="AE139" i="13" s="1"/>
  <c r="AE140" i="13" s="1"/>
  <c r="AE141" i="13" s="1"/>
  <c r="AE142" i="13" s="1"/>
  <c r="AE143" i="13" s="1"/>
  <c r="AE144" i="13" s="1"/>
  <c r="AE145" i="13" s="1"/>
  <c r="AE146" i="13" s="1"/>
  <c r="AE147" i="13" s="1"/>
  <c r="AE148" i="13" s="1"/>
  <c r="AE149" i="13" s="1"/>
  <c r="AE150" i="13" s="1"/>
  <c r="AE151" i="13" s="1"/>
  <c r="AE152" i="13" s="1"/>
  <c r="AE153" i="13" s="1"/>
  <c r="AE154" i="13" s="1"/>
  <c r="AE155" i="13" s="1"/>
  <c r="AE156" i="13" s="1"/>
  <c r="AE157" i="13" s="1"/>
  <c r="AE158" i="13" s="1"/>
  <c r="AE159" i="13" s="1"/>
  <c r="AE160" i="13" s="1"/>
  <c r="AE161" i="13" s="1"/>
  <c r="AE162" i="13" s="1"/>
  <c r="AE163" i="13" s="1"/>
  <c r="AE164" i="13" s="1"/>
  <c r="AE165" i="13" s="1"/>
  <c r="AE166" i="13" s="1"/>
  <c r="AE167" i="13" s="1"/>
  <c r="AE168" i="13" s="1"/>
  <c r="AE169" i="13" s="1"/>
  <c r="AE170" i="13" s="1"/>
  <c r="AE171" i="13" s="1"/>
  <c r="AE172" i="13" s="1"/>
  <c r="AE173" i="13" s="1"/>
  <c r="AE174" i="13" s="1"/>
  <c r="AE175" i="13" s="1"/>
  <c r="AE176" i="13" s="1"/>
  <c r="AE177" i="13" s="1"/>
  <c r="AE178" i="13" s="1"/>
  <c r="AE179" i="13" s="1"/>
  <c r="AE180" i="13" s="1"/>
  <c r="AE181" i="13" s="1"/>
  <c r="AE182" i="13" s="1"/>
  <c r="AE183" i="13" s="1"/>
  <c r="AE184" i="13" s="1"/>
  <c r="AE185" i="13" s="1"/>
  <c r="AE186" i="13" s="1"/>
  <c r="AE187" i="13" s="1"/>
  <c r="AE188" i="13" s="1"/>
  <c r="AE189" i="13" s="1"/>
  <c r="AE190" i="13" s="1"/>
  <c r="AE191" i="13" s="1"/>
  <c r="AE192" i="13" s="1"/>
  <c r="AE193" i="13" s="1"/>
  <c r="AE194" i="13" s="1"/>
  <c r="AE195" i="13" s="1"/>
  <c r="AE196" i="13" s="1"/>
  <c r="AE197" i="13" s="1"/>
  <c r="AE198" i="13" s="1"/>
  <c r="AE199" i="13" s="1"/>
  <c r="AE200" i="13" s="1"/>
  <c r="AE201" i="13" s="1"/>
  <c r="AE202" i="13" s="1"/>
  <c r="AE203" i="13" s="1"/>
  <c r="AE204" i="13" s="1"/>
  <c r="AE205" i="13" s="1"/>
  <c r="AE206" i="13" s="1"/>
  <c r="AE207" i="13" s="1"/>
  <c r="AE208" i="13" s="1"/>
  <c r="AE209" i="13" s="1"/>
  <c r="AE210" i="13" s="1"/>
  <c r="AE211" i="13" s="1"/>
  <c r="AE212" i="13" s="1"/>
  <c r="AE213" i="13" s="1"/>
  <c r="AE214" i="13" s="1"/>
  <c r="AE215" i="13" s="1"/>
  <c r="AE216" i="13" s="1"/>
  <c r="AE217" i="13" s="1"/>
  <c r="AE218" i="13" s="1"/>
  <c r="AE219" i="13" s="1"/>
  <c r="AE220" i="13" s="1"/>
  <c r="AE221" i="13" s="1"/>
  <c r="AE222" i="13" s="1"/>
  <c r="AE223" i="13" s="1"/>
  <c r="AE224" i="13" s="1"/>
  <c r="AE225" i="13" s="1"/>
  <c r="AE226" i="13" s="1"/>
  <c r="AE227" i="13" s="1"/>
  <c r="AE228" i="13" s="1"/>
  <c r="AE229" i="13" s="1"/>
  <c r="AE230" i="13" s="1"/>
  <c r="AE231" i="13" s="1"/>
  <c r="AE232" i="13" s="1"/>
  <c r="AE233" i="13" s="1"/>
  <c r="AE234" i="13" s="1"/>
  <c r="AE235" i="13" s="1"/>
  <c r="AE236" i="13" s="1"/>
  <c r="AE237" i="13" s="1"/>
  <c r="AE238" i="13" s="1"/>
  <c r="AE239" i="13" s="1"/>
  <c r="AE240" i="13" s="1"/>
  <c r="AE241" i="13" s="1"/>
  <c r="AE242" i="13" s="1"/>
  <c r="AE243" i="13" s="1"/>
  <c r="AE244" i="13" s="1"/>
  <c r="AE245" i="13" s="1"/>
  <c r="AE246" i="13" s="1"/>
  <c r="AE247" i="13" s="1"/>
  <c r="AE248" i="13" s="1"/>
  <c r="AE249" i="13" s="1"/>
  <c r="AE250" i="13" s="1"/>
  <c r="AE251" i="13" s="1"/>
  <c r="AE252" i="13" s="1"/>
  <c r="AE253" i="13" s="1"/>
  <c r="AE254" i="13" s="1"/>
  <c r="AE255" i="13" s="1"/>
  <c r="AE256" i="13" s="1"/>
  <c r="AE257" i="13" s="1"/>
  <c r="AE258" i="13" s="1"/>
  <c r="AE259" i="13" s="1"/>
  <c r="AE260" i="13" s="1"/>
  <c r="AE261" i="13" s="1"/>
  <c r="AE262" i="13" s="1"/>
  <c r="AE263" i="13" s="1"/>
  <c r="AE264" i="13" s="1"/>
  <c r="AE265" i="13" s="1"/>
  <c r="AE266" i="13" s="1"/>
  <c r="AE267" i="13" s="1"/>
  <c r="AE268" i="13" s="1"/>
  <c r="AE269" i="13" s="1"/>
  <c r="AE270" i="13" s="1"/>
  <c r="AE271" i="13" s="1"/>
  <c r="AE272" i="13" s="1"/>
  <c r="AE273" i="13" s="1"/>
  <c r="AE274" i="13" s="1"/>
  <c r="AE275" i="13" s="1"/>
  <c r="AE276" i="13" s="1"/>
  <c r="AE277" i="13" s="1"/>
  <c r="AE278" i="13" s="1"/>
  <c r="AE279" i="13" s="1"/>
  <c r="AE280" i="13" s="1"/>
  <c r="AE281" i="13" s="1"/>
  <c r="AE282" i="13" s="1"/>
  <c r="AE283" i="13" s="1"/>
  <c r="AE284" i="13" s="1"/>
  <c r="AE285" i="13" s="1"/>
  <c r="AE286" i="13" s="1"/>
  <c r="AE287" i="13" s="1"/>
  <c r="AE288" i="13" s="1"/>
  <c r="AE289" i="13" s="1"/>
  <c r="AE290" i="13" s="1"/>
  <c r="AE291" i="13" s="1"/>
  <c r="AE292" i="13" s="1"/>
  <c r="AE293" i="13" s="1"/>
  <c r="AE294" i="13" s="1"/>
  <c r="AE295" i="13" s="1"/>
  <c r="AE296" i="13" s="1"/>
  <c r="AE297" i="13" s="1"/>
  <c r="AE298" i="13" s="1"/>
  <c r="AE299" i="13" s="1"/>
  <c r="AE300" i="13" s="1"/>
  <c r="AE301" i="13" s="1"/>
  <c r="AE302" i="13" s="1"/>
  <c r="AE303" i="13" s="1"/>
  <c r="AE304" i="13" s="1"/>
  <c r="AE305" i="13" s="1"/>
  <c r="AE306" i="13" s="1"/>
  <c r="AE307" i="13" s="1"/>
  <c r="AE308" i="13" s="1"/>
  <c r="AE309" i="13" s="1"/>
  <c r="AE310" i="13" s="1"/>
  <c r="AE311" i="13" s="1"/>
  <c r="AE312" i="13" s="1"/>
  <c r="AE313" i="13" s="1"/>
  <c r="AE314" i="13" s="1"/>
  <c r="AE315" i="13" s="1"/>
  <c r="AE316" i="13" s="1"/>
  <c r="AE317" i="13" s="1"/>
  <c r="AE318" i="13" s="1"/>
  <c r="AE319" i="13" s="1"/>
  <c r="AE320" i="13" s="1"/>
  <c r="AE321" i="13" s="1"/>
  <c r="AE322" i="13" s="1"/>
  <c r="AE323" i="13" s="1"/>
  <c r="AE324" i="13" s="1"/>
  <c r="AE325" i="13" s="1"/>
  <c r="AE326" i="13" s="1"/>
  <c r="AE327" i="13" s="1"/>
  <c r="AE328" i="13" s="1"/>
  <c r="AE329" i="13" s="1"/>
  <c r="AE330" i="13" s="1"/>
  <c r="AE331" i="13" s="1"/>
  <c r="AE332" i="13" s="1"/>
  <c r="AE333" i="13" s="1"/>
  <c r="AE334" i="13" s="1"/>
  <c r="AE335" i="13" s="1"/>
  <c r="AE336" i="13" s="1"/>
  <c r="AE337" i="13" s="1"/>
  <c r="AE338" i="13" s="1"/>
  <c r="AE339" i="13" s="1"/>
  <c r="AE340" i="13" s="1"/>
  <c r="AE341" i="13" s="1"/>
  <c r="AE342" i="13" s="1"/>
  <c r="AE343" i="13" s="1"/>
  <c r="AE344" i="13" s="1"/>
  <c r="AE345" i="13" s="1"/>
  <c r="AE346" i="13" s="1"/>
  <c r="B104" i="13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69" i="13" s="1"/>
  <c r="B270" i="13" s="1"/>
  <c r="B271" i="13" s="1"/>
  <c r="B272" i="13" s="1"/>
  <c r="B273" i="13" s="1"/>
  <c r="B274" i="13" s="1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B286" i="13" s="1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B305" i="13" s="1"/>
  <c r="B306" i="13" s="1"/>
  <c r="B307" i="13" s="1"/>
  <c r="B308" i="13" s="1"/>
  <c r="B309" i="13" s="1"/>
  <c r="B310" i="13" s="1"/>
  <c r="B311" i="13" s="1"/>
  <c r="B312" i="13" s="1"/>
  <c r="B313" i="13" s="1"/>
  <c r="B314" i="13" s="1"/>
  <c r="B315" i="13" s="1"/>
  <c r="B316" i="13" s="1"/>
  <c r="B317" i="13" s="1"/>
  <c r="B318" i="13" s="1"/>
  <c r="B319" i="13" s="1"/>
  <c r="B320" i="13" s="1"/>
  <c r="B321" i="13" s="1"/>
  <c r="B322" i="13" s="1"/>
  <c r="B323" i="13" s="1"/>
  <c r="B324" i="13" s="1"/>
  <c r="B325" i="13" s="1"/>
  <c r="B326" i="13" s="1"/>
  <c r="B327" i="13" s="1"/>
  <c r="B328" i="13" s="1"/>
  <c r="B329" i="13" s="1"/>
  <c r="B330" i="13" s="1"/>
  <c r="B331" i="13" s="1"/>
  <c r="B332" i="13" s="1"/>
  <c r="B333" i="13" s="1"/>
  <c r="B334" i="13" s="1"/>
  <c r="B335" i="13" s="1"/>
  <c r="B336" i="13" s="1"/>
  <c r="B337" i="13" s="1"/>
  <c r="B338" i="13" s="1"/>
  <c r="B339" i="13" s="1"/>
  <c r="B340" i="13" s="1"/>
  <c r="B341" i="13" s="1"/>
  <c r="B342" i="13" s="1"/>
  <c r="B343" i="13" s="1"/>
  <c r="B344" i="13" s="1"/>
  <c r="B345" i="13" s="1"/>
  <c r="B346" i="13" s="1"/>
  <c r="B347" i="13" s="1"/>
  <c r="B348" i="13" s="1"/>
  <c r="C68" i="13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C112" i="13" s="1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32" i="13" s="1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C158" i="13" s="1"/>
  <c r="C159" i="13" s="1"/>
  <c r="C160" i="13" s="1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182" i="13" s="1"/>
  <c r="C183" i="13" s="1"/>
  <c r="C184" i="13" s="1"/>
  <c r="C185" i="13" s="1"/>
  <c r="C186" i="13" s="1"/>
  <c r="C187" i="13" s="1"/>
  <c r="C188" i="13" s="1"/>
  <c r="C189" i="13" s="1"/>
  <c r="C190" i="13" s="1"/>
  <c r="C191" i="13" s="1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C206" i="13" s="1"/>
  <c r="C207" i="13" s="1"/>
  <c r="C208" i="13" s="1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C223" i="13" s="1"/>
  <c r="C224" i="13" s="1"/>
  <c r="C225" i="13" s="1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C240" i="13" s="1"/>
  <c r="C241" i="13" s="1"/>
  <c r="C242" i="13" s="1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C257" i="13" s="1"/>
  <c r="C258" i="13" s="1"/>
  <c r="C259" i="13" s="1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C274" i="13" s="1"/>
  <c r="C275" i="13" s="1"/>
  <c r="C276" i="13" s="1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C291" i="13" s="1"/>
  <c r="C292" i="13" s="1"/>
  <c r="C293" i="13" s="1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C308" i="13" s="1"/>
  <c r="C309" i="13" s="1"/>
  <c r="C310" i="13" s="1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C325" i="13" s="1"/>
  <c r="C326" i="13" s="1"/>
  <c r="C327" i="13" s="1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C342" i="13" s="1"/>
  <c r="C343" i="13" s="1"/>
  <c r="C344" i="13" s="1"/>
  <c r="C345" i="13" s="1"/>
  <c r="C346" i="13" s="1"/>
  <c r="C347" i="13" s="1"/>
  <c r="C348" i="13" s="1"/>
  <c r="AW57" i="13"/>
  <c r="AK58" i="13" s="1"/>
  <c r="AT58" i="13" s="1"/>
  <c r="AV57" i="13"/>
  <c r="AJ58" i="13" s="1"/>
  <c r="AS58" i="13" s="1"/>
  <c r="AO8" i="13"/>
  <c r="AR8" i="13"/>
  <c r="BF58" i="13" l="1"/>
  <c r="H18" i="14" s="1"/>
  <c r="BI58" i="13"/>
  <c r="BJ58" i="13"/>
  <c r="BG58" i="13"/>
  <c r="I18" i="14" s="1"/>
  <c r="BH8" i="13"/>
  <c r="BE8" i="13"/>
  <c r="AU8" i="13"/>
  <c r="AI9" i="13" s="1"/>
  <c r="AV58" i="13"/>
  <c r="AJ59" i="13" s="1"/>
  <c r="AS59" i="13" s="1"/>
  <c r="AW58" i="13"/>
  <c r="AK59" i="13" s="1"/>
  <c r="AT59" i="13" s="1"/>
  <c r="AO9" i="13"/>
  <c r="AR9" i="13"/>
  <c r="BJ59" i="13" l="1"/>
  <c r="BG59" i="13"/>
  <c r="I19" i="14" s="1"/>
  <c r="BH9" i="13"/>
  <c r="BE9" i="13"/>
  <c r="BI59" i="13"/>
  <c r="BF59" i="13"/>
  <c r="H19" i="14" s="1"/>
  <c r="AU9" i="13"/>
  <c r="AI10" i="13" s="1"/>
  <c r="AR10" i="13" s="1"/>
  <c r="AW59" i="13"/>
  <c r="AK60" i="13" s="1"/>
  <c r="AT60" i="13" s="1"/>
  <c r="AC347" i="13"/>
  <c r="AC348" i="13" s="1"/>
  <c r="AD347" i="13"/>
  <c r="AD348" i="13" s="1"/>
  <c r="AV59" i="13"/>
  <c r="AJ60" i="13" s="1"/>
  <c r="AS60" i="13" s="1"/>
  <c r="AE347" i="13"/>
  <c r="AE348" i="13" s="1"/>
  <c r="AO10" i="13"/>
  <c r="BH10" i="13" l="1"/>
  <c r="BE10" i="13"/>
  <c r="BJ60" i="13"/>
  <c r="BG60" i="13"/>
  <c r="I20" i="14" s="1"/>
  <c r="BI60" i="13"/>
  <c r="BF60" i="13"/>
  <c r="H20" i="14" s="1"/>
  <c r="AU10" i="13"/>
  <c r="AI11" i="13" s="1"/>
  <c r="AV60" i="13"/>
  <c r="AJ61" i="13" s="1"/>
  <c r="AS61" i="13" s="1"/>
  <c r="AW60" i="13"/>
  <c r="AK61" i="13" s="1"/>
  <c r="AT61" i="13" s="1"/>
  <c r="AR11" i="13"/>
  <c r="AO11" i="13"/>
  <c r="BJ61" i="13" l="1"/>
  <c r="BG61" i="13"/>
  <c r="I21" i="14" s="1"/>
  <c r="BH11" i="13"/>
  <c r="BE11" i="13"/>
  <c r="BI61" i="13"/>
  <c r="BF61" i="13"/>
  <c r="H21" i="14" s="1"/>
  <c r="AU11" i="13"/>
  <c r="AI12" i="13" s="1"/>
  <c r="AV61" i="13"/>
  <c r="AJ62" i="13" s="1"/>
  <c r="AS62" i="13" s="1"/>
  <c r="AW61" i="13"/>
  <c r="AK62" i="13" s="1"/>
  <c r="AT62" i="13" s="1"/>
  <c r="AO12" i="13"/>
  <c r="AR12" i="13"/>
  <c r="BE12" i="13" l="1"/>
  <c r="BH12" i="13"/>
  <c r="AU12" i="13"/>
  <c r="AI13" i="13" s="1"/>
  <c r="AW62" i="13"/>
  <c r="AK63" i="13" s="1"/>
  <c r="AT63" i="13" s="1"/>
  <c r="AV62" i="13"/>
  <c r="AJ63" i="13" s="1"/>
  <c r="AS63" i="13" s="1"/>
  <c r="AO13" i="13"/>
  <c r="AR13" i="13"/>
  <c r="BE13" i="13" l="1"/>
  <c r="BH13" i="13"/>
  <c r="AU13" i="13"/>
  <c r="AI14" i="13" s="1"/>
  <c r="AV63" i="13"/>
  <c r="AJ64" i="13" s="1"/>
  <c r="AS64" i="13" s="1"/>
  <c r="AW63" i="13"/>
  <c r="AK64" i="13" s="1"/>
  <c r="AT64" i="13" s="1"/>
  <c r="AO14" i="13"/>
  <c r="AR14" i="13"/>
  <c r="BH14" i="13" l="1"/>
  <c r="BE14" i="13"/>
  <c r="AU14" i="13"/>
  <c r="AI15" i="13" s="1"/>
  <c r="AW64" i="13"/>
  <c r="AK65" i="13" s="1"/>
  <c r="AT65" i="13" s="1"/>
  <c r="AV64" i="13"/>
  <c r="AJ65" i="13" s="1"/>
  <c r="AS65" i="13" s="1"/>
  <c r="AO15" i="13"/>
  <c r="AR15" i="13"/>
  <c r="BH15" i="13" l="1"/>
  <c r="BE15" i="13"/>
  <c r="AU15" i="13"/>
  <c r="AI16" i="13" s="1"/>
  <c r="AV65" i="13"/>
  <c r="AJ66" i="13" s="1"/>
  <c r="AS66" i="13" s="1"/>
  <c r="AM3" i="13" s="1"/>
  <c r="AW65" i="13"/>
  <c r="AK66" i="13" s="1"/>
  <c r="AT66" i="13" s="1"/>
  <c r="AN3" i="13" s="1"/>
  <c r="AO16" i="13"/>
  <c r="AR16" i="13"/>
  <c r="BH16" i="13" l="1"/>
  <c r="BE16" i="13"/>
  <c r="AU16" i="13"/>
  <c r="AI17" i="13" s="1"/>
  <c r="AV66" i="13"/>
  <c r="AJ67" i="13" s="1"/>
  <c r="AW66" i="13"/>
  <c r="AK67" i="13" s="1"/>
  <c r="AO17" i="13"/>
  <c r="AR17" i="13"/>
  <c r="BH17" i="13" l="1"/>
  <c r="BE17" i="13"/>
  <c r="AU17" i="13"/>
  <c r="AI18" i="13" s="1"/>
  <c r="AO18" i="13"/>
  <c r="AR18" i="13"/>
  <c r="BH18" i="13" l="1"/>
  <c r="BE18" i="13"/>
  <c r="AU18" i="13"/>
  <c r="AI19" i="13" s="1"/>
  <c r="AO19" i="13"/>
  <c r="AR19" i="13"/>
  <c r="BH19" i="13" l="1"/>
  <c r="BE19" i="13"/>
  <c r="AU19" i="13"/>
  <c r="AI20" i="13" s="1"/>
  <c r="AR20" i="13" s="1"/>
  <c r="AO20" i="13"/>
  <c r="BH20" i="13" l="1"/>
  <c r="BE20" i="13"/>
  <c r="AU20" i="13"/>
  <c r="AI21" i="13" s="1"/>
  <c r="AO21" i="13"/>
  <c r="AR21" i="13"/>
  <c r="BH21" i="13" l="1"/>
  <c r="BE21" i="13"/>
  <c r="AU21" i="13"/>
  <c r="AI22" i="13" s="1"/>
  <c r="AO22" i="13"/>
  <c r="AR22" i="13"/>
  <c r="BH22" i="13" l="1"/>
  <c r="BE22" i="13"/>
  <c r="AU22" i="13"/>
  <c r="AI23" i="13" s="1"/>
  <c r="AO23" i="13"/>
  <c r="AR23" i="13"/>
  <c r="BE23" i="13" l="1"/>
  <c r="BH23" i="13"/>
  <c r="AU23" i="13"/>
  <c r="AI24" i="13" s="1"/>
  <c r="AO24" i="13"/>
  <c r="AR24" i="13"/>
  <c r="BH24" i="13" l="1"/>
  <c r="BE24" i="13"/>
  <c r="AU24" i="13"/>
  <c r="AI25" i="13" s="1"/>
  <c r="AR25" i="13"/>
  <c r="AO25" i="13"/>
  <c r="BH25" i="13" l="1"/>
  <c r="BE25" i="13"/>
  <c r="AU25" i="13"/>
  <c r="AI26" i="13" s="1"/>
  <c r="AO26" i="13"/>
  <c r="AR26" i="13"/>
  <c r="BH26" i="13" l="1"/>
  <c r="BE26" i="13"/>
  <c r="AU26" i="13"/>
  <c r="AI27" i="13" s="1"/>
  <c r="AR27" i="13" s="1"/>
  <c r="AO27" i="13"/>
  <c r="BH27" i="13" l="1"/>
  <c r="BE27" i="13"/>
  <c r="AU27" i="13"/>
  <c r="AI28" i="13" s="1"/>
  <c r="AR28" i="13" s="1"/>
  <c r="AO28" i="13"/>
  <c r="BH28" i="13" l="1"/>
  <c r="BE28" i="13"/>
  <c r="AU28" i="13"/>
  <c r="AI29" i="13" s="1"/>
  <c r="AR29" i="13"/>
  <c r="AO29" i="13"/>
  <c r="BE29" i="13" l="1"/>
  <c r="BH29" i="13"/>
  <c r="AU29" i="13"/>
  <c r="AI30" i="13" s="1"/>
  <c r="AR30" i="13" s="1"/>
  <c r="AO30" i="13"/>
  <c r="BH30" i="13" l="1"/>
  <c r="BE30" i="13"/>
  <c r="AU30" i="13"/>
  <c r="AI31" i="13" s="1"/>
  <c r="AO31" i="13"/>
  <c r="AR31" i="13"/>
  <c r="BE31" i="13" l="1"/>
  <c r="BH31" i="13"/>
  <c r="AU31" i="13"/>
  <c r="AI32" i="13" s="1"/>
  <c r="AR32" i="13" s="1"/>
  <c r="AO32" i="13"/>
  <c r="BH32" i="13" l="1"/>
  <c r="BE32" i="13"/>
  <c r="AU32" i="13"/>
  <c r="AI33" i="13" s="1"/>
  <c r="AR33" i="13"/>
  <c r="AO33" i="13"/>
  <c r="BH33" i="13" l="1"/>
  <c r="BE33" i="13"/>
  <c r="AU33" i="13"/>
  <c r="AI34" i="13" s="1"/>
  <c r="AO34" i="13"/>
  <c r="AR34" i="13"/>
  <c r="BE34" i="13" l="1"/>
  <c r="BH34" i="13"/>
  <c r="AU34" i="13"/>
  <c r="AI35" i="13" s="1"/>
  <c r="AR35" i="13" s="1"/>
  <c r="AO35" i="13"/>
  <c r="BH35" i="13" l="1"/>
  <c r="BE35" i="13"/>
  <c r="AU35" i="13"/>
  <c r="AI36" i="13" s="1"/>
  <c r="AO36" i="13"/>
  <c r="AR36" i="13"/>
  <c r="BE36" i="13" l="1"/>
  <c r="BH36" i="13"/>
  <c r="AU36" i="13"/>
  <c r="AI37" i="13" s="1"/>
  <c r="AO37" i="13"/>
  <c r="AR37" i="13"/>
  <c r="BH37" i="13" l="1"/>
  <c r="BE37" i="13"/>
  <c r="AU37" i="13"/>
  <c r="AI38" i="13" s="1"/>
  <c r="AO38" i="13"/>
  <c r="AR38" i="13"/>
  <c r="BH38" i="13" l="1"/>
  <c r="BE38" i="13"/>
  <c r="AU38" i="13"/>
  <c r="AI39" i="13" s="1"/>
  <c r="AO39" i="13"/>
  <c r="AR39" i="13"/>
  <c r="BE39" i="13" l="1"/>
  <c r="BH39" i="13"/>
  <c r="AU39" i="13"/>
  <c r="AI40" i="13" s="1"/>
  <c r="AO40" i="13"/>
  <c r="AR40" i="13"/>
  <c r="BH40" i="13" l="1"/>
  <c r="BE40" i="13"/>
  <c r="AU40" i="13"/>
  <c r="AI41" i="13" s="1"/>
  <c r="AO41" i="13"/>
  <c r="AR41" i="13"/>
  <c r="BH41" i="13" l="1"/>
  <c r="BE41" i="13"/>
  <c r="AU41" i="13"/>
  <c r="AI42" i="13" s="1"/>
  <c r="AO42" i="13"/>
  <c r="AR42" i="13"/>
  <c r="BH42" i="13" l="1"/>
  <c r="BE42" i="13"/>
  <c r="AU42" i="13"/>
  <c r="AI43" i="13" s="1"/>
  <c r="AR43" i="13" s="1"/>
  <c r="AO43" i="13"/>
  <c r="BH43" i="13" l="1"/>
  <c r="BE43" i="13"/>
  <c r="AU43" i="13"/>
  <c r="AI44" i="13" s="1"/>
  <c r="AR44" i="13" s="1"/>
  <c r="AO44" i="13"/>
  <c r="BH44" i="13" l="1"/>
  <c r="BE44" i="13"/>
  <c r="AU44" i="13"/>
  <c r="AI45" i="13" s="1"/>
  <c r="AR45" i="13"/>
  <c r="AO45" i="13"/>
  <c r="BE45" i="13" l="1"/>
  <c r="BH45" i="13"/>
  <c r="AU45" i="13"/>
  <c r="AI46" i="13" s="1"/>
  <c r="AO46" i="13"/>
  <c r="AR46" i="13"/>
  <c r="BH46" i="13" l="1"/>
  <c r="BE46" i="13"/>
  <c r="G6" i="14" s="1"/>
  <c r="AU46" i="13"/>
  <c r="AI47" i="13" s="1"/>
  <c r="AR47" i="13" s="1"/>
  <c r="AO47" i="13"/>
  <c r="BE47" i="13" l="1"/>
  <c r="G7" i="14" s="1"/>
  <c r="BH47" i="13"/>
  <c r="AU47" i="13"/>
  <c r="AI48" i="13" s="1"/>
  <c r="AR48" i="13" s="1"/>
  <c r="AO48" i="13"/>
  <c r="BH48" i="13" l="1"/>
  <c r="BE48" i="13"/>
  <c r="G8" i="14" s="1"/>
  <c r="AU48" i="13"/>
  <c r="AI49" i="13" s="1"/>
  <c r="AR49" i="13" s="1"/>
  <c r="AO49" i="13"/>
  <c r="BH49" i="13" l="1"/>
  <c r="BE49" i="13"/>
  <c r="G9" i="14" s="1"/>
  <c r="AU49" i="13"/>
  <c r="AI50" i="13" s="1"/>
  <c r="AR50" i="13" s="1"/>
  <c r="AO50" i="13"/>
  <c r="BH50" i="13" l="1"/>
  <c r="BE50" i="13"/>
  <c r="G10" i="14" s="1"/>
  <c r="AU50" i="13"/>
  <c r="AI51" i="13" s="1"/>
  <c r="AO51" i="13"/>
  <c r="AR51" i="13"/>
  <c r="BH51" i="13" l="1"/>
  <c r="BE51" i="13"/>
  <c r="G11" i="14" s="1"/>
  <c r="AU51" i="13"/>
  <c r="AI52" i="13" s="1"/>
  <c r="AR52" i="13" s="1"/>
  <c r="AO52" i="13"/>
  <c r="BH52" i="13" l="1"/>
  <c r="BE52" i="13"/>
  <c r="G12" i="14" s="1"/>
  <c r="AU52" i="13"/>
  <c r="AI53" i="13" s="1"/>
  <c r="AR53" i="13" s="1"/>
  <c r="AO53" i="13"/>
  <c r="BE53" i="13" l="1"/>
  <c r="G13" i="14" s="1"/>
  <c r="BH53" i="13"/>
  <c r="AU53" i="13"/>
  <c r="AI54" i="13" s="1"/>
  <c r="AR54" i="13"/>
  <c r="AO54" i="13"/>
  <c r="BH54" i="13" l="1"/>
  <c r="BE54" i="13"/>
  <c r="G14" i="14" s="1"/>
  <c r="AU54" i="13"/>
  <c r="AI55" i="13" s="1"/>
  <c r="AR55" i="13"/>
  <c r="AO55" i="13"/>
  <c r="BE55" i="13" l="1"/>
  <c r="G15" i="14" s="1"/>
  <c r="BH55" i="13"/>
  <c r="AU55" i="13"/>
  <c r="AI56" i="13" s="1"/>
  <c r="AR56" i="13"/>
  <c r="AO56" i="13"/>
  <c r="AO57" i="13" s="1"/>
  <c r="AO58" i="13" s="1"/>
  <c r="AO59" i="13" s="1"/>
  <c r="AO60" i="13" s="1"/>
  <c r="AO61" i="13" s="1"/>
  <c r="AO62" i="13" s="1"/>
  <c r="AO63" i="13" s="1"/>
  <c r="AO64" i="13" s="1"/>
  <c r="AO65" i="13" s="1"/>
  <c r="AO66" i="13" s="1"/>
  <c r="AO67" i="13" s="1"/>
  <c r="BH56" i="13" l="1"/>
  <c r="BE56" i="13"/>
  <c r="G16" i="14" s="1"/>
  <c r="AO68" i="13"/>
  <c r="AO69" i="13" s="1"/>
  <c r="AO70" i="13" s="1"/>
  <c r="AO71" i="13" s="1"/>
  <c r="AO72" i="13" s="1"/>
  <c r="AO73" i="13" s="1"/>
  <c r="AO74" i="13" s="1"/>
  <c r="AO75" i="13" s="1"/>
  <c r="AO76" i="13" s="1"/>
  <c r="AO77" i="13" s="1"/>
  <c r="AO78" i="13" s="1"/>
  <c r="AO79" i="13" s="1"/>
  <c r="AO80" i="13" s="1"/>
  <c r="AO81" i="13" s="1"/>
  <c r="AO82" i="13" s="1"/>
  <c r="AO83" i="13" s="1"/>
  <c r="AO84" i="13" s="1"/>
  <c r="AO85" i="13" s="1"/>
  <c r="AO86" i="13" s="1"/>
  <c r="AO87" i="13" s="1"/>
  <c r="AO88" i="13" s="1"/>
  <c r="AO89" i="13" s="1"/>
  <c r="AO90" i="13" s="1"/>
  <c r="AO91" i="13" s="1"/>
  <c r="AO92" i="13" s="1"/>
  <c r="AO93" i="13" s="1"/>
  <c r="AO94" i="13" s="1"/>
  <c r="AO95" i="13" s="1"/>
  <c r="AO96" i="13" s="1"/>
  <c r="AO97" i="13" s="1"/>
  <c r="AO98" i="13" s="1"/>
  <c r="AO99" i="13" s="1"/>
  <c r="AO100" i="13" s="1"/>
  <c r="AO101" i="13" s="1"/>
  <c r="AO102" i="13" s="1"/>
  <c r="AO103" i="13" s="1"/>
  <c r="AO104" i="13" s="1"/>
  <c r="AO105" i="13" s="1"/>
  <c r="AO106" i="13" s="1"/>
  <c r="AO107" i="13" s="1"/>
  <c r="AO108" i="13" s="1"/>
  <c r="AO109" i="13" s="1"/>
  <c r="AO110" i="13" s="1"/>
  <c r="AO111" i="13" s="1"/>
  <c r="AO112" i="13" s="1"/>
  <c r="AO113" i="13" s="1"/>
  <c r="AO114" i="13" s="1"/>
  <c r="AO115" i="13" s="1"/>
  <c r="AO116" i="13" s="1"/>
  <c r="AO117" i="13" s="1"/>
  <c r="AO118" i="13" s="1"/>
  <c r="AO119" i="13" s="1"/>
  <c r="AO120" i="13" s="1"/>
  <c r="AO121" i="13" s="1"/>
  <c r="AO122" i="13" s="1"/>
  <c r="AO123" i="13" s="1"/>
  <c r="AO124" i="13" s="1"/>
  <c r="AO125" i="13" s="1"/>
  <c r="AO126" i="13" s="1"/>
  <c r="AO127" i="13" s="1"/>
  <c r="AO128" i="13" s="1"/>
  <c r="AO129" i="13" s="1"/>
  <c r="AO130" i="13" s="1"/>
  <c r="AO131" i="13" s="1"/>
  <c r="AO132" i="13" s="1"/>
  <c r="AO133" i="13" s="1"/>
  <c r="AO134" i="13" s="1"/>
  <c r="AO135" i="13" s="1"/>
  <c r="AO136" i="13" s="1"/>
  <c r="AO137" i="13" s="1"/>
  <c r="AO138" i="13" s="1"/>
  <c r="AO139" i="13" s="1"/>
  <c r="AO140" i="13" s="1"/>
  <c r="AO141" i="13" s="1"/>
  <c r="AO142" i="13" s="1"/>
  <c r="AO143" i="13" s="1"/>
  <c r="AO144" i="13" s="1"/>
  <c r="AO145" i="13" s="1"/>
  <c r="AO146" i="13" s="1"/>
  <c r="AO147" i="13" s="1"/>
  <c r="AO148" i="13" s="1"/>
  <c r="AO149" i="13" s="1"/>
  <c r="AO150" i="13" s="1"/>
  <c r="AO151" i="13" s="1"/>
  <c r="AO152" i="13" s="1"/>
  <c r="AO153" i="13" s="1"/>
  <c r="AO154" i="13" s="1"/>
  <c r="AO155" i="13" s="1"/>
  <c r="AO156" i="13" s="1"/>
  <c r="AO157" i="13" s="1"/>
  <c r="AO158" i="13" s="1"/>
  <c r="AO159" i="13" s="1"/>
  <c r="AO160" i="13" s="1"/>
  <c r="AO161" i="13" s="1"/>
  <c r="AO162" i="13" s="1"/>
  <c r="AO163" i="13" s="1"/>
  <c r="AO164" i="13" s="1"/>
  <c r="AO165" i="13" s="1"/>
  <c r="AO166" i="13" s="1"/>
  <c r="AO167" i="13" s="1"/>
  <c r="AO168" i="13" s="1"/>
  <c r="AO169" i="13" s="1"/>
  <c r="AO170" i="13" s="1"/>
  <c r="AO171" i="13" s="1"/>
  <c r="AO172" i="13" s="1"/>
  <c r="AO173" i="13" s="1"/>
  <c r="AO174" i="13" s="1"/>
  <c r="AO175" i="13" s="1"/>
  <c r="AO176" i="13" s="1"/>
  <c r="AO177" i="13" s="1"/>
  <c r="AO178" i="13" s="1"/>
  <c r="AO179" i="13" s="1"/>
  <c r="AO180" i="13" s="1"/>
  <c r="AO181" i="13" s="1"/>
  <c r="AO182" i="13" s="1"/>
  <c r="AO183" i="13" s="1"/>
  <c r="AO184" i="13" s="1"/>
  <c r="AO185" i="13" s="1"/>
  <c r="AO186" i="13" s="1"/>
  <c r="AO187" i="13" s="1"/>
  <c r="AO188" i="13" s="1"/>
  <c r="AO189" i="13" s="1"/>
  <c r="AO190" i="13" s="1"/>
  <c r="AO191" i="13" s="1"/>
  <c r="AO192" i="13" s="1"/>
  <c r="AO193" i="13" s="1"/>
  <c r="AO194" i="13" s="1"/>
  <c r="AO195" i="13" s="1"/>
  <c r="AO196" i="13" s="1"/>
  <c r="AO197" i="13" s="1"/>
  <c r="AO198" i="13" s="1"/>
  <c r="AO199" i="13" s="1"/>
  <c r="AO200" i="13" s="1"/>
  <c r="AO201" i="13" s="1"/>
  <c r="AO202" i="13" s="1"/>
  <c r="AO203" i="13" s="1"/>
  <c r="AO204" i="13" s="1"/>
  <c r="AO205" i="13" s="1"/>
  <c r="AO206" i="13" s="1"/>
  <c r="AO207" i="13" s="1"/>
  <c r="AO208" i="13" s="1"/>
  <c r="AO209" i="13" s="1"/>
  <c r="AO210" i="13" s="1"/>
  <c r="AO211" i="13" s="1"/>
  <c r="AO212" i="13" s="1"/>
  <c r="AO213" i="13" s="1"/>
  <c r="AO214" i="13" s="1"/>
  <c r="AO215" i="13" s="1"/>
  <c r="AO216" i="13" s="1"/>
  <c r="AO217" i="13" s="1"/>
  <c r="AO218" i="13" s="1"/>
  <c r="AO219" i="13" s="1"/>
  <c r="AO220" i="13" s="1"/>
  <c r="AO221" i="13" s="1"/>
  <c r="AO222" i="13" s="1"/>
  <c r="AO223" i="13" s="1"/>
  <c r="AO224" i="13" s="1"/>
  <c r="AO225" i="13" s="1"/>
  <c r="AO226" i="13" s="1"/>
  <c r="AO227" i="13" s="1"/>
  <c r="AO228" i="13" s="1"/>
  <c r="AO229" i="13" s="1"/>
  <c r="AO230" i="13" s="1"/>
  <c r="AO231" i="13" s="1"/>
  <c r="AO232" i="13" s="1"/>
  <c r="AO233" i="13" s="1"/>
  <c r="AO234" i="13" s="1"/>
  <c r="AO235" i="13" s="1"/>
  <c r="AO236" i="13" s="1"/>
  <c r="AO237" i="13" s="1"/>
  <c r="AO238" i="13" s="1"/>
  <c r="AO239" i="13" s="1"/>
  <c r="AO240" i="13" s="1"/>
  <c r="AO241" i="13" s="1"/>
  <c r="AO242" i="13" s="1"/>
  <c r="AO243" i="13" s="1"/>
  <c r="AO244" i="13" s="1"/>
  <c r="AO245" i="13" s="1"/>
  <c r="AO246" i="13" s="1"/>
  <c r="AO247" i="13" s="1"/>
  <c r="AO248" i="13" s="1"/>
  <c r="AO249" i="13" s="1"/>
  <c r="AO250" i="13" s="1"/>
  <c r="AO251" i="13" s="1"/>
  <c r="AO252" i="13" s="1"/>
  <c r="AO253" i="13" s="1"/>
  <c r="AO254" i="13" s="1"/>
  <c r="AO255" i="13" s="1"/>
  <c r="AO256" i="13" s="1"/>
  <c r="AO257" i="13" s="1"/>
  <c r="AO258" i="13" s="1"/>
  <c r="AO259" i="13" s="1"/>
  <c r="AO260" i="13" s="1"/>
  <c r="AO261" i="13" s="1"/>
  <c r="AO262" i="13" s="1"/>
  <c r="AO263" i="13" s="1"/>
  <c r="AO264" i="13" s="1"/>
  <c r="AO265" i="13" s="1"/>
  <c r="AO266" i="13" s="1"/>
  <c r="AO267" i="13" s="1"/>
  <c r="AO268" i="13" s="1"/>
  <c r="AO269" i="13" s="1"/>
  <c r="AO270" i="13" s="1"/>
  <c r="AO271" i="13" s="1"/>
  <c r="AO272" i="13" s="1"/>
  <c r="AO273" i="13" s="1"/>
  <c r="AO274" i="13" s="1"/>
  <c r="AO275" i="13" s="1"/>
  <c r="AO276" i="13" s="1"/>
  <c r="AO277" i="13" s="1"/>
  <c r="AO278" i="13" s="1"/>
  <c r="AO279" i="13" s="1"/>
  <c r="AO280" i="13" s="1"/>
  <c r="AO281" i="13" s="1"/>
  <c r="AO282" i="13" s="1"/>
  <c r="AO283" i="13" s="1"/>
  <c r="AO284" i="13" s="1"/>
  <c r="AO285" i="13" s="1"/>
  <c r="AO286" i="13" s="1"/>
  <c r="AO287" i="13" s="1"/>
  <c r="AO288" i="13" s="1"/>
  <c r="AO289" i="13" s="1"/>
  <c r="AO290" i="13" s="1"/>
  <c r="AO291" i="13" s="1"/>
  <c r="AO292" i="13" s="1"/>
  <c r="AO293" i="13" s="1"/>
  <c r="AO294" i="13" s="1"/>
  <c r="AO295" i="13" s="1"/>
  <c r="AO296" i="13" s="1"/>
  <c r="AO297" i="13" s="1"/>
  <c r="AO298" i="13" s="1"/>
  <c r="AO299" i="13" s="1"/>
  <c r="AO300" i="13" s="1"/>
  <c r="AO301" i="13" s="1"/>
  <c r="AO302" i="13" s="1"/>
  <c r="AO303" i="13" s="1"/>
  <c r="AO304" i="13" s="1"/>
  <c r="AO305" i="13" s="1"/>
  <c r="AO306" i="13" s="1"/>
  <c r="AO307" i="13" s="1"/>
  <c r="AO308" i="13" s="1"/>
  <c r="AO309" i="13" s="1"/>
  <c r="AO310" i="13" s="1"/>
  <c r="AO311" i="13" s="1"/>
  <c r="AO312" i="13" s="1"/>
  <c r="AO313" i="13" s="1"/>
  <c r="AO314" i="13" s="1"/>
  <c r="AO315" i="13" s="1"/>
  <c r="AO316" i="13" s="1"/>
  <c r="AO317" i="13" s="1"/>
  <c r="AO318" i="13" s="1"/>
  <c r="AO319" i="13" s="1"/>
  <c r="AO320" i="13" s="1"/>
  <c r="AO321" i="13" s="1"/>
  <c r="AO322" i="13" s="1"/>
  <c r="AO323" i="13" s="1"/>
  <c r="AO324" i="13" s="1"/>
  <c r="AO325" i="13" s="1"/>
  <c r="AO326" i="13" s="1"/>
  <c r="AO327" i="13" s="1"/>
  <c r="AO328" i="13" s="1"/>
  <c r="AO329" i="13" s="1"/>
  <c r="AO330" i="13" s="1"/>
  <c r="AO331" i="13" s="1"/>
  <c r="AO332" i="13" s="1"/>
  <c r="AO333" i="13" s="1"/>
  <c r="AO334" i="13" s="1"/>
  <c r="AO335" i="13" s="1"/>
  <c r="AO336" i="13" s="1"/>
  <c r="AO337" i="13" s="1"/>
  <c r="AO338" i="13" s="1"/>
  <c r="AO339" i="13" s="1"/>
  <c r="AO340" i="13" s="1"/>
  <c r="AO341" i="13" s="1"/>
  <c r="AO342" i="13" s="1"/>
  <c r="AO343" i="13" s="1"/>
  <c r="AO344" i="13" s="1"/>
  <c r="AO345" i="13" s="1"/>
  <c r="AO346" i="13" s="1"/>
  <c r="AO347" i="13" s="1"/>
  <c r="AL67" i="13"/>
  <c r="AL68" i="13" s="1"/>
  <c r="AL69" i="13" s="1"/>
  <c r="AL70" i="13" s="1"/>
  <c r="AL71" i="13" s="1"/>
  <c r="AL72" i="13" s="1"/>
  <c r="AL73" i="13" s="1"/>
  <c r="AL74" i="13" s="1"/>
  <c r="AL75" i="13" s="1"/>
  <c r="AL76" i="13" s="1"/>
  <c r="AL77" i="13" s="1"/>
  <c r="AL78" i="13" s="1"/>
  <c r="AL79" i="13" s="1"/>
  <c r="AL80" i="13" s="1"/>
  <c r="AL81" i="13" s="1"/>
  <c r="AL82" i="13" s="1"/>
  <c r="AL83" i="13" s="1"/>
  <c r="AL84" i="13" s="1"/>
  <c r="AL85" i="13" s="1"/>
  <c r="AL86" i="13" s="1"/>
  <c r="AL87" i="13" s="1"/>
  <c r="AL88" i="13" s="1"/>
  <c r="AL89" i="13" s="1"/>
  <c r="AL90" i="13" s="1"/>
  <c r="AL91" i="13" s="1"/>
  <c r="AL92" i="13" s="1"/>
  <c r="AL93" i="13" s="1"/>
  <c r="AL94" i="13" s="1"/>
  <c r="AL95" i="13" s="1"/>
  <c r="AL96" i="13" s="1"/>
  <c r="AL97" i="13" s="1"/>
  <c r="AL98" i="13" s="1"/>
  <c r="AL99" i="13" s="1"/>
  <c r="AL100" i="13" s="1"/>
  <c r="AL101" i="13" s="1"/>
  <c r="AL102" i="13" s="1"/>
  <c r="AL103" i="13" s="1"/>
  <c r="AL104" i="13" s="1"/>
  <c r="AL105" i="13" s="1"/>
  <c r="AL106" i="13" s="1"/>
  <c r="AL107" i="13" s="1"/>
  <c r="AL108" i="13" s="1"/>
  <c r="AL109" i="13" s="1"/>
  <c r="AL110" i="13" s="1"/>
  <c r="AL111" i="13" s="1"/>
  <c r="AL112" i="13" s="1"/>
  <c r="AL113" i="13" s="1"/>
  <c r="AL114" i="13" s="1"/>
  <c r="AL115" i="13" s="1"/>
  <c r="AL116" i="13" s="1"/>
  <c r="AL117" i="13" s="1"/>
  <c r="AL118" i="13" s="1"/>
  <c r="AL119" i="13" s="1"/>
  <c r="AL120" i="13" s="1"/>
  <c r="AL121" i="13" s="1"/>
  <c r="AL122" i="13" s="1"/>
  <c r="AL123" i="13" s="1"/>
  <c r="AL124" i="13" s="1"/>
  <c r="AL125" i="13" s="1"/>
  <c r="AL126" i="13" s="1"/>
  <c r="AL127" i="13" s="1"/>
  <c r="AL128" i="13" s="1"/>
  <c r="AL129" i="13" s="1"/>
  <c r="AL130" i="13" s="1"/>
  <c r="AL131" i="13" s="1"/>
  <c r="AL132" i="13" s="1"/>
  <c r="AL133" i="13" s="1"/>
  <c r="AL134" i="13" s="1"/>
  <c r="AL135" i="13" s="1"/>
  <c r="AL136" i="13" s="1"/>
  <c r="AL137" i="13" s="1"/>
  <c r="AL138" i="13" s="1"/>
  <c r="AL139" i="13" s="1"/>
  <c r="AL140" i="13" s="1"/>
  <c r="AL141" i="13" s="1"/>
  <c r="AL142" i="13" s="1"/>
  <c r="AL143" i="13" s="1"/>
  <c r="AL144" i="13" s="1"/>
  <c r="AL145" i="13" s="1"/>
  <c r="AL146" i="13" s="1"/>
  <c r="AL147" i="13" s="1"/>
  <c r="AL148" i="13" s="1"/>
  <c r="AL149" i="13" s="1"/>
  <c r="AL150" i="13" s="1"/>
  <c r="AL151" i="13" s="1"/>
  <c r="AL152" i="13" s="1"/>
  <c r="AL153" i="13" s="1"/>
  <c r="AL154" i="13" s="1"/>
  <c r="AL155" i="13" s="1"/>
  <c r="AL156" i="13" s="1"/>
  <c r="AL157" i="13" s="1"/>
  <c r="AL158" i="13" s="1"/>
  <c r="AL159" i="13" s="1"/>
  <c r="AL160" i="13" s="1"/>
  <c r="AL161" i="13" s="1"/>
  <c r="AL162" i="13" s="1"/>
  <c r="AL163" i="13" s="1"/>
  <c r="AL164" i="13" s="1"/>
  <c r="AL165" i="13" s="1"/>
  <c r="AL166" i="13" s="1"/>
  <c r="AL167" i="13" s="1"/>
  <c r="AL168" i="13" s="1"/>
  <c r="AL169" i="13" s="1"/>
  <c r="AL170" i="13" s="1"/>
  <c r="AL171" i="13" s="1"/>
  <c r="AL172" i="13" s="1"/>
  <c r="AL173" i="13" s="1"/>
  <c r="AL174" i="13" s="1"/>
  <c r="AL175" i="13" s="1"/>
  <c r="AL176" i="13" s="1"/>
  <c r="AL177" i="13" s="1"/>
  <c r="AL178" i="13" s="1"/>
  <c r="AL179" i="13" s="1"/>
  <c r="AL180" i="13" s="1"/>
  <c r="AL181" i="13" s="1"/>
  <c r="AL182" i="13" s="1"/>
  <c r="AL183" i="13" s="1"/>
  <c r="AL184" i="13" s="1"/>
  <c r="AL185" i="13" s="1"/>
  <c r="AL186" i="13" s="1"/>
  <c r="AL187" i="13" s="1"/>
  <c r="AL188" i="13" s="1"/>
  <c r="AL189" i="13" s="1"/>
  <c r="AL190" i="13" s="1"/>
  <c r="AL191" i="13" s="1"/>
  <c r="AL192" i="13" s="1"/>
  <c r="AL193" i="13" s="1"/>
  <c r="AL194" i="13" s="1"/>
  <c r="AL195" i="13" s="1"/>
  <c r="AL196" i="13" s="1"/>
  <c r="AL197" i="13" s="1"/>
  <c r="AL198" i="13" s="1"/>
  <c r="AL199" i="13" s="1"/>
  <c r="AL200" i="13" s="1"/>
  <c r="AL201" i="13" s="1"/>
  <c r="AL202" i="13" s="1"/>
  <c r="AL203" i="13" s="1"/>
  <c r="AL204" i="13" s="1"/>
  <c r="AL205" i="13" s="1"/>
  <c r="AL206" i="13" s="1"/>
  <c r="AL207" i="13" s="1"/>
  <c r="AL208" i="13" s="1"/>
  <c r="AL209" i="13" s="1"/>
  <c r="AL210" i="13" s="1"/>
  <c r="AL211" i="13" s="1"/>
  <c r="AL212" i="13" s="1"/>
  <c r="AL213" i="13" s="1"/>
  <c r="AL214" i="13" s="1"/>
  <c r="AL215" i="13" s="1"/>
  <c r="AL216" i="13" s="1"/>
  <c r="AL217" i="13" s="1"/>
  <c r="AL218" i="13" s="1"/>
  <c r="AL219" i="13" s="1"/>
  <c r="AL220" i="13" s="1"/>
  <c r="AL221" i="13" s="1"/>
  <c r="AL222" i="13" s="1"/>
  <c r="AL223" i="13" s="1"/>
  <c r="AL224" i="13" s="1"/>
  <c r="AL225" i="13" s="1"/>
  <c r="AL226" i="13" s="1"/>
  <c r="AL227" i="13" s="1"/>
  <c r="AL228" i="13" s="1"/>
  <c r="AL229" i="13" s="1"/>
  <c r="AL230" i="13" s="1"/>
  <c r="AL231" i="13" s="1"/>
  <c r="AL232" i="13" s="1"/>
  <c r="AL233" i="13" s="1"/>
  <c r="AL234" i="13" s="1"/>
  <c r="AL235" i="13" s="1"/>
  <c r="AL236" i="13" s="1"/>
  <c r="AL237" i="13" s="1"/>
  <c r="AL238" i="13" s="1"/>
  <c r="AL239" i="13" s="1"/>
  <c r="AL240" i="13" s="1"/>
  <c r="AL241" i="13" s="1"/>
  <c r="AL242" i="13" s="1"/>
  <c r="AL243" i="13" s="1"/>
  <c r="AL244" i="13" s="1"/>
  <c r="AL245" i="13" s="1"/>
  <c r="AL246" i="13" s="1"/>
  <c r="AL247" i="13" s="1"/>
  <c r="AL248" i="13" s="1"/>
  <c r="AL249" i="13" s="1"/>
  <c r="AL250" i="13" s="1"/>
  <c r="AL251" i="13" s="1"/>
  <c r="AL252" i="13" s="1"/>
  <c r="AL253" i="13" s="1"/>
  <c r="AL254" i="13" s="1"/>
  <c r="AL255" i="13" s="1"/>
  <c r="AL256" i="13" s="1"/>
  <c r="AL257" i="13" s="1"/>
  <c r="AL258" i="13" s="1"/>
  <c r="AL259" i="13" s="1"/>
  <c r="AL260" i="13" s="1"/>
  <c r="AL261" i="13" s="1"/>
  <c r="AL262" i="13" s="1"/>
  <c r="AL263" i="13" s="1"/>
  <c r="AL264" i="13" s="1"/>
  <c r="AL265" i="13" s="1"/>
  <c r="AL266" i="13" s="1"/>
  <c r="AL267" i="13" s="1"/>
  <c r="AL268" i="13" s="1"/>
  <c r="AL269" i="13" s="1"/>
  <c r="AL270" i="13" s="1"/>
  <c r="AL271" i="13" s="1"/>
  <c r="AL272" i="13" s="1"/>
  <c r="AL273" i="13" s="1"/>
  <c r="AL274" i="13" s="1"/>
  <c r="AL275" i="13" s="1"/>
  <c r="AL276" i="13" s="1"/>
  <c r="AL277" i="13" s="1"/>
  <c r="AL278" i="13" s="1"/>
  <c r="AL279" i="13" s="1"/>
  <c r="AL280" i="13" s="1"/>
  <c r="AL281" i="13" s="1"/>
  <c r="AL282" i="13" s="1"/>
  <c r="AL283" i="13" s="1"/>
  <c r="AL284" i="13" s="1"/>
  <c r="AL285" i="13" s="1"/>
  <c r="AL286" i="13" s="1"/>
  <c r="AL287" i="13" s="1"/>
  <c r="AL288" i="13" s="1"/>
  <c r="AL289" i="13" s="1"/>
  <c r="AL290" i="13" s="1"/>
  <c r="AL291" i="13" s="1"/>
  <c r="AL292" i="13" s="1"/>
  <c r="AL293" i="13" s="1"/>
  <c r="AL294" i="13" s="1"/>
  <c r="AL295" i="13" s="1"/>
  <c r="AL296" i="13" s="1"/>
  <c r="AL297" i="13" s="1"/>
  <c r="AL298" i="13" s="1"/>
  <c r="AL299" i="13" s="1"/>
  <c r="AL300" i="13" s="1"/>
  <c r="AL301" i="13" s="1"/>
  <c r="AL302" i="13" s="1"/>
  <c r="AL303" i="13" s="1"/>
  <c r="AL304" i="13" s="1"/>
  <c r="AL305" i="13" s="1"/>
  <c r="AL306" i="13" s="1"/>
  <c r="AL307" i="13" s="1"/>
  <c r="AL308" i="13" s="1"/>
  <c r="AL309" i="13" s="1"/>
  <c r="AL310" i="13" s="1"/>
  <c r="AL311" i="13" s="1"/>
  <c r="AL312" i="13" s="1"/>
  <c r="AL313" i="13" s="1"/>
  <c r="AL314" i="13" s="1"/>
  <c r="AL315" i="13" s="1"/>
  <c r="AL316" i="13" s="1"/>
  <c r="AL317" i="13" s="1"/>
  <c r="AL318" i="13" s="1"/>
  <c r="AL319" i="13" s="1"/>
  <c r="AL320" i="13" s="1"/>
  <c r="AL321" i="13" s="1"/>
  <c r="AL322" i="13" s="1"/>
  <c r="AL323" i="13" s="1"/>
  <c r="AL324" i="13" s="1"/>
  <c r="AL325" i="13" s="1"/>
  <c r="AL326" i="13" s="1"/>
  <c r="AL327" i="13" s="1"/>
  <c r="AL328" i="13" s="1"/>
  <c r="AL329" i="13" s="1"/>
  <c r="AL330" i="13" s="1"/>
  <c r="AL331" i="13" s="1"/>
  <c r="AL332" i="13" s="1"/>
  <c r="AL333" i="13" s="1"/>
  <c r="AL334" i="13" s="1"/>
  <c r="AL335" i="13" s="1"/>
  <c r="AL336" i="13" s="1"/>
  <c r="AL337" i="13" s="1"/>
  <c r="AL338" i="13" s="1"/>
  <c r="AL339" i="13" s="1"/>
  <c r="AL340" i="13" s="1"/>
  <c r="AL341" i="13" s="1"/>
  <c r="AL342" i="13" s="1"/>
  <c r="AL343" i="13" s="1"/>
  <c r="AL344" i="13" s="1"/>
  <c r="AL345" i="13" s="1"/>
  <c r="AL346" i="13" s="1"/>
  <c r="AL347" i="13" s="1"/>
  <c r="AU56" i="13"/>
  <c r="AI57" i="13" s="1"/>
  <c r="AR57" i="13" s="1"/>
  <c r="BH57" i="13" l="1"/>
  <c r="BE57" i="13"/>
  <c r="G17" i="14" s="1"/>
  <c r="AU57" i="13"/>
  <c r="AI58" i="13" s="1"/>
  <c r="AR58" i="13" s="1"/>
  <c r="BE58" i="13" l="1"/>
  <c r="G18" i="14" s="1"/>
  <c r="BH58" i="13"/>
  <c r="AU58" i="13"/>
  <c r="AI59" i="13" s="1"/>
  <c r="AR59" i="13" l="1"/>
  <c r="BH59" i="13" l="1"/>
  <c r="BE59" i="13"/>
  <c r="G19" i="14" s="1"/>
  <c r="AU59" i="13"/>
  <c r="AI60" i="13" s="1"/>
  <c r="AR60" i="13" l="1"/>
  <c r="BE60" i="13" l="1"/>
  <c r="G20" i="14" s="1"/>
  <c r="BH60" i="13"/>
  <c r="AU60" i="13"/>
  <c r="AI61" i="13" s="1"/>
  <c r="AR61" i="13" l="1"/>
  <c r="BH61" i="13" l="1"/>
  <c r="BE61" i="13"/>
  <c r="G21" i="14" s="1"/>
  <c r="AU61" i="13"/>
  <c r="AI62" i="13" s="1"/>
  <c r="AR62" i="13" l="1"/>
  <c r="AU62" i="13" l="1"/>
  <c r="AI63" i="13" s="1"/>
  <c r="AR63" i="13" l="1"/>
  <c r="BH63" i="13" l="1"/>
  <c r="BE63" i="13"/>
  <c r="G23" i="14" s="1"/>
  <c r="AU63" i="13"/>
  <c r="AI64" i="13" s="1"/>
  <c r="AR64" i="13" l="1"/>
  <c r="BH64" i="13" l="1"/>
  <c r="BE64" i="13"/>
  <c r="G24" i="14" s="1"/>
  <c r="AU64" i="13"/>
  <c r="AI65" i="13" s="1"/>
  <c r="AR65" i="13" l="1"/>
  <c r="BH65" i="13" l="1"/>
  <c r="BE65" i="13"/>
  <c r="G25" i="14" s="1"/>
  <c r="AU65" i="13"/>
  <c r="AI66" i="13" s="1"/>
  <c r="AR66" i="13" l="1"/>
  <c r="AL3" i="13" l="1"/>
  <c r="BH66" i="13"/>
  <c r="BH67" i="13" s="1"/>
  <c r="AU66" i="13"/>
  <c r="AI67" i="13" s="1"/>
  <c r="BC62" i="13" l="1"/>
  <c r="BF62" i="13" s="1"/>
  <c r="H22" i="14" s="1"/>
  <c r="BC63" i="13"/>
  <c r="BF63" i="13" s="1"/>
  <c r="H23" i="14" s="1"/>
  <c r="BD65" i="13"/>
  <c r="BG65" i="13" s="1"/>
  <c r="I25" i="14" s="1"/>
  <c r="BJ64" i="13"/>
  <c r="BD64" i="13"/>
  <c r="BG64" i="13"/>
  <c r="I24" i="14" s="1"/>
  <c r="BI64" i="13"/>
  <c r="BA64" i="13"/>
  <c r="BJ63" i="13"/>
  <c r="BC64" i="13"/>
  <c r="BF64" i="13" s="1"/>
  <c r="H24" i="14" s="1"/>
  <c r="BD62" i="13"/>
  <c r="BG62" i="13" s="1"/>
  <c r="I22" i="14" s="1"/>
  <c r="BB62" i="13"/>
  <c r="BE62" i="13" s="1"/>
  <c r="G22" i="14" s="1"/>
  <c r="BD63" i="13"/>
  <c r="BG63" i="13"/>
  <c r="I23" i="14" s="1"/>
  <c r="BC65" i="13"/>
  <c r="BF65" i="13" s="1"/>
  <c r="H25" i="14" s="1"/>
  <c r="BJ62" i="13"/>
  <c r="BI62" i="13"/>
  <c r="BA62" i="13"/>
  <c r="BA63" i="13"/>
  <c r="BI63" i="13"/>
  <c r="BI65" i="13"/>
  <c r="BA65" i="13"/>
  <c r="BH62" i="13"/>
  <c r="BJ65" i="13"/>
  <c r="BI348" i="13" l="1"/>
  <c r="BJ348" i="13"/>
  <c r="B27" i="14" l="1"/>
  <c r="G26" i="14"/>
  <c r="H67" i="13" l="1"/>
  <c r="K67" i="13" s="1"/>
  <c r="N67" i="13" s="1"/>
  <c r="AY66" i="13"/>
  <c r="AZ66" i="13"/>
  <c r="Q67" i="13" l="1"/>
  <c r="AU67" i="13"/>
  <c r="AI68" i="13" s="1"/>
  <c r="AA67" i="13"/>
  <c r="BI66" i="13"/>
  <c r="BC66" i="13"/>
  <c r="BA66" i="13"/>
  <c r="BD66" i="13"/>
  <c r="AB67" i="13"/>
  <c r="D27" i="14" s="1"/>
  <c r="BJ66" i="13"/>
  <c r="AT67" i="13" l="1"/>
  <c r="BG66" i="13"/>
  <c r="I26" i="14" s="1"/>
  <c r="BF66" i="13"/>
  <c r="H26" i="14" s="1"/>
  <c r="AS67" i="13"/>
  <c r="C27" i="14"/>
  <c r="F277" i="7"/>
  <c r="AV67" i="13" l="1"/>
  <c r="AJ68" i="13" s="1"/>
  <c r="I67" i="13"/>
  <c r="K278" i="7"/>
  <c r="I278" i="7"/>
  <c r="J278" i="7"/>
  <c r="H278" i="7"/>
  <c r="G278" i="7"/>
  <c r="AW67" i="13"/>
  <c r="AK68" i="13" s="1"/>
  <c r="J67" i="13"/>
  <c r="L278" i="7" l="1"/>
  <c r="G178" i="12" s="1"/>
  <c r="L67" i="13"/>
  <c r="O67" i="13" s="1"/>
  <c r="R67" i="13"/>
  <c r="BK67" i="13"/>
  <c r="S67" i="13"/>
  <c r="M67" i="13"/>
  <c r="P67" i="13" s="1"/>
  <c r="E28" i="14" l="1"/>
  <c r="H178" i="12"/>
  <c r="I178" i="12" s="1"/>
  <c r="J179" i="12" l="1"/>
  <c r="F28" i="14"/>
  <c r="AY67" i="13"/>
  <c r="BC67" i="13" s="1"/>
  <c r="AZ67" i="13"/>
  <c r="AB68" i="13" s="1"/>
  <c r="D28" i="14" s="1"/>
  <c r="AX67" i="13"/>
  <c r="BH68" i="13" s="1"/>
  <c r="AS68" i="13" l="1"/>
  <c r="BF67" i="13"/>
  <c r="H27" i="14" s="1"/>
  <c r="Z68" i="13"/>
  <c r="BB67" i="13"/>
  <c r="BD67" i="13"/>
  <c r="AA68" i="13"/>
  <c r="C28" i="14" s="1"/>
  <c r="BA67" i="13"/>
  <c r="BI67" i="13"/>
  <c r="BJ67" i="13"/>
  <c r="BG67" i="13" l="1"/>
  <c r="I27" i="14" s="1"/>
  <c r="AT68" i="13"/>
  <c r="BE67" i="13"/>
  <c r="G27" i="14" s="1"/>
  <c r="AR68" i="13"/>
  <c r="AY68" i="13"/>
  <c r="B28" i="14"/>
  <c r="F278" i="7"/>
  <c r="AV68" i="13"/>
  <c r="AJ69" i="13" s="1"/>
  <c r="I68" i="13"/>
  <c r="K279" i="7" l="1"/>
  <c r="H279" i="7"/>
  <c r="J279" i="7"/>
  <c r="I279" i="7"/>
  <c r="G279" i="7"/>
  <c r="BI68" i="13"/>
  <c r="BC68" i="13"/>
  <c r="BF68" i="13" s="1"/>
  <c r="H28" i="14" s="1"/>
  <c r="J68" i="13"/>
  <c r="AW68" i="13"/>
  <c r="AK69" i="13" s="1"/>
  <c r="AZ68" i="13"/>
  <c r="AU68" i="13"/>
  <c r="AI69" i="13" s="1"/>
  <c r="H68" i="13"/>
  <c r="AX68" i="13"/>
  <c r="L68" i="13"/>
  <c r="O68" i="13" s="1"/>
  <c r="R68" i="13"/>
  <c r="AA69" i="13" s="1"/>
  <c r="C29" i="14" s="1"/>
  <c r="AS69" i="13" l="1"/>
  <c r="L279" i="7"/>
  <c r="G179" i="12" s="1"/>
  <c r="Q68" i="13"/>
  <c r="Z69" i="13" s="1"/>
  <c r="K68" i="13"/>
  <c r="N68" i="13" s="1"/>
  <c r="BK68" i="13"/>
  <c r="BH69" i="13" s="1"/>
  <c r="AY69" i="13" s="1"/>
  <c r="I69" i="13"/>
  <c r="AV69" i="13"/>
  <c r="AJ70" i="13" s="1"/>
  <c r="BJ68" i="13"/>
  <c r="BD68" i="13"/>
  <c r="BG68" i="13" s="1"/>
  <c r="I28" i="14" s="1"/>
  <c r="M68" i="13"/>
  <c r="P68" i="13" s="1"/>
  <c r="S68" i="13"/>
  <c r="AB69" i="13" s="1"/>
  <c r="D29" i="14" s="1"/>
  <c r="BB68" i="13"/>
  <c r="BE68" i="13" s="1"/>
  <c r="G28" i="14" s="1"/>
  <c r="BA68" i="13"/>
  <c r="AT69" i="13" l="1"/>
  <c r="AW69" i="13" s="1"/>
  <c r="AK70" i="13" s="1"/>
  <c r="R69" i="13"/>
  <c r="AA70" i="13" s="1"/>
  <c r="C30" i="14" s="1"/>
  <c r="L69" i="13"/>
  <c r="O69" i="13" s="1"/>
  <c r="J69" i="13"/>
  <c r="AZ69" i="13"/>
  <c r="BI69" i="13"/>
  <c r="BC69" i="13"/>
  <c r="BF69" i="13" s="1"/>
  <c r="H29" i="14" s="1"/>
  <c r="B29" i="14"/>
  <c r="F279" i="7"/>
  <c r="AR69" i="13"/>
  <c r="E29" i="14"/>
  <c r="H179" i="12"/>
  <c r="I179" i="12" s="1"/>
  <c r="AS70" i="13" l="1"/>
  <c r="F29" i="14"/>
  <c r="J180" i="12"/>
  <c r="M69" i="13"/>
  <c r="P69" i="13" s="1"/>
  <c r="S69" i="13"/>
  <c r="AB70" i="13" s="1"/>
  <c r="D30" i="14" s="1"/>
  <c r="BD69" i="13"/>
  <c r="BG69" i="13" s="1"/>
  <c r="I29" i="14" s="1"/>
  <c r="BJ69" i="13"/>
  <c r="I70" i="13"/>
  <c r="AV70" i="13"/>
  <c r="AJ71" i="13" s="1"/>
  <c r="AU69" i="13"/>
  <c r="AI70" i="13" s="1"/>
  <c r="H69" i="13"/>
  <c r="AX69" i="13"/>
  <c r="G280" i="7"/>
  <c r="J280" i="7"/>
  <c r="H280" i="7"/>
  <c r="K280" i="7"/>
  <c r="I280" i="7"/>
  <c r="AT70" i="13" l="1"/>
  <c r="BA69" i="13"/>
  <c r="BB69" i="13"/>
  <c r="BE69" i="13" s="1"/>
  <c r="G29" i="14" s="1"/>
  <c r="BK69" i="13"/>
  <c r="BH70" i="13" s="1"/>
  <c r="K69" i="13"/>
  <c r="N69" i="13" s="1"/>
  <c r="Q69" i="13"/>
  <c r="Z70" i="13" s="1"/>
  <c r="L70" i="13"/>
  <c r="O70" i="13" s="1"/>
  <c r="R70" i="13"/>
  <c r="L280" i="7"/>
  <c r="G180" i="12" s="1"/>
  <c r="AY70" i="13" l="1"/>
  <c r="AZ70" i="13"/>
  <c r="AR70" i="13"/>
  <c r="B30" i="14"/>
  <c r="F280" i="7"/>
  <c r="AA71" i="13"/>
  <c r="C31" i="14" s="1"/>
  <c r="AW70" i="13"/>
  <c r="AK71" i="13" s="1"/>
  <c r="J70" i="13"/>
  <c r="E30" i="14"/>
  <c r="H180" i="12"/>
  <c r="I180" i="12" s="1"/>
  <c r="I281" i="7" l="1"/>
  <c r="H281" i="7"/>
  <c r="K281" i="7"/>
  <c r="G281" i="7"/>
  <c r="J281" i="7"/>
  <c r="AU70" i="13"/>
  <c r="AI71" i="13" s="1"/>
  <c r="H70" i="13"/>
  <c r="AX70" i="13"/>
  <c r="F30" i="14"/>
  <c r="J181" i="12"/>
  <c r="BD70" i="13"/>
  <c r="BG70" i="13" s="1"/>
  <c r="I30" i="14" s="1"/>
  <c r="BJ70" i="13"/>
  <c r="S70" i="13"/>
  <c r="AB71" i="13" s="1"/>
  <c r="D31" i="14" s="1"/>
  <c r="M70" i="13"/>
  <c r="P70" i="13" s="1"/>
  <c r="BI70" i="13"/>
  <c r="BC70" i="13"/>
  <c r="L281" i="7" l="1"/>
  <c r="G181" i="12" s="1"/>
  <c r="Q70" i="13"/>
  <c r="Z71" i="13" s="1"/>
  <c r="BK70" i="13"/>
  <c r="BH71" i="13" s="1"/>
  <c r="K70" i="13"/>
  <c r="N70" i="13" s="1"/>
  <c r="AT71" i="13"/>
  <c r="BF70" i="13"/>
  <c r="H30" i="14" s="1"/>
  <c r="AS71" i="13"/>
  <c r="BB70" i="13"/>
  <c r="BE70" i="13" s="1"/>
  <c r="G30" i="14" s="1"/>
  <c r="BA70" i="13"/>
  <c r="AY71" i="13" l="1"/>
  <c r="AZ71" i="13"/>
  <c r="B31" i="14"/>
  <c r="F281" i="7"/>
  <c r="H181" i="12"/>
  <c r="I181" i="12" s="1"/>
  <c r="E31" i="14"/>
  <c r="J71" i="13"/>
  <c r="AW71" i="13"/>
  <c r="AK72" i="13" s="1"/>
  <c r="AR71" i="13"/>
  <c r="AX71" i="13" s="1"/>
  <c r="AV71" i="13"/>
  <c r="AJ72" i="13" s="1"/>
  <c r="I71" i="13"/>
  <c r="BA71" i="13" l="1"/>
  <c r="BB71" i="13"/>
  <c r="BE71" i="13" s="1"/>
  <c r="G31" i="14" s="1"/>
  <c r="K282" i="7"/>
  <c r="I282" i="7"/>
  <c r="H282" i="7"/>
  <c r="J282" i="7"/>
  <c r="G282" i="7"/>
  <c r="R71" i="13"/>
  <c r="AA72" i="13" s="1"/>
  <c r="C32" i="14" s="1"/>
  <c r="L71" i="13"/>
  <c r="O71" i="13" s="1"/>
  <c r="S71" i="13"/>
  <c r="AB72" i="13" s="1"/>
  <c r="D32" i="14" s="1"/>
  <c r="M71" i="13"/>
  <c r="P71" i="13" s="1"/>
  <c r="F31" i="14"/>
  <c r="J182" i="12"/>
  <c r="BD71" i="13"/>
  <c r="BG71" i="13" s="1"/>
  <c r="I31" i="14" s="1"/>
  <c r="BJ71" i="13"/>
  <c r="AU71" i="13"/>
  <c r="AI72" i="13" s="1"/>
  <c r="H71" i="13"/>
  <c r="BC71" i="13"/>
  <c r="BF71" i="13" s="1"/>
  <c r="H31" i="14" s="1"/>
  <c r="BI71" i="13"/>
  <c r="Q71" i="13" l="1"/>
  <c r="Z72" i="13" s="1"/>
  <c r="BK71" i="13"/>
  <c r="BH72" i="13" s="1"/>
  <c r="K71" i="13"/>
  <c r="N71" i="13" s="1"/>
  <c r="AR72" i="13"/>
  <c r="AS72" i="13"/>
  <c r="L282" i="7"/>
  <c r="G182" i="12" s="1"/>
  <c r="AT72" i="13"/>
  <c r="J72" i="13" l="1"/>
  <c r="AW72" i="13"/>
  <c r="AK73" i="13" s="1"/>
  <c r="B32" i="14"/>
  <c r="F282" i="7"/>
  <c r="AZ72" i="13"/>
  <c r="AY72" i="13"/>
  <c r="AX72" i="13"/>
  <c r="H72" i="13"/>
  <c r="AU72" i="13"/>
  <c r="AI73" i="13" s="1"/>
  <c r="H182" i="12"/>
  <c r="I182" i="12" s="1"/>
  <c r="E32" i="14"/>
  <c r="I72" i="13"/>
  <c r="AV72" i="13"/>
  <c r="AJ73" i="13" s="1"/>
  <c r="BJ72" i="13" l="1"/>
  <c r="BD72" i="13"/>
  <c r="BG72" i="13" s="1"/>
  <c r="I32" i="14" s="1"/>
  <c r="BK72" i="13"/>
  <c r="BH73" i="13" s="1"/>
  <c r="K72" i="13"/>
  <c r="N72" i="13" s="1"/>
  <c r="Q72" i="13"/>
  <c r="Z73" i="13" s="1"/>
  <c r="B33" i="14" s="1"/>
  <c r="R72" i="13"/>
  <c r="AA73" i="13" s="1"/>
  <c r="C33" i="14" s="1"/>
  <c r="L72" i="13"/>
  <c r="O72" i="13" s="1"/>
  <c r="BC72" i="13"/>
  <c r="BF72" i="13" s="1"/>
  <c r="H32" i="14" s="1"/>
  <c r="BI72" i="13"/>
  <c r="BB72" i="13"/>
  <c r="BE72" i="13" s="1"/>
  <c r="G32" i="14" s="1"/>
  <c r="BA72" i="13"/>
  <c r="I283" i="7"/>
  <c r="K283" i="7"/>
  <c r="G283" i="7"/>
  <c r="H283" i="7"/>
  <c r="J283" i="7"/>
  <c r="F32" i="14"/>
  <c r="J183" i="12"/>
  <c r="M72" i="13"/>
  <c r="P72" i="13" s="1"/>
  <c r="S72" i="13"/>
  <c r="AB73" i="13" s="1"/>
  <c r="D33" i="14" s="1"/>
  <c r="AR73" i="13" l="1"/>
  <c r="AT73" i="13"/>
  <c r="AZ73" i="13" s="1"/>
  <c r="AS73" i="13"/>
  <c r="I73" i="13" s="1"/>
  <c r="F283" i="7"/>
  <c r="G284" i="7" s="1"/>
  <c r="AW73" i="13"/>
  <c r="AK74" i="13" s="1"/>
  <c r="J73" i="13"/>
  <c r="AX73" i="13"/>
  <c r="AU73" i="13"/>
  <c r="AI74" i="13" s="1"/>
  <c r="H73" i="13"/>
  <c r="L283" i="7"/>
  <c r="G183" i="12" s="1"/>
  <c r="AY73" i="13"/>
  <c r="K284" i="7" l="1"/>
  <c r="BD73" i="13"/>
  <c r="BG73" i="13" s="1"/>
  <c r="I33" i="14" s="1"/>
  <c r="BJ73" i="13"/>
  <c r="AV73" i="13"/>
  <c r="AJ74" i="13" s="1"/>
  <c r="H183" i="12"/>
  <c r="I183" i="12" s="1"/>
  <c r="E33" i="14"/>
  <c r="K73" i="13"/>
  <c r="N73" i="13" s="1"/>
  <c r="Q73" i="13"/>
  <c r="Z74" i="13" s="1"/>
  <c r="B34" i="14" s="1"/>
  <c r="BK73" i="13"/>
  <c r="BH74" i="13" s="1"/>
  <c r="H284" i="7"/>
  <c r="BB73" i="13"/>
  <c r="BE73" i="13" s="1"/>
  <c r="G33" i="14" s="1"/>
  <c r="BA73" i="13"/>
  <c r="J284" i="7"/>
  <c r="M73" i="13"/>
  <c r="P73" i="13" s="1"/>
  <c r="S73" i="13"/>
  <c r="AB74" i="13" s="1"/>
  <c r="D34" i="14" s="1"/>
  <c r="I284" i="7"/>
  <c r="BC73" i="13"/>
  <c r="BF73" i="13" s="1"/>
  <c r="H33" i="14" s="1"/>
  <c r="BI73" i="13"/>
  <c r="L73" i="13"/>
  <c r="O73" i="13" s="1"/>
  <c r="R73" i="13"/>
  <c r="AA74" i="13" s="1"/>
  <c r="C34" i="14" s="1"/>
  <c r="AT74" i="13" l="1"/>
  <c r="AR74" i="13"/>
  <c r="AS74" i="13"/>
  <c r="I74" i="13" s="1"/>
  <c r="AZ74" i="13"/>
  <c r="AX74" i="13"/>
  <c r="F33" i="14"/>
  <c r="J184" i="12"/>
  <c r="F284" i="7"/>
  <c r="H285" i="7" s="1"/>
  <c r="AW74" i="13"/>
  <c r="AK75" i="13" s="1"/>
  <c r="J74" i="13"/>
  <c r="AU74" i="13"/>
  <c r="AI75" i="13" s="1"/>
  <c r="H74" i="13"/>
  <c r="L284" i="7"/>
  <c r="G184" i="12" s="1"/>
  <c r="AY74" i="13" l="1"/>
  <c r="BA74" i="13" s="1"/>
  <c r="AV74" i="13"/>
  <c r="AJ75" i="13" s="1"/>
  <c r="G285" i="7"/>
  <c r="K285" i="7"/>
  <c r="K74" i="13"/>
  <c r="N74" i="13" s="1"/>
  <c r="Q74" i="13"/>
  <c r="Z75" i="13" s="1"/>
  <c r="B35" i="14" s="1"/>
  <c r="BK74" i="13"/>
  <c r="BH75" i="13" s="1"/>
  <c r="R74" i="13"/>
  <c r="L74" i="13"/>
  <c r="O74" i="13" s="1"/>
  <c r="I285" i="7"/>
  <c r="S74" i="13"/>
  <c r="AB75" i="13" s="1"/>
  <c r="D35" i="14" s="1"/>
  <c r="M74" i="13"/>
  <c r="P74" i="13" s="1"/>
  <c r="BB74" i="13"/>
  <c r="BE74" i="13" s="1"/>
  <c r="G34" i="14" s="1"/>
  <c r="H184" i="12"/>
  <c r="I184" i="12" s="1"/>
  <c r="J185" i="12" s="1"/>
  <c r="E34" i="14"/>
  <c r="J285" i="7"/>
  <c r="BD74" i="13"/>
  <c r="BG74" i="13" s="1"/>
  <c r="I34" i="14" s="1"/>
  <c r="BJ74" i="13"/>
  <c r="BI74" i="13" l="1"/>
  <c r="BC74" i="13"/>
  <c r="AA75" i="13"/>
  <c r="C35" i="14" s="1"/>
  <c r="L285" i="7"/>
  <c r="G185" i="12" s="1"/>
  <c r="AT75" i="13"/>
  <c r="F34" i="14"/>
  <c r="AR75" i="13"/>
  <c r="BF74" i="13" l="1"/>
  <c r="H34" i="14" s="1"/>
  <c r="AS75" i="13"/>
  <c r="F285" i="7"/>
  <c r="J286" i="7" s="1"/>
  <c r="AU75" i="13"/>
  <c r="AI76" i="13" s="1"/>
  <c r="H75" i="13"/>
  <c r="H185" i="12"/>
  <c r="I185" i="12" s="1"/>
  <c r="E35" i="14"/>
  <c r="AW75" i="13"/>
  <c r="AK76" i="13" s="1"/>
  <c r="J75" i="13"/>
  <c r="AZ75" i="13"/>
  <c r="AX75" i="13"/>
  <c r="H286" i="7" l="1"/>
  <c r="G286" i="7"/>
  <c r="K286" i="7"/>
  <c r="I286" i="7"/>
  <c r="I75" i="13"/>
  <c r="BK75" i="13" s="1"/>
  <c r="BH76" i="13" s="1"/>
  <c r="AY75" i="13"/>
  <c r="BA75" i="13" s="1"/>
  <c r="AV75" i="13"/>
  <c r="AJ76" i="13" s="1"/>
  <c r="F35" i="14"/>
  <c r="J186" i="12"/>
  <c r="K75" i="13"/>
  <c r="N75" i="13" s="1"/>
  <c r="Q75" i="13"/>
  <c r="Z76" i="13" s="1"/>
  <c r="BJ75" i="13"/>
  <c r="BD75" i="13"/>
  <c r="BG75" i="13" s="1"/>
  <c r="I35" i="14" s="1"/>
  <c r="BB75" i="13"/>
  <c r="BE75" i="13" s="1"/>
  <c r="G35" i="14" s="1"/>
  <c r="S75" i="13"/>
  <c r="AB76" i="13" s="1"/>
  <c r="D36" i="14" s="1"/>
  <c r="M75" i="13"/>
  <c r="P75" i="13" s="1"/>
  <c r="L286" i="7" l="1"/>
  <c r="G186" i="12" s="1"/>
  <c r="BC75" i="13"/>
  <c r="BF75" i="13" s="1"/>
  <c r="H35" i="14" s="1"/>
  <c r="BI75" i="13"/>
  <c r="R75" i="13"/>
  <c r="AA76" i="13" s="1"/>
  <c r="C36" i="14" s="1"/>
  <c r="L75" i="13"/>
  <c r="O75" i="13" s="1"/>
  <c r="AT76" i="13"/>
  <c r="AW76" i="13" s="1"/>
  <c r="AK77" i="13" s="1"/>
  <c r="B36" i="14"/>
  <c r="E36" i="14"/>
  <c r="H186" i="12"/>
  <c r="I186" i="12" s="1"/>
  <c r="J187" i="12" s="1"/>
  <c r="AR76" i="13"/>
  <c r="F286" i="7" l="1"/>
  <c r="AS76" i="13"/>
  <c r="J76" i="13"/>
  <c r="AZ76" i="13"/>
  <c r="BJ76" i="13" s="1"/>
  <c r="S76" i="13"/>
  <c r="M76" i="13"/>
  <c r="P76" i="13" s="1"/>
  <c r="I287" i="7"/>
  <c r="K287" i="7"/>
  <c r="J287" i="7"/>
  <c r="H287" i="7"/>
  <c r="G287" i="7"/>
  <c r="AU76" i="13"/>
  <c r="AI77" i="13" s="1"/>
  <c r="H76" i="13"/>
  <c r="AX76" i="13"/>
  <c r="F36" i="14"/>
  <c r="I76" i="13" l="1"/>
  <c r="AV76" i="13"/>
  <c r="AJ77" i="13" s="1"/>
  <c r="AY76" i="13"/>
  <c r="BA76" i="13" s="1"/>
  <c r="AB77" i="13"/>
  <c r="D37" i="14" s="1"/>
  <c r="BD76" i="13"/>
  <c r="BG76" i="13" s="1"/>
  <c r="I36" i="14" s="1"/>
  <c r="Q76" i="13"/>
  <c r="Z77" i="13" s="1"/>
  <c r="BK76" i="13"/>
  <c r="BH77" i="13" s="1"/>
  <c r="K76" i="13"/>
  <c r="N76" i="13" s="1"/>
  <c r="L287" i="7"/>
  <c r="G187" i="12" s="1"/>
  <c r="BB76" i="13"/>
  <c r="BE76" i="13" s="1"/>
  <c r="G36" i="14" s="1"/>
  <c r="BI76" i="13" l="1"/>
  <c r="BC76" i="13"/>
  <c r="AT77" i="13"/>
  <c r="AW77" i="13" s="1"/>
  <c r="AK78" i="13" s="1"/>
  <c r="L76" i="13"/>
  <c r="O76" i="13" s="1"/>
  <c r="R76" i="13"/>
  <c r="AA77" i="13" s="1"/>
  <c r="C37" i="14" s="1"/>
  <c r="H187" i="12"/>
  <c r="I187" i="12" s="1"/>
  <c r="E37" i="14"/>
  <c r="B37" i="14"/>
  <c r="AR77" i="13"/>
  <c r="AZ77" i="13" l="1"/>
  <c r="J77" i="13"/>
  <c r="M77" i="13" s="1"/>
  <c r="P77" i="13" s="1"/>
  <c r="BF76" i="13"/>
  <c r="H36" i="14" s="1"/>
  <c r="AS77" i="13"/>
  <c r="F287" i="7"/>
  <c r="I288" i="7" s="1"/>
  <c r="S77" i="13"/>
  <c r="AB78" i="13" s="1"/>
  <c r="D38" i="14" s="1"/>
  <c r="H77" i="13"/>
  <c r="AU77" i="13"/>
  <c r="AI78" i="13" s="1"/>
  <c r="AX77" i="13"/>
  <c r="BJ77" i="13"/>
  <c r="BD77" i="13"/>
  <c r="BG77" i="13" s="1"/>
  <c r="I37" i="14" s="1"/>
  <c r="F37" i="14"/>
  <c r="J188" i="12"/>
  <c r="K288" i="7" l="1"/>
  <c r="J288" i="7"/>
  <c r="H288" i="7"/>
  <c r="G288" i="7"/>
  <c r="L288" i="7" s="1"/>
  <c r="G188" i="12" s="1"/>
  <c r="AV77" i="13"/>
  <c r="AJ78" i="13" s="1"/>
  <c r="I77" i="13"/>
  <c r="BK77" i="13" s="1"/>
  <c r="BH78" i="13" s="1"/>
  <c r="AY77" i="13"/>
  <c r="BA77" i="13" s="1"/>
  <c r="AT78" i="13"/>
  <c r="AW78" i="13" s="1"/>
  <c r="AK79" i="13" s="1"/>
  <c r="K77" i="13"/>
  <c r="N77" i="13" s="1"/>
  <c r="Q77" i="13"/>
  <c r="Z78" i="13" s="1"/>
  <c r="BB77" i="13"/>
  <c r="BE77" i="13" s="1"/>
  <c r="G37" i="14" s="1"/>
  <c r="J78" i="13" l="1"/>
  <c r="L77" i="13"/>
  <c r="O77" i="13" s="1"/>
  <c r="R77" i="13"/>
  <c r="AA78" i="13" s="1"/>
  <c r="C38" i="14" s="1"/>
  <c r="BC77" i="13"/>
  <c r="BI77" i="13"/>
  <c r="B38" i="14"/>
  <c r="F288" i="7"/>
  <c r="H188" i="12"/>
  <c r="I188" i="12" s="1"/>
  <c r="E38" i="14"/>
  <c r="AZ78" i="13"/>
  <c r="AR78" i="13"/>
  <c r="S78" i="13"/>
  <c r="M78" i="13"/>
  <c r="P78" i="13" s="1"/>
  <c r="BF77" i="13" l="1"/>
  <c r="H37" i="14" s="1"/>
  <c r="AS78" i="13"/>
  <c r="AB79" i="13"/>
  <c r="D39" i="14" s="1"/>
  <c r="BD78" i="13"/>
  <c r="BJ78" i="13"/>
  <c r="AU78" i="13"/>
  <c r="AI79" i="13" s="1"/>
  <c r="H78" i="13"/>
  <c r="I289" i="7"/>
  <c r="H289" i="7"/>
  <c r="G289" i="7"/>
  <c r="K289" i="7"/>
  <c r="J289" i="7"/>
  <c r="F38" i="14"/>
  <c r="J189" i="12"/>
  <c r="AX78" i="13"/>
  <c r="AV78" i="13" l="1"/>
  <c r="AJ79" i="13" s="1"/>
  <c r="AY78" i="13"/>
  <c r="BA78" i="13" s="1"/>
  <c r="I78" i="13"/>
  <c r="K78" i="13"/>
  <c r="N78" i="13" s="1"/>
  <c r="Q78" i="13"/>
  <c r="Z79" i="13" s="1"/>
  <c r="BK78" i="13"/>
  <c r="BH79" i="13" s="1"/>
  <c r="BB78" i="13"/>
  <c r="BE78" i="13" s="1"/>
  <c r="G38" i="14" s="1"/>
  <c r="L289" i="7"/>
  <c r="G189" i="12" s="1"/>
  <c r="BG78" i="13"/>
  <c r="I38" i="14" s="1"/>
  <c r="AT79" i="13"/>
  <c r="R78" i="13" l="1"/>
  <c r="AA79" i="13" s="1"/>
  <c r="C39" i="14" s="1"/>
  <c r="L78" i="13"/>
  <c r="O78" i="13" s="1"/>
  <c r="BI78" i="13"/>
  <c r="BC78" i="13"/>
  <c r="AZ79" i="13"/>
  <c r="E39" i="14"/>
  <c r="H189" i="12"/>
  <c r="I189" i="12" s="1"/>
  <c r="B39" i="14"/>
  <c r="F289" i="7"/>
  <c r="AW79" i="13"/>
  <c r="AK80" i="13" s="1"/>
  <c r="J79" i="13"/>
  <c r="AR79" i="13"/>
  <c r="BF78" i="13" l="1"/>
  <c r="H38" i="14" s="1"/>
  <c r="AS79" i="13"/>
  <c r="AU79" i="13"/>
  <c r="AI80" i="13" s="1"/>
  <c r="H79" i="13"/>
  <c r="AX79" i="13"/>
  <c r="M79" i="13"/>
  <c r="P79" i="13" s="1"/>
  <c r="S79" i="13"/>
  <c r="AB80" i="13" s="1"/>
  <c r="D40" i="14" s="1"/>
  <c r="BD79" i="13"/>
  <c r="BG79" i="13" s="1"/>
  <c r="I39" i="14" s="1"/>
  <c r="BJ79" i="13"/>
  <c r="F39" i="14"/>
  <c r="J190" i="12"/>
  <c r="J290" i="7"/>
  <c r="I290" i="7"/>
  <c r="H290" i="7"/>
  <c r="K290" i="7"/>
  <c r="G290" i="7"/>
  <c r="AV79" i="13" l="1"/>
  <c r="AJ80" i="13" s="1"/>
  <c r="I79" i="13"/>
  <c r="AY79" i="13"/>
  <c r="BA79" i="13" s="1"/>
  <c r="BB79" i="13"/>
  <c r="BE79" i="13" s="1"/>
  <c r="G39" i="14" s="1"/>
  <c r="K79" i="13"/>
  <c r="N79" i="13" s="1"/>
  <c r="BK79" i="13"/>
  <c r="BH80" i="13" s="1"/>
  <c r="Q79" i="13"/>
  <c r="Z80" i="13" s="1"/>
  <c r="L290" i="7"/>
  <c r="G190" i="12" s="1"/>
  <c r="AT80" i="13"/>
  <c r="BI79" i="13" l="1"/>
  <c r="BC79" i="13"/>
  <c r="AR80" i="13"/>
  <c r="AU80" i="13" s="1"/>
  <c r="AI81" i="13" s="1"/>
  <c r="R79" i="13"/>
  <c r="AA80" i="13" s="1"/>
  <c r="C40" i="14" s="1"/>
  <c r="L79" i="13"/>
  <c r="O79" i="13" s="1"/>
  <c r="AZ80" i="13"/>
  <c r="AX80" i="13"/>
  <c r="AW80" i="13"/>
  <c r="AK81" i="13" s="1"/>
  <c r="J80" i="13"/>
  <c r="E40" i="14"/>
  <c r="H190" i="12"/>
  <c r="I190" i="12" s="1"/>
  <c r="B40" i="14"/>
  <c r="BF79" i="13" l="1"/>
  <c r="H39" i="14" s="1"/>
  <c r="AS80" i="13"/>
  <c r="F290" i="7"/>
  <c r="K291" i="7" s="1"/>
  <c r="H80" i="13"/>
  <c r="Q80" i="13" s="1"/>
  <c r="Z81" i="13" s="1"/>
  <c r="B41" i="14" s="1"/>
  <c r="S80" i="13"/>
  <c r="AB81" i="13" s="1"/>
  <c r="D41" i="14" s="1"/>
  <c r="M80" i="13"/>
  <c r="P80" i="13" s="1"/>
  <c r="BB80" i="13"/>
  <c r="BE80" i="13" s="1"/>
  <c r="G40" i="14" s="1"/>
  <c r="J291" i="7"/>
  <c r="BJ80" i="13"/>
  <c r="BD80" i="13"/>
  <c r="BG80" i="13" s="1"/>
  <c r="I40" i="14" s="1"/>
  <c r="F40" i="14"/>
  <c r="J191" i="12"/>
  <c r="H291" i="7" l="1"/>
  <c r="K80" i="13"/>
  <c r="N80" i="13" s="1"/>
  <c r="I291" i="7"/>
  <c r="G291" i="7"/>
  <c r="L291" i="7" s="1"/>
  <c r="G191" i="12" s="1"/>
  <c r="AY80" i="13"/>
  <c r="I80" i="13"/>
  <c r="AV80" i="13"/>
  <c r="AJ81" i="13" s="1"/>
  <c r="AR81" i="13"/>
  <c r="AT81" i="13"/>
  <c r="BI80" i="13" l="1"/>
  <c r="BA80" i="13"/>
  <c r="BC80" i="13"/>
  <c r="BF80" i="13" s="1"/>
  <c r="H40" i="14" s="1"/>
  <c r="L80" i="13"/>
  <c r="O80" i="13" s="1"/>
  <c r="R80" i="13"/>
  <c r="AA81" i="13" s="1"/>
  <c r="BK80" i="13"/>
  <c r="BH81" i="13" s="1"/>
  <c r="AS81" i="13"/>
  <c r="J81" i="13"/>
  <c r="AW81" i="13"/>
  <c r="AK82" i="13" s="1"/>
  <c r="H81" i="13"/>
  <c r="AU81" i="13"/>
  <c r="AI82" i="13" s="1"/>
  <c r="H191" i="12"/>
  <c r="I191" i="12" s="1"/>
  <c r="E41" i="14"/>
  <c r="AY81" i="13" l="1"/>
  <c r="BI81" i="13" s="1"/>
  <c r="AZ81" i="13"/>
  <c r="AX81" i="13"/>
  <c r="BB81" i="13" s="1"/>
  <c r="BE81" i="13" s="1"/>
  <c r="G41" i="14" s="1"/>
  <c r="AV81" i="13"/>
  <c r="AJ82" i="13" s="1"/>
  <c r="I81" i="13"/>
  <c r="BK81" i="13" s="1"/>
  <c r="BH82" i="13" s="1"/>
  <c r="C41" i="14"/>
  <c r="F291" i="7"/>
  <c r="BJ81" i="13"/>
  <c r="BD81" i="13"/>
  <c r="BG81" i="13" s="1"/>
  <c r="I41" i="14" s="1"/>
  <c r="K81" i="13"/>
  <c r="N81" i="13" s="1"/>
  <c r="Q81" i="13"/>
  <c r="S81" i="13"/>
  <c r="AB82" i="13" s="1"/>
  <c r="D42" i="14" s="1"/>
  <c r="M81" i="13"/>
  <c r="P81" i="13" s="1"/>
  <c r="F41" i="14"/>
  <c r="J192" i="12"/>
  <c r="BC81" i="13" l="1"/>
  <c r="BF81" i="13" s="1"/>
  <c r="H41" i="14" s="1"/>
  <c r="BA81" i="13"/>
  <c r="Z82" i="13"/>
  <c r="R81" i="13"/>
  <c r="AA82" i="13" s="1"/>
  <c r="C42" i="14" s="1"/>
  <c r="L81" i="13"/>
  <c r="O81" i="13" s="1"/>
  <c r="AT82" i="13"/>
  <c r="AZ82" i="13" s="1"/>
  <c r="J292" i="7"/>
  <c r="G292" i="7"/>
  <c r="I292" i="7"/>
  <c r="H292" i="7"/>
  <c r="K292" i="7"/>
  <c r="B42" i="14"/>
  <c r="AR82" i="13"/>
  <c r="AS82" i="13" l="1"/>
  <c r="J82" i="13"/>
  <c r="S82" i="13" s="1"/>
  <c r="AB83" i="13" s="1"/>
  <c r="D43" i="14" s="1"/>
  <c r="AW82" i="13"/>
  <c r="AK83" i="13" s="1"/>
  <c r="AY82" i="13"/>
  <c r="F292" i="7"/>
  <c r="J293" i="7" s="1"/>
  <c r="L292" i="7"/>
  <c r="G192" i="12" s="1"/>
  <c r="H82" i="13"/>
  <c r="AU82" i="13"/>
  <c r="AI83" i="13" s="1"/>
  <c r="AX82" i="13"/>
  <c r="M82" i="13"/>
  <c r="P82" i="13" s="1"/>
  <c r="BD82" i="13"/>
  <c r="BG82" i="13" s="1"/>
  <c r="I42" i="14" s="1"/>
  <c r="BJ82" i="13"/>
  <c r="I82" i="13" l="1"/>
  <c r="AV82" i="13"/>
  <c r="AJ83" i="13" s="1"/>
  <c r="G293" i="7"/>
  <c r="K293" i="7"/>
  <c r="H293" i="7"/>
  <c r="I293" i="7"/>
  <c r="BI82" i="13"/>
  <c r="BC82" i="13"/>
  <c r="AS83" i="13" s="1"/>
  <c r="H192" i="12"/>
  <c r="I192" i="12" s="1"/>
  <c r="E42" i="14"/>
  <c r="BB82" i="13"/>
  <c r="BE82" i="13" s="1"/>
  <c r="G42" i="14" s="1"/>
  <c r="BA82" i="13"/>
  <c r="K82" i="13"/>
  <c r="N82" i="13" s="1"/>
  <c r="BK82" i="13"/>
  <c r="BH83" i="13" s="1"/>
  <c r="Q82" i="13"/>
  <c r="Z83" i="13" s="1"/>
  <c r="AT83" i="13"/>
  <c r="L82" i="13" l="1"/>
  <c r="O82" i="13" s="1"/>
  <c r="R82" i="13"/>
  <c r="AA83" i="13" s="1"/>
  <c r="C43" i="14" s="1"/>
  <c r="L293" i="7"/>
  <c r="G193" i="12" s="1"/>
  <c r="H193" i="12" s="1"/>
  <c r="I193" i="12" s="1"/>
  <c r="BF82" i="13"/>
  <c r="H42" i="14" s="1"/>
  <c r="J193" i="12"/>
  <c r="F42" i="14"/>
  <c r="AY83" i="13"/>
  <c r="AZ83" i="13"/>
  <c r="B43" i="14"/>
  <c r="F293" i="7"/>
  <c r="AV83" i="13"/>
  <c r="AJ84" i="13" s="1"/>
  <c r="I83" i="13"/>
  <c r="AW83" i="13"/>
  <c r="AK84" i="13" s="1"/>
  <c r="J83" i="13"/>
  <c r="AR83" i="13"/>
  <c r="AX83" i="13" s="1"/>
  <c r="E43" i="14" l="1"/>
  <c r="BA83" i="13"/>
  <c r="BB83" i="13"/>
  <c r="BE83" i="13" s="1"/>
  <c r="G43" i="14" s="1"/>
  <c r="J294" i="7"/>
  <c r="K294" i="7"/>
  <c r="I294" i="7"/>
  <c r="G294" i="7"/>
  <c r="H294" i="7"/>
  <c r="F43" i="14"/>
  <c r="J194" i="12"/>
  <c r="AU83" i="13"/>
  <c r="AI84" i="13" s="1"/>
  <c r="H83" i="13"/>
  <c r="M83" i="13"/>
  <c r="P83" i="13" s="1"/>
  <c r="S83" i="13"/>
  <c r="AB84" i="13" s="1"/>
  <c r="D44" i="14" s="1"/>
  <c r="BJ83" i="13"/>
  <c r="BD83" i="13"/>
  <c r="BG83" i="13" s="1"/>
  <c r="I43" i="14" s="1"/>
  <c r="L83" i="13"/>
  <c r="O83" i="13" s="1"/>
  <c r="R83" i="13"/>
  <c r="AA84" i="13" s="1"/>
  <c r="C44" i="14" s="1"/>
  <c r="BC83" i="13"/>
  <c r="BF83" i="13" s="1"/>
  <c r="H43" i="14" s="1"/>
  <c r="BI83" i="13"/>
  <c r="AR84" i="13" l="1"/>
  <c r="AT84" i="13"/>
  <c r="AS84" i="13"/>
  <c r="Q83" i="13"/>
  <c r="Z84" i="13" s="1"/>
  <c r="K83" i="13"/>
  <c r="N83" i="13" s="1"/>
  <c r="BK83" i="13"/>
  <c r="L294" i="7"/>
  <c r="G194" i="12" s="1"/>
  <c r="H194" i="12" l="1"/>
  <c r="I194" i="12" s="1"/>
  <c r="E44" i="14"/>
  <c r="H84" i="13"/>
  <c r="AU84" i="13"/>
  <c r="AI85" i="13" s="1"/>
  <c r="B44" i="14"/>
  <c r="F294" i="7"/>
  <c r="J84" i="13"/>
  <c r="AW84" i="13"/>
  <c r="AK85" i="13" s="1"/>
  <c r="AV84" i="13"/>
  <c r="AJ85" i="13" s="1"/>
  <c r="I84" i="13"/>
  <c r="L84" i="13" l="1"/>
  <c r="O84" i="13" s="1"/>
  <c r="R84" i="13"/>
  <c r="Q84" i="13"/>
  <c r="BK84" i="13"/>
  <c r="K84" i="13"/>
  <c r="N84" i="13" s="1"/>
  <c r="S84" i="13"/>
  <c r="M84" i="13"/>
  <c r="P84" i="13" s="1"/>
  <c r="K295" i="7"/>
  <c r="J295" i="7"/>
  <c r="I295" i="7"/>
  <c r="G295" i="7"/>
  <c r="H295" i="7"/>
  <c r="F44" i="14"/>
  <c r="J195" i="12"/>
  <c r="L295" i="7" l="1"/>
  <c r="G195" i="12" s="1"/>
  <c r="H195" i="12" l="1"/>
  <c r="I195" i="12" s="1"/>
  <c r="E45" i="14"/>
  <c r="F45" i="14" l="1"/>
  <c r="J196" i="12"/>
  <c r="BH84" i="13"/>
  <c r="AY84" i="13" s="1"/>
  <c r="BI84" i="13" s="1"/>
  <c r="AZ84" i="13" l="1"/>
  <c r="BJ84" i="13" s="1"/>
  <c r="BC84" i="13"/>
  <c r="AA85" i="13"/>
  <c r="C45" i="14" s="1"/>
  <c r="AX84" i="13"/>
  <c r="BD84" i="13" l="1"/>
  <c r="AT85" i="13" s="1"/>
  <c r="AB85" i="13"/>
  <c r="D45" i="14" s="1"/>
  <c r="BG84" i="13"/>
  <c r="I44" i="14" s="1"/>
  <c r="BH85" i="13"/>
  <c r="Z85" i="13"/>
  <c r="BB84" i="13"/>
  <c r="BA84" i="13"/>
  <c r="AS85" i="13"/>
  <c r="BF84" i="13"/>
  <c r="H44" i="14" s="1"/>
  <c r="AW85" i="13" l="1"/>
  <c r="AK86" i="13" s="1"/>
  <c r="J85" i="13"/>
  <c r="AR85" i="13"/>
  <c r="BE84" i="13"/>
  <c r="G44" i="14" s="1"/>
  <c r="F295" i="7"/>
  <c r="B45" i="14"/>
  <c r="AV85" i="13"/>
  <c r="AJ86" i="13" s="1"/>
  <c r="I85" i="13"/>
  <c r="AZ85" i="13"/>
  <c r="AY85" i="13"/>
  <c r="S85" i="13" l="1"/>
  <c r="M85" i="13"/>
  <c r="P85" i="13" s="1"/>
  <c r="BD85" i="13"/>
  <c r="BJ85" i="13"/>
  <c r="K296" i="7"/>
  <c r="G296" i="7"/>
  <c r="H296" i="7"/>
  <c r="I296" i="7"/>
  <c r="J296" i="7"/>
  <c r="R85" i="13"/>
  <c r="AA86" i="13" s="1"/>
  <c r="C46" i="14" s="1"/>
  <c r="L85" i="13"/>
  <c r="O85" i="13" s="1"/>
  <c r="AU85" i="13"/>
  <c r="AI86" i="13" s="1"/>
  <c r="H85" i="13"/>
  <c r="AB86" i="13"/>
  <c r="D46" i="14" s="1"/>
  <c r="BC85" i="13"/>
  <c r="BF85" i="13" s="1"/>
  <c r="H45" i="14" s="1"/>
  <c r="BI85" i="13"/>
  <c r="AX85" i="13"/>
  <c r="AS86" i="13" l="1"/>
  <c r="L296" i="7"/>
  <c r="G196" i="12" s="1"/>
  <c r="BB85" i="13"/>
  <c r="BE85" i="13" s="1"/>
  <c r="G45" i="14" s="1"/>
  <c r="BA85" i="13"/>
  <c r="I86" i="13"/>
  <c r="AV86" i="13"/>
  <c r="AJ87" i="13" s="1"/>
  <c r="BK85" i="13"/>
  <c r="BH86" i="13" s="1"/>
  <c r="Q85" i="13"/>
  <c r="Z86" i="13" s="1"/>
  <c r="K85" i="13"/>
  <c r="N85" i="13" s="1"/>
  <c r="BG85" i="13"/>
  <c r="I45" i="14" s="1"/>
  <c r="AT86" i="13"/>
  <c r="AY86" i="13" l="1"/>
  <c r="AZ86" i="13"/>
  <c r="B46" i="14"/>
  <c r="F296" i="7"/>
  <c r="R86" i="13"/>
  <c r="L86" i="13"/>
  <c r="O86" i="13" s="1"/>
  <c r="AW86" i="13"/>
  <c r="AK87" i="13" s="1"/>
  <c r="J86" i="13"/>
  <c r="AR86" i="13"/>
  <c r="AX86" i="13" s="1"/>
  <c r="H196" i="12"/>
  <c r="I196" i="12" s="1"/>
  <c r="E46" i="14"/>
  <c r="AA87" i="13" l="1"/>
  <c r="C47" i="14" s="1"/>
  <c r="BB86" i="13"/>
  <c r="BE86" i="13" s="1"/>
  <c r="G46" i="14" s="1"/>
  <c r="BA86" i="13"/>
  <c r="H297" i="7"/>
  <c r="J297" i="7"/>
  <c r="K297" i="7"/>
  <c r="G297" i="7"/>
  <c r="I297" i="7"/>
  <c r="S86" i="13"/>
  <c r="AB87" i="13" s="1"/>
  <c r="D47" i="14" s="1"/>
  <c r="M86" i="13"/>
  <c r="P86" i="13" s="1"/>
  <c r="J197" i="12"/>
  <c r="F46" i="14"/>
  <c r="BD86" i="13"/>
  <c r="BG86" i="13" s="1"/>
  <c r="I46" i="14" s="1"/>
  <c r="BJ86" i="13"/>
  <c r="H86" i="13"/>
  <c r="AU86" i="13"/>
  <c r="AI87" i="13" s="1"/>
  <c r="AT87" i="13"/>
  <c r="BC86" i="13"/>
  <c r="BI86" i="13"/>
  <c r="J87" i="13" l="1"/>
  <c r="AW87" i="13"/>
  <c r="AK88" i="13" s="1"/>
  <c r="AR87" i="13"/>
  <c r="BF86" i="13"/>
  <c r="H46" i="14" s="1"/>
  <c r="AS87" i="13"/>
  <c r="BK86" i="13"/>
  <c r="BH87" i="13" s="1"/>
  <c r="Q86" i="13"/>
  <c r="Z87" i="13" s="1"/>
  <c r="K86" i="13"/>
  <c r="N86" i="13" s="1"/>
  <c r="L297" i="7"/>
  <c r="G197" i="12" s="1"/>
  <c r="H197" i="12" l="1"/>
  <c r="I197" i="12" s="1"/>
  <c r="E47" i="14"/>
  <c r="B47" i="14"/>
  <c r="F297" i="7"/>
  <c r="I87" i="13"/>
  <c r="AV87" i="13"/>
  <c r="AJ88" i="13" s="1"/>
  <c r="H87" i="13"/>
  <c r="AU87" i="13"/>
  <c r="AI88" i="13" s="1"/>
  <c r="S87" i="13"/>
  <c r="M87" i="13"/>
  <c r="P87" i="13" s="1"/>
  <c r="AX87" i="13"/>
  <c r="AY87" i="13"/>
  <c r="AZ87" i="13"/>
  <c r="BB87" i="13" l="1"/>
  <c r="BE87" i="13" s="1"/>
  <c r="G47" i="14" s="1"/>
  <c r="BA87" i="13"/>
  <c r="H298" i="7"/>
  <c r="J298" i="7"/>
  <c r="I298" i="7"/>
  <c r="K298" i="7"/>
  <c r="G298" i="7"/>
  <c r="BC87" i="13"/>
  <c r="BF87" i="13" s="1"/>
  <c r="H47" i="14" s="1"/>
  <c r="BI87" i="13"/>
  <c r="R87" i="13"/>
  <c r="AA88" i="13" s="1"/>
  <c r="C48" i="14" s="1"/>
  <c r="L87" i="13"/>
  <c r="O87" i="13" s="1"/>
  <c r="AB88" i="13"/>
  <c r="D48" i="14" s="1"/>
  <c r="AR88" i="13"/>
  <c r="BK87" i="13"/>
  <c r="BH88" i="13" s="1"/>
  <c r="Q87" i="13"/>
  <c r="Z88" i="13" s="1"/>
  <c r="B48" i="14" s="1"/>
  <c r="K87" i="13"/>
  <c r="N87" i="13" s="1"/>
  <c r="BD87" i="13"/>
  <c r="BJ87" i="13"/>
  <c r="F47" i="14"/>
  <c r="J198" i="12"/>
  <c r="AS88" i="13" l="1"/>
  <c r="AX88" i="13"/>
  <c r="AY88" i="13"/>
  <c r="F298" i="7"/>
  <c r="BG87" i="13"/>
  <c r="I47" i="14" s="1"/>
  <c r="AT88" i="13"/>
  <c r="H88" i="13"/>
  <c r="AU88" i="13"/>
  <c r="AI89" i="13" s="1"/>
  <c r="L298" i="7"/>
  <c r="G198" i="12" s="1"/>
  <c r="I88" i="13"/>
  <c r="AV88" i="13"/>
  <c r="AJ89" i="13" s="1"/>
  <c r="H198" i="12" l="1"/>
  <c r="I198" i="12" s="1"/>
  <c r="E48" i="14"/>
  <c r="J88" i="13"/>
  <c r="BK88" i="13" s="1"/>
  <c r="BH89" i="13" s="1"/>
  <c r="AW88" i="13"/>
  <c r="AK89" i="13" s="1"/>
  <c r="I299" i="7"/>
  <c r="BC88" i="13"/>
  <c r="BF88" i="13" s="1"/>
  <c r="H48" i="14" s="1"/>
  <c r="BI88" i="13"/>
  <c r="H299" i="7"/>
  <c r="Q88" i="13"/>
  <c r="Z89" i="13" s="1"/>
  <c r="B49" i="14" s="1"/>
  <c r="K88" i="13"/>
  <c r="N88" i="13" s="1"/>
  <c r="AZ88" i="13"/>
  <c r="R88" i="13"/>
  <c r="AA89" i="13" s="1"/>
  <c r="C49" i="14" s="1"/>
  <c r="L88" i="13"/>
  <c r="O88" i="13" s="1"/>
  <c r="J299" i="7"/>
  <c r="G299" i="7"/>
  <c r="K299" i="7"/>
  <c r="BB88" i="13"/>
  <c r="BE88" i="13" s="1"/>
  <c r="G48" i="14" s="1"/>
  <c r="AR89" i="13" l="1"/>
  <c r="AS89" i="13"/>
  <c r="AV89" i="13" s="1"/>
  <c r="AJ90" i="13" s="1"/>
  <c r="AY89" i="13"/>
  <c r="AX89" i="13"/>
  <c r="BD88" i="13"/>
  <c r="BG88" i="13" s="1"/>
  <c r="I48" i="14" s="1"/>
  <c r="BJ88" i="13"/>
  <c r="L299" i="7"/>
  <c r="G199" i="12" s="1"/>
  <c r="S88" i="13"/>
  <c r="AB89" i="13" s="1"/>
  <c r="D49" i="14" s="1"/>
  <c r="M88" i="13"/>
  <c r="P88" i="13" s="1"/>
  <c r="BA88" i="13"/>
  <c r="AU89" i="13"/>
  <c r="AI90" i="13" s="1"/>
  <c r="H89" i="13"/>
  <c r="F48" i="14"/>
  <c r="J199" i="12"/>
  <c r="I89" i="13" l="1"/>
  <c r="F299" i="7"/>
  <c r="J300" i="7" s="1"/>
  <c r="Q89" i="13"/>
  <c r="Z90" i="13" s="1"/>
  <c r="B50" i="14" s="1"/>
  <c r="K89" i="13"/>
  <c r="N89" i="13" s="1"/>
  <c r="G300" i="7"/>
  <c r="H199" i="12"/>
  <c r="I199" i="12" s="1"/>
  <c r="J200" i="12" s="1"/>
  <c r="E49" i="14"/>
  <c r="R89" i="13"/>
  <c r="AA90" i="13" s="1"/>
  <c r="C50" i="14" s="1"/>
  <c r="L89" i="13"/>
  <c r="O89" i="13" s="1"/>
  <c r="K300" i="7"/>
  <c r="BB89" i="13"/>
  <c r="BE89" i="13" s="1"/>
  <c r="G49" i="14" s="1"/>
  <c r="H300" i="7"/>
  <c r="AT89" i="13"/>
  <c r="AZ89" i="13" s="1"/>
  <c r="I300" i="7"/>
  <c r="BC89" i="13"/>
  <c r="BF89" i="13" s="1"/>
  <c r="H49" i="14" s="1"/>
  <c r="BI89" i="13"/>
  <c r="AR90" i="13" l="1"/>
  <c r="AS90" i="13"/>
  <c r="BD89" i="13"/>
  <c r="BG89" i="13" s="1"/>
  <c r="I49" i="14" s="1"/>
  <c r="BJ89" i="13"/>
  <c r="BA89" i="13"/>
  <c r="AU90" i="13"/>
  <c r="AI91" i="13" s="1"/>
  <c r="H90" i="13"/>
  <c r="L300" i="7"/>
  <c r="G200" i="12" s="1"/>
  <c r="AV90" i="13"/>
  <c r="AJ91" i="13" s="1"/>
  <c r="I90" i="13"/>
  <c r="AW89" i="13"/>
  <c r="AK90" i="13" s="1"/>
  <c r="J89" i="13"/>
  <c r="F49" i="14"/>
  <c r="AT90" i="13" l="1"/>
  <c r="R90" i="13"/>
  <c r="L90" i="13"/>
  <c r="O90" i="13" s="1"/>
  <c r="H200" i="12"/>
  <c r="I200" i="12" s="1"/>
  <c r="E50" i="14"/>
  <c r="S89" i="13"/>
  <c r="AB90" i="13" s="1"/>
  <c r="M89" i="13"/>
  <c r="P89" i="13" s="1"/>
  <c r="BK89" i="13"/>
  <c r="BH90" i="13" s="1"/>
  <c r="Q90" i="13"/>
  <c r="K90" i="13"/>
  <c r="N90" i="13" s="1"/>
  <c r="D50" i="14" l="1"/>
  <c r="F300" i="7"/>
  <c r="AY90" i="13"/>
  <c r="AA91" i="13" s="1"/>
  <c r="C51" i="14" s="1"/>
  <c r="AX90" i="13"/>
  <c r="AZ90" i="13"/>
  <c r="F50" i="14"/>
  <c r="J201" i="12"/>
  <c r="AW90" i="13"/>
  <c r="AK91" i="13" s="1"/>
  <c r="J90" i="13"/>
  <c r="S90" i="13" l="1"/>
  <c r="AB91" i="13" s="1"/>
  <c r="D51" i="14" s="1"/>
  <c r="M90" i="13"/>
  <c r="P90" i="13" s="1"/>
  <c r="BK90" i="13"/>
  <c r="BH91" i="13" s="1"/>
  <c r="BB90" i="13"/>
  <c r="BA90" i="13"/>
  <c r="J301" i="7"/>
  <c r="I301" i="7"/>
  <c r="H301" i="7"/>
  <c r="K301" i="7"/>
  <c r="G301" i="7"/>
  <c r="BD90" i="13"/>
  <c r="BG90" i="13" s="1"/>
  <c r="I50" i="14" s="1"/>
  <c r="BJ90" i="13"/>
  <c r="BC90" i="13"/>
  <c r="BI90" i="13"/>
  <c r="Z91" i="13"/>
  <c r="B51" i="14" s="1"/>
  <c r="F301" i="7" l="1"/>
  <c r="K302" i="7" s="1"/>
  <c r="L301" i="7"/>
  <c r="G201" i="12" s="1"/>
  <c r="H302" i="7"/>
  <c r="I302" i="7"/>
  <c r="AT91" i="13"/>
  <c r="AZ91" i="13" s="1"/>
  <c r="BE90" i="13"/>
  <c r="G50" i="14" s="1"/>
  <c r="AR91" i="13"/>
  <c r="AX91" i="13" s="1"/>
  <c r="BF90" i="13"/>
  <c r="H50" i="14" s="1"/>
  <c r="AS91" i="13"/>
  <c r="J302" i="7"/>
  <c r="G302" i="7" l="1"/>
  <c r="BB91" i="13"/>
  <c r="BE91" i="13" s="1"/>
  <c r="G51" i="14" s="1"/>
  <c r="L302" i="7"/>
  <c r="G202" i="12" s="1"/>
  <c r="I91" i="13"/>
  <c r="AV91" i="13"/>
  <c r="AJ92" i="13" s="1"/>
  <c r="BD91" i="13"/>
  <c r="BG91" i="13" s="1"/>
  <c r="I51" i="14" s="1"/>
  <c r="BJ91" i="13"/>
  <c r="H201" i="12"/>
  <c r="I201" i="12" s="1"/>
  <c r="E51" i="14"/>
  <c r="H91" i="13"/>
  <c r="AU91" i="13"/>
  <c r="AI92" i="13" s="1"/>
  <c r="J91" i="13"/>
  <c r="AW91" i="13"/>
  <c r="AK92" i="13" s="1"/>
  <c r="AY91" i="13"/>
  <c r="BA91" i="13" s="1"/>
  <c r="H202" i="12" l="1"/>
  <c r="I202" i="12" s="1"/>
  <c r="E52" i="14"/>
  <c r="F51" i="14"/>
  <c r="J202" i="12"/>
  <c r="S91" i="13"/>
  <c r="AB92" i="13" s="1"/>
  <c r="D52" i="14" s="1"/>
  <c r="M91" i="13"/>
  <c r="P91" i="13" s="1"/>
  <c r="BC91" i="13"/>
  <c r="BF91" i="13" s="1"/>
  <c r="H51" i="14" s="1"/>
  <c r="BI91" i="13"/>
  <c r="R91" i="13"/>
  <c r="AA92" i="13" s="1"/>
  <c r="C52" i="14" s="1"/>
  <c r="L91" i="13"/>
  <c r="O91" i="13" s="1"/>
  <c r="AT92" i="13"/>
  <c r="AR92" i="13"/>
  <c r="BK91" i="13"/>
  <c r="BH92" i="13" s="1"/>
  <c r="Q91" i="13"/>
  <c r="Z92" i="13" s="1"/>
  <c r="K91" i="13"/>
  <c r="N91" i="13" s="1"/>
  <c r="J203" i="12" l="1"/>
  <c r="F52" i="14"/>
  <c r="B52" i="14"/>
  <c r="F302" i="7"/>
  <c r="J92" i="13"/>
  <c r="AW92" i="13"/>
  <c r="AK93" i="13" s="1"/>
  <c r="AZ92" i="13"/>
  <c r="AX92" i="13"/>
  <c r="H92" i="13"/>
  <c r="AU92" i="13"/>
  <c r="AI93" i="13" s="1"/>
  <c r="AS92" i="13"/>
  <c r="I92" i="13" l="1"/>
  <c r="AV92" i="13"/>
  <c r="AJ93" i="13" s="1"/>
  <c r="S92" i="13"/>
  <c r="AB93" i="13" s="1"/>
  <c r="D53" i="14" s="1"/>
  <c r="M92" i="13"/>
  <c r="P92" i="13" s="1"/>
  <c r="BB92" i="13"/>
  <c r="BE92" i="13" s="1"/>
  <c r="G52" i="14" s="1"/>
  <c r="I303" i="7"/>
  <c r="J303" i="7"/>
  <c r="H303" i="7"/>
  <c r="G303" i="7"/>
  <c r="K303" i="7"/>
  <c r="BK92" i="13"/>
  <c r="BH93" i="13" s="1"/>
  <c r="Q92" i="13"/>
  <c r="Z93" i="13" s="1"/>
  <c r="B53" i="14" s="1"/>
  <c r="K92" i="13"/>
  <c r="N92" i="13" s="1"/>
  <c r="BD92" i="13"/>
  <c r="BG92" i="13" s="1"/>
  <c r="I52" i="14" s="1"/>
  <c r="BJ92" i="13"/>
  <c r="AY92" i="13"/>
  <c r="BA92" i="13" s="1"/>
  <c r="AR93" i="13" l="1"/>
  <c r="AX93" i="13" s="1"/>
  <c r="AT93" i="13"/>
  <c r="BC92" i="13"/>
  <c r="BF92" i="13" s="1"/>
  <c r="H52" i="14" s="1"/>
  <c r="BI92" i="13"/>
  <c r="L303" i="7"/>
  <c r="G203" i="12" s="1"/>
  <c r="R92" i="13"/>
  <c r="AA93" i="13" s="1"/>
  <c r="L92" i="13"/>
  <c r="O92" i="13" s="1"/>
  <c r="AU93" i="13" l="1"/>
  <c r="AI94" i="13" s="1"/>
  <c r="H93" i="13"/>
  <c r="AW93" i="13"/>
  <c r="AK94" i="13" s="1"/>
  <c r="J93" i="13"/>
  <c r="H203" i="12"/>
  <c r="I203" i="12" s="1"/>
  <c r="E53" i="14"/>
  <c r="Q93" i="13"/>
  <c r="Z94" i="13" s="1"/>
  <c r="B54" i="14" s="1"/>
  <c r="K93" i="13"/>
  <c r="N93" i="13" s="1"/>
  <c r="AZ93" i="13"/>
  <c r="C53" i="14"/>
  <c r="F303" i="7"/>
  <c r="AS93" i="13"/>
  <c r="BB93" i="13"/>
  <c r="BE93" i="13" s="1"/>
  <c r="G53" i="14" s="1"/>
  <c r="AR94" i="13" l="1"/>
  <c r="F53" i="14"/>
  <c r="J204" i="12"/>
  <c r="AU94" i="13"/>
  <c r="AI95" i="13" s="1"/>
  <c r="H94" i="13"/>
  <c r="AV93" i="13"/>
  <c r="AJ94" i="13" s="1"/>
  <c r="I93" i="13"/>
  <c r="AY93" i="13"/>
  <c r="BD93" i="13"/>
  <c r="BG93" i="13" s="1"/>
  <c r="I53" i="14" s="1"/>
  <c r="BJ93" i="13"/>
  <c r="S93" i="13"/>
  <c r="AB94" i="13" s="1"/>
  <c r="D54" i="14" s="1"/>
  <c r="M93" i="13"/>
  <c r="P93" i="13" s="1"/>
  <c r="K304" i="7"/>
  <c r="I304" i="7"/>
  <c r="H304" i="7"/>
  <c r="G304" i="7"/>
  <c r="J304" i="7"/>
  <c r="AT94" i="13" l="1"/>
  <c r="BC93" i="13"/>
  <c r="BF93" i="13" s="1"/>
  <c r="H53" i="14" s="1"/>
  <c r="BI93" i="13"/>
  <c r="BA93" i="13"/>
  <c r="R93" i="13"/>
  <c r="AA94" i="13" s="1"/>
  <c r="L93" i="13"/>
  <c r="O93" i="13" s="1"/>
  <c r="BK93" i="13"/>
  <c r="BH94" i="13" s="1"/>
  <c r="AS94" i="13"/>
  <c r="Q94" i="13"/>
  <c r="K94" i="13"/>
  <c r="N94" i="13" s="1"/>
  <c r="AW94" i="13"/>
  <c r="AK95" i="13" s="1"/>
  <c r="J94" i="13"/>
  <c r="L304" i="7"/>
  <c r="G204" i="12" s="1"/>
  <c r="AX94" i="13" l="1"/>
  <c r="AZ94" i="13"/>
  <c r="S94" i="13"/>
  <c r="M94" i="13"/>
  <c r="P94" i="13" s="1"/>
  <c r="C54" i="14"/>
  <c r="F304" i="7"/>
  <c r="Z95" i="13"/>
  <c r="B55" i="14" s="1"/>
  <c r="H204" i="12"/>
  <c r="I204" i="12" s="1"/>
  <c r="E54" i="14"/>
  <c r="AY94" i="13"/>
  <c r="AV94" i="13"/>
  <c r="AJ95" i="13" s="1"/>
  <c r="I94" i="13"/>
  <c r="J305" i="7" l="1"/>
  <c r="I305" i="7"/>
  <c r="K305" i="7"/>
  <c r="G305" i="7"/>
  <c r="H305" i="7"/>
  <c r="R94" i="13"/>
  <c r="AA95" i="13" s="1"/>
  <c r="C55" i="14" s="1"/>
  <c r="L94" i="13"/>
  <c r="O94" i="13" s="1"/>
  <c r="BK94" i="13"/>
  <c r="BH95" i="13" s="1"/>
  <c r="BC94" i="13"/>
  <c r="BF94" i="13" s="1"/>
  <c r="H54" i="14" s="1"/>
  <c r="BI94" i="13"/>
  <c r="AB95" i="13"/>
  <c r="D55" i="14" s="1"/>
  <c r="BD94" i="13"/>
  <c r="BJ94" i="13"/>
  <c r="F54" i="14"/>
  <c r="J205" i="12"/>
  <c r="BB94" i="13"/>
  <c r="BA94" i="13"/>
  <c r="AS95" i="13" l="1"/>
  <c r="AY95" i="13" s="1"/>
  <c r="BC95" i="13" s="1"/>
  <c r="BF95" i="13" s="1"/>
  <c r="H55" i="14" s="1"/>
  <c r="L305" i="7"/>
  <c r="G205" i="12" s="1"/>
  <c r="I95" i="13"/>
  <c r="AV95" i="13"/>
  <c r="AJ96" i="13" s="1"/>
  <c r="BE94" i="13"/>
  <c r="G54" i="14" s="1"/>
  <c r="AR95" i="13"/>
  <c r="BG94" i="13"/>
  <c r="I54" i="14" s="1"/>
  <c r="AT95" i="13"/>
  <c r="F305" i="7"/>
  <c r="H306" i="7" s="1"/>
  <c r="BI95" i="13" l="1"/>
  <c r="K306" i="7"/>
  <c r="G306" i="7"/>
  <c r="J306" i="7"/>
  <c r="J95" i="13"/>
  <c r="AW95" i="13"/>
  <c r="AK96" i="13" s="1"/>
  <c r="AZ95" i="13"/>
  <c r="H95" i="13"/>
  <c r="AU95" i="13"/>
  <c r="AI96" i="13" s="1"/>
  <c r="AX95" i="13"/>
  <c r="R95" i="13"/>
  <c r="AA96" i="13" s="1"/>
  <c r="C56" i="14" s="1"/>
  <c r="L95" i="13"/>
  <c r="O95" i="13" s="1"/>
  <c r="H205" i="12"/>
  <c r="I205" i="12" s="1"/>
  <c r="E55" i="14"/>
  <c r="AS96" i="13"/>
  <c r="I306" i="7"/>
  <c r="L306" i="7" l="1"/>
  <c r="G206" i="12" s="1"/>
  <c r="BB95" i="13"/>
  <c r="BE95" i="13" s="1"/>
  <c r="G55" i="14" s="1"/>
  <c r="BA95" i="13"/>
  <c r="H206" i="12"/>
  <c r="I206" i="12" s="1"/>
  <c r="E56" i="14"/>
  <c r="BK95" i="13"/>
  <c r="BH96" i="13" s="1"/>
  <c r="Q95" i="13"/>
  <c r="Z96" i="13" s="1"/>
  <c r="K95" i="13"/>
  <c r="N95" i="13" s="1"/>
  <c r="AR96" i="13"/>
  <c r="BD95" i="13"/>
  <c r="BG95" i="13" s="1"/>
  <c r="I55" i="14" s="1"/>
  <c r="BJ95" i="13"/>
  <c r="I96" i="13"/>
  <c r="AV96" i="13"/>
  <c r="AJ97" i="13" s="1"/>
  <c r="F55" i="14"/>
  <c r="J206" i="12"/>
  <c r="S95" i="13"/>
  <c r="AB96" i="13" s="1"/>
  <c r="D56" i="14" s="1"/>
  <c r="M95" i="13"/>
  <c r="P95" i="13" s="1"/>
  <c r="AT96" i="13" l="1"/>
  <c r="AY96" i="13"/>
  <c r="AX96" i="13"/>
  <c r="AZ96" i="13"/>
  <c r="F56" i="14"/>
  <c r="B56" i="14"/>
  <c r="F306" i="7"/>
  <c r="H96" i="13"/>
  <c r="AU96" i="13"/>
  <c r="AI97" i="13" s="1"/>
  <c r="J96" i="13"/>
  <c r="AW96" i="13"/>
  <c r="AK97" i="13" s="1"/>
  <c r="J207" i="12"/>
  <c r="R96" i="13"/>
  <c r="L96" i="13"/>
  <c r="O96" i="13" s="1"/>
  <c r="AA97" i="13" l="1"/>
  <c r="C57" i="14" s="1"/>
  <c r="H307" i="7"/>
  <c r="G307" i="7"/>
  <c r="J307" i="7"/>
  <c r="K307" i="7"/>
  <c r="I307" i="7"/>
  <c r="BD96" i="13"/>
  <c r="BG96" i="13" s="1"/>
  <c r="I56" i="14" s="1"/>
  <c r="BJ96" i="13"/>
  <c r="BK96" i="13"/>
  <c r="BH97" i="13" s="1"/>
  <c r="Q96" i="13"/>
  <c r="Z97" i="13" s="1"/>
  <c r="B57" i="14" s="1"/>
  <c r="K96" i="13"/>
  <c r="N96" i="13" s="1"/>
  <c r="S96" i="13"/>
  <c r="AB97" i="13" s="1"/>
  <c r="D57" i="14" s="1"/>
  <c r="M96" i="13"/>
  <c r="P96" i="13" s="1"/>
  <c r="BB96" i="13"/>
  <c r="BE96" i="13" s="1"/>
  <c r="G56" i="14" s="1"/>
  <c r="BA96" i="13"/>
  <c r="AR97" i="13"/>
  <c r="BC96" i="13"/>
  <c r="BI96" i="13"/>
  <c r="AX97" i="13" l="1"/>
  <c r="AT97" i="13"/>
  <c r="AZ97" i="13" s="1"/>
  <c r="L307" i="7"/>
  <c r="G207" i="12" s="1"/>
  <c r="BF96" i="13"/>
  <c r="H56" i="14" s="1"/>
  <c r="AS97" i="13"/>
  <c r="AU97" i="13"/>
  <c r="AI98" i="13" s="1"/>
  <c r="H97" i="13"/>
  <c r="F307" i="7"/>
  <c r="G308" i="7" s="1"/>
  <c r="BD97" i="13" l="1"/>
  <c r="BG97" i="13" s="1"/>
  <c r="I57" i="14" s="1"/>
  <c r="BJ97" i="13"/>
  <c r="Q97" i="13"/>
  <c r="Z98" i="13" s="1"/>
  <c r="B58" i="14" s="1"/>
  <c r="K97" i="13"/>
  <c r="N97" i="13" s="1"/>
  <c r="AV97" i="13"/>
  <c r="AJ98" i="13" s="1"/>
  <c r="I97" i="13"/>
  <c r="H207" i="12"/>
  <c r="I207" i="12" s="1"/>
  <c r="E57" i="14"/>
  <c r="AW97" i="13"/>
  <c r="AK98" i="13" s="1"/>
  <c r="J97" i="13"/>
  <c r="K308" i="7"/>
  <c r="AY97" i="13"/>
  <c r="J308" i="7"/>
  <c r="H308" i="7"/>
  <c r="I308" i="7"/>
  <c r="BB97" i="13"/>
  <c r="BE97" i="13" s="1"/>
  <c r="G57" i="14" s="1"/>
  <c r="BK97" i="13" l="1"/>
  <c r="BH98" i="13" s="1"/>
  <c r="L308" i="7"/>
  <c r="G208" i="12" s="1"/>
  <c r="H208" i="12" s="1"/>
  <c r="I208" i="12" s="1"/>
  <c r="AT98" i="13"/>
  <c r="AR98" i="13"/>
  <c r="F57" i="14"/>
  <c r="J208" i="12"/>
  <c r="R97" i="13"/>
  <c r="AA98" i="13" s="1"/>
  <c r="C58" i="14" s="1"/>
  <c r="L97" i="13"/>
  <c r="O97" i="13" s="1"/>
  <c r="BC97" i="13"/>
  <c r="BF97" i="13" s="1"/>
  <c r="H57" i="14" s="1"/>
  <c r="BI97" i="13"/>
  <c r="BA97" i="13"/>
  <c r="S97" i="13"/>
  <c r="AB98" i="13" s="1"/>
  <c r="D58" i="14" s="1"/>
  <c r="M97" i="13"/>
  <c r="P97" i="13" s="1"/>
  <c r="E58" i="14" l="1"/>
  <c r="J209" i="12"/>
  <c r="F308" i="7"/>
  <c r="AU98" i="13"/>
  <c r="AI99" i="13" s="1"/>
  <c r="H98" i="13"/>
  <c r="AX98" i="13"/>
  <c r="AZ98" i="13"/>
  <c r="AS98" i="13"/>
  <c r="AW98" i="13"/>
  <c r="AK99" i="13" s="1"/>
  <c r="J98" i="13"/>
  <c r="F58" i="14"/>
  <c r="AV98" i="13" l="1"/>
  <c r="AJ99" i="13" s="1"/>
  <c r="I98" i="13"/>
  <c r="BK98" i="13"/>
  <c r="BH99" i="13" s="1"/>
  <c r="Q98" i="13"/>
  <c r="Z99" i="13" s="1"/>
  <c r="B59" i="14" s="1"/>
  <c r="K98" i="13"/>
  <c r="N98" i="13" s="1"/>
  <c r="BB98" i="13"/>
  <c r="BE98" i="13" s="1"/>
  <c r="G58" i="14" s="1"/>
  <c r="BD98" i="13"/>
  <c r="BG98" i="13" s="1"/>
  <c r="I58" i="14" s="1"/>
  <c r="BJ98" i="13"/>
  <c r="AY98" i="13"/>
  <c r="BA98" i="13" s="1"/>
  <c r="S98" i="13"/>
  <c r="AB99" i="13" s="1"/>
  <c r="D59" i="14" s="1"/>
  <c r="M98" i="13"/>
  <c r="P98" i="13" s="1"/>
  <c r="G309" i="7"/>
  <c r="J309" i="7"/>
  <c r="H309" i="7"/>
  <c r="K309" i="7"/>
  <c r="I309" i="7"/>
  <c r="AR99" i="13" l="1"/>
  <c r="AX99" i="13" s="1"/>
  <c r="BB99" i="13" s="1"/>
  <c r="BE99" i="13" s="1"/>
  <c r="G59" i="14" s="1"/>
  <c r="R98" i="13"/>
  <c r="AA99" i="13" s="1"/>
  <c r="C59" i="14" s="1"/>
  <c r="L98" i="13"/>
  <c r="O98" i="13" s="1"/>
  <c r="L309" i="7"/>
  <c r="G209" i="12" s="1"/>
  <c r="H99" i="13"/>
  <c r="AU99" i="13"/>
  <c r="AI100" i="13" s="1"/>
  <c r="BC98" i="13"/>
  <c r="BF98" i="13" s="1"/>
  <c r="H58" i="14" s="1"/>
  <c r="BI98" i="13"/>
  <c r="AT99" i="13"/>
  <c r="AZ99" i="13" s="1"/>
  <c r="F309" i="7" l="1"/>
  <c r="AS99" i="13"/>
  <c r="AY99" i="13" s="1"/>
  <c r="BD99" i="13"/>
  <c r="BG99" i="13" s="1"/>
  <c r="I59" i="14" s="1"/>
  <c r="BJ99" i="13"/>
  <c r="Q99" i="13"/>
  <c r="Z100" i="13" s="1"/>
  <c r="B60" i="14" s="1"/>
  <c r="K99" i="13"/>
  <c r="N99" i="13" s="1"/>
  <c r="I99" i="13"/>
  <c r="AV99" i="13"/>
  <c r="AJ100" i="13" s="1"/>
  <c r="J99" i="13"/>
  <c r="AW99" i="13"/>
  <c r="AK100" i="13" s="1"/>
  <c r="H209" i="12"/>
  <c r="I209" i="12" s="1"/>
  <c r="E59" i="14"/>
  <c r="AR100" i="13"/>
  <c r="H310" i="7"/>
  <c r="J310" i="7"/>
  <c r="G310" i="7"/>
  <c r="I310" i="7"/>
  <c r="K310" i="7"/>
  <c r="BK99" i="13" l="1"/>
  <c r="BH100" i="13" s="1"/>
  <c r="AX100" i="13" s="1"/>
  <c r="F59" i="14"/>
  <c r="J210" i="12"/>
  <c r="AT100" i="13"/>
  <c r="R99" i="13"/>
  <c r="AA100" i="13" s="1"/>
  <c r="C60" i="14" s="1"/>
  <c r="L99" i="13"/>
  <c r="O99" i="13" s="1"/>
  <c r="BC99" i="13"/>
  <c r="BF99" i="13" s="1"/>
  <c r="H59" i="14" s="1"/>
  <c r="BI99" i="13"/>
  <c r="BA99" i="13"/>
  <c r="S99" i="13"/>
  <c r="AB100" i="13" s="1"/>
  <c r="D60" i="14" s="1"/>
  <c r="M99" i="13"/>
  <c r="P99" i="13" s="1"/>
  <c r="H100" i="13"/>
  <c r="AU100" i="13"/>
  <c r="AI101" i="13" s="1"/>
  <c r="L310" i="7"/>
  <c r="G210" i="12" s="1"/>
  <c r="F310" i="7" l="1"/>
  <c r="I311" i="7" s="1"/>
  <c r="H210" i="12"/>
  <c r="I210" i="12" s="1"/>
  <c r="E60" i="14"/>
  <c r="J100" i="13"/>
  <c r="AW100" i="13"/>
  <c r="AK101" i="13" s="1"/>
  <c r="Q100" i="13"/>
  <c r="Z101" i="13" s="1"/>
  <c r="B61" i="14" s="1"/>
  <c r="K100" i="13"/>
  <c r="N100" i="13" s="1"/>
  <c r="G311" i="7"/>
  <c r="K311" i="7"/>
  <c r="H311" i="7"/>
  <c r="AZ100" i="13"/>
  <c r="J311" i="7"/>
  <c r="AS100" i="13"/>
  <c r="BB100" i="13"/>
  <c r="BE100" i="13" s="1"/>
  <c r="G60" i="14" s="1"/>
  <c r="AR101" i="13" l="1"/>
  <c r="S100" i="13"/>
  <c r="AB101" i="13" s="1"/>
  <c r="D61" i="14" s="1"/>
  <c r="M100" i="13"/>
  <c r="P100" i="13" s="1"/>
  <c r="L311" i="7"/>
  <c r="G211" i="12" s="1"/>
  <c r="F60" i="14"/>
  <c r="AU101" i="13"/>
  <c r="AI102" i="13" s="1"/>
  <c r="H101" i="13"/>
  <c r="J211" i="12"/>
  <c r="BD100" i="13"/>
  <c r="BG100" i="13" s="1"/>
  <c r="I60" i="14" s="1"/>
  <c r="BJ100" i="13"/>
  <c r="I100" i="13"/>
  <c r="AV100" i="13"/>
  <c r="AJ101" i="13" s="1"/>
  <c r="AY100" i="13"/>
  <c r="H211" i="12" l="1"/>
  <c r="I211" i="12" s="1"/>
  <c r="E61" i="14"/>
  <c r="Q101" i="13"/>
  <c r="K101" i="13"/>
  <c r="N101" i="13" s="1"/>
  <c r="AT101" i="13"/>
  <c r="BC100" i="13"/>
  <c r="BF100" i="13" s="1"/>
  <c r="H60" i="14" s="1"/>
  <c r="BI100" i="13"/>
  <c r="BA100" i="13"/>
  <c r="R100" i="13"/>
  <c r="AA101" i="13" s="1"/>
  <c r="L100" i="13"/>
  <c r="O100" i="13" s="1"/>
  <c r="BK100" i="13"/>
  <c r="BH101" i="13" s="1"/>
  <c r="AS101" i="13" l="1"/>
  <c r="AY101" i="13" s="1"/>
  <c r="C61" i="14"/>
  <c r="F311" i="7"/>
  <c r="F61" i="14"/>
  <c r="AX101" i="13"/>
  <c r="Z102" i="13" s="1"/>
  <c r="B62" i="14" s="1"/>
  <c r="AZ101" i="13"/>
  <c r="AW101" i="13"/>
  <c r="AK102" i="13" s="1"/>
  <c r="J101" i="13"/>
  <c r="J212" i="12"/>
  <c r="AV101" i="13" l="1"/>
  <c r="AJ102" i="13" s="1"/>
  <c r="BI101" i="13"/>
  <c r="BC101" i="13"/>
  <c r="BF101" i="13" s="1"/>
  <c r="H61" i="14" s="1"/>
  <c r="I101" i="13"/>
  <c r="R101" i="13" s="1"/>
  <c r="AA102" i="13" s="1"/>
  <c r="C62" i="14" s="1"/>
  <c r="S101" i="13"/>
  <c r="AB102" i="13" s="1"/>
  <c r="D62" i="14" s="1"/>
  <c r="M101" i="13"/>
  <c r="P101" i="13" s="1"/>
  <c r="BB101" i="13"/>
  <c r="BA101" i="13"/>
  <c r="AS102" i="13"/>
  <c r="I312" i="7"/>
  <c r="H312" i="7"/>
  <c r="G312" i="7"/>
  <c r="J312" i="7"/>
  <c r="K312" i="7"/>
  <c r="BD101" i="13"/>
  <c r="BG101" i="13" s="1"/>
  <c r="I61" i="14" s="1"/>
  <c r="BJ101" i="13"/>
  <c r="AT102" i="13" l="1"/>
  <c r="J102" i="13" s="1"/>
  <c r="BK101" i="13"/>
  <c r="BH102" i="13" s="1"/>
  <c r="AY102" i="13" s="1"/>
  <c r="L101" i="13"/>
  <c r="O101" i="13" s="1"/>
  <c r="AW102" i="13"/>
  <c r="AK103" i="13" s="1"/>
  <c r="BE101" i="13"/>
  <c r="G61" i="14" s="1"/>
  <c r="AR102" i="13"/>
  <c r="F312" i="7"/>
  <c r="K313" i="7" s="1"/>
  <c r="L312" i="7"/>
  <c r="G212" i="12" s="1"/>
  <c r="AV102" i="13"/>
  <c r="AJ103" i="13" s="1"/>
  <c r="I102" i="13"/>
  <c r="AZ102" i="13" l="1"/>
  <c r="H313" i="7"/>
  <c r="AU102" i="13"/>
  <c r="AI103" i="13" s="1"/>
  <c r="H102" i="13"/>
  <c r="I313" i="7"/>
  <c r="BD102" i="13"/>
  <c r="BG102" i="13" s="1"/>
  <c r="I62" i="14" s="1"/>
  <c r="BJ102" i="13"/>
  <c r="R102" i="13"/>
  <c r="AA103" i="13" s="1"/>
  <c r="C63" i="14" s="1"/>
  <c r="L102" i="13"/>
  <c r="O102" i="13" s="1"/>
  <c r="S102" i="13"/>
  <c r="AB103" i="13" s="1"/>
  <c r="D63" i="14" s="1"/>
  <c r="M102" i="13"/>
  <c r="P102" i="13" s="1"/>
  <c r="G313" i="7"/>
  <c r="AX102" i="13"/>
  <c r="H212" i="12"/>
  <c r="I212" i="12" s="1"/>
  <c r="E62" i="14"/>
  <c r="J313" i="7"/>
  <c r="BC102" i="13"/>
  <c r="BF102" i="13" s="1"/>
  <c r="H62" i="14" s="1"/>
  <c r="BI102" i="13"/>
  <c r="AS103" i="13" l="1"/>
  <c r="BB102" i="13"/>
  <c r="BE102" i="13" s="1"/>
  <c r="G62" i="14" s="1"/>
  <c r="BA102" i="13"/>
  <c r="L313" i="7"/>
  <c r="G213" i="12" s="1"/>
  <c r="BK102" i="13"/>
  <c r="BH103" i="13" s="1"/>
  <c r="Q102" i="13"/>
  <c r="Z103" i="13" s="1"/>
  <c r="K102" i="13"/>
  <c r="N102" i="13" s="1"/>
  <c r="I103" i="13"/>
  <c r="AV103" i="13"/>
  <c r="AJ104" i="13" s="1"/>
  <c r="AT103" i="13"/>
  <c r="AR103" i="13"/>
  <c r="F62" i="14"/>
  <c r="J213" i="12"/>
  <c r="AY103" i="13" l="1"/>
  <c r="AZ103" i="13"/>
  <c r="AX103" i="13"/>
  <c r="H213" i="12"/>
  <c r="I213" i="12" s="1"/>
  <c r="J214" i="12" s="1"/>
  <c r="E63" i="14"/>
  <c r="H103" i="13"/>
  <c r="AU103" i="13"/>
  <c r="AI104" i="13" s="1"/>
  <c r="J103" i="13"/>
  <c r="AW103" i="13"/>
  <c r="AK104" i="13" s="1"/>
  <c r="R103" i="13"/>
  <c r="AA104" i="13" s="1"/>
  <c r="C64" i="14" s="1"/>
  <c r="L103" i="13"/>
  <c r="O103" i="13" s="1"/>
  <c r="B63" i="14"/>
  <c r="F313" i="7"/>
  <c r="S103" i="13" l="1"/>
  <c r="AB104" i="13" s="1"/>
  <c r="D64" i="14" s="1"/>
  <c r="M103" i="13"/>
  <c r="P103" i="13" s="1"/>
  <c r="K314" i="7"/>
  <c r="H314" i="7"/>
  <c r="J314" i="7"/>
  <c r="G314" i="7"/>
  <c r="I314" i="7"/>
  <c r="F63" i="14"/>
  <c r="BB103" i="13"/>
  <c r="BE103" i="13" s="1"/>
  <c r="G63" i="14" s="1"/>
  <c r="BA103" i="13"/>
  <c r="BD103" i="13"/>
  <c r="BG103" i="13" s="1"/>
  <c r="I63" i="14" s="1"/>
  <c r="BJ103" i="13"/>
  <c r="BK103" i="13"/>
  <c r="BH104" i="13" s="1"/>
  <c r="Q103" i="13"/>
  <c r="Z104" i="13" s="1"/>
  <c r="B64" i="14" s="1"/>
  <c r="K103" i="13"/>
  <c r="N103" i="13" s="1"/>
  <c r="BC103" i="13"/>
  <c r="BI103" i="13"/>
  <c r="AR104" i="13" l="1"/>
  <c r="AT104" i="13"/>
  <c r="AZ104" i="13" s="1"/>
  <c r="AX104" i="13"/>
  <c r="L314" i="7"/>
  <c r="G214" i="12" s="1"/>
  <c r="F314" i="7"/>
  <c r="I315" i="7" s="1"/>
  <c r="H104" i="13"/>
  <c r="AU104" i="13"/>
  <c r="AI105" i="13" s="1"/>
  <c r="BF103" i="13"/>
  <c r="H63" i="14" s="1"/>
  <c r="AS104" i="13"/>
  <c r="AY104" i="13" s="1"/>
  <c r="AW104" i="13" l="1"/>
  <c r="AK105" i="13" s="1"/>
  <c r="H315" i="7"/>
  <c r="G315" i="7"/>
  <c r="J104" i="13"/>
  <c r="S104" i="13" s="1"/>
  <c r="AB105" i="13" s="1"/>
  <c r="D65" i="14" s="1"/>
  <c r="BC104" i="13"/>
  <c r="BF104" i="13" s="1"/>
  <c r="H64" i="14" s="1"/>
  <c r="BI104" i="13"/>
  <c r="H214" i="12"/>
  <c r="I214" i="12" s="1"/>
  <c r="E64" i="14"/>
  <c r="Q104" i="13"/>
  <c r="Z105" i="13" s="1"/>
  <c r="B65" i="14" s="1"/>
  <c r="K104" i="13"/>
  <c r="N104" i="13" s="1"/>
  <c r="I104" i="13"/>
  <c r="AV104" i="13"/>
  <c r="AJ105" i="13" s="1"/>
  <c r="K315" i="7"/>
  <c r="BB104" i="13"/>
  <c r="BE104" i="13" s="1"/>
  <c r="G64" i="14" s="1"/>
  <c r="BA104" i="13"/>
  <c r="J315" i="7"/>
  <c r="BD104" i="13"/>
  <c r="BG104" i="13" s="1"/>
  <c r="I64" i="14" s="1"/>
  <c r="BJ104" i="13"/>
  <c r="M104" i="13" l="1"/>
  <c r="P104" i="13" s="1"/>
  <c r="L315" i="7"/>
  <c r="G215" i="12" s="1"/>
  <c r="AT105" i="13"/>
  <c r="AW105" i="13" s="1"/>
  <c r="AK106" i="13" s="1"/>
  <c r="AR105" i="13"/>
  <c r="AU105" i="13" s="1"/>
  <c r="AI106" i="13" s="1"/>
  <c r="R104" i="13"/>
  <c r="AA105" i="13" s="1"/>
  <c r="L104" i="13"/>
  <c r="O104" i="13" s="1"/>
  <c r="F64" i="14"/>
  <c r="J215" i="12"/>
  <c r="H215" i="12"/>
  <c r="I215" i="12" s="1"/>
  <c r="E65" i="14"/>
  <c r="AS105" i="13"/>
  <c r="BK104" i="13"/>
  <c r="BH105" i="13" s="1"/>
  <c r="J105" i="13" l="1"/>
  <c r="H105" i="13"/>
  <c r="Q105" i="13" s="1"/>
  <c r="F65" i="14"/>
  <c r="S105" i="13"/>
  <c r="M105" i="13"/>
  <c r="P105" i="13" s="1"/>
  <c r="AY105" i="13"/>
  <c r="AX105" i="13"/>
  <c r="AZ105" i="13"/>
  <c r="AV105" i="13"/>
  <c r="AJ106" i="13" s="1"/>
  <c r="I105" i="13"/>
  <c r="BK105" i="13" s="1"/>
  <c r="C65" i="14"/>
  <c r="F315" i="7"/>
  <c r="J216" i="12"/>
  <c r="K105" i="13" l="1"/>
  <c r="N105" i="13" s="1"/>
  <c r="BC105" i="13"/>
  <c r="BF105" i="13" s="1"/>
  <c r="H65" i="14" s="1"/>
  <c r="BI105" i="13"/>
  <c r="BD105" i="13"/>
  <c r="BJ105" i="13"/>
  <c r="BB105" i="13"/>
  <c r="BH106" i="13"/>
  <c r="BA105" i="13"/>
  <c r="AB106" i="13"/>
  <c r="D66" i="14" s="1"/>
  <c r="Z106" i="13"/>
  <c r="B66" i="14" s="1"/>
  <c r="AS106" i="13"/>
  <c r="I316" i="7"/>
  <c r="H316" i="7"/>
  <c r="G316" i="7"/>
  <c r="K316" i="7"/>
  <c r="J316" i="7"/>
  <c r="R105" i="13"/>
  <c r="AA106" i="13" s="1"/>
  <c r="C66" i="14" s="1"/>
  <c r="L105" i="13"/>
  <c r="O105" i="13" s="1"/>
  <c r="F316" i="7" l="1"/>
  <c r="I317" i="7" s="1"/>
  <c r="AY106" i="13"/>
  <c r="BC106" i="13" s="1"/>
  <c r="BF106" i="13" s="1"/>
  <c r="H66" i="14" s="1"/>
  <c r="BE105" i="13"/>
  <c r="G65" i="14" s="1"/>
  <c r="AR106" i="13"/>
  <c r="BG105" i="13"/>
  <c r="I65" i="14" s="1"/>
  <c r="AT106" i="13"/>
  <c r="AV106" i="13"/>
  <c r="AJ107" i="13" s="1"/>
  <c r="I106" i="13"/>
  <c r="J317" i="7"/>
  <c r="K317" i="7"/>
  <c r="G317" i="7"/>
  <c r="L316" i="7"/>
  <c r="G216" i="12" s="1"/>
  <c r="H317" i="7"/>
  <c r="BI106" i="13" l="1"/>
  <c r="L317" i="7"/>
  <c r="G217" i="12" s="1"/>
  <c r="R106" i="13"/>
  <c r="AA107" i="13" s="1"/>
  <c r="C67" i="14" s="1"/>
  <c r="L106" i="13"/>
  <c r="O106" i="13" s="1"/>
  <c r="H216" i="12"/>
  <c r="I216" i="12" s="1"/>
  <c r="E66" i="14"/>
  <c r="AU106" i="13"/>
  <c r="AI107" i="13" s="1"/>
  <c r="H106" i="13"/>
  <c r="AX106" i="13"/>
  <c r="AS107" i="13"/>
  <c r="AW106" i="13"/>
  <c r="AK107" i="13" s="1"/>
  <c r="J106" i="13"/>
  <c r="AZ106" i="13"/>
  <c r="H217" i="12" l="1"/>
  <c r="E67" i="14"/>
  <c r="S106" i="13"/>
  <c r="AB107" i="13" s="1"/>
  <c r="D67" i="14" s="1"/>
  <c r="M106" i="13"/>
  <c r="P106" i="13" s="1"/>
  <c r="I107" i="13"/>
  <c r="AV107" i="13"/>
  <c r="AJ108" i="13" s="1"/>
  <c r="I217" i="12"/>
  <c r="F66" i="14"/>
  <c r="J217" i="12"/>
  <c r="BB106" i="13"/>
  <c r="BE106" i="13" s="1"/>
  <c r="G66" i="14" s="1"/>
  <c r="BA106" i="13"/>
  <c r="BK106" i="13"/>
  <c r="BH107" i="13" s="1"/>
  <c r="Q106" i="13"/>
  <c r="Z107" i="13" s="1"/>
  <c r="K106" i="13"/>
  <c r="N106" i="13" s="1"/>
  <c r="BD106" i="13"/>
  <c r="BG106" i="13" s="1"/>
  <c r="I66" i="14" s="1"/>
  <c r="BJ106" i="13"/>
  <c r="AR107" i="13" l="1"/>
  <c r="AT107" i="13"/>
  <c r="J218" i="12"/>
  <c r="AY107" i="13"/>
  <c r="AZ107" i="13"/>
  <c r="AX107" i="13"/>
  <c r="R107" i="13"/>
  <c r="L107" i="13"/>
  <c r="O107" i="13" s="1"/>
  <c r="H107" i="13"/>
  <c r="AU107" i="13"/>
  <c r="AI108" i="13" s="1"/>
  <c r="J107" i="13"/>
  <c r="AW107" i="13"/>
  <c r="AK108" i="13" s="1"/>
  <c r="B67" i="14"/>
  <c r="F317" i="7"/>
  <c r="F67" i="14"/>
  <c r="AA108" i="13" l="1"/>
  <c r="C68" i="14" s="1"/>
  <c r="BB107" i="13"/>
  <c r="BE107" i="13" s="1"/>
  <c r="G67" i="14" s="1"/>
  <c r="BA107" i="13"/>
  <c r="I318" i="7"/>
  <c r="H318" i="7"/>
  <c r="K318" i="7"/>
  <c r="J318" i="7"/>
  <c r="G318" i="7"/>
  <c r="BD107" i="13"/>
  <c r="BG107" i="13" s="1"/>
  <c r="I67" i="14" s="1"/>
  <c r="BJ107" i="13"/>
  <c r="S107" i="13"/>
  <c r="AB108" i="13" s="1"/>
  <c r="D68" i="14" s="1"/>
  <c r="M107" i="13"/>
  <c r="P107" i="13" s="1"/>
  <c r="BK107" i="13"/>
  <c r="BH108" i="13" s="1"/>
  <c r="Q107" i="13"/>
  <c r="Z108" i="13" s="1"/>
  <c r="B68" i="14" s="1"/>
  <c r="K107" i="13"/>
  <c r="N107" i="13" s="1"/>
  <c r="BC107" i="13"/>
  <c r="BI107" i="13"/>
  <c r="AR108" i="13" l="1"/>
  <c r="AX108" i="13" s="1"/>
  <c r="BF107" i="13"/>
  <c r="H67" i="14" s="1"/>
  <c r="AS108" i="13"/>
  <c r="F318" i="7"/>
  <c r="G319" i="7" s="1"/>
  <c r="H108" i="13"/>
  <c r="AU108" i="13"/>
  <c r="AI109" i="13" s="1"/>
  <c r="L318" i="7"/>
  <c r="G218" i="12" s="1"/>
  <c r="AT108" i="13"/>
  <c r="K319" i="7" l="1"/>
  <c r="Q108" i="13"/>
  <c r="Z109" i="13" s="1"/>
  <c r="B69" i="14" s="1"/>
  <c r="K108" i="13"/>
  <c r="N108" i="13" s="1"/>
  <c r="J108" i="13"/>
  <c r="AW108" i="13"/>
  <c r="AK109" i="13" s="1"/>
  <c r="I108" i="13"/>
  <c r="AV108" i="13"/>
  <c r="AJ109" i="13" s="1"/>
  <c r="BB108" i="13"/>
  <c r="BE108" i="13" s="1"/>
  <c r="G68" i="14" s="1"/>
  <c r="AY108" i="13"/>
  <c r="H319" i="7"/>
  <c r="H218" i="12"/>
  <c r="I218" i="12" s="1"/>
  <c r="E68" i="14"/>
  <c r="I319" i="7"/>
  <c r="J319" i="7"/>
  <c r="AZ108" i="13"/>
  <c r="BA108" i="13" l="1"/>
  <c r="BK108" i="13"/>
  <c r="BH109" i="13" s="1"/>
  <c r="BC108" i="13"/>
  <c r="BF108" i="13" s="1"/>
  <c r="H68" i="14" s="1"/>
  <c r="BI108" i="13"/>
  <c r="F68" i="14"/>
  <c r="J219" i="12"/>
  <c r="BD108" i="13"/>
  <c r="BG108" i="13" s="1"/>
  <c r="I68" i="14" s="1"/>
  <c r="BJ108" i="13"/>
  <c r="L319" i="7"/>
  <c r="G219" i="12" s="1"/>
  <c r="S108" i="13"/>
  <c r="AB109" i="13" s="1"/>
  <c r="D69" i="14" s="1"/>
  <c r="M108" i="13"/>
  <c r="P108" i="13" s="1"/>
  <c r="AR109" i="13"/>
  <c r="R108" i="13"/>
  <c r="AA109" i="13" s="1"/>
  <c r="L108" i="13"/>
  <c r="O108" i="13" s="1"/>
  <c r="AT109" i="13" l="1"/>
  <c r="AS109" i="13"/>
  <c r="AY109" i="13" s="1"/>
  <c r="AW109" i="13"/>
  <c r="AK110" i="13" s="1"/>
  <c r="J109" i="13"/>
  <c r="AV109" i="13"/>
  <c r="AJ110" i="13" s="1"/>
  <c r="I109" i="13"/>
  <c r="C69" i="14"/>
  <c r="F319" i="7"/>
  <c r="AZ109" i="13"/>
  <c r="AU109" i="13"/>
  <c r="AI110" i="13" s="1"/>
  <c r="H109" i="13"/>
  <c r="H219" i="12"/>
  <c r="I219" i="12" s="1"/>
  <c r="J220" i="12" s="1"/>
  <c r="E69" i="14"/>
  <c r="AX109" i="13"/>
  <c r="BB109" i="13" l="1"/>
  <c r="BE109" i="13" s="1"/>
  <c r="G69" i="14" s="1"/>
  <c r="BA109" i="13"/>
  <c r="BD109" i="13"/>
  <c r="BG109" i="13" s="1"/>
  <c r="I69" i="14" s="1"/>
  <c r="BJ109" i="13"/>
  <c r="R109" i="13"/>
  <c r="AA110" i="13" s="1"/>
  <c r="C70" i="14" s="1"/>
  <c r="L109" i="13"/>
  <c r="O109" i="13" s="1"/>
  <c r="G320" i="7"/>
  <c r="K320" i="7"/>
  <c r="J320" i="7"/>
  <c r="H320" i="7"/>
  <c r="I320" i="7"/>
  <c r="S109" i="13"/>
  <c r="AB110" i="13" s="1"/>
  <c r="D70" i="14" s="1"/>
  <c r="M109" i="13"/>
  <c r="P109" i="13" s="1"/>
  <c r="BC109" i="13"/>
  <c r="BF109" i="13" s="1"/>
  <c r="H69" i="14" s="1"/>
  <c r="BI109" i="13"/>
  <c r="F69" i="14"/>
  <c r="Q109" i="13"/>
  <c r="Z110" i="13" s="1"/>
  <c r="B70" i="14" s="1"/>
  <c r="BK109" i="13"/>
  <c r="BH110" i="13" s="1"/>
  <c r="K109" i="13"/>
  <c r="N109" i="13" s="1"/>
  <c r="AR110" i="13"/>
  <c r="AT110" i="13" l="1"/>
  <c r="AZ110" i="13" s="1"/>
  <c r="AX110" i="13"/>
  <c r="AU110" i="13"/>
  <c r="AI111" i="13" s="1"/>
  <c r="H110" i="13"/>
  <c r="L320" i="7"/>
  <c r="G220" i="12" s="1"/>
  <c r="F320" i="7"/>
  <c r="H321" i="7" s="1"/>
  <c r="AS110" i="13"/>
  <c r="AW110" i="13" l="1"/>
  <c r="AK111" i="13" s="1"/>
  <c r="J110" i="13"/>
  <c r="S110" i="13"/>
  <c r="AB111" i="13" s="1"/>
  <c r="D71" i="14" s="1"/>
  <c r="M110" i="13"/>
  <c r="P110" i="13" s="1"/>
  <c r="I110" i="13"/>
  <c r="BK110" i="13" s="1"/>
  <c r="BH111" i="13" s="1"/>
  <c r="AV110" i="13"/>
  <c r="AJ111" i="13" s="1"/>
  <c r="I321" i="7"/>
  <c r="H220" i="12"/>
  <c r="I220" i="12" s="1"/>
  <c r="E70" i="14"/>
  <c r="Q110" i="13"/>
  <c r="Z111" i="13" s="1"/>
  <c r="B71" i="14" s="1"/>
  <c r="K110" i="13"/>
  <c r="N110" i="13" s="1"/>
  <c r="J321" i="7"/>
  <c r="BB110" i="13"/>
  <c r="BE110" i="13" s="1"/>
  <c r="G70" i="14" s="1"/>
  <c r="BD110" i="13"/>
  <c r="BG110" i="13" s="1"/>
  <c r="I70" i="14" s="1"/>
  <c r="BJ110" i="13"/>
  <c r="G321" i="7"/>
  <c r="K321" i="7"/>
  <c r="AY110" i="13"/>
  <c r="BA110" i="13" s="1"/>
  <c r="F70" i="14" l="1"/>
  <c r="J221" i="12"/>
  <c r="R110" i="13"/>
  <c r="AA111" i="13" s="1"/>
  <c r="C71" i="14" s="1"/>
  <c r="L110" i="13"/>
  <c r="O110" i="13" s="1"/>
  <c r="AT111" i="13"/>
  <c r="BC110" i="13"/>
  <c r="BF110" i="13" s="1"/>
  <c r="H70" i="14" s="1"/>
  <c r="BI110" i="13"/>
  <c r="L321" i="7"/>
  <c r="G221" i="12" s="1"/>
  <c r="AR111" i="13"/>
  <c r="F321" i="7" l="1"/>
  <c r="J322" i="7" s="1"/>
  <c r="H111" i="13"/>
  <c r="AU111" i="13"/>
  <c r="AI112" i="13" s="1"/>
  <c r="J111" i="13"/>
  <c r="AW111" i="13"/>
  <c r="AK112" i="13" s="1"/>
  <c r="AS111" i="13"/>
  <c r="H221" i="12"/>
  <c r="I221" i="12" s="1"/>
  <c r="E71" i="14"/>
  <c r="AX111" i="13"/>
  <c r="H322" i="7"/>
  <c r="G322" i="7"/>
  <c r="I322" i="7"/>
  <c r="AZ111" i="13"/>
  <c r="K322" i="7" l="1"/>
  <c r="BD111" i="13"/>
  <c r="BG111" i="13" s="1"/>
  <c r="I71" i="14" s="1"/>
  <c r="BJ111" i="13"/>
  <c r="L322" i="7"/>
  <c r="G222" i="12" s="1"/>
  <c r="F71" i="14"/>
  <c r="Q111" i="13"/>
  <c r="Z112" i="13" s="1"/>
  <c r="K111" i="13"/>
  <c r="N111" i="13" s="1"/>
  <c r="I111" i="13"/>
  <c r="AV111" i="13"/>
  <c r="AJ112" i="13" s="1"/>
  <c r="AY111" i="13"/>
  <c r="AT112" i="13"/>
  <c r="S111" i="13"/>
  <c r="AB112" i="13" s="1"/>
  <c r="D72" i="14" s="1"/>
  <c r="M111" i="13"/>
  <c r="P111" i="13" s="1"/>
  <c r="J222" i="12"/>
  <c r="BB111" i="13"/>
  <c r="BE111" i="13" s="1"/>
  <c r="G71" i="14" s="1"/>
  <c r="BC111" i="13" l="1"/>
  <c r="BF111" i="13" s="1"/>
  <c r="H71" i="14" s="1"/>
  <c r="BI111" i="13"/>
  <c r="AS112" i="13"/>
  <c r="R111" i="13"/>
  <c r="AA112" i="13" s="1"/>
  <c r="C72" i="14" s="1"/>
  <c r="L111" i="13"/>
  <c r="O111" i="13" s="1"/>
  <c r="H222" i="12"/>
  <c r="I222" i="12" s="1"/>
  <c r="E72" i="14"/>
  <c r="BA111" i="13"/>
  <c r="B72" i="14"/>
  <c r="BK111" i="13"/>
  <c r="BH112" i="13" s="1"/>
  <c r="AR112" i="13"/>
  <c r="AW112" i="13"/>
  <c r="AK113" i="13" s="1"/>
  <c r="J112" i="13"/>
  <c r="F72" i="14" l="1"/>
  <c r="J223" i="12"/>
  <c r="AX112" i="13"/>
  <c r="AZ112" i="13"/>
  <c r="F322" i="7"/>
  <c r="AY112" i="13"/>
  <c r="AU112" i="13"/>
  <c r="AI113" i="13" s="1"/>
  <c r="H112" i="13"/>
  <c r="AV112" i="13"/>
  <c r="AJ113" i="13" s="1"/>
  <c r="I112" i="13"/>
  <c r="S112" i="13"/>
  <c r="M112" i="13"/>
  <c r="P112" i="13" s="1"/>
  <c r="J323" i="7" l="1"/>
  <c r="H323" i="7"/>
  <c r="G323" i="7"/>
  <c r="K323" i="7"/>
  <c r="I323" i="7"/>
  <c r="AB113" i="13"/>
  <c r="D73" i="14" s="1"/>
  <c r="R112" i="13"/>
  <c r="AA113" i="13" s="1"/>
  <c r="C73" i="14" s="1"/>
  <c r="L112" i="13"/>
  <c r="O112" i="13" s="1"/>
  <c r="BD112" i="13"/>
  <c r="BJ112" i="13"/>
  <c r="BB112" i="13"/>
  <c r="BE112" i="13" s="1"/>
  <c r="G72" i="14" s="1"/>
  <c r="BA112" i="13"/>
  <c r="Q112" i="13"/>
  <c r="Z113" i="13" s="1"/>
  <c r="B73" i="14" s="1"/>
  <c r="BK112" i="13"/>
  <c r="BH113" i="13" s="1"/>
  <c r="K112" i="13"/>
  <c r="N112" i="13" s="1"/>
  <c r="BC112" i="13"/>
  <c r="BF112" i="13" s="1"/>
  <c r="H72" i="14" s="1"/>
  <c r="BI112" i="13"/>
  <c r="AS113" i="13" l="1"/>
  <c r="AY113" i="13" s="1"/>
  <c r="BG112" i="13"/>
  <c r="I72" i="14" s="1"/>
  <c r="AT113" i="13"/>
  <c r="L323" i="7"/>
  <c r="G223" i="12" s="1"/>
  <c r="AV113" i="13"/>
  <c r="AJ114" i="13" s="1"/>
  <c r="I113" i="13"/>
  <c r="AR113" i="13"/>
  <c r="F323" i="7"/>
  <c r="K324" i="7" s="1"/>
  <c r="G324" i="7" l="1"/>
  <c r="I324" i="7"/>
  <c r="AU113" i="13"/>
  <c r="AI114" i="13" s="1"/>
  <c r="H113" i="13"/>
  <c r="H223" i="12"/>
  <c r="I223" i="12" s="1"/>
  <c r="E73" i="14"/>
  <c r="J324" i="7"/>
  <c r="H324" i="7"/>
  <c r="AW113" i="13"/>
  <c r="AK114" i="13" s="1"/>
  <c r="J113" i="13"/>
  <c r="AZ113" i="13"/>
  <c r="AX113" i="13"/>
  <c r="R113" i="13"/>
  <c r="AA114" i="13" s="1"/>
  <c r="C74" i="14" s="1"/>
  <c r="L113" i="13"/>
  <c r="O113" i="13" s="1"/>
  <c r="BC113" i="13"/>
  <c r="BF113" i="13" s="1"/>
  <c r="H73" i="14" s="1"/>
  <c r="BI113" i="13"/>
  <c r="BD113" i="13" l="1"/>
  <c r="BG113" i="13" s="1"/>
  <c r="I73" i="14" s="1"/>
  <c r="BJ113" i="13"/>
  <c r="S113" i="13"/>
  <c r="AB114" i="13" s="1"/>
  <c r="D74" i="14" s="1"/>
  <c r="M113" i="13"/>
  <c r="P113" i="13" s="1"/>
  <c r="BK113" i="13"/>
  <c r="BH114" i="13" s="1"/>
  <c r="Q113" i="13"/>
  <c r="Z114" i="13" s="1"/>
  <c r="K113" i="13"/>
  <c r="N113" i="13" s="1"/>
  <c r="AT114" i="13"/>
  <c r="L324" i="7"/>
  <c r="G224" i="12" s="1"/>
  <c r="BB113" i="13"/>
  <c r="BE113" i="13" s="1"/>
  <c r="G73" i="14" s="1"/>
  <c r="BA113" i="13"/>
  <c r="F73" i="14"/>
  <c r="J224" i="12"/>
  <c r="AS114" i="13"/>
  <c r="AY114" i="13" l="1"/>
  <c r="AZ114" i="13"/>
  <c r="I114" i="13"/>
  <c r="AV114" i="13"/>
  <c r="AJ115" i="13" s="1"/>
  <c r="H224" i="12"/>
  <c r="I224" i="12" s="1"/>
  <c r="J225" i="12" s="1"/>
  <c r="E74" i="14"/>
  <c r="B74" i="14"/>
  <c r="F324" i="7"/>
  <c r="J114" i="13"/>
  <c r="AW114" i="13"/>
  <c r="AK115" i="13" s="1"/>
  <c r="AR114" i="13"/>
  <c r="AX114" i="13" s="1"/>
  <c r="BB114" i="13" l="1"/>
  <c r="BE114" i="13" s="1"/>
  <c r="G74" i="14" s="1"/>
  <c r="BA114" i="13"/>
  <c r="H114" i="13"/>
  <c r="AU114" i="13"/>
  <c r="AI115" i="13" s="1"/>
  <c r="BD114" i="13"/>
  <c r="BG114" i="13" s="1"/>
  <c r="I74" i="14" s="1"/>
  <c r="BJ114" i="13"/>
  <c r="F74" i="14"/>
  <c r="R114" i="13"/>
  <c r="AA115" i="13" s="1"/>
  <c r="C75" i="14" s="1"/>
  <c r="L114" i="13"/>
  <c r="O114" i="13" s="1"/>
  <c r="S114" i="13"/>
  <c r="AB115" i="13" s="1"/>
  <c r="D75" i="14" s="1"/>
  <c r="M114" i="13"/>
  <c r="P114" i="13" s="1"/>
  <c r="K325" i="7"/>
  <c r="G325" i="7"/>
  <c r="I325" i="7"/>
  <c r="H325" i="7"/>
  <c r="J325" i="7"/>
  <c r="BC114" i="13"/>
  <c r="BF114" i="13" s="1"/>
  <c r="H74" i="14" s="1"/>
  <c r="BI114" i="13"/>
  <c r="AS115" i="13" l="1"/>
  <c r="AT115" i="13"/>
  <c r="J115" i="13" s="1"/>
  <c r="I115" i="13"/>
  <c r="AV115" i="13"/>
  <c r="AJ116" i="13" s="1"/>
  <c r="BK114" i="13"/>
  <c r="BH115" i="13" s="1"/>
  <c r="Q114" i="13"/>
  <c r="Z115" i="13" s="1"/>
  <c r="K114" i="13"/>
  <c r="N114" i="13" s="1"/>
  <c r="L325" i="7"/>
  <c r="G225" i="12" s="1"/>
  <c r="AR115" i="13"/>
  <c r="AW115" i="13" l="1"/>
  <c r="AK116" i="13" s="1"/>
  <c r="H225" i="12"/>
  <c r="I225" i="12" s="1"/>
  <c r="E75" i="14"/>
  <c r="S115" i="13"/>
  <c r="M115" i="13"/>
  <c r="P115" i="13" s="1"/>
  <c r="AX115" i="13"/>
  <c r="AZ115" i="13"/>
  <c r="AY115" i="13"/>
  <c r="H115" i="13"/>
  <c r="AU115" i="13"/>
  <c r="AI116" i="13" s="1"/>
  <c r="B75" i="14"/>
  <c r="F325" i="7"/>
  <c r="R115" i="13"/>
  <c r="L115" i="13"/>
  <c r="O115" i="13" s="1"/>
  <c r="AA116" i="13" l="1"/>
  <c r="C76" i="14" s="1"/>
  <c r="BB115" i="13"/>
  <c r="BE115" i="13" s="1"/>
  <c r="G75" i="14" s="1"/>
  <c r="BA115" i="13"/>
  <c r="BC115" i="13"/>
  <c r="BI115" i="13"/>
  <c r="BD115" i="13"/>
  <c r="BJ115" i="13"/>
  <c r="AB116" i="13"/>
  <c r="D76" i="14" s="1"/>
  <c r="J326" i="7"/>
  <c r="I326" i="7"/>
  <c r="H326" i="7"/>
  <c r="G326" i="7"/>
  <c r="K326" i="7"/>
  <c r="AR116" i="13"/>
  <c r="BK115" i="13"/>
  <c r="BH116" i="13" s="1"/>
  <c r="Q115" i="13"/>
  <c r="Z116" i="13" s="1"/>
  <c r="B76" i="14" s="1"/>
  <c r="K115" i="13"/>
  <c r="N115" i="13" s="1"/>
  <c r="F75" i="14"/>
  <c r="J226" i="12"/>
  <c r="AX116" i="13" l="1"/>
  <c r="BG115" i="13"/>
  <c r="I75" i="14" s="1"/>
  <c r="AT116" i="13"/>
  <c r="AZ116" i="13" s="1"/>
  <c r="F326" i="7"/>
  <c r="L326" i="7"/>
  <c r="G226" i="12" s="1"/>
  <c r="BF115" i="13"/>
  <c r="H75" i="14" s="1"/>
  <c r="AS116" i="13"/>
  <c r="AU116" i="13"/>
  <c r="AI117" i="13" s="1"/>
  <c r="H116" i="13"/>
  <c r="BD116" i="13" l="1"/>
  <c r="BG116" i="13" s="1"/>
  <c r="I76" i="14" s="1"/>
  <c r="BJ116" i="13"/>
  <c r="AV116" i="13"/>
  <c r="AJ117" i="13" s="1"/>
  <c r="I116" i="13"/>
  <c r="H226" i="12"/>
  <c r="I226" i="12" s="1"/>
  <c r="E76" i="14"/>
  <c r="H327" i="7"/>
  <c r="AY116" i="13"/>
  <c r="Q116" i="13"/>
  <c r="Z117" i="13" s="1"/>
  <c r="B77" i="14" s="1"/>
  <c r="K116" i="13"/>
  <c r="N116" i="13" s="1"/>
  <c r="J327" i="7"/>
  <c r="AR117" i="13"/>
  <c r="AW116" i="13"/>
  <c r="AK117" i="13" s="1"/>
  <c r="J116" i="13"/>
  <c r="I327" i="7"/>
  <c r="K327" i="7"/>
  <c r="G327" i="7"/>
  <c r="BB116" i="13"/>
  <c r="BE116" i="13" s="1"/>
  <c r="G76" i="14" s="1"/>
  <c r="BK116" i="13" l="1"/>
  <c r="BH117" i="13" s="1"/>
  <c r="AX117" i="13" s="1"/>
  <c r="F76" i="14"/>
  <c r="J227" i="12"/>
  <c r="L327" i="7"/>
  <c r="G227" i="12" s="1"/>
  <c r="AU117" i="13"/>
  <c r="AI118" i="13" s="1"/>
  <c r="H117" i="13"/>
  <c r="BC116" i="13"/>
  <c r="BF116" i="13" s="1"/>
  <c r="H76" i="14" s="1"/>
  <c r="BI116" i="13"/>
  <c r="R116" i="13"/>
  <c r="AA117" i="13" s="1"/>
  <c r="C77" i="14" s="1"/>
  <c r="L116" i="13"/>
  <c r="O116" i="13" s="1"/>
  <c r="S116" i="13"/>
  <c r="AB117" i="13" s="1"/>
  <c r="D77" i="14" s="1"/>
  <c r="M116" i="13"/>
  <c r="P116" i="13" s="1"/>
  <c r="BA116" i="13"/>
  <c r="AT117" i="13"/>
  <c r="Q117" i="13" l="1"/>
  <c r="Z118" i="13" s="1"/>
  <c r="B78" i="14" s="1"/>
  <c r="K117" i="13"/>
  <c r="N117" i="13" s="1"/>
  <c r="AS117" i="13"/>
  <c r="F327" i="7"/>
  <c r="BB117" i="13"/>
  <c r="BE117" i="13" s="1"/>
  <c r="G77" i="14" s="1"/>
  <c r="AW117" i="13"/>
  <c r="AK118" i="13" s="1"/>
  <c r="J117" i="13"/>
  <c r="H227" i="12"/>
  <c r="I227" i="12" s="1"/>
  <c r="E77" i="14"/>
  <c r="AZ117" i="13"/>
  <c r="F77" i="14" l="1"/>
  <c r="S117" i="13"/>
  <c r="AB118" i="13" s="1"/>
  <c r="D78" i="14" s="1"/>
  <c r="M117" i="13"/>
  <c r="P117" i="13" s="1"/>
  <c r="AV117" i="13"/>
  <c r="AJ118" i="13" s="1"/>
  <c r="I117" i="13"/>
  <c r="AY117" i="13"/>
  <c r="AR118" i="13"/>
  <c r="K328" i="7"/>
  <c r="J328" i="7"/>
  <c r="H328" i="7"/>
  <c r="I328" i="7"/>
  <c r="G328" i="7"/>
  <c r="BD117" i="13"/>
  <c r="BG117" i="13" s="1"/>
  <c r="I77" i="14" s="1"/>
  <c r="BJ117" i="13"/>
  <c r="J228" i="12"/>
  <c r="AT118" i="13" l="1"/>
  <c r="J118" i="13" s="1"/>
  <c r="R117" i="13"/>
  <c r="AA118" i="13" s="1"/>
  <c r="L117" i="13"/>
  <c r="O117" i="13" s="1"/>
  <c r="BK117" i="13"/>
  <c r="BH118" i="13" s="1"/>
  <c r="L328" i="7"/>
  <c r="G228" i="12" s="1"/>
  <c r="H118" i="13"/>
  <c r="AU118" i="13"/>
  <c r="AI119" i="13" s="1"/>
  <c r="BC117" i="13"/>
  <c r="BF117" i="13" s="1"/>
  <c r="H77" i="14" s="1"/>
  <c r="BI117" i="13"/>
  <c r="BA117" i="13"/>
  <c r="AW118" i="13" l="1"/>
  <c r="AK119" i="13" s="1"/>
  <c r="AS118" i="13"/>
  <c r="AY118" i="13" s="1"/>
  <c r="C78" i="14"/>
  <c r="F328" i="7"/>
  <c r="Q118" i="13"/>
  <c r="K118" i="13"/>
  <c r="N118" i="13" s="1"/>
  <c r="AX118" i="13"/>
  <c r="AZ118" i="13"/>
  <c r="H228" i="12"/>
  <c r="I228" i="12" s="1"/>
  <c r="E78" i="14"/>
  <c r="S118" i="13"/>
  <c r="M118" i="13"/>
  <c r="P118" i="13" s="1"/>
  <c r="AV118" i="13" l="1"/>
  <c r="AJ119" i="13" s="1"/>
  <c r="I118" i="13"/>
  <c r="BK118" i="13" s="1"/>
  <c r="Z119" i="13"/>
  <c r="B79" i="14" s="1"/>
  <c r="BC118" i="13"/>
  <c r="BF118" i="13" s="1"/>
  <c r="H78" i="14" s="1"/>
  <c r="BI118" i="13"/>
  <c r="AS119" i="13"/>
  <c r="R118" i="13"/>
  <c r="AA119" i="13" s="1"/>
  <c r="C79" i="14" s="1"/>
  <c r="L118" i="13"/>
  <c r="O118" i="13" s="1"/>
  <c r="G329" i="7"/>
  <c r="J329" i="7"/>
  <c r="I329" i="7"/>
  <c r="H329" i="7"/>
  <c r="K329" i="7"/>
  <c r="F78" i="14"/>
  <c r="J229" i="12"/>
  <c r="BD118" i="13"/>
  <c r="BJ118" i="13"/>
  <c r="BH119" i="13"/>
  <c r="BB118" i="13"/>
  <c r="BA118" i="13"/>
  <c r="AB119" i="13"/>
  <c r="D79" i="14" s="1"/>
  <c r="I119" i="13" l="1"/>
  <c r="AV119" i="13"/>
  <c r="AJ120" i="13" s="1"/>
  <c r="F329" i="7"/>
  <c r="I330" i="7" s="1"/>
  <c r="AY119" i="13"/>
  <c r="BE118" i="13"/>
  <c r="G78" i="14" s="1"/>
  <c r="AR119" i="13"/>
  <c r="BG118" i="13"/>
  <c r="I78" i="14" s="1"/>
  <c r="AT119" i="13"/>
  <c r="L329" i="7"/>
  <c r="G229" i="12" s="1"/>
  <c r="J330" i="7" l="1"/>
  <c r="G330" i="7"/>
  <c r="H119" i="13"/>
  <c r="AU119" i="13"/>
  <c r="AI120" i="13" s="1"/>
  <c r="AX119" i="13"/>
  <c r="R119" i="13"/>
  <c r="AA120" i="13" s="1"/>
  <c r="C80" i="14" s="1"/>
  <c r="L119" i="13"/>
  <c r="O119" i="13" s="1"/>
  <c r="H229" i="12"/>
  <c r="I229" i="12" s="1"/>
  <c r="E79" i="14"/>
  <c r="K330" i="7"/>
  <c r="J119" i="13"/>
  <c r="AW119" i="13"/>
  <c r="AK120" i="13" s="1"/>
  <c r="H330" i="7"/>
  <c r="BC119" i="13"/>
  <c r="BF119" i="13" s="1"/>
  <c r="H79" i="14" s="1"/>
  <c r="BI119" i="13"/>
  <c r="AZ119" i="13"/>
  <c r="AS120" i="13" l="1"/>
  <c r="I120" i="13" s="1"/>
  <c r="F79" i="14"/>
  <c r="J230" i="12"/>
  <c r="BK119" i="13"/>
  <c r="BH120" i="13" s="1"/>
  <c r="Q119" i="13"/>
  <c r="Z120" i="13" s="1"/>
  <c r="K119" i="13"/>
  <c r="N119" i="13" s="1"/>
  <c r="S119" i="13"/>
  <c r="AB120" i="13" s="1"/>
  <c r="D80" i="14" s="1"/>
  <c r="M119" i="13"/>
  <c r="P119" i="13" s="1"/>
  <c r="L330" i="7"/>
  <c r="G230" i="12" s="1"/>
  <c r="BD119" i="13"/>
  <c r="BG119" i="13" s="1"/>
  <c r="I79" i="14" s="1"/>
  <c r="BJ119" i="13"/>
  <c r="BB119" i="13"/>
  <c r="BE119" i="13" s="1"/>
  <c r="G79" i="14" s="1"/>
  <c r="BA119" i="13"/>
  <c r="AV120" i="13" l="1"/>
  <c r="AJ121" i="13" s="1"/>
  <c r="AT120" i="13"/>
  <c r="AR120" i="13"/>
  <c r="AU120" i="13" s="1"/>
  <c r="AI121" i="13" s="1"/>
  <c r="AY120" i="13"/>
  <c r="AZ120" i="13"/>
  <c r="B80" i="14"/>
  <c r="F330" i="7"/>
  <c r="AW120" i="13"/>
  <c r="AK121" i="13" s="1"/>
  <c r="J120" i="13"/>
  <c r="H230" i="12"/>
  <c r="I230" i="12" s="1"/>
  <c r="E80" i="14"/>
  <c r="R120" i="13"/>
  <c r="L120" i="13"/>
  <c r="O120" i="13" s="1"/>
  <c r="AA121" i="13" l="1"/>
  <c r="C81" i="14" s="1"/>
  <c r="H120" i="13"/>
  <c r="K120" i="13" s="1"/>
  <c r="N120" i="13" s="1"/>
  <c r="AX120" i="13"/>
  <c r="BB120" i="13" s="1"/>
  <c r="BE120" i="13" s="1"/>
  <c r="G80" i="14" s="1"/>
  <c r="F80" i="14"/>
  <c r="BD120" i="13"/>
  <c r="BG120" i="13" s="1"/>
  <c r="I80" i="14" s="1"/>
  <c r="BJ120" i="13"/>
  <c r="Q120" i="13"/>
  <c r="Z121" i="13" s="1"/>
  <c r="B81" i="14" s="1"/>
  <c r="BK120" i="13"/>
  <c r="BH121" i="13" s="1"/>
  <c r="S120" i="13"/>
  <c r="AB121" i="13" s="1"/>
  <c r="D81" i="14" s="1"/>
  <c r="M120" i="13"/>
  <c r="P120" i="13" s="1"/>
  <c r="J231" i="12"/>
  <c r="I331" i="7"/>
  <c r="J331" i="7"/>
  <c r="G331" i="7"/>
  <c r="K331" i="7"/>
  <c r="H331" i="7"/>
  <c r="BC120" i="13"/>
  <c r="BI120" i="13"/>
  <c r="BA120" i="13" l="1"/>
  <c r="AT121" i="13"/>
  <c r="AZ121" i="13" s="1"/>
  <c r="L331" i="7"/>
  <c r="G231" i="12" s="1"/>
  <c r="F331" i="7"/>
  <c r="K332" i="7" s="1"/>
  <c r="BF120" i="13"/>
  <c r="H80" i="14" s="1"/>
  <c r="AS121" i="13"/>
  <c r="AR121" i="13"/>
  <c r="J121" i="13" l="1"/>
  <c r="AW121" i="13"/>
  <c r="AK122" i="13" s="1"/>
  <c r="J332" i="7"/>
  <c r="H332" i="7"/>
  <c r="G332" i="7"/>
  <c r="AU121" i="13"/>
  <c r="AI122" i="13" s="1"/>
  <c r="H121" i="13"/>
  <c r="AV121" i="13"/>
  <c r="AJ122" i="13" s="1"/>
  <c r="I121" i="13"/>
  <c r="L332" i="7"/>
  <c r="G232" i="12" s="1"/>
  <c r="AX121" i="13"/>
  <c r="H231" i="12"/>
  <c r="I231" i="12" s="1"/>
  <c r="E81" i="14"/>
  <c r="I332" i="7"/>
  <c r="BD121" i="13"/>
  <c r="BG121" i="13" s="1"/>
  <c r="I81" i="14" s="1"/>
  <c r="BJ121" i="13"/>
  <c r="S121" i="13"/>
  <c r="AB122" i="13" s="1"/>
  <c r="D82" i="14" s="1"/>
  <c r="M121" i="13"/>
  <c r="P121" i="13" s="1"/>
  <c r="AY121" i="13"/>
  <c r="R121" i="13" l="1"/>
  <c r="AA122" i="13" s="1"/>
  <c r="C82" i="14" s="1"/>
  <c r="L121" i="13"/>
  <c r="O121" i="13" s="1"/>
  <c r="H232" i="12"/>
  <c r="I232" i="12" s="1"/>
  <c r="E82" i="14"/>
  <c r="AT122" i="13"/>
  <c r="BB121" i="13"/>
  <c r="BE121" i="13" s="1"/>
  <c r="G81" i="14" s="1"/>
  <c r="BA121" i="13"/>
  <c r="BK121" i="13"/>
  <c r="BH122" i="13" s="1"/>
  <c r="Q121" i="13"/>
  <c r="Z122" i="13" s="1"/>
  <c r="K121" i="13"/>
  <c r="N121" i="13" s="1"/>
  <c r="BC121" i="13"/>
  <c r="BF121" i="13" s="1"/>
  <c r="H81" i="14" s="1"/>
  <c r="BI121" i="13"/>
  <c r="F81" i="14"/>
  <c r="J232" i="12"/>
  <c r="AR122" i="13" l="1"/>
  <c r="AS122" i="13"/>
  <c r="I122" i="13" s="1"/>
  <c r="F82" i="14"/>
  <c r="AZ122" i="13"/>
  <c r="AX122" i="13"/>
  <c r="J122" i="13"/>
  <c r="AW122" i="13"/>
  <c r="AK123" i="13" s="1"/>
  <c r="B82" i="14"/>
  <c r="F332" i="7"/>
  <c r="AV122" i="13"/>
  <c r="AJ123" i="13" s="1"/>
  <c r="J233" i="12"/>
  <c r="H122" i="13"/>
  <c r="AU122" i="13"/>
  <c r="AI123" i="13" s="1"/>
  <c r="AY122" i="13" l="1"/>
  <c r="BB122" i="13"/>
  <c r="BE122" i="13" s="1"/>
  <c r="G82" i="14" s="1"/>
  <c r="BA122" i="13"/>
  <c r="BC122" i="13"/>
  <c r="BF122" i="13" s="1"/>
  <c r="H82" i="14" s="1"/>
  <c r="BI122" i="13"/>
  <c r="BD122" i="13"/>
  <c r="BG122" i="13" s="1"/>
  <c r="I82" i="14" s="1"/>
  <c r="BJ122" i="13"/>
  <c r="AR123" i="13"/>
  <c r="S122" i="13"/>
  <c r="AB123" i="13" s="1"/>
  <c r="D83" i="14" s="1"/>
  <c r="M122" i="13"/>
  <c r="P122" i="13" s="1"/>
  <c r="BK122" i="13"/>
  <c r="BH123" i="13" s="1"/>
  <c r="Q122" i="13"/>
  <c r="Z123" i="13" s="1"/>
  <c r="B83" i="14" s="1"/>
  <c r="K122" i="13"/>
  <c r="N122" i="13" s="1"/>
  <c r="R122" i="13"/>
  <c r="AA123" i="13" s="1"/>
  <c r="C83" i="14" s="1"/>
  <c r="L122" i="13"/>
  <c r="O122" i="13" s="1"/>
  <c r="K333" i="7"/>
  <c r="J333" i="7"/>
  <c r="G333" i="7"/>
  <c r="H333" i="7"/>
  <c r="I333" i="7"/>
  <c r="AT123" i="13" l="1"/>
  <c r="AX123" i="13"/>
  <c r="AZ123" i="13"/>
  <c r="H123" i="13"/>
  <c r="AU123" i="13"/>
  <c r="AI124" i="13" s="1"/>
  <c r="AS123" i="13"/>
  <c r="AY123" i="13" s="1"/>
  <c r="L333" i="7"/>
  <c r="G233" i="12" s="1"/>
  <c r="J123" i="13"/>
  <c r="AW123" i="13"/>
  <c r="AK124" i="13" s="1"/>
  <c r="F333" i="7"/>
  <c r="H334" i="7" s="1"/>
  <c r="BC123" i="13" l="1"/>
  <c r="BF123" i="13" s="1"/>
  <c r="H83" i="14" s="1"/>
  <c r="BI123" i="13"/>
  <c r="G334" i="7"/>
  <c r="I334" i="7"/>
  <c r="J334" i="7"/>
  <c r="I123" i="13"/>
  <c r="BK123" i="13" s="1"/>
  <c r="BH124" i="13" s="1"/>
  <c r="AV123" i="13"/>
  <c r="AJ124" i="13" s="1"/>
  <c r="BD123" i="13"/>
  <c r="BG123" i="13" s="1"/>
  <c r="I83" i="14" s="1"/>
  <c r="BJ123" i="13"/>
  <c r="K334" i="7"/>
  <c r="Q123" i="13"/>
  <c r="Z124" i="13" s="1"/>
  <c r="B84" i="14" s="1"/>
  <c r="K123" i="13"/>
  <c r="N123" i="13" s="1"/>
  <c r="S123" i="13"/>
  <c r="AB124" i="13" s="1"/>
  <c r="D84" i="14" s="1"/>
  <c r="M123" i="13"/>
  <c r="P123" i="13" s="1"/>
  <c r="H233" i="12"/>
  <c r="I233" i="12" s="1"/>
  <c r="E83" i="14"/>
  <c r="BB123" i="13"/>
  <c r="BE123" i="13" s="1"/>
  <c r="G83" i="14" s="1"/>
  <c r="BA123" i="13"/>
  <c r="AT124" i="13" l="1"/>
  <c r="AZ124" i="13" s="1"/>
  <c r="L334" i="7"/>
  <c r="G234" i="12" s="1"/>
  <c r="AR124" i="13"/>
  <c r="F83" i="14"/>
  <c r="J234" i="12"/>
  <c r="AW124" i="13"/>
  <c r="AK125" i="13" s="1"/>
  <c r="J124" i="13"/>
  <c r="AS124" i="13"/>
  <c r="R123" i="13"/>
  <c r="AA124" i="13" s="1"/>
  <c r="L123" i="13"/>
  <c r="O123" i="13" s="1"/>
  <c r="AY124" i="13" l="1"/>
  <c r="BC124" i="13" s="1"/>
  <c r="BF124" i="13" s="1"/>
  <c r="H84" i="14" s="1"/>
  <c r="AV124" i="13"/>
  <c r="AJ125" i="13" s="1"/>
  <c r="I124" i="13"/>
  <c r="S124" i="13"/>
  <c r="AB125" i="13" s="1"/>
  <c r="D85" i="14" s="1"/>
  <c r="M124" i="13"/>
  <c r="P124" i="13" s="1"/>
  <c r="H234" i="12"/>
  <c r="I234" i="12" s="1"/>
  <c r="E84" i="14"/>
  <c r="BD124" i="13"/>
  <c r="BG124" i="13" s="1"/>
  <c r="I84" i="14" s="1"/>
  <c r="BJ124" i="13"/>
  <c r="AU124" i="13"/>
  <c r="AI125" i="13" s="1"/>
  <c r="H124" i="13"/>
  <c r="C84" i="14"/>
  <c r="F334" i="7"/>
  <c r="AX124" i="13"/>
  <c r="BI124" i="13" l="1"/>
  <c r="R124" i="13"/>
  <c r="AA125" i="13" s="1"/>
  <c r="C85" i="14" s="1"/>
  <c r="L124" i="13"/>
  <c r="O124" i="13" s="1"/>
  <c r="AS125" i="13"/>
  <c r="BB124" i="13"/>
  <c r="BE124" i="13" s="1"/>
  <c r="G84" i="14" s="1"/>
  <c r="BA124" i="13"/>
  <c r="Q124" i="13"/>
  <c r="Z125" i="13" s="1"/>
  <c r="B85" i="14" s="1"/>
  <c r="BK124" i="13"/>
  <c r="BH125" i="13" s="1"/>
  <c r="K124" i="13"/>
  <c r="N124" i="13" s="1"/>
  <c r="H335" i="7"/>
  <c r="J335" i="7"/>
  <c r="K335" i="7"/>
  <c r="I335" i="7"/>
  <c r="G335" i="7"/>
  <c r="F84" i="14"/>
  <c r="J235" i="12"/>
  <c r="AT125" i="13"/>
  <c r="AR125" i="13" l="1"/>
  <c r="AX125" i="13" s="1"/>
  <c r="F335" i="7"/>
  <c r="K336" i="7" s="1"/>
  <c r="AY125" i="13"/>
  <c r="AZ125" i="13"/>
  <c r="AW125" i="13"/>
  <c r="AK126" i="13" s="1"/>
  <c r="J125" i="13"/>
  <c r="AV125" i="13"/>
  <c r="AJ126" i="13" s="1"/>
  <c r="I125" i="13"/>
  <c r="L335" i="7"/>
  <c r="G235" i="12" s="1"/>
  <c r="I336" i="7" l="1"/>
  <c r="G336" i="7"/>
  <c r="BA125" i="13"/>
  <c r="BB125" i="13"/>
  <c r="BE125" i="13" s="1"/>
  <c r="G85" i="14" s="1"/>
  <c r="H336" i="7"/>
  <c r="J336" i="7"/>
  <c r="H125" i="13"/>
  <c r="BK125" i="13" s="1"/>
  <c r="BH126" i="13" s="1"/>
  <c r="AU125" i="13"/>
  <c r="AI126" i="13" s="1"/>
  <c r="AR126" i="13" s="1"/>
  <c r="R125" i="13"/>
  <c r="AA126" i="13" s="1"/>
  <c r="C86" i="14" s="1"/>
  <c r="L125" i="13"/>
  <c r="O125" i="13" s="1"/>
  <c r="H235" i="12"/>
  <c r="I235" i="12" s="1"/>
  <c r="E85" i="14"/>
  <c r="BD125" i="13"/>
  <c r="BG125" i="13" s="1"/>
  <c r="I85" i="14" s="1"/>
  <c r="BJ125" i="13"/>
  <c r="BC125" i="13"/>
  <c r="BF125" i="13" s="1"/>
  <c r="H85" i="14" s="1"/>
  <c r="BI125" i="13"/>
  <c r="S125" i="13"/>
  <c r="AB126" i="13" s="1"/>
  <c r="D86" i="14" s="1"/>
  <c r="M125" i="13"/>
  <c r="P125" i="13" s="1"/>
  <c r="L336" i="7" l="1"/>
  <c r="G236" i="12" s="1"/>
  <c r="K125" i="13"/>
  <c r="N125" i="13" s="1"/>
  <c r="Q125" i="13"/>
  <c r="Z126" i="13" s="1"/>
  <c r="F336" i="7" s="1"/>
  <c r="F85" i="14"/>
  <c r="J236" i="12"/>
  <c r="H126" i="13"/>
  <c r="AU126" i="13"/>
  <c r="AI127" i="13" s="1"/>
  <c r="H236" i="12"/>
  <c r="I236" i="12" s="1"/>
  <c r="E86" i="14"/>
  <c r="AS126" i="13"/>
  <c r="AT126" i="13"/>
  <c r="AX126" i="13" l="1"/>
  <c r="B86" i="14"/>
  <c r="F86" i="14"/>
  <c r="Q126" i="13"/>
  <c r="Z127" i="13" s="1"/>
  <c r="B87" i="14" s="1"/>
  <c r="K126" i="13"/>
  <c r="N126" i="13" s="1"/>
  <c r="I126" i="13"/>
  <c r="AV126" i="13"/>
  <c r="AJ127" i="13" s="1"/>
  <c r="J126" i="13"/>
  <c r="AW126" i="13"/>
  <c r="AK127" i="13" s="1"/>
  <c r="AY126" i="13"/>
  <c r="J237" i="12"/>
  <c r="J337" i="7"/>
  <c r="G337" i="7"/>
  <c r="H337" i="7"/>
  <c r="I337" i="7"/>
  <c r="K337" i="7"/>
  <c r="BB126" i="13"/>
  <c r="BE126" i="13" s="1"/>
  <c r="G86" i="14" s="1"/>
  <c r="AZ126" i="13"/>
  <c r="BD126" i="13" l="1"/>
  <c r="BG126" i="13" s="1"/>
  <c r="I86" i="14" s="1"/>
  <c r="BJ126" i="13"/>
  <c r="S126" i="13"/>
  <c r="AB127" i="13" s="1"/>
  <c r="D87" i="14" s="1"/>
  <c r="M126" i="13"/>
  <c r="P126" i="13" s="1"/>
  <c r="R126" i="13"/>
  <c r="AA127" i="13" s="1"/>
  <c r="L126" i="13"/>
  <c r="O126" i="13" s="1"/>
  <c r="AR127" i="13"/>
  <c r="BK126" i="13"/>
  <c r="BH127" i="13" s="1"/>
  <c r="AX127" i="13" s="1"/>
  <c r="BA126" i="13"/>
  <c r="BC126" i="13"/>
  <c r="BF126" i="13" s="1"/>
  <c r="H86" i="14" s="1"/>
  <c r="BI126" i="13"/>
  <c r="L337" i="7"/>
  <c r="G237" i="12" s="1"/>
  <c r="AT127" i="13"/>
  <c r="C87" i="14" l="1"/>
  <c r="F337" i="7"/>
  <c r="J127" i="13"/>
  <c r="AW127" i="13"/>
  <c r="AK128" i="13" s="1"/>
  <c r="H237" i="12"/>
  <c r="I237" i="12" s="1"/>
  <c r="E87" i="14"/>
  <c r="AZ127" i="13"/>
  <c r="BB127" i="13"/>
  <c r="BE127" i="13" s="1"/>
  <c r="G87" i="14" s="1"/>
  <c r="H127" i="13"/>
  <c r="AU127" i="13"/>
  <c r="AI128" i="13" s="1"/>
  <c r="AS127" i="13"/>
  <c r="I127" i="13" l="1"/>
  <c r="AV127" i="13"/>
  <c r="AJ128" i="13" s="1"/>
  <c r="AR128" i="13"/>
  <c r="BK127" i="13"/>
  <c r="BH128" i="13" s="1"/>
  <c r="Q127" i="13"/>
  <c r="Z128" i="13" s="1"/>
  <c r="B88" i="14" s="1"/>
  <c r="K127" i="13"/>
  <c r="N127" i="13" s="1"/>
  <c r="AY127" i="13"/>
  <c r="K338" i="7"/>
  <c r="J338" i="7"/>
  <c r="I338" i="7"/>
  <c r="G338" i="7"/>
  <c r="H338" i="7"/>
  <c r="BD127" i="13"/>
  <c r="BG127" i="13" s="1"/>
  <c r="I87" i="14" s="1"/>
  <c r="BJ127" i="13"/>
  <c r="F87" i="14"/>
  <c r="J238" i="12"/>
  <c r="S127" i="13"/>
  <c r="AB128" i="13" s="1"/>
  <c r="D88" i="14" s="1"/>
  <c r="M127" i="13"/>
  <c r="P127" i="13" s="1"/>
  <c r="AX128" i="13" l="1"/>
  <c r="AT128" i="13"/>
  <c r="AZ128" i="13" s="1"/>
  <c r="BC127" i="13"/>
  <c r="BF127" i="13" s="1"/>
  <c r="H87" i="14" s="1"/>
  <c r="BI127" i="13"/>
  <c r="BA127" i="13"/>
  <c r="BB128" i="13"/>
  <c r="BE128" i="13" s="1"/>
  <c r="G88" i="14" s="1"/>
  <c r="AU128" i="13"/>
  <c r="AI129" i="13" s="1"/>
  <c r="H128" i="13"/>
  <c r="L338" i="7"/>
  <c r="G238" i="12" s="1"/>
  <c r="R127" i="13"/>
  <c r="AA128" i="13" s="1"/>
  <c r="C88" i="14" s="1"/>
  <c r="L127" i="13"/>
  <c r="O127" i="13" s="1"/>
  <c r="AS128" i="13" l="1"/>
  <c r="J128" i="13"/>
  <c r="S128" i="13" s="1"/>
  <c r="AB129" i="13" s="1"/>
  <c r="D89" i="14" s="1"/>
  <c r="AW128" i="13"/>
  <c r="AK129" i="13" s="1"/>
  <c r="F338" i="7"/>
  <c r="BD128" i="13"/>
  <c r="BG128" i="13" s="1"/>
  <c r="I88" i="14" s="1"/>
  <c r="BJ128" i="13"/>
  <c r="Q128" i="13"/>
  <c r="Z129" i="13" s="1"/>
  <c r="B89" i="14" s="1"/>
  <c r="K128" i="13"/>
  <c r="N128" i="13" s="1"/>
  <c r="AR129" i="13"/>
  <c r="AY128" i="13"/>
  <c r="H238" i="12"/>
  <c r="I238" i="12" s="1"/>
  <c r="E88" i="14"/>
  <c r="AV128" i="13"/>
  <c r="AJ129" i="13" s="1"/>
  <c r="I128" i="13"/>
  <c r="BK128" i="13" s="1"/>
  <c r="BH129" i="13" s="1"/>
  <c r="AX129" i="13" l="1"/>
  <c r="BB129" i="13" s="1"/>
  <c r="BE129" i="13" s="1"/>
  <c r="G89" i="14" s="1"/>
  <c r="M128" i="13"/>
  <c r="P128" i="13" s="1"/>
  <c r="F88" i="14"/>
  <c r="J239" i="12"/>
  <c r="AT129" i="13"/>
  <c r="BC128" i="13"/>
  <c r="BF128" i="13" s="1"/>
  <c r="H88" i="14" s="1"/>
  <c r="BI128" i="13"/>
  <c r="BA128" i="13"/>
  <c r="AU129" i="13"/>
  <c r="AI130" i="13" s="1"/>
  <c r="H129" i="13"/>
  <c r="R128" i="13"/>
  <c r="AA129" i="13" s="1"/>
  <c r="C89" i="14" s="1"/>
  <c r="L128" i="13"/>
  <c r="O128" i="13" s="1"/>
  <c r="G339" i="7"/>
  <c r="K339" i="7"/>
  <c r="I339" i="7"/>
  <c r="H339" i="7"/>
  <c r="J339" i="7"/>
  <c r="AR130" i="13" l="1"/>
  <c r="L339" i="7"/>
  <c r="G239" i="12" s="1"/>
  <c r="Q129" i="13"/>
  <c r="Z130" i="13" s="1"/>
  <c r="B90" i="14" s="1"/>
  <c r="K129" i="13"/>
  <c r="N129" i="13" s="1"/>
  <c r="AW129" i="13"/>
  <c r="AK130" i="13" s="1"/>
  <c r="J129" i="13"/>
  <c r="F339" i="7"/>
  <c r="AS129" i="13"/>
  <c r="AZ129" i="13"/>
  <c r="AV129" i="13" l="1"/>
  <c r="AJ130" i="13" s="1"/>
  <c r="I129" i="13"/>
  <c r="S129" i="13"/>
  <c r="AB130" i="13" s="1"/>
  <c r="D90" i="14" s="1"/>
  <c r="M129" i="13"/>
  <c r="P129" i="13" s="1"/>
  <c r="H239" i="12"/>
  <c r="I239" i="12" s="1"/>
  <c r="E89" i="14"/>
  <c r="K340" i="7"/>
  <c r="I340" i="7"/>
  <c r="H340" i="7"/>
  <c r="G340" i="7"/>
  <c r="AY129" i="13"/>
  <c r="BD129" i="13"/>
  <c r="BG129" i="13" s="1"/>
  <c r="I89" i="14" s="1"/>
  <c r="BJ129" i="13"/>
  <c r="J340" i="7"/>
  <c r="H130" i="13"/>
  <c r="AU130" i="13"/>
  <c r="AI131" i="13" s="1"/>
  <c r="F89" i="14" l="1"/>
  <c r="J240" i="12"/>
  <c r="AT130" i="13"/>
  <c r="L340" i="7"/>
  <c r="G240" i="12" s="1"/>
  <c r="Q130" i="13"/>
  <c r="K130" i="13"/>
  <c r="N130" i="13" s="1"/>
  <c r="R129" i="13"/>
  <c r="AA130" i="13" s="1"/>
  <c r="L129" i="13"/>
  <c r="O129" i="13" s="1"/>
  <c r="BK129" i="13"/>
  <c r="BH130" i="13" s="1"/>
  <c r="BC129" i="13"/>
  <c r="BF129" i="13" s="1"/>
  <c r="H89" i="14" s="1"/>
  <c r="BI129" i="13"/>
  <c r="BA129" i="13"/>
  <c r="AS130" i="13" l="1"/>
  <c r="AY130" i="13" s="1"/>
  <c r="BC130" i="13" s="1"/>
  <c r="BF130" i="13" s="1"/>
  <c r="H90" i="14" s="1"/>
  <c r="J130" i="13"/>
  <c r="AW130" i="13"/>
  <c r="AK131" i="13" s="1"/>
  <c r="H240" i="12"/>
  <c r="I240" i="12" s="1"/>
  <c r="E90" i="14"/>
  <c r="C90" i="14"/>
  <c r="F340" i="7"/>
  <c r="AX130" i="13"/>
  <c r="Z131" i="13" s="1"/>
  <c r="B91" i="14" s="1"/>
  <c r="AZ130" i="13"/>
  <c r="AV130" i="13" l="1"/>
  <c r="AJ131" i="13" s="1"/>
  <c r="I130" i="13"/>
  <c r="R130" i="13" s="1"/>
  <c r="AA131" i="13" s="1"/>
  <c r="C91" i="14" s="1"/>
  <c r="BI130" i="13"/>
  <c r="BD130" i="13"/>
  <c r="BG130" i="13" s="1"/>
  <c r="I90" i="14" s="1"/>
  <c r="BJ130" i="13"/>
  <c r="H341" i="7"/>
  <c r="J341" i="7"/>
  <c r="I341" i="7"/>
  <c r="K341" i="7"/>
  <c r="G341" i="7"/>
  <c r="S130" i="13"/>
  <c r="AB131" i="13" s="1"/>
  <c r="D91" i="14" s="1"/>
  <c r="M130" i="13"/>
  <c r="P130" i="13" s="1"/>
  <c r="AS131" i="13"/>
  <c r="F90" i="14"/>
  <c r="BB130" i="13"/>
  <c r="BA130" i="13"/>
  <c r="J241" i="12"/>
  <c r="BK130" i="13" l="1"/>
  <c r="BH131" i="13" s="1"/>
  <c r="AY131" i="13" s="1"/>
  <c r="L130" i="13"/>
  <c r="O130" i="13" s="1"/>
  <c r="AT131" i="13"/>
  <c r="AZ131" i="13" s="1"/>
  <c r="BE130" i="13"/>
  <c r="G90" i="14" s="1"/>
  <c r="AR131" i="13"/>
  <c r="F341" i="7"/>
  <c r="J131" i="13"/>
  <c r="AW131" i="13"/>
  <c r="AK132" i="13" s="1"/>
  <c r="I131" i="13"/>
  <c r="AV131" i="13"/>
  <c r="AJ132" i="13" s="1"/>
  <c r="L341" i="7"/>
  <c r="G241" i="12" s="1"/>
  <c r="H342" i="7" l="1"/>
  <c r="H131" i="13"/>
  <c r="AU131" i="13"/>
  <c r="AI132" i="13" s="1"/>
  <c r="J342" i="7"/>
  <c r="R131" i="13"/>
  <c r="AA132" i="13" s="1"/>
  <c r="C92" i="14" s="1"/>
  <c r="L131" i="13"/>
  <c r="O131" i="13" s="1"/>
  <c r="AX131" i="13"/>
  <c r="BD131" i="13"/>
  <c r="BG131" i="13" s="1"/>
  <c r="I91" i="14" s="1"/>
  <c r="BJ131" i="13"/>
  <c r="G342" i="7"/>
  <c r="K342" i="7"/>
  <c r="S131" i="13"/>
  <c r="AB132" i="13" s="1"/>
  <c r="D92" i="14" s="1"/>
  <c r="M131" i="13"/>
  <c r="P131" i="13" s="1"/>
  <c r="H241" i="12"/>
  <c r="I241" i="12" s="1"/>
  <c r="E91" i="14"/>
  <c r="I342" i="7"/>
  <c r="BC131" i="13"/>
  <c r="BF131" i="13" s="1"/>
  <c r="H91" i="14" s="1"/>
  <c r="BI131" i="13"/>
  <c r="AS132" i="13" l="1"/>
  <c r="AV132" i="13" s="1"/>
  <c r="AJ133" i="13" s="1"/>
  <c r="L342" i="7"/>
  <c r="G242" i="12" s="1"/>
  <c r="F91" i="14"/>
  <c r="J242" i="12"/>
  <c r="BB131" i="13"/>
  <c r="BE131" i="13" s="1"/>
  <c r="G91" i="14" s="1"/>
  <c r="BA131" i="13"/>
  <c r="AT132" i="13"/>
  <c r="BK131" i="13"/>
  <c r="BH132" i="13" s="1"/>
  <c r="Q131" i="13"/>
  <c r="Z132" i="13" s="1"/>
  <c r="K131" i="13"/>
  <c r="N131" i="13" s="1"/>
  <c r="I132" i="13" l="1"/>
  <c r="AR132" i="13"/>
  <c r="AZ132" i="13"/>
  <c r="AY132" i="13"/>
  <c r="AX132" i="13"/>
  <c r="AU132" i="13"/>
  <c r="AI133" i="13" s="1"/>
  <c r="H132" i="13"/>
  <c r="R132" i="13"/>
  <c r="L132" i="13"/>
  <c r="O132" i="13" s="1"/>
  <c r="AW132" i="13"/>
  <c r="AK133" i="13" s="1"/>
  <c r="J132" i="13"/>
  <c r="B92" i="14"/>
  <c r="F342" i="7"/>
  <c r="H242" i="12"/>
  <c r="I242" i="12" s="1"/>
  <c r="E92" i="14"/>
  <c r="AA133" i="13" l="1"/>
  <c r="C93" i="14" s="1"/>
  <c r="F92" i="14"/>
  <c r="I343" i="7"/>
  <c r="G343" i="7"/>
  <c r="H343" i="7"/>
  <c r="J343" i="7"/>
  <c r="K343" i="7"/>
  <c r="BB132" i="13"/>
  <c r="BE132" i="13" s="1"/>
  <c r="G92" i="14" s="1"/>
  <c r="BA132" i="13"/>
  <c r="Q132" i="13"/>
  <c r="Z133" i="13" s="1"/>
  <c r="B93" i="14" s="1"/>
  <c r="BK132" i="13"/>
  <c r="BH133" i="13" s="1"/>
  <c r="K132" i="13"/>
  <c r="N132" i="13" s="1"/>
  <c r="BC132" i="13"/>
  <c r="BI132" i="13"/>
  <c r="J243" i="12"/>
  <c r="S132" i="13"/>
  <c r="AB133" i="13" s="1"/>
  <c r="D93" i="14" s="1"/>
  <c r="M132" i="13"/>
  <c r="P132" i="13" s="1"/>
  <c r="BD132" i="13"/>
  <c r="BG132" i="13" s="1"/>
  <c r="I92" i="14" s="1"/>
  <c r="BJ132" i="13"/>
  <c r="AR133" i="13" l="1"/>
  <c r="AX133" i="13" s="1"/>
  <c r="L343" i="7"/>
  <c r="G243" i="12" s="1"/>
  <c r="F343" i="7"/>
  <c r="H344" i="7" s="1"/>
  <c r="BF132" i="13"/>
  <c r="H92" i="14" s="1"/>
  <c r="AS133" i="13"/>
  <c r="AU133" i="13"/>
  <c r="AI134" i="13" s="1"/>
  <c r="H133" i="13"/>
  <c r="AT133" i="13"/>
  <c r="AW133" i="13" l="1"/>
  <c r="AK134" i="13" s="1"/>
  <c r="J133" i="13"/>
  <c r="Q133" i="13"/>
  <c r="Z134" i="13" s="1"/>
  <c r="B94" i="14" s="1"/>
  <c r="K133" i="13"/>
  <c r="N133" i="13" s="1"/>
  <c r="I344" i="7"/>
  <c r="K344" i="7"/>
  <c r="G344" i="7"/>
  <c r="BB133" i="13"/>
  <c r="BE133" i="13" s="1"/>
  <c r="G93" i="14" s="1"/>
  <c r="H243" i="12"/>
  <c r="I243" i="12" s="1"/>
  <c r="E93" i="14"/>
  <c r="AZ133" i="13"/>
  <c r="AV133" i="13"/>
  <c r="AJ134" i="13" s="1"/>
  <c r="I133" i="13"/>
  <c r="J344" i="7"/>
  <c r="AY133" i="13"/>
  <c r="BK133" i="13" l="1"/>
  <c r="BH134" i="13" s="1"/>
  <c r="AR134" i="13"/>
  <c r="AX134" i="13" s="1"/>
  <c r="BB134" i="13" s="1"/>
  <c r="BE134" i="13" s="1"/>
  <c r="G94" i="14" s="1"/>
  <c r="S133" i="13"/>
  <c r="AB134" i="13" s="1"/>
  <c r="D94" i="14" s="1"/>
  <c r="M133" i="13"/>
  <c r="P133" i="13" s="1"/>
  <c r="F93" i="14"/>
  <c r="J244" i="12"/>
  <c r="R133" i="13"/>
  <c r="AA134" i="13" s="1"/>
  <c r="C94" i="14" s="1"/>
  <c r="L133" i="13"/>
  <c r="O133" i="13" s="1"/>
  <c r="BD133" i="13"/>
  <c r="BG133" i="13" s="1"/>
  <c r="I93" i="14" s="1"/>
  <c r="BJ133" i="13"/>
  <c r="BC133" i="13"/>
  <c r="BF133" i="13" s="1"/>
  <c r="H93" i="14" s="1"/>
  <c r="BI133" i="13"/>
  <c r="BA133" i="13"/>
  <c r="L344" i="7"/>
  <c r="G244" i="12" s="1"/>
  <c r="AT134" i="13" l="1"/>
  <c r="AU134" i="13"/>
  <c r="AI135" i="13" s="1"/>
  <c r="H134" i="13"/>
  <c r="F344" i="7"/>
  <c r="I345" i="7" s="1"/>
  <c r="AR135" i="13"/>
  <c r="Q134" i="13"/>
  <c r="Z135" i="13" s="1"/>
  <c r="B95" i="14" s="1"/>
  <c r="K134" i="13"/>
  <c r="N134" i="13" s="1"/>
  <c r="J134" i="13"/>
  <c r="AW134" i="13"/>
  <c r="AK135" i="13" s="1"/>
  <c r="AZ134" i="13"/>
  <c r="H244" i="12"/>
  <c r="I244" i="12" s="1"/>
  <c r="E94" i="14"/>
  <c r="AS134" i="13"/>
  <c r="G345" i="7" l="1"/>
  <c r="K345" i="7"/>
  <c r="H345" i="7"/>
  <c r="J345" i="7"/>
  <c r="F94" i="14"/>
  <c r="BD134" i="13"/>
  <c r="BG134" i="13" s="1"/>
  <c r="I94" i="14" s="1"/>
  <c r="BJ134" i="13"/>
  <c r="H135" i="13"/>
  <c r="AU135" i="13"/>
  <c r="AI136" i="13" s="1"/>
  <c r="S134" i="13"/>
  <c r="AB135" i="13" s="1"/>
  <c r="D95" i="14" s="1"/>
  <c r="M134" i="13"/>
  <c r="P134" i="13" s="1"/>
  <c r="I134" i="13"/>
  <c r="AV134" i="13"/>
  <c r="AJ135" i="13" s="1"/>
  <c r="AY134" i="13"/>
  <c r="J245" i="12"/>
  <c r="L345" i="7" l="1"/>
  <c r="G245" i="12" s="1"/>
  <c r="H245" i="12" s="1"/>
  <c r="I245" i="12" s="1"/>
  <c r="J246" i="12" s="1"/>
  <c r="R134" i="13"/>
  <c r="AA135" i="13" s="1"/>
  <c r="L134" i="13"/>
  <c r="O134" i="13" s="1"/>
  <c r="BK134" i="13"/>
  <c r="BH135" i="13" s="1"/>
  <c r="AT135" i="13"/>
  <c r="BC134" i="13"/>
  <c r="BF134" i="13" s="1"/>
  <c r="H94" i="14" s="1"/>
  <c r="BI134" i="13"/>
  <c r="BA134" i="13"/>
  <c r="Q135" i="13"/>
  <c r="K135" i="13"/>
  <c r="N135" i="13" s="1"/>
  <c r="E95" i="14" l="1"/>
  <c r="J135" i="13"/>
  <c r="AW135" i="13"/>
  <c r="AK136" i="13" s="1"/>
  <c r="AS135" i="13"/>
  <c r="AY135" i="13" s="1"/>
  <c r="AX135" i="13"/>
  <c r="Z136" i="13" s="1"/>
  <c r="B96" i="14" s="1"/>
  <c r="AZ135" i="13"/>
  <c r="C95" i="14"/>
  <c r="F345" i="7"/>
  <c r="F95" i="14"/>
  <c r="BD135" i="13" l="1"/>
  <c r="BG135" i="13" s="1"/>
  <c r="I95" i="14" s="1"/>
  <c r="BJ135" i="13"/>
  <c r="BC135" i="13"/>
  <c r="BF135" i="13" s="1"/>
  <c r="H95" i="14" s="1"/>
  <c r="BI135" i="13"/>
  <c r="I135" i="13"/>
  <c r="AV135" i="13"/>
  <c r="AJ136" i="13" s="1"/>
  <c r="AT136" i="13"/>
  <c r="BB135" i="13"/>
  <c r="BA135" i="13"/>
  <c r="I346" i="7"/>
  <c r="H346" i="7"/>
  <c r="J346" i="7"/>
  <c r="G346" i="7"/>
  <c r="K346" i="7"/>
  <c r="S135" i="13"/>
  <c r="AB136" i="13" s="1"/>
  <c r="D96" i="14" s="1"/>
  <c r="M135" i="13"/>
  <c r="P135" i="13" s="1"/>
  <c r="R135" i="13" l="1"/>
  <c r="AA136" i="13" s="1"/>
  <c r="L135" i="13"/>
  <c r="O135" i="13" s="1"/>
  <c r="BK135" i="13"/>
  <c r="BH136" i="13" s="1"/>
  <c r="AS136" i="13"/>
  <c r="BE135" i="13"/>
  <c r="G95" i="14" s="1"/>
  <c r="AR136" i="13"/>
  <c r="L346" i="7"/>
  <c r="G246" i="12" s="1"/>
  <c r="J136" i="13"/>
  <c r="AW136" i="13"/>
  <c r="AK137" i="13" s="1"/>
  <c r="S136" i="13" l="1"/>
  <c r="M136" i="13"/>
  <c r="P136" i="13" s="1"/>
  <c r="I136" i="13"/>
  <c r="AV136" i="13"/>
  <c r="AJ137" i="13" s="1"/>
  <c r="AZ136" i="13"/>
  <c r="AY136" i="13"/>
  <c r="AX136" i="13"/>
  <c r="C96" i="14"/>
  <c r="F346" i="7"/>
  <c r="H246" i="12"/>
  <c r="I246" i="12" s="1"/>
  <c r="E96" i="14"/>
  <c r="AU136" i="13"/>
  <c r="AI137" i="13" s="1"/>
  <c r="H136" i="13"/>
  <c r="Q136" i="13" l="1"/>
  <c r="Z137" i="13" s="1"/>
  <c r="B97" i="14" s="1"/>
  <c r="BK136" i="13"/>
  <c r="K136" i="13"/>
  <c r="N136" i="13" s="1"/>
  <c r="BC136" i="13"/>
  <c r="BF136" i="13" s="1"/>
  <c r="H96" i="14" s="1"/>
  <c r="BI136" i="13"/>
  <c r="BD136" i="13"/>
  <c r="BJ136" i="13"/>
  <c r="R136" i="13"/>
  <c r="AA137" i="13" s="1"/>
  <c r="C97" i="14" s="1"/>
  <c r="L136" i="13"/>
  <c r="O136" i="13" s="1"/>
  <c r="I347" i="7"/>
  <c r="G347" i="7"/>
  <c r="K347" i="7"/>
  <c r="J347" i="7"/>
  <c r="H347" i="7"/>
  <c r="AB137" i="13"/>
  <c r="D97" i="14" s="1"/>
  <c r="F96" i="14"/>
  <c r="J247" i="12"/>
  <c r="BB136" i="13"/>
  <c r="BE136" i="13" s="1"/>
  <c r="G96" i="14" s="1"/>
  <c r="BH137" i="13"/>
  <c r="BA136" i="13"/>
  <c r="F347" i="7" l="1"/>
  <c r="AS137" i="13"/>
  <c r="AY137" i="13" s="1"/>
  <c r="I348" i="7"/>
  <c r="BG136" i="13"/>
  <c r="I96" i="14" s="1"/>
  <c r="AT137" i="13"/>
  <c r="AV137" i="13"/>
  <c r="AJ138" i="13" s="1"/>
  <c r="I137" i="13"/>
  <c r="AR137" i="13"/>
  <c r="L347" i="7"/>
  <c r="G247" i="12" s="1"/>
  <c r="G348" i="7"/>
  <c r="H348" i="7"/>
  <c r="J348" i="7"/>
  <c r="K348" i="7"/>
  <c r="AU137" i="13" l="1"/>
  <c r="AI138" i="13" s="1"/>
  <c r="H137" i="13"/>
  <c r="BC137" i="13"/>
  <c r="BF137" i="13" s="1"/>
  <c r="H97" i="14" s="1"/>
  <c r="BI137" i="13"/>
  <c r="R137" i="13"/>
  <c r="AA138" i="13" s="1"/>
  <c r="C98" i="14" s="1"/>
  <c r="L137" i="13"/>
  <c r="O137" i="13" s="1"/>
  <c r="AW137" i="13"/>
  <c r="AK138" i="13" s="1"/>
  <c r="J137" i="13"/>
  <c r="AZ137" i="13"/>
  <c r="L348" i="7"/>
  <c r="G248" i="12" s="1"/>
  <c r="H247" i="12"/>
  <c r="I247" i="12" s="1"/>
  <c r="E97" i="14"/>
  <c r="AX137" i="13"/>
  <c r="BD137" i="13" l="1"/>
  <c r="BG137" i="13" s="1"/>
  <c r="I97" i="14" s="1"/>
  <c r="BJ137" i="13"/>
  <c r="AT138" i="13"/>
  <c r="BB137" i="13"/>
  <c r="BE137" i="13" s="1"/>
  <c r="G97" i="14" s="1"/>
  <c r="BA137" i="13"/>
  <c r="S137" i="13"/>
  <c r="AB138" i="13" s="1"/>
  <c r="D98" i="14" s="1"/>
  <c r="M137" i="13"/>
  <c r="P137" i="13" s="1"/>
  <c r="AS138" i="13"/>
  <c r="Q137" i="13"/>
  <c r="Z138" i="13" s="1"/>
  <c r="BK137" i="13"/>
  <c r="BH138" i="13" s="1"/>
  <c r="K137" i="13"/>
  <c r="N137" i="13" s="1"/>
  <c r="F97" i="14"/>
  <c r="J248" i="12"/>
  <c r="H248" i="12"/>
  <c r="I248" i="12" s="1"/>
  <c r="E98" i="14"/>
  <c r="AY138" i="13" l="1"/>
  <c r="AZ138" i="13"/>
  <c r="J138" i="13"/>
  <c r="AW138" i="13"/>
  <c r="AK139" i="13" s="1"/>
  <c r="B98" i="14"/>
  <c r="F348" i="7"/>
  <c r="AR138" i="13"/>
  <c r="AX138" i="13" s="1"/>
  <c r="F98" i="14"/>
  <c r="J249" i="12"/>
  <c r="I138" i="13"/>
  <c r="AV138" i="13"/>
  <c r="AJ139" i="13" s="1"/>
  <c r="BB138" i="13" l="1"/>
  <c r="BE138" i="13" s="1"/>
  <c r="G98" i="14" s="1"/>
  <c r="BA138" i="13"/>
  <c r="G349" i="7"/>
  <c r="K349" i="7"/>
  <c r="H349" i="7"/>
  <c r="I349" i="7"/>
  <c r="J349" i="7"/>
  <c r="S138" i="13"/>
  <c r="AB139" i="13" s="1"/>
  <c r="D99" i="14" s="1"/>
  <c r="M138" i="13"/>
  <c r="P138" i="13" s="1"/>
  <c r="BD138" i="13"/>
  <c r="BG138" i="13" s="1"/>
  <c r="I98" i="14" s="1"/>
  <c r="BJ138" i="13"/>
  <c r="H138" i="13"/>
  <c r="AU138" i="13"/>
  <c r="AI139" i="13" s="1"/>
  <c r="R138" i="13"/>
  <c r="AA139" i="13" s="1"/>
  <c r="C99" i="14" s="1"/>
  <c r="L138" i="13"/>
  <c r="O138" i="13" s="1"/>
  <c r="BC138" i="13"/>
  <c r="BF138" i="13" s="1"/>
  <c r="H98" i="14" s="1"/>
  <c r="BI138" i="13"/>
  <c r="L349" i="7" l="1"/>
  <c r="G249" i="12" s="1"/>
  <c r="AR139" i="13"/>
  <c r="BK138" i="13"/>
  <c r="BH139" i="13" s="1"/>
  <c r="Q138" i="13"/>
  <c r="Z139" i="13" s="1"/>
  <c r="K138" i="13"/>
  <c r="N138" i="13" s="1"/>
  <c r="AT139" i="13"/>
  <c r="AS139" i="13"/>
  <c r="J139" i="13" l="1"/>
  <c r="AW139" i="13"/>
  <c r="AK140" i="13" s="1"/>
  <c r="B99" i="14"/>
  <c r="F349" i="7"/>
  <c r="H249" i="12"/>
  <c r="I249" i="12" s="1"/>
  <c r="E99" i="14"/>
  <c r="AZ139" i="13"/>
  <c r="AY139" i="13"/>
  <c r="AX139" i="13"/>
  <c r="H139" i="13"/>
  <c r="AU139" i="13"/>
  <c r="AI140" i="13" s="1"/>
  <c r="I139" i="13"/>
  <c r="AV139" i="13"/>
  <c r="AJ140" i="13" s="1"/>
  <c r="R139" i="13" l="1"/>
  <c r="AA140" i="13" s="1"/>
  <c r="C100" i="14" s="1"/>
  <c r="L139" i="13"/>
  <c r="O139" i="13" s="1"/>
  <c r="BC139" i="13"/>
  <c r="BF139" i="13" s="1"/>
  <c r="H99" i="14" s="1"/>
  <c r="BI139" i="13"/>
  <c r="G350" i="7"/>
  <c r="K350" i="7"/>
  <c r="J350" i="7"/>
  <c r="H350" i="7"/>
  <c r="I350" i="7"/>
  <c r="F99" i="14"/>
  <c r="J250" i="12"/>
  <c r="BD139" i="13"/>
  <c r="BG139" i="13" s="1"/>
  <c r="I99" i="14" s="1"/>
  <c r="BJ139" i="13"/>
  <c r="BK139" i="13"/>
  <c r="BH140" i="13" s="1"/>
  <c r="Q139" i="13"/>
  <c r="Z140" i="13" s="1"/>
  <c r="B100" i="14" s="1"/>
  <c r="K139" i="13"/>
  <c r="N139" i="13" s="1"/>
  <c r="BB139" i="13"/>
  <c r="BE139" i="13" s="1"/>
  <c r="G99" i="14" s="1"/>
  <c r="BA139" i="13"/>
  <c r="S139" i="13"/>
  <c r="AB140" i="13" s="1"/>
  <c r="D100" i="14" s="1"/>
  <c r="M139" i="13"/>
  <c r="P139" i="13" s="1"/>
  <c r="AR140" i="13" l="1"/>
  <c r="AX140" i="13" s="1"/>
  <c r="AT140" i="13"/>
  <c r="AZ140" i="13" s="1"/>
  <c r="F350" i="7"/>
  <c r="K351" i="7" s="1"/>
  <c r="J140" i="13"/>
  <c r="AW140" i="13"/>
  <c r="AK141" i="13" s="1"/>
  <c r="AS140" i="13"/>
  <c r="AY140" i="13" s="1"/>
  <c r="AU140" i="13"/>
  <c r="AI141" i="13" s="1"/>
  <c r="H140" i="13"/>
  <c r="L350" i="7"/>
  <c r="G250" i="12" s="1"/>
  <c r="J351" i="7" l="1"/>
  <c r="I351" i="7"/>
  <c r="H351" i="7"/>
  <c r="G351" i="7"/>
  <c r="BC140" i="13"/>
  <c r="BF140" i="13" s="1"/>
  <c r="H100" i="14" s="1"/>
  <c r="BI140" i="13"/>
  <c r="L351" i="7"/>
  <c r="G251" i="12" s="1"/>
  <c r="H250" i="12"/>
  <c r="I250" i="12" s="1"/>
  <c r="E100" i="14"/>
  <c r="BD140" i="13"/>
  <c r="BG140" i="13" s="1"/>
  <c r="I100" i="14" s="1"/>
  <c r="BJ140" i="13"/>
  <c r="Q140" i="13"/>
  <c r="Z141" i="13" s="1"/>
  <c r="K140" i="13"/>
  <c r="N140" i="13" s="1"/>
  <c r="I140" i="13"/>
  <c r="AV140" i="13"/>
  <c r="AJ141" i="13" s="1"/>
  <c r="S140" i="13"/>
  <c r="AB141" i="13" s="1"/>
  <c r="D101" i="14" s="1"/>
  <c r="M140" i="13"/>
  <c r="P140" i="13" s="1"/>
  <c r="BB140" i="13"/>
  <c r="BE140" i="13" s="1"/>
  <c r="G100" i="14" s="1"/>
  <c r="BA140" i="13"/>
  <c r="AT141" i="13" l="1"/>
  <c r="AR141" i="13"/>
  <c r="AU141" i="13" s="1"/>
  <c r="AI142" i="13" s="1"/>
  <c r="AW141" i="13"/>
  <c r="AK142" i="13" s="1"/>
  <c r="J141" i="13"/>
  <c r="F100" i="14"/>
  <c r="J251" i="12"/>
  <c r="H251" i="12"/>
  <c r="I251" i="12" s="1"/>
  <c r="E101" i="14"/>
  <c r="R140" i="13"/>
  <c r="AA141" i="13" s="1"/>
  <c r="C101" i="14" s="1"/>
  <c r="L140" i="13"/>
  <c r="O140" i="13" s="1"/>
  <c r="BK140" i="13"/>
  <c r="BH141" i="13" s="1"/>
  <c r="H141" i="13"/>
  <c r="AS141" i="13"/>
  <c r="B101" i="14"/>
  <c r="F351" i="7" l="1"/>
  <c r="H352" i="7" s="1"/>
  <c r="F101" i="14"/>
  <c r="AV141" i="13"/>
  <c r="AJ142" i="13" s="1"/>
  <c r="I141" i="13"/>
  <c r="BK141" i="13" s="1"/>
  <c r="Q141" i="13"/>
  <c r="K141" i="13"/>
  <c r="N141" i="13" s="1"/>
  <c r="AY141" i="13"/>
  <c r="AX141" i="13"/>
  <c r="AZ141" i="13"/>
  <c r="S141" i="13"/>
  <c r="M141" i="13"/>
  <c r="P141" i="13" s="1"/>
  <c r="K352" i="7"/>
  <c r="J352" i="7"/>
  <c r="I352" i="7"/>
  <c r="J252" i="12"/>
  <c r="G352" i="7" l="1"/>
  <c r="Z142" i="13"/>
  <c r="B102" i="14" s="1"/>
  <c r="R141" i="13"/>
  <c r="AA142" i="13" s="1"/>
  <c r="L141" i="13"/>
  <c r="O141" i="13" s="1"/>
  <c r="AB142" i="13"/>
  <c r="D102" i="14" s="1"/>
  <c r="BC141" i="13"/>
  <c r="BF141" i="13" s="1"/>
  <c r="H101" i="14" s="1"/>
  <c r="BI141" i="13"/>
  <c r="L352" i="7"/>
  <c r="G252" i="12" s="1"/>
  <c r="BD141" i="13"/>
  <c r="BJ141" i="13"/>
  <c r="BH142" i="13"/>
  <c r="BB141" i="13"/>
  <c r="BA141" i="13"/>
  <c r="BG141" i="13" l="1"/>
  <c r="I101" i="14" s="1"/>
  <c r="AT142" i="13"/>
  <c r="BE141" i="13"/>
  <c r="G101" i="14" s="1"/>
  <c r="AR142" i="13"/>
  <c r="H252" i="12"/>
  <c r="I252" i="12" s="1"/>
  <c r="E102" i="14"/>
  <c r="C102" i="14"/>
  <c r="F352" i="7"/>
  <c r="AS142" i="13"/>
  <c r="F102" i="14" l="1"/>
  <c r="J253" i="12"/>
  <c r="H142" i="13"/>
  <c r="AU142" i="13"/>
  <c r="AI143" i="13" s="1"/>
  <c r="AX142" i="13"/>
  <c r="J142" i="13"/>
  <c r="AW142" i="13"/>
  <c r="AK143" i="13" s="1"/>
  <c r="AZ142" i="13"/>
  <c r="H353" i="7"/>
  <c r="I353" i="7"/>
  <c r="K353" i="7"/>
  <c r="J353" i="7"/>
  <c r="G353" i="7"/>
  <c r="I142" i="13"/>
  <c r="AV142" i="13"/>
  <c r="AJ143" i="13" s="1"/>
  <c r="AY142" i="13"/>
  <c r="S142" i="13" l="1"/>
  <c r="AB143" i="13" s="1"/>
  <c r="D103" i="14" s="1"/>
  <c r="M142" i="13"/>
  <c r="P142" i="13" s="1"/>
  <c r="R142" i="13"/>
  <c r="AA143" i="13" s="1"/>
  <c r="C103" i="14" s="1"/>
  <c r="L142" i="13"/>
  <c r="O142" i="13" s="1"/>
  <c r="BK142" i="13"/>
  <c r="BH143" i="13" s="1"/>
  <c r="Q142" i="13"/>
  <c r="Z143" i="13" s="1"/>
  <c r="K142" i="13"/>
  <c r="N142" i="13" s="1"/>
  <c r="L353" i="7"/>
  <c r="G253" i="12" s="1"/>
  <c r="BB142" i="13"/>
  <c r="BE142" i="13" s="1"/>
  <c r="G102" i="14" s="1"/>
  <c r="BA142" i="13"/>
  <c r="BC142" i="13"/>
  <c r="BF142" i="13" s="1"/>
  <c r="H102" i="14" s="1"/>
  <c r="BI142" i="13"/>
  <c r="BD142" i="13"/>
  <c r="BG142" i="13" s="1"/>
  <c r="I102" i="14" s="1"/>
  <c r="BJ142" i="13"/>
  <c r="AS143" i="13" l="1"/>
  <c r="AY143" i="13" s="1"/>
  <c r="AR143" i="13"/>
  <c r="H253" i="12"/>
  <c r="I253" i="12" s="1"/>
  <c r="E103" i="14"/>
  <c r="AT143" i="13"/>
  <c r="I143" i="13"/>
  <c r="AV143" i="13"/>
  <c r="AJ144" i="13" s="1"/>
  <c r="B103" i="14"/>
  <c r="F353" i="7"/>
  <c r="H143" i="13" l="1"/>
  <c r="AU143" i="13"/>
  <c r="AI144" i="13" s="1"/>
  <c r="R143" i="13"/>
  <c r="AA144" i="13" s="1"/>
  <c r="C104" i="14" s="1"/>
  <c r="L143" i="13"/>
  <c r="O143" i="13" s="1"/>
  <c r="BC143" i="13"/>
  <c r="BF143" i="13" s="1"/>
  <c r="H103" i="14" s="1"/>
  <c r="BI143" i="13"/>
  <c r="AX143" i="13"/>
  <c r="J143" i="13"/>
  <c r="AW143" i="13"/>
  <c r="AK144" i="13" s="1"/>
  <c r="F103" i="14"/>
  <c r="J254" i="12"/>
  <c r="H354" i="7"/>
  <c r="G354" i="7"/>
  <c r="J354" i="7"/>
  <c r="I354" i="7"/>
  <c r="K354" i="7"/>
  <c r="AZ143" i="13"/>
  <c r="AS144" i="13" l="1"/>
  <c r="L354" i="7"/>
  <c r="G254" i="12" s="1"/>
  <c r="BD143" i="13"/>
  <c r="BG143" i="13" s="1"/>
  <c r="I103" i="14" s="1"/>
  <c r="BJ143" i="13"/>
  <c r="BB143" i="13"/>
  <c r="BE143" i="13" s="1"/>
  <c r="G103" i="14" s="1"/>
  <c r="BA143" i="13"/>
  <c r="I144" i="13"/>
  <c r="AV144" i="13"/>
  <c r="AJ145" i="13" s="1"/>
  <c r="S143" i="13"/>
  <c r="AB144" i="13" s="1"/>
  <c r="D104" i="14" s="1"/>
  <c r="M143" i="13"/>
  <c r="P143" i="13" s="1"/>
  <c r="BK143" i="13"/>
  <c r="BH144" i="13" s="1"/>
  <c r="Q143" i="13"/>
  <c r="Z144" i="13" s="1"/>
  <c r="K143" i="13"/>
  <c r="N143" i="13" s="1"/>
  <c r="AR144" i="13" l="1"/>
  <c r="AT144" i="13"/>
  <c r="AW144" i="13" s="1"/>
  <c r="AK145" i="13" s="1"/>
  <c r="AY144" i="13"/>
  <c r="AX144" i="13"/>
  <c r="AU144" i="13"/>
  <c r="AI145" i="13" s="1"/>
  <c r="H144" i="13"/>
  <c r="R144" i="13"/>
  <c r="L144" i="13"/>
  <c r="O144" i="13" s="1"/>
  <c r="H254" i="12"/>
  <c r="I254" i="12" s="1"/>
  <c r="E104" i="14"/>
  <c r="B104" i="14"/>
  <c r="F354" i="7"/>
  <c r="J144" i="13" l="1"/>
  <c r="AZ144" i="13"/>
  <c r="BD144" i="13" s="1"/>
  <c r="BG144" i="13" s="1"/>
  <c r="I104" i="14" s="1"/>
  <c r="AA145" i="13"/>
  <c r="C105" i="14" s="1"/>
  <c r="G355" i="7"/>
  <c r="K355" i="7"/>
  <c r="J355" i="7"/>
  <c r="I355" i="7"/>
  <c r="H355" i="7"/>
  <c r="Q144" i="13"/>
  <c r="Z145" i="13" s="1"/>
  <c r="B105" i="14" s="1"/>
  <c r="BK144" i="13"/>
  <c r="BH145" i="13" s="1"/>
  <c r="K144" i="13"/>
  <c r="N144" i="13" s="1"/>
  <c r="S144" i="13"/>
  <c r="AB145" i="13" s="1"/>
  <c r="D105" i="14" s="1"/>
  <c r="M144" i="13"/>
  <c r="P144" i="13" s="1"/>
  <c r="F104" i="14"/>
  <c r="J255" i="12"/>
  <c r="BB144" i="13"/>
  <c r="BE144" i="13" s="1"/>
  <c r="G104" i="14" s="1"/>
  <c r="BA144" i="13"/>
  <c r="BC144" i="13"/>
  <c r="BI144" i="13"/>
  <c r="BJ144" i="13" l="1"/>
  <c r="BF144" i="13"/>
  <c r="H104" i="14" s="1"/>
  <c r="AS145" i="13"/>
  <c r="AR145" i="13"/>
  <c r="AX145" i="13" s="1"/>
  <c r="L355" i="7"/>
  <c r="G255" i="12" s="1"/>
  <c r="AT145" i="13"/>
  <c r="AZ145" i="13" s="1"/>
  <c r="F355" i="7"/>
  <c r="I356" i="7" s="1"/>
  <c r="BD145" i="13" l="1"/>
  <c r="BG145" i="13" s="1"/>
  <c r="I105" i="14" s="1"/>
  <c r="BJ145" i="13"/>
  <c r="BB145" i="13"/>
  <c r="BE145" i="13" s="1"/>
  <c r="G105" i="14" s="1"/>
  <c r="J356" i="7"/>
  <c r="H356" i="7"/>
  <c r="K356" i="7"/>
  <c r="H255" i="12"/>
  <c r="I255" i="12" s="1"/>
  <c r="E105" i="14"/>
  <c r="AW145" i="13"/>
  <c r="AK146" i="13" s="1"/>
  <c r="J145" i="13"/>
  <c r="G356" i="7"/>
  <c r="AU145" i="13"/>
  <c r="AI146" i="13" s="1"/>
  <c r="H145" i="13"/>
  <c r="AV145" i="13"/>
  <c r="AJ146" i="13" s="1"/>
  <c r="I145" i="13"/>
  <c r="AY145" i="13"/>
  <c r="BA145" i="13" s="1"/>
  <c r="F105" i="14" l="1"/>
  <c r="J256" i="12"/>
  <c r="BC145" i="13"/>
  <c r="BF145" i="13" s="1"/>
  <c r="H105" i="14" s="1"/>
  <c r="BI145" i="13"/>
  <c r="R145" i="13"/>
  <c r="AA146" i="13" s="1"/>
  <c r="C106" i="14" s="1"/>
  <c r="L145" i="13"/>
  <c r="O145" i="13" s="1"/>
  <c r="Q145" i="13"/>
  <c r="Z146" i="13" s="1"/>
  <c r="BK145" i="13"/>
  <c r="BH146" i="13" s="1"/>
  <c r="K145" i="13"/>
  <c r="N145" i="13" s="1"/>
  <c r="AT146" i="13"/>
  <c r="S145" i="13"/>
  <c r="AB146" i="13" s="1"/>
  <c r="D106" i="14" s="1"/>
  <c r="M145" i="13"/>
  <c r="P145" i="13" s="1"/>
  <c r="AR146" i="13"/>
  <c r="L356" i="7"/>
  <c r="G256" i="12" s="1"/>
  <c r="H256" i="12" l="1"/>
  <c r="I256" i="12" s="1"/>
  <c r="K1" i="7" s="1"/>
  <c r="E106" i="14"/>
  <c r="H146" i="13"/>
  <c r="AU146" i="13"/>
  <c r="AI147" i="13" s="1"/>
  <c r="B106" i="14"/>
  <c r="F356" i="7"/>
  <c r="J257" i="12"/>
  <c r="AS146" i="13"/>
  <c r="J146" i="13"/>
  <c r="AW146" i="13"/>
  <c r="AK147" i="13" s="1"/>
  <c r="AX146" i="13"/>
  <c r="AZ146" i="13"/>
  <c r="Q146" i="13" l="1"/>
  <c r="Z147" i="13" s="1"/>
  <c r="B107" i="14" s="1"/>
  <c r="K146" i="13"/>
  <c r="N146" i="13" s="1"/>
  <c r="I357" i="7"/>
  <c r="J357" i="7"/>
  <c r="K357" i="7"/>
  <c r="H357" i="7"/>
  <c r="G357" i="7"/>
  <c r="BD146" i="13"/>
  <c r="BG146" i="13" s="1"/>
  <c r="I106" i="14" s="1"/>
  <c r="BJ146" i="13"/>
  <c r="F106" i="14"/>
  <c r="BA1" i="13"/>
  <c r="BA3" i="13" s="1"/>
  <c r="BB146" i="13"/>
  <c r="BE146" i="13" s="1"/>
  <c r="G106" i="14" s="1"/>
  <c r="S146" i="13"/>
  <c r="AB147" i="13" s="1"/>
  <c r="D107" i="14" s="1"/>
  <c r="M146" i="13"/>
  <c r="P146" i="13" s="1"/>
  <c r="I146" i="13"/>
  <c r="BK146" i="13" s="1"/>
  <c r="BH147" i="13" s="1"/>
  <c r="AV146" i="13"/>
  <c r="AJ147" i="13" s="1"/>
  <c r="AY146" i="13"/>
  <c r="BA146" i="13" s="1"/>
  <c r="BC146" i="13" l="1"/>
  <c r="BF146" i="13" s="1"/>
  <c r="H106" i="14" s="1"/>
  <c r="BI146" i="13"/>
  <c r="L357" i="7"/>
  <c r="G257" i="12" s="1"/>
  <c r="AR147" i="13"/>
  <c r="AS147" i="13"/>
  <c r="R146" i="13"/>
  <c r="AA147" i="13" s="1"/>
  <c r="L146" i="13"/>
  <c r="O146" i="13" s="1"/>
  <c r="AT147" i="13"/>
  <c r="AY147" i="13" l="1"/>
  <c r="BC147" i="13" s="1"/>
  <c r="BF147" i="13" s="1"/>
  <c r="H107" i="14" s="1"/>
  <c r="H257" i="12"/>
  <c r="I257" i="12" s="1"/>
  <c r="E107" i="14"/>
  <c r="C107" i="14"/>
  <c r="F357" i="7"/>
  <c r="J147" i="13"/>
  <c r="AW147" i="13"/>
  <c r="AK148" i="13" s="1"/>
  <c r="I147" i="13"/>
  <c r="AV147" i="13"/>
  <c r="AJ148" i="13" s="1"/>
  <c r="AZ147" i="13"/>
  <c r="H147" i="13"/>
  <c r="AU147" i="13"/>
  <c r="AI148" i="13" s="1"/>
  <c r="AX147" i="13"/>
  <c r="BI147" i="13" l="1"/>
  <c r="J358" i="7"/>
  <c r="I358" i="7"/>
  <c r="G358" i="7"/>
  <c r="K358" i="7"/>
  <c r="H358" i="7"/>
  <c r="BK147" i="13"/>
  <c r="BH148" i="13" s="1"/>
  <c r="Q147" i="13"/>
  <c r="Z148" i="13" s="1"/>
  <c r="B108" i="14" s="1"/>
  <c r="K147" i="13"/>
  <c r="N147" i="13" s="1"/>
  <c r="S147" i="13"/>
  <c r="AB148" i="13" s="1"/>
  <c r="D108" i="14" s="1"/>
  <c r="M147" i="13"/>
  <c r="P147" i="13" s="1"/>
  <c r="BD147" i="13"/>
  <c r="BG147" i="13" s="1"/>
  <c r="I107" i="14" s="1"/>
  <c r="BJ147" i="13"/>
  <c r="BB147" i="13"/>
  <c r="BE147" i="13" s="1"/>
  <c r="G107" i="14" s="1"/>
  <c r="BA147" i="13"/>
  <c r="AS148" i="13"/>
  <c r="F107" i="14"/>
  <c r="J258" i="12"/>
  <c r="R147" i="13"/>
  <c r="AA148" i="13" s="1"/>
  <c r="C108" i="14" s="1"/>
  <c r="L147" i="13"/>
  <c r="O147" i="13" s="1"/>
  <c r="AT148" i="13" l="1"/>
  <c r="AY148" i="13"/>
  <c r="AZ148" i="13"/>
  <c r="I148" i="13"/>
  <c r="AV148" i="13"/>
  <c r="AJ149" i="13" s="1"/>
  <c r="AR148" i="13"/>
  <c r="L358" i="7"/>
  <c r="G258" i="12" s="1"/>
  <c r="J148" i="13"/>
  <c r="AW148" i="13"/>
  <c r="AK149" i="13" s="1"/>
  <c r="F358" i="7"/>
  <c r="I359" i="7" s="1"/>
  <c r="K359" i="7" l="1"/>
  <c r="H359" i="7"/>
  <c r="AU148" i="13"/>
  <c r="AI149" i="13" s="1"/>
  <c r="H148" i="13"/>
  <c r="S148" i="13"/>
  <c r="AB149" i="13" s="1"/>
  <c r="D109" i="14" s="1"/>
  <c r="M148" i="13"/>
  <c r="P148" i="13" s="1"/>
  <c r="BD148" i="13"/>
  <c r="BG148" i="13" s="1"/>
  <c r="I108" i="14" s="1"/>
  <c r="BJ148" i="13"/>
  <c r="J359" i="7"/>
  <c r="R148" i="13"/>
  <c r="AA149" i="13" s="1"/>
  <c r="C109" i="14" s="1"/>
  <c r="L148" i="13"/>
  <c r="O148" i="13" s="1"/>
  <c r="G359" i="7"/>
  <c r="AX148" i="13"/>
  <c r="H258" i="12"/>
  <c r="I258" i="12" s="1"/>
  <c r="E108" i="14"/>
  <c r="BC148" i="13"/>
  <c r="BF148" i="13" s="1"/>
  <c r="H108" i="14" s="1"/>
  <c r="BI148" i="13"/>
  <c r="Q148" i="13" l="1"/>
  <c r="Z149" i="13" s="1"/>
  <c r="BK148" i="13"/>
  <c r="K148" i="13"/>
  <c r="N148" i="13" s="1"/>
  <c r="F108" i="14"/>
  <c r="J259" i="12"/>
  <c r="BB148" i="13"/>
  <c r="BE148" i="13" s="1"/>
  <c r="G108" i="14" s="1"/>
  <c r="BH149" i="13"/>
  <c r="BA148" i="13"/>
  <c r="L359" i="7"/>
  <c r="G259" i="12" s="1"/>
  <c r="AT149" i="13"/>
  <c r="AS149" i="13"/>
  <c r="AR149" i="13" l="1"/>
  <c r="H259" i="12"/>
  <c r="I259" i="12" s="1"/>
  <c r="J260" i="12" s="1"/>
  <c r="E109" i="14"/>
  <c r="AZ149" i="13"/>
  <c r="AY149" i="13"/>
  <c r="AX149" i="13"/>
  <c r="AV149" i="13"/>
  <c r="AJ150" i="13" s="1"/>
  <c r="I149" i="13"/>
  <c r="AU149" i="13"/>
  <c r="AI150" i="13" s="1"/>
  <c r="H149" i="13"/>
  <c r="AW149" i="13"/>
  <c r="AK150" i="13" s="1"/>
  <c r="J149" i="13"/>
  <c r="B109" i="14"/>
  <c r="F359" i="7"/>
  <c r="I360" i="7" l="1"/>
  <c r="H360" i="7"/>
  <c r="K360" i="7"/>
  <c r="G360" i="7"/>
  <c r="J360" i="7"/>
  <c r="BD149" i="13"/>
  <c r="BG149" i="13" s="1"/>
  <c r="I109" i="14" s="1"/>
  <c r="BJ149" i="13"/>
  <c r="BB149" i="13"/>
  <c r="BE149" i="13" s="1"/>
  <c r="G109" i="14" s="1"/>
  <c r="BA149" i="13"/>
  <c r="Q149" i="13"/>
  <c r="Z150" i="13" s="1"/>
  <c r="B110" i="14" s="1"/>
  <c r="BK149" i="13"/>
  <c r="BH150" i="13" s="1"/>
  <c r="K149" i="13"/>
  <c r="N149" i="13" s="1"/>
  <c r="R149" i="13"/>
  <c r="AA150" i="13" s="1"/>
  <c r="C110" i="14" s="1"/>
  <c r="L149" i="13"/>
  <c r="O149" i="13" s="1"/>
  <c r="S149" i="13"/>
  <c r="AB150" i="13" s="1"/>
  <c r="D110" i="14" s="1"/>
  <c r="M149" i="13"/>
  <c r="P149" i="13" s="1"/>
  <c r="BC149" i="13"/>
  <c r="BF149" i="13" s="1"/>
  <c r="H109" i="14" s="1"/>
  <c r="BI149" i="13"/>
  <c r="F109" i="14"/>
  <c r="AS150" i="13" l="1"/>
  <c r="AR150" i="13"/>
  <c r="H150" i="13" s="1"/>
  <c r="AT150" i="13"/>
  <c r="AW150" i="13" s="1"/>
  <c r="AK151" i="13" s="1"/>
  <c r="AY150" i="13"/>
  <c r="BC150" i="13" s="1"/>
  <c r="BF150" i="13" s="1"/>
  <c r="H110" i="14" s="1"/>
  <c r="L360" i="7"/>
  <c r="G260" i="12" s="1"/>
  <c r="AX150" i="13"/>
  <c r="I150" i="13"/>
  <c r="AV150" i="13"/>
  <c r="AJ151" i="13" s="1"/>
  <c r="J150" i="13"/>
  <c r="F360" i="7"/>
  <c r="J361" i="7" s="1"/>
  <c r="AU150" i="13" l="1"/>
  <c r="AI151" i="13" s="1"/>
  <c r="AZ150" i="13"/>
  <c r="BD150" i="13" s="1"/>
  <c r="BG150" i="13" s="1"/>
  <c r="I110" i="14" s="1"/>
  <c r="BI150" i="13"/>
  <c r="I361" i="7"/>
  <c r="H260" i="12"/>
  <c r="I260" i="12" s="1"/>
  <c r="E110" i="14"/>
  <c r="S150" i="13"/>
  <c r="AB151" i="13" s="1"/>
  <c r="D111" i="14" s="1"/>
  <c r="M150" i="13"/>
  <c r="P150" i="13" s="1"/>
  <c r="R150" i="13"/>
  <c r="AA151" i="13" s="1"/>
  <c r="C111" i="14" s="1"/>
  <c r="L150" i="13"/>
  <c r="O150" i="13" s="1"/>
  <c r="G361" i="7"/>
  <c r="H361" i="7"/>
  <c r="BK150" i="13"/>
  <c r="BH151" i="13" s="1"/>
  <c r="Q150" i="13"/>
  <c r="Z151" i="13" s="1"/>
  <c r="B111" i="14" s="1"/>
  <c r="K150" i="13"/>
  <c r="N150" i="13" s="1"/>
  <c r="AT151" i="13"/>
  <c r="AS151" i="13"/>
  <c r="K361" i="7"/>
  <c r="BB150" i="13"/>
  <c r="BE150" i="13" s="1"/>
  <c r="G110" i="14" s="1"/>
  <c r="BA150" i="13"/>
  <c r="BJ150" i="13" l="1"/>
  <c r="F361" i="7"/>
  <c r="H362" i="7" s="1"/>
  <c r="J151" i="13"/>
  <c r="AW151" i="13"/>
  <c r="AK152" i="13" s="1"/>
  <c r="I151" i="13"/>
  <c r="AV151" i="13"/>
  <c r="AJ152" i="13" s="1"/>
  <c r="AR151" i="13"/>
  <c r="F110" i="14"/>
  <c r="J261" i="12"/>
  <c r="AZ151" i="13"/>
  <c r="AY151" i="13"/>
  <c r="L361" i="7"/>
  <c r="G261" i="12" s="1"/>
  <c r="K362" i="7" l="1"/>
  <c r="G362" i="7"/>
  <c r="H261" i="12"/>
  <c r="I261" i="12" s="1"/>
  <c r="E111" i="14"/>
  <c r="R151" i="13"/>
  <c r="AA152" i="13" s="1"/>
  <c r="C112" i="14" s="1"/>
  <c r="L151" i="13"/>
  <c r="O151" i="13" s="1"/>
  <c r="S151" i="13"/>
  <c r="AB152" i="13" s="1"/>
  <c r="D112" i="14" s="1"/>
  <c r="M151" i="13"/>
  <c r="P151" i="13" s="1"/>
  <c r="H151" i="13"/>
  <c r="AU151" i="13"/>
  <c r="AI152" i="13" s="1"/>
  <c r="AX151" i="13"/>
  <c r="BC151" i="13"/>
  <c r="BF151" i="13" s="1"/>
  <c r="H111" i="14" s="1"/>
  <c r="BI151" i="13"/>
  <c r="BD151" i="13"/>
  <c r="BG151" i="13" s="1"/>
  <c r="I111" i="14" s="1"/>
  <c r="BJ151" i="13"/>
  <c r="J362" i="7"/>
  <c r="I362" i="7"/>
  <c r="AT152" i="13" l="1"/>
  <c r="AS152" i="13"/>
  <c r="AV152" i="13" s="1"/>
  <c r="AJ153" i="13" s="1"/>
  <c r="L362" i="7"/>
  <c r="G262" i="12" s="1"/>
  <c r="E112" i="14" s="1"/>
  <c r="BB151" i="13"/>
  <c r="BE151" i="13" s="1"/>
  <c r="G111" i="14" s="1"/>
  <c r="BA151" i="13"/>
  <c r="I152" i="13"/>
  <c r="J152" i="13"/>
  <c r="AW152" i="13"/>
  <c r="AK153" i="13" s="1"/>
  <c r="BK151" i="13"/>
  <c r="BH152" i="13" s="1"/>
  <c r="Q151" i="13"/>
  <c r="Z152" i="13" s="1"/>
  <c r="K151" i="13"/>
  <c r="N151" i="13" s="1"/>
  <c r="F111" i="14"/>
  <c r="J262" i="12"/>
  <c r="AR152" i="13" l="1"/>
  <c r="AX152" i="13" s="1"/>
  <c r="H262" i="12"/>
  <c r="I262" i="12" s="1"/>
  <c r="J263" i="12" s="1"/>
  <c r="AY152" i="13"/>
  <c r="AZ152" i="13"/>
  <c r="AU152" i="13"/>
  <c r="AI153" i="13" s="1"/>
  <c r="H152" i="13"/>
  <c r="F112" i="14"/>
  <c r="R152" i="13"/>
  <c r="L152" i="13"/>
  <c r="O152" i="13" s="1"/>
  <c r="S152" i="13"/>
  <c r="M152" i="13"/>
  <c r="P152" i="13" s="1"/>
  <c r="B112" i="14"/>
  <c r="F362" i="7"/>
  <c r="AA153" i="13" l="1"/>
  <c r="C113" i="14" s="1"/>
  <c r="AB153" i="13"/>
  <c r="D113" i="14" s="1"/>
  <c r="BB152" i="13"/>
  <c r="BE152" i="13" s="1"/>
  <c r="G112" i="14" s="1"/>
  <c r="BA152" i="13"/>
  <c r="K363" i="7"/>
  <c r="H363" i="7"/>
  <c r="G363" i="7"/>
  <c r="I363" i="7"/>
  <c r="J363" i="7"/>
  <c r="BD152" i="13"/>
  <c r="BJ152" i="13"/>
  <c r="Q152" i="13"/>
  <c r="Z153" i="13" s="1"/>
  <c r="B113" i="14" s="1"/>
  <c r="BK152" i="13"/>
  <c r="BH153" i="13" s="1"/>
  <c r="K152" i="13"/>
  <c r="N152" i="13" s="1"/>
  <c r="BC152" i="13"/>
  <c r="BI152" i="13"/>
  <c r="F363" i="7" l="1"/>
  <c r="I364" i="7" s="1"/>
  <c r="BF152" i="13"/>
  <c r="H112" i="14" s="1"/>
  <c r="AS153" i="13"/>
  <c r="L363" i="7"/>
  <c r="G263" i="12" s="1"/>
  <c r="AR153" i="13"/>
  <c r="BG152" i="13"/>
  <c r="I112" i="14" s="1"/>
  <c r="AT153" i="13"/>
  <c r="J364" i="7" l="1"/>
  <c r="G364" i="7"/>
  <c r="K364" i="7"/>
  <c r="H364" i="7"/>
  <c r="L364" i="7"/>
  <c r="G264" i="12" s="1"/>
  <c r="H263" i="12"/>
  <c r="I263" i="12" s="1"/>
  <c r="E113" i="14"/>
  <c r="AV153" i="13"/>
  <c r="AJ154" i="13" s="1"/>
  <c r="I153" i="13"/>
  <c r="AW153" i="13"/>
  <c r="AK154" i="13" s="1"/>
  <c r="J153" i="13"/>
  <c r="AZ153" i="13"/>
  <c r="H153" i="13"/>
  <c r="AU153" i="13"/>
  <c r="AI154" i="13" s="1"/>
  <c r="AY153" i="13"/>
  <c r="AX153" i="13"/>
  <c r="F113" i="14" l="1"/>
  <c r="J264" i="12"/>
  <c r="R153" i="13"/>
  <c r="AA154" i="13" s="1"/>
  <c r="C114" i="14" s="1"/>
  <c r="L153" i="13"/>
  <c r="O153" i="13" s="1"/>
  <c r="Q153" i="13"/>
  <c r="Z154" i="13" s="1"/>
  <c r="BK153" i="13"/>
  <c r="BH154" i="13" s="1"/>
  <c r="K153" i="13"/>
  <c r="N153" i="13" s="1"/>
  <c r="H264" i="12"/>
  <c r="I264" i="12" s="1"/>
  <c r="E114" i="14"/>
  <c r="BC153" i="13"/>
  <c r="BF153" i="13" s="1"/>
  <c r="H113" i="14" s="1"/>
  <c r="BI153" i="13"/>
  <c r="AR154" i="13"/>
  <c r="BD153" i="13"/>
  <c r="BG153" i="13" s="1"/>
  <c r="I113" i="14" s="1"/>
  <c r="BJ153" i="13"/>
  <c r="S153" i="13"/>
  <c r="AB154" i="13" s="1"/>
  <c r="D114" i="14" s="1"/>
  <c r="M153" i="13"/>
  <c r="P153" i="13" s="1"/>
  <c r="BB153" i="13"/>
  <c r="BE153" i="13" s="1"/>
  <c r="G113" i="14" s="1"/>
  <c r="BA153" i="13"/>
  <c r="AT154" i="13" l="1"/>
  <c r="J154" i="13" s="1"/>
  <c r="F114" i="14"/>
  <c r="AX154" i="13"/>
  <c r="B114" i="14"/>
  <c r="F364" i="7"/>
  <c r="H154" i="13"/>
  <c r="AU154" i="13"/>
  <c r="AI155" i="13" s="1"/>
  <c r="J265" i="12"/>
  <c r="AS154" i="13"/>
  <c r="AZ154" i="13" l="1"/>
  <c r="AW154" i="13"/>
  <c r="AK155" i="13" s="1"/>
  <c r="I154" i="13"/>
  <c r="AV154" i="13"/>
  <c r="AJ155" i="13" s="1"/>
  <c r="BK154" i="13"/>
  <c r="BH155" i="13" s="1"/>
  <c r="Q154" i="13"/>
  <c r="Z155" i="13" s="1"/>
  <c r="B115" i="14" s="1"/>
  <c r="K154" i="13"/>
  <c r="N154" i="13" s="1"/>
  <c r="S154" i="13"/>
  <c r="AB155" i="13" s="1"/>
  <c r="D115" i="14" s="1"/>
  <c r="M154" i="13"/>
  <c r="P154" i="13" s="1"/>
  <c r="G365" i="7"/>
  <c r="K365" i="7"/>
  <c r="H365" i="7"/>
  <c r="I365" i="7"/>
  <c r="J365" i="7"/>
  <c r="BB154" i="13"/>
  <c r="BE154" i="13" s="1"/>
  <c r="G114" i="14" s="1"/>
  <c r="AY154" i="13"/>
  <c r="BD154" i="13"/>
  <c r="BG154" i="13" s="1"/>
  <c r="I114" i="14" s="1"/>
  <c r="BJ154" i="13"/>
  <c r="AT155" i="13" l="1"/>
  <c r="AR155" i="13"/>
  <c r="AX155" i="13" s="1"/>
  <c r="BB155" i="13" s="1"/>
  <c r="BE155" i="13" s="1"/>
  <c r="G115" i="14" s="1"/>
  <c r="AZ155" i="13"/>
  <c r="BC154" i="13"/>
  <c r="BF154" i="13" s="1"/>
  <c r="H114" i="14" s="1"/>
  <c r="BI154" i="13"/>
  <c r="BA154" i="13"/>
  <c r="L365" i="7"/>
  <c r="G265" i="12" s="1"/>
  <c r="J155" i="13"/>
  <c r="AW155" i="13"/>
  <c r="AK156" i="13" s="1"/>
  <c r="AU155" i="13"/>
  <c r="AI156" i="13" s="1"/>
  <c r="H155" i="13"/>
  <c r="R154" i="13"/>
  <c r="AA155" i="13" s="1"/>
  <c r="C115" i="14" s="1"/>
  <c r="L154" i="13"/>
  <c r="O154" i="13" s="1"/>
  <c r="AS155" i="13" l="1"/>
  <c r="I155" i="13" s="1"/>
  <c r="BK155" i="13" s="1"/>
  <c r="BH156" i="13" s="1"/>
  <c r="BD155" i="13"/>
  <c r="BG155" i="13" s="1"/>
  <c r="I115" i="14" s="1"/>
  <c r="BJ155" i="13"/>
  <c r="S155" i="13"/>
  <c r="AB156" i="13" s="1"/>
  <c r="D116" i="14" s="1"/>
  <c r="M155" i="13"/>
  <c r="P155" i="13" s="1"/>
  <c r="AR156" i="13"/>
  <c r="H265" i="12"/>
  <c r="I265" i="12" s="1"/>
  <c r="E115" i="14"/>
  <c r="AV155" i="13"/>
  <c r="AJ156" i="13" s="1"/>
  <c r="AY155" i="13"/>
  <c r="Q155" i="13"/>
  <c r="Z156" i="13" s="1"/>
  <c r="B116" i="14" s="1"/>
  <c r="K155" i="13"/>
  <c r="N155" i="13" s="1"/>
  <c r="F365" i="7"/>
  <c r="AX156" i="13" l="1"/>
  <c r="BC155" i="13"/>
  <c r="BF155" i="13" s="1"/>
  <c r="H115" i="14" s="1"/>
  <c r="BI155" i="13"/>
  <c r="BA155" i="13"/>
  <c r="BB156" i="13"/>
  <c r="BE156" i="13" s="1"/>
  <c r="G116" i="14" s="1"/>
  <c r="AS156" i="13"/>
  <c r="R155" i="13"/>
  <c r="AA156" i="13" s="1"/>
  <c r="C116" i="14" s="1"/>
  <c r="L155" i="13"/>
  <c r="O155" i="13" s="1"/>
  <c r="G366" i="7"/>
  <c r="J366" i="7"/>
  <c r="H366" i="7"/>
  <c r="K366" i="7"/>
  <c r="I366" i="7"/>
  <c r="AT156" i="13"/>
  <c r="AZ156" i="13" s="1"/>
  <c r="F115" i="14"/>
  <c r="J266" i="12"/>
  <c r="AU156" i="13"/>
  <c r="AI157" i="13" s="1"/>
  <c r="H156" i="13"/>
  <c r="F366" i="7" l="1"/>
  <c r="BD156" i="13"/>
  <c r="BG156" i="13" s="1"/>
  <c r="I116" i="14" s="1"/>
  <c r="BJ156" i="13"/>
  <c r="L366" i="7"/>
  <c r="G266" i="12" s="1"/>
  <c r="G367" i="7"/>
  <c r="AR157" i="13"/>
  <c r="I367" i="7"/>
  <c r="J367" i="7"/>
  <c r="K367" i="7"/>
  <c r="I156" i="13"/>
  <c r="AV156" i="13"/>
  <c r="AJ157" i="13" s="1"/>
  <c r="J156" i="13"/>
  <c r="AW156" i="13"/>
  <c r="AK157" i="13" s="1"/>
  <c r="Q156" i="13"/>
  <c r="Z157" i="13" s="1"/>
  <c r="B117" i="14" s="1"/>
  <c r="K156" i="13"/>
  <c r="N156" i="13" s="1"/>
  <c r="H367" i="7"/>
  <c r="AY156" i="13"/>
  <c r="L367" i="7" l="1"/>
  <c r="G267" i="12" s="1"/>
  <c r="AT157" i="13"/>
  <c r="BC156" i="13"/>
  <c r="BF156" i="13" s="1"/>
  <c r="H116" i="14" s="1"/>
  <c r="BI156" i="13"/>
  <c r="BA156" i="13"/>
  <c r="R156" i="13"/>
  <c r="AA157" i="13" s="1"/>
  <c r="L156" i="13"/>
  <c r="O156" i="13" s="1"/>
  <c r="H266" i="12"/>
  <c r="I266" i="12" s="1"/>
  <c r="E116" i="14"/>
  <c r="S156" i="13"/>
  <c r="AB157" i="13" s="1"/>
  <c r="D117" i="14" s="1"/>
  <c r="M156" i="13"/>
  <c r="P156" i="13" s="1"/>
  <c r="BK156" i="13"/>
  <c r="BH157" i="13" s="1"/>
  <c r="H157" i="13"/>
  <c r="AU157" i="13"/>
  <c r="AI158" i="13" s="1"/>
  <c r="AS157" i="13" l="1"/>
  <c r="AY157" i="13" s="1"/>
  <c r="F116" i="14"/>
  <c r="J267" i="12"/>
  <c r="AW157" i="13"/>
  <c r="AK158" i="13" s="1"/>
  <c r="J157" i="13"/>
  <c r="Q157" i="13"/>
  <c r="K157" i="13"/>
  <c r="N157" i="13" s="1"/>
  <c r="H267" i="12"/>
  <c r="I267" i="12" s="1"/>
  <c r="E117" i="14"/>
  <c r="AX157" i="13"/>
  <c r="AZ157" i="13"/>
  <c r="C117" i="14"/>
  <c r="F367" i="7"/>
  <c r="BI157" i="13" l="1"/>
  <c r="BC157" i="13"/>
  <c r="BF157" i="13" s="1"/>
  <c r="H117" i="14" s="1"/>
  <c r="I157" i="13"/>
  <c r="BK157" i="13" s="1"/>
  <c r="BH158" i="13" s="1"/>
  <c r="AV157" i="13"/>
  <c r="AJ158" i="13" s="1"/>
  <c r="AS158" i="13" s="1"/>
  <c r="Z158" i="13"/>
  <c r="B118" i="14" s="1"/>
  <c r="F117" i="14"/>
  <c r="J268" i="12"/>
  <c r="G368" i="7"/>
  <c r="K368" i="7"/>
  <c r="H368" i="7"/>
  <c r="J368" i="7"/>
  <c r="I368" i="7"/>
  <c r="BD157" i="13"/>
  <c r="BG157" i="13" s="1"/>
  <c r="I117" i="14" s="1"/>
  <c r="BJ157" i="13"/>
  <c r="S157" i="13"/>
  <c r="AB158" i="13" s="1"/>
  <c r="D118" i="14" s="1"/>
  <c r="M157" i="13"/>
  <c r="P157" i="13" s="1"/>
  <c r="BB157" i="13"/>
  <c r="BA157" i="13"/>
  <c r="L157" i="13" l="1"/>
  <c r="O157" i="13" s="1"/>
  <c r="R157" i="13"/>
  <c r="AA158" i="13" s="1"/>
  <c r="C118" i="14" s="1"/>
  <c r="AT158" i="13"/>
  <c r="J158" i="13" s="1"/>
  <c r="L368" i="7"/>
  <c r="G268" i="12" s="1"/>
  <c r="BE157" i="13"/>
  <c r="G117" i="14" s="1"/>
  <c r="AR158" i="13"/>
  <c r="I158" i="13"/>
  <c r="AV158" i="13"/>
  <c r="AJ159" i="13" s="1"/>
  <c r="AZ158" i="13" l="1"/>
  <c r="F368" i="7"/>
  <c r="K369" i="7" s="1"/>
  <c r="AW158" i="13"/>
  <c r="AK159" i="13" s="1"/>
  <c r="AY158" i="13"/>
  <c r="BC158" i="13" s="1"/>
  <c r="BF158" i="13" s="1"/>
  <c r="H118" i="14" s="1"/>
  <c r="J369" i="7"/>
  <c r="H158" i="13"/>
  <c r="AU158" i="13"/>
  <c r="AI159" i="13" s="1"/>
  <c r="S158" i="13"/>
  <c r="AB159" i="13" s="1"/>
  <c r="D119" i="14" s="1"/>
  <c r="M158" i="13"/>
  <c r="P158" i="13" s="1"/>
  <c r="R158" i="13"/>
  <c r="L158" i="13"/>
  <c r="O158" i="13" s="1"/>
  <c r="BD158" i="13"/>
  <c r="BG158" i="13" s="1"/>
  <c r="I118" i="14" s="1"/>
  <c r="BJ158" i="13"/>
  <c r="H268" i="12"/>
  <c r="I268" i="12" s="1"/>
  <c r="E118" i="14"/>
  <c r="AX158" i="13"/>
  <c r="G369" i="7" l="1"/>
  <c r="H369" i="7"/>
  <c r="I369" i="7"/>
  <c r="L369" i="7" s="1"/>
  <c r="G269" i="12" s="1"/>
  <c r="H269" i="12" s="1"/>
  <c r="I269" i="12" s="1"/>
  <c r="BI158" i="13"/>
  <c r="AA159" i="13"/>
  <c r="C119" i="14" s="1"/>
  <c r="AT159" i="13"/>
  <c r="J159" i="13" s="1"/>
  <c r="BK158" i="13"/>
  <c r="BH159" i="13" s="1"/>
  <c r="Q158" i="13"/>
  <c r="Z159" i="13" s="1"/>
  <c r="K158" i="13"/>
  <c r="N158" i="13" s="1"/>
  <c r="F118" i="14"/>
  <c r="J269" i="12"/>
  <c r="AS159" i="13"/>
  <c r="BB158" i="13"/>
  <c r="BE158" i="13" s="1"/>
  <c r="G118" i="14" s="1"/>
  <c r="BA158" i="13"/>
  <c r="E119" i="14" l="1"/>
  <c r="AW159" i="13"/>
  <c r="AK160" i="13" s="1"/>
  <c r="F119" i="14"/>
  <c r="AY159" i="13"/>
  <c r="AZ159" i="13"/>
  <c r="B119" i="14"/>
  <c r="F369" i="7"/>
  <c r="AR159" i="13"/>
  <c r="AX159" i="13" s="1"/>
  <c r="I159" i="13"/>
  <c r="AV159" i="13"/>
  <c r="AJ160" i="13" s="1"/>
  <c r="J270" i="12"/>
  <c r="S159" i="13"/>
  <c r="M159" i="13"/>
  <c r="P159" i="13" s="1"/>
  <c r="AB160" i="13" l="1"/>
  <c r="D120" i="14" s="1"/>
  <c r="BB159" i="13"/>
  <c r="BE159" i="13" s="1"/>
  <c r="G119" i="14" s="1"/>
  <c r="BA159" i="13"/>
  <c r="G370" i="7"/>
  <c r="J370" i="7"/>
  <c r="I370" i="7"/>
  <c r="H370" i="7"/>
  <c r="K370" i="7"/>
  <c r="BD159" i="13"/>
  <c r="BJ159" i="13"/>
  <c r="R159" i="13"/>
  <c r="AA160" i="13" s="1"/>
  <c r="C120" i="14" s="1"/>
  <c r="L159" i="13"/>
  <c r="O159" i="13" s="1"/>
  <c r="H159" i="13"/>
  <c r="AU159" i="13"/>
  <c r="AI160" i="13" s="1"/>
  <c r="BC159" i="13"/>
  <c r="BF159" i="13" s="1"/>
  <c r="H119" i="14" s="1"/>
  <c r="BI159" i="13"/>
  <c r="L370" i="7" l="1"/>
  <c r="G270" i="12" s="1"/>
  <c r="AS160" i="13"/>
  <c r="BG159" i="13"/>
  <c r="I119" i="14" s="1"/>
  <c r="AT160" i="13"/>
  <c r="AR160" i="13"/>
  <c r="BK159" i="13"/>
  <c r="BH160" i="13" s="1"/>
  <c r="Q159" i="13"/>
  <c r="Z160" i="13" s="1"/>
  <c r="K159" i="13"/>
  <c r="N159" i="13" s="1"/>
  <c r="J160" i="13" l="1"/>
  <c r="AW160" i="13"/>
  <c r="AK161" i="13" s="1"/>
  <c r="B120" i="14"/>
  <c r="F370" i="7"/>
  <c r="I160" i="13"/>
  <c r="AV160" i="13"/>
  <c r="AJ161" i="13" s="1"/>
  <c r="AX160" i="13"/>
  <c r="AZ160" i="13"/>
  <c r="AY160" i="13"/>
  <c r="AU160" i="13"/>
  <c r="AI161" i="13" s="1"/>
  <c r="H160" i="13"/>
  <c r="H270" i="12"/>
  <c r="I270" i="12" s="1"/>
  <c r="E120" i="14"/>
  <c r="BD160" i="13" l="1"/>
  <c r="BG160" i="13" s="1"/>
  <c r="I120" i="14" s="1"/>
  <c r="BJ160" i="13"/>
  <c r="G371" i="7"/>
  <c r="H371" i="7"/>
  <c r="I371" i="7"/>
  <c r="K371" i="7"/>
  <c r="J371" i="7"/>
  <c r="R160" i="13"/>
  <c r="AA161" i="13" s="1"/>
  <c r="C121" i="14" s="1"/>
  <c r="L160" i="13"/>
  <c r="O160" i="13" s="1"/>
  <c r="BK160" i="13"/>
  <c r="BH161" i="13" s="1"/>
  <c r="Q160" i="13"/>
  <c r="Z161" i="13" s="1"/>
  <c r="B121" i="14" s="1"/>
  <c r="K160" i="13"/>
  <c r="N160" i="13" s="1"/>
  <c r="F120" i="14"/>
  <c r="J271" i="12"/>
  <c r="AT161" i="13"/>
  <c r="BB160" i="13"/>
  <c r="BE160" i="13" s="1"/>
  <c r="G120" i="14" s="1"/>
  <c r="BA160" i="13"/>
  <c r="BC160" i="13"/>
  <c r="BF160" i="13" s="1"/>
  <c r="H120" i="14" s="1"/>
  <c r="BI160" i="13"/>
  <c r="S160" i="13"/>
  <c r="AB161" i="13" s="1"/>
  <c r="D121" i="14" s="1"/>
  <c r="M160" i="13"/>
  <c r="P160" i="13" s="1"/>
  <c r="AZ161" i="13" l="1"/>
  <c r="BD161" i="13" s="1"/>
  <c r="BG161" i="13" s="1"/>
  <c r="I121" i="14" s="1"/>
  <c r="L371" i="7"/>
  <c r="G271" i="12" s="1"/>
  <c r="F371" i="7"/>
  <c r="H372" i="7" s="1"/>
  <c r="AS161" i="13"/>
  <c r="AY161" i="13" s="1"/>
  <c r="AR161" i="13"/>
  <c r="AX161" i="13" s="1"/>
  <c r="AW161" i="13"/>
  <c r="AK162" i="13" s="1"/>
  <c r="J161" i="13"/>
  <c r="BJ161" i="13" l="1"/>
  <c r="K372" i="7"/>
  <c r="J372" i="7"/>
  <c r="G372" i="7"/>
  <c r="I372" i="7"/>
  <c r="BC161" i="13"/>
  <c r="BF161" i="13" s="1"/>
  <c r="H121" i="14" s="1"/>
  <c r="BI161" i="13"/>
  <c r="H271" i="12"/>
  <c r="I271" i="12" s="1"/>
  <c r="E121" i="14"/>
  <c r="AU161" i="13"/>
  <c r="AI162" i="13" s="1"/>
  <c r="H161" i="13"/>
  <c r="S161" i="13"/>
  <c r="AB162" i="13" s="1"/>
  <c r="D122" i="14" s="1"/>
  <c r="M161" i="13"/>
  <c r="P161" i="13" s="1"/>
  <c r="BB161" i="13"/>
  <c r="BE161" i="13" s="1"/>
  <c r="G121" i="14" s="1"/>
  <c r="BA161" i="13"/>
  <c r="AV161" i="13"/>
  <c r="AJ162" i="13" s="1"/>
  <c r="I161" i="13"/>
  <c r="AT162" i="13"/>
  <c r="L372" i="7" l="1"/>
  <c r="G272" i="12" s="1"/>
  <c r="AS162" i="13"/>
  <c r="AR162" i="13"/>
  <c r="J162" i="13"/>
  <c r="AW162" i="13"/>
  <c r="AK163" i="13" s="1"/>
  <c r="F121" i="14"/>
  <c r="J272" i="12"/>
  <c r="Q161" i="13"/>
  <c r="Z162" i="13" s="1"/>
  <c r="BK161" i="13"/>
  <c r="BH162" i="13" s="1"/>
  <c r="K161" i="13"/>
  <c r="N161" i="13" s="1"/>
  <c r="H272" i="12"/>
  <c r="I272" i="12" s="1"/>
  <c r="E122" i="14"/>
  <c r="R161" i="13"/>
  <c r="AA162" i="13" s="1"/>
  <c r="C122" i="14" s="1"/>
  <c r="L161" i="13"/>
  <c r="O161" i="13" s="1"/>
  <c r="S162" i="13" l="1"/>
  <c r="M162" i="13"/>
  <c r="P162" i="13" s="1"/>
  <c r="F122" i="14"/>
  <c r="H162" i="13"/>
  <c r="AU162" i="13"/>
  <c r="AI163" i="13" s="1"/>
  <c r="I162" i="13"/>
  <c r="AV162" i="13"/>
  <c r="AJ163" i="13" s="1"/>
  <c r="AZ162" i="13"/>
  <c r="AY162" i="13"/>
  <c r="AX162" i="13"/>
  <c r="B122" i="14"/>
  <c r="F372" i="7"/>
  <c r="J273" i="12"/>
  <c r="BB162" i="13" l="1"/>
  <c r="BE162" i="13" s="1"/>
  <c r="G122" i="14" s="1"/>
  <c r="BA162" i="13"/>
  <c r="G373" i="7"/>
  <c r="K373" i="7"/>
  <c r="J373" i="7"/>
  <c r="I373" i="7"/>
  <c r="H373" i="7"/>
  <c r="BK162" i="13"/>
  <c r="BH163" i="13" s="1"/>
  <c r="Q162" i="13"/>
  <c r="Z163" i="13" s="1"/>
  <c r="B123" i="14" s="1"/>
  <c r="K162" i="13"/>
  <c r="N162" i="13" s="1"/>
  <c r="BD162" i="13"/>
  <c r="BJ162" i="13"/>
  <c r="BC162" i="13"/>
  <c r="BF162" i="13" s="1"/>
  <c r="H122" i="14" s="1"/>
  <c r="BI162" i="13"/>
  <c r="AR163" i="13"/>
  <c r="R162" i="13"/>
  <c r="AA163" i="13" s="1"/>
  <c r="C123" i="14" s="1"/>
  <c r="L162" i="13"/>
  <c r="O162" i="13" s="1"/>
  <c r="AB163" i="13"/>
  <c r="D123" i="14" s="1"/>
  <c r="F373" i="7" l="1"/>
  <c r="J374" i="7" s="1"/>
  <c r="AS163" i="13"/>
  <c r="AY163" i="13" s="1"/>
  <c r="AX163" i="13"/>
  <c r="H163" i="13"/>
  <c r="AU163" i="13"/>
  <c r="AI164" i="13" s="1"/>
  <c r="L373" i="7"/>
  <c r="G273" i="12" s="1"/>
  <c r="BG162" i="13"/>
  <c r="I122" i="14" s="1"/>
  <c r="AT163" i="13"/>
  <c r="AZ163" i="13" s="1"/>
  <c r="H374" i="7"/>
  <c r="I374" i="7"/>
  <c r="AV163" i="13" l="1"/>
  <c r="AJ164" i="13" s="1"/>
  <c r="I163" i="13"/>
  <c r="L163" i="13" s="1"/>
  <c r="O163" i="13" s="1"/>
  <c r="K374" i="7"/>
  <c r="G374" i="7"/>
  <c r="BD163" i="13"/>
  <c r="BG163" i="13" s="1"/>
  <c r="I123" i="14" s="1"/>
  <c r="BJ163" i="13"/>
  <c r="R163" i="13"/>
  <c r="AA164" i="13" s="1"/>
  <c r="C124" i="14" s="1"/>
  <c r="Q163" i="13"/>
  <c r="Z164" i="13" s="1"/>
  <c r="K163" i="13"/>
  <c r="N163" i="13" s="1"/>
  <c r="BB163" i="13"/>
  <c r="BE163" i="13" s="1"/>
  <c r="G123" i="14" s="1"/>
  <c r="BA163" i="13"/>
  <c r="J163" i="13"/>
  <c r="AW163" i="13"/>
  <c r="AK164" i="13" s="1"/>
  <c r="H273" i="12"/>
  <c r="I273" i="12" s="1"/>
  <c r="E123" i="14"/>
  <c r="BC163" i="13"/>
  <c r="BF163" i="13" s="1"/>
  <c r="H123" i="14" s="1"/>
  <c r="BI163" i="13"/>
  <c r="AR164" i="13" l="1"/>
  <c r="L374" i="7"/>
  <c r="G274" i="12" s="1"/>
  <c r="F123" i="14"/>
  <c r="J274" i="12"/>
  <c r="AU164" i="13"/>
  <c r="AI165" i="13" s="1"/>
  <c r="H164" i="13"/>
  <c r="H274" i="12"/>
  <c r="I274" i="12" s="1"/>
  <c r="E124" i="14"/>
  <c r="AS164" i="13"/>
  <c r="S163" i="13"/>
  <c r="AB164" i="13" s="1"/>
  <c r="D124" i="14" s="1"/>
  <c r="M163" i="13"/>
  <c r="P163" i="13" s="1"/>
  <c r="B124" i="14"/>
  <c r="AT164" i="13"/>
  <c r="BK163" i="13"/>
  <c r="BH164" i="13" s="1"/>
  <c r="F374" i="7" l="1"/>
  <c r="F124" i="14"/>
  <c r="I164" i="13"/>
  <c r="AV164" i="13"/>
  <c r="AJ165" i="13" s="1"/>
  <c r="Q164" i="13"/>
  <c r="K164" i="13"/>
  <c r="N164" i="13" s="1"/>
  <c r="K375" i="7"/>
  <c r="J375" i="7"/>
  <c r="H375" i="7"/>
  <c r="G375" i="7"/>
  <c r="I375" i="7"/>
  <c r="J164" i="13"/>
  <c r="AW164" i="13"/>
  <c r="AK165" i="13" s="1"/>
  <c r="J275" i="12"/>
  <c r="AZ164" i="13"/>
  <c r="AY164" i="13"/>
  <c r="AX164" i="13"/>
  <c r="S164" i="13" l="1"/>
  <c r="AB165" i="13" s="1"/>
  <c r="D125" i="14" s="1"/>
  <c r="M164" i="13"/>
  <c r="P164" i="13" s="1"/>
  <c r="BK164" i="13"/>
  <c r="BH165" i="13" s="1"/>
  <c r="BB164" i="13"/>
  <c r="BA164" i="13"/>
  <c r="L375" i="7"/>
  <c r="G275" i="12" s="1"/>
  <c r="Z165" i="13"/>
  <c r="BD164" i="13"/>
  <c r="BG164" i="13" s="1"/>
  <c r="I124" i="14" s="1"/>
  <c r="BJ164" i="13"/>
  <c r="R164" i="13"/>
  <c r="AA165" i="13" s="1"/>
  <c r="C125" i="14" s="1"/>
  <c r="L164" i="13"/>
  <c r="O164" i="13" s="1"/>
  <c r="BC164" i="13"/>
  <c r="BF164" i="13" s="1"/>
  <c r="H124" i="14" s="1"/>
  <c r="BI164" i="13"/>
  <c r="BE164" i="13" l="1"/>
  <c r="G124" i="14" s="1"/>
  <c r="AR165" i="13"/>
  <c r="B125" i="14"/>
  <c r="F375" i="7"/>
  <c r="H275" i="12"/>
  <c r="I275" i="12" s="1"/>
  <c r="E125" i="14"/>
  <c r="AS165" i="13"/>
  <c r="AT165" i="13"/>
  <c r="AU165" i="13" l="1"/>
  <c r="AI166" i="13" s="1"/>
  <c r="H165" i="13"/>
  <c r="F125" i="14"/>
  <c r="J276" i="12"/>
  <c r="AW165" i="13"/>
  <c r="AK166" i="13" s="1"/>
  <c r="J165" i="13"/>
  <c r="AZ165" i="13"/>
  <c r="AV165" i="13"/>
  <c r="AJ166" i="13" s="1"/>
  <c r="I165" i="13"/>
  <c r="AX165" i="13"/>
  <c r="G376" i="7"/>
  <c r="I376" i="7"/>
  <c r="K376" i="7"/>
  <c r="H376" i="7"/>
  <c r="J376" i="7"/>
  <c r="AY165" i="13"/>
  <c r="L376" i="7" l="1"/>
  <c r="G276" i="12" s="1"/>
  <c r="BB165" i="13"/>
  <c r="BE165" i="13" s="1"/>
  <c r="G125" i="14" s="1"/>
  <c r="BA165" i="13"/>
  <c r="BC165" i="13"/>
  <c r="BF165" i="13" s="1"/>
  <c r="H125" i="14" s="1"/>
  <c r="BI165" i="13"/>
  <c r="R165" i="13"/>
  <c r="AA166" i="13" s="1"/>
  <c r="C126" i="14" s="1"/>
  <c r="L165" i="13"/>
  <c r="O165" i="13" s="1"/>
  <c r="Q165" i="13"/>
  <c r="Z166" i="13" s="1"/>
  <c r="BK165" i="13"/>
  <c r="BH166" i="13" s="1"/>
  <c r="K165" i="13"/>
  <c r="N165" i="13" s="1"/>
  <c r="BD165" i="13"/>
  <c r="BG165" i="13" s="1"/>
  <c r="I125" i="14" s="1"/>
  <c r="BJ165" i="13"/>
  <c r="S165" i="13"/>
  <c r="AB166" i="13" s="1"/>
  <c r="D126" i="14" s="1"/>
  <c r="M165" i="13"/>
  <c r="P165" i="13" s="1"/>
  <c r="AR166" i="13"/>
  <c r="AS166" i="13" l="1"/>
  <c r="AY166" i="13" s="1"/>
  <c r="AX166" i="13"/>
  <c r="BB166" i="13" s="1"/>
  <c r="BE166" i="13" s="1"/>
  <c r="G126" i="14" s="1"/>
  <c r="AV166" i="13"/>
  <c r="AJ167" i="13" s="1"/>
  <c r="H276" i="12"/>
  <c r="I276" i="12" s="1"/>
  <c r="E126" i="14"/>
  <c r="B126" i="14"/>
  <c r="F376" i="7"/>
  <c r="AT166" i="13"/>
  <c r="AZ166" i="13" s="1"/>
  <c r="H166" i="13"/>
  <c r="AU166" i="13"/>
  <c r="AI167" i="13" s="1"/>
  <c r="I166" i="13" l="1"/>
  <c r="BD166" i="13"/>
  <c r="BG166" i="13" s="1"/>
  <c r="I126" i="14" s="1"/>
  <c r="BJ166" i="13"/>
  <c r="Q166" i="13"/>
  <c r="Z167" i="13" s="1"/>
  <c r="B127" i="14" s="1"/>
  <c r="K166" i="13"/>
  <c r="N166" i="13" s="1"/>
  <c r="BC166" i="13"/>
  <c r="BF166" i="13" s="1"/>
  <c r="H126" i="14" s="1"/>
  <c r="BI166" i="13"/>
  <c r="AR167" i="13"/>
  <c r="R166" i="13"/>
  <c r="AA167" i="13" s="1"/>
  <c r="C127" i="14" s="1"/>
  <c r="L166" i="13"/>
  <c r="O166" i="13" s="1"/>
  <c r="J166" i="13"/>
  <c r="BK166" i="13" s="1"/>
  <c r="BH167" i="13" s="1"/>
  <c r="AW166" i="13"/>
  <c r="AK167" i="13" s="1"/>
  <c r="J377" i="7"/>
  <c r="K377" i="7"/>
  <c r="H377" i="7"/>
  <c r="I377" i="7"/>
  <c r="G377" i="7"/>
  <c r="BA166" i="13"/>
  <c r="F126" i="14"/>
  <c r="J277" i="12"/>
  <c r="AS167" i="13" l="1"/>
  <c r="AX167" i="13"/>
  <c r="AY167" i="13"/>
  <c r="I167" i="13"/>
  <c r="AV167" i="13"/>
  <c r="AJ168" i="13" s="1"/>
  <c r="AT167" i="13"/>
  <c r="L377" i="7"/>
  <c r="G277" i="12" s="1"/>
  <c r="S166" i="13"/>
  <c r="AB167" i="13" s="1"/>
  <c r="D127" i="14" s="1"/>
  <c r="M166" i="13"/>
  <c r="P166" i="13" s="1"/>
  <c r="H167" i="13"/>
  <c r="AU167" i="13"/>
  <c r="AI168" i="13" s="1"/>
  <c r="F377" i="7" l="1"/>
  <c r="K378" i="7" s="1"/>
  <c r="R167" i="13"/>
  <c r="AA168" i="13" s="1"/>
  <c r="C128" i="14" s="1"/>
  <c r="L167" i="13"/>
  <c r="O167" i="13" s="1"/>
  <c r="AZ167" i="13"/>
  <c r="BC167" i="13"/>
  <c r="BF167" i="13" s="1"/>
  <c r="H127" i="14" s="1"/>
  <c r="BI167" i="13"/>
  <c r="J167" i="13"/>
  <c r="AW167" i="13"/>
  <c r="AK168" i="13" s="1"/>
  <c r="Q167" i="13"/>
  <c r="Z168" i="13" s="1"/>
  <c r="B128" i="14" s="1"/>
  <c r="K167" i="13"/>
  <c r="N167" i="13" s="1"/>
  <c r="H277" i="12"/>
  <c r="I277" i="12" s="1"/>
  <c r="E127" i="14"/>
  <c r="BB167" i="13"/>
  <c r="BE167" i="13" s="1"/>
  <c r="G127" i="14" s="1"/>
  <c r="J378" i="7" l="1"/>
  <c r="H378" i="7"/>
  <c r="AR168" i="13"/>
  <c r="AU168" i="13" s="1"/>
  <c r="AI169" i="13" s="1"/>
  <c r="G378" i="7"/>
  <c r="I378" i="7"/>
  <c r="S167" i="13"/>
  <c r="AB168" i="13" s="1"/>
  <c r="M167" i="13"/>
  <c r="P167" i="13" s="1"/>
  <c r="F127" i="14"/>
  <c r="J278" i="12"/>
  <c r="BD167" i="13"/>
  <c r="BG167" i="13" s="1"/>
  <c r="I127" i="14" s="1"/>
  <c r="BJ167" i="13"/>
  <c r="BA167" i="13"/>
  <c r="BK167" i="13"/>
  <c r="BH168" i="13" s="1"/>
  <c r="AS168" i="13"/>
  <c r="L378" i="7" l="1"/>
  <c r="G278" i="12" s="1"/>
  <c r="H168" i="13"/>
  <c r="AT168" i="13"/>
  <c r="AZ168" i="13" s="1"/>
  <c r="H278" i="12"/>
  <c r="I278" i="12" s="1"/>
  <c r="J279" i="12" s="1"/>
  <c r="E128" i="14"/>
  <c r="I168" i="13"/>
  <c r="AV168" i="13"/>
  <c r="AJ169" i="13" s="1"/>
  <c r="AX168" i="13"/>
  <c r="AY168" i="13"/>
  <c r="Q168" i="13"/>
  <c r="K168" i="13"/>
  <c r="N168" i="13" s="1"/>
  <c r="D128" i="14"/>
  <c r="F378" i="7"/>
  <c r="Z169" i="13" l="1"/>
  <c r="B129" i="14" s="1"/>
  <c r="AW168" i="13"/>
  <c r="AK169" i="13" s="1"/>
  <c r="J168" i="13"/>
  <c r="S168" i="13" s="1"/>
  <c r="AB169" i="13" s="1"/>
  <c r="D129" i="14" s="1"/>
  <c r="BD168" i="13"/>
  <c r="BG168" i="13" s="1"/>
  <c r="I128" i="14" s="1"/>
  <c r="BJ168" i="13"/>
  <c r="F128" i="14"/>
  <c r="BC168" i="13"/>
  <c r="BF168" i="13" s="1"/>
  <c r="H128" i="14" s="1"/>
  <c r="BI168" i="13"/>
  <c r="R168" i="13"/>
  <c r="AA169" i="13" s="1"/>
  <c r="C129" i="14" s="1"/>
  <c r="L168" i="13"/>
  <c r="O168" i="13" s="1"/>
  <c r="K379" i="7"/>
  <c r="G379" i="7"/>
  <c r="H379" i="7"/>
  <c r="I379" i="7"/>
  <c r="J379" i="7"/>
  <c r="BB168" i="13"/>
  <c r="BA168" i="13"/>
  <c r="M168" i="13" l="1"/>
  <c r="P168" i="13" s="1"/>
  <c r="BK168" i="13"/>
  <c r="BH169" i="13" s="1"/>
  <c r="AT169" i="13"/>
  <c r="J169" i="13" s="1"/>
  <c r="F379" i="7"/>
  <c r="H380" i="7" s="1"/>
  <c r="AS169" i="13"/>
  <c r="BE168" i="13"/>
  <c r="G128" i="14" s="1"/>
  <c r="AR169" i="13"/>
  <c r="L379" i="7"/>
  <c r="G279" i="12" s="1"/>
  <c r="I380" i="7" l="1"/>
  <c r="AZ169" i="13"/>
  <c r="BD169" i="13" s="1"/>
  <c r="BG169" i="13" s="1"/>
  <c r="I129" i="14" s="1"/>
  <c r="AW169" i="13"/>
  <c r="AK170" i="13" s="1"/>
  <c r="K380" i="7"/>
  <c r="G380" i="7"/>
  <c r="J380" i="7"/>
  <c r="S169" i="13"/>
  <c r="AB170" i="13" s="1"/>
  <c r="D130" i="14" s="1"/>
  <c r="M169" i="13"/>
  <c r="P169" i="13" s="1"/>
  <c r="AU169" i="13"/>
  <c r="AI170" i="13" s="1"/>
  <c r="H169" i="13"/>
  <c r="AX169" i="13"/>
  <c r="AV169" i="13"/>
  <c r="AJ170" i="13" s="1"/>
  <c r="I169" i="13"/>
  <c r="H279" i="12"/>
  <c r="I279" i="12" s="1"/>
  <c r="E129" i="14"/>
  <c r="AY169" i="13"/>
  <c r="L380" i="7" l="1"/>
  <c r="G280" i="12" s="1"/>
  <c r="BJ169" i="13"/>
  <c r="AT170" i="13"/>
  <c r="J170" i="13" s="1"/>
  <c r="BC169" i="13"/>
  <c r="BF169" i="13" s="1"/>
  <c r="H129" i="14" s="1"/>
  <c r="BI169" i="13"/>
  <c r="H280" i="12"/>
  <c r="I280" i="12" s="1"/>
  <c r="E130" i="14"/>
  <c r="BB169" i="13"/>
  <c r="BE169" i="13" s="1"/>
  <c r="G129" i="14" s="1"/>
  <c r="BA169" i="13"/>
  <c r="F129" i="14"/>
  <c r="J280" i="12"/>
  <c r="R169" i="13"/>
  <c r="AA170" i="13" s="1"/>
  <c r="C130" i="14" s="1"/>
  <c r="L169" i="13"/>
  <c r="O169" i="13" s="1"/>
  <c r="Q169" i="13"/>
  <c r="Z170" i="13" s="1"/>
  <c r="BK169" i="13"/>
  <c r="BH170" i="13" s="1"/>
  <c r="K169" i="13"/>
  <c r="N169" i="13" s="1"/>
  <c r="AR170" i="13" l="1"/>
  <c r="AS170" i="13"/>
  <c r="AW170" i="13"/>
  <c r="AK171" i="13" s="1"/>
  <c r="AZ170" i="13"/>
  <c r="AX170" i="13"/>
  <c r="AY170" i="13"/>
  <c r="F130" i="14"/>
  <c r="H170" i="13"/>
  <c r="AU170" i="13"/>
  <c r="AI171" i="13" s="1"/>
  <c r="B130" i="14"/>
  <c r="F380" i="7"/>
  <c r="J281" i="12"/>
  <c r="S170" i="13"/>
  <c r="M170" i="13"/>
  <c r="P170" i="13" s="1"/>
  <c r="I170" i="13"/>
  <c r="AV170" i="13"/>
  <c r="AJ171" i="13" s="1"/>
  <c r="AB171" i="13" l="1"/>
  <c r="D131" i="14" s="1"/>
  <c r="BC170" i="13"/>
  <c r="BF170" i="13" s="1"/>
  <c r="H130" i="14" s="1"/>
  <c r="BI170" i="13"/>
  <c r="R170" i="13"/>
  <c r="AA171" i="13" s="1"/>
  <c r="C131" i="14" s="1"/>
  <c r="L170" i="13"/>
  <c r="O170" i="13" s="1"/>
  <c r="BB170" i="13"/>
  <c r="BE170" i="13" s="1"/>
  <c r="G130" i="14" s="1"/>
  <c r="BA170" i="13"/>
  <c r="BK170" i="13"/>
  <c r="BH171" i="13" s="1"/>
  <c r="Q170" i="13"/>
  <c r="Z171" i="13" s="1"/>
  <c r="B131" i="14" s="1"/>
  <c r="K170" i="13"/>
  <c r="N170" i="13" s="1"/>
  <c r="I381" i="7"/>
  <c r="G381" i="7"/>
  <c r="H381" i="7"/>
  <c r="K381" i="7"/>
  <c r="J381" i="7"/>
  <c r="BD170" i="13"/>
  <c r="BJ170" i="13"/>
  <c r="BG170" i="13" l="1"/>
  <c r="I130" i="14" s="1"/>
  <c r="AT171" i="13"/>
  <c r="AR171" i="13"/>
  <c r="F381" i="7"/>
  <c r="H382" i="7" s="1"/>
  <c r="L381" i="7"/>
  <c r="G281" i="12" s="1"/>
  <c r="AS171" i="13"/>
  <c r="G382" i="7" l="1"/>
  <c r="K382" i="7"/>
  <c r="I382" i="7"/>
  <c r="I171" i="13"/>
  <c r="AV171" i="13"/>
  <c r="AJ172" i="13" s="1"/>
  <c r="J171" i="13"/>
  <c r="AW171" i="13"/>
  <c r="AK172" i="13" s="1"/>
  <c r="AY171" i="13"/>
  <c r="H171" i="13"/>
  <c r="AU171" i="13"/>
  <c r="AI172" i="13" s="1"/>
  <c r="AX171" i="13"/>
  <c r="H281" i="12"/>
  <c r="I281" i="12" s="1"/>
  <c r="E131" i="14"/>
  <c r="J382" i="7"/>
  <c r="AZ171" i="13"/>
  <c r="L382" i="7" l="1"/>
  <c r="G282" i="12" s="1"/>
  <c r="BB171" i="13"/>
  <c r="BE171" i="13" s="1"/>
  <c r="G131" i="14" s="1"/>
  <c r="BA171" i="13"/>
  <c r="S171" i="13"/>
  <c r="AB172" i="13" s="1"/>
  <c r="D132" i="14" s="1"/>
  <c r="M171" i="13"/>
  <c r="P171" i="13" s="1"/>
  <c r="F131" i="14"/>
  <c r="J282" i="12"/>
  <c r="AR172" i="13"/>
  <c r="H282" i="12"/>
  <c r="I282" i="12" s="1"/>
  <c r="E132" i="14"/>
  <c r="BD171" i="13"/>
  <c r="BG171" i="13" s="1"/>
  <c r="I131" i="14" s="1"/>
  <c r="BJ171" i="13"/>
  <c r="BK171" i="13"/>
  <c r="BH172" i="13" s="1"/>
  <c r="Q171" i="13"/>
  <c r="Z172" i="13" s="1"/>
  <c r="K171" i="13"/>
  <c r="N171" i="13" s="1"/>
  <c r="R171" i="13"/>
  <c r="AA172" i="13" s="1"/>
  <c r="C132" i="14" s="1"/>
  <c r="L171" i="13"/>
  <c r="O171" i="13" s="1"/>
  <c r="BC171" i="13"/>
  <c r="BF171" i="13" s="1"/>
  <c r="H131" i="14" s="1"/>
  <c r="BI171" i="13"/>
  <c r="AS172" i="13" l="1"/>
  <c r="AY172" i="13" s="1"/>
  <c r="AX172" i="13"/>
  <c r="F132" i="14"/>
  <c r="AU172" i="13"/>
  <c r="AI173" i="13" s="1"/>
  <c r="H172" i="13"/>
  <c r="B132" i="14"/>
  <c r="F382" i="7"/>
  <c r="AT172" i="13"/>
  <c r="J283" i="12"/>
  <c r="I172" i="13" l="1"/>
  <c r="AV172" i="13"/>
  <c r="AJ173" i="13" s="1"/>
  <c r="R172" i="13"/>
  <c r="AA173" i="13" s="1"/>
  <c r="C133" i="14" s="1"/>
  <c r="L172" i="13"/>
  <c r="O172" i="13" s="1"/>
  <c r="I383" i="7"/>
  <c r="G383" i="7"/>
  <c r="H383" i="7"/>
  <c r="K383" i="7"/>
  <c r="J383" i="7"/>
  <c r="BC172" i="13"/>
  <c r="BF172" i="13" s="1"/>
  <c r="H132" i="14" s="1"/>
  <c r="BI172" i="13"/>
  <c r="J172" i="13"/>
  <c r="BK172" i="13" s="1"/>
  <c r="BH173" i="13" s="1"/>
  <c r="AW172" i="13"/>
  <c r="AK173" i="13" s="1"/>
  <c r="BB172" i="13"/>
  <c r="BE172" i="13" s="1"/>
  <c r="G132" i="14" s="1"/>
  <c r="Q172" i="13"/>
  <c r="Z173" i="13" s="1"/>
  <c r="B133" i="14" s="1"/>
  <c r="K172" i="13"/>
  <c r="N172" i="13" s="1"/>
  <c r="AZ172" i="13"/>
  <c r="BA172" i="13" s="1"/>
  <c r="L383" i="7" l="1"/>
  <c r="G283" i="12" s="1"/>
  <c r="AS173" i="13"/>
  <c r="BD172" i="13"/>
  <c r="BG172" i="13" s="1"/>
  <c r="I132" i="14" s="1"/>
  <c r="BJ172" i="13"/>
  <c r="AR173" i="13"/>
  <c r="AT173" i="13"/>
  <c r="S172" i="13"/>
  <c r="AB173" i="13" s="1"/>
  <c r="D133" i="14" s="1"/>
  <c r="M172" i="13"/>
  <c r="P172" i="13" s="1"/>
  <c r="F383" i="7" l="1"/>
  <c r="AV173" i="13"/>
  <c r="AJ174" i="13" s="1"/>
  <c r="I173" i="13"/>
  <c r="AU173" i="13"/>
  <c r="AI174" i="13" s="1"/>
  <c r="H173" i="13"/>
  <c r="H283" i="12"/>
  <c r="I283" i="12" s="1"/>
  <c r="E133" i="14"/>
  <c r="AZ173" i="13"/>
  <c r="AX173" i="13"/>
  <c r="AW173" i="13"/>
  <c r="AK174" i="13" s="1"/>
  <c r="J173" i="13"/>
  <c r="AY173" i="13"/>
  <c r="BD173" i="13" l="1"/>
  <c r="BG173" i="13" s="1"/>
  <c r="I133" i="14" s="1"/>
  <c r="BJ173" i="13"/>
  <c r="BC173" i="13"/>
  <c r="BF173" i="13" s="1"/>
  <c r="H133" i="14" s="1"/>
  <c r="BI173" i="13"/>
  <c r="S173" i="13"/>
  <c r="AB174" i="13" s="1"/>
  <c r="D134" i="14" s="1"/>
  <c r="M173" i="13"/>
  <c r="P173" i="13" s="1"/>
  <c r="R173" i="13"/>
  <c r="AA174" i="13" s="1"/>
  <c r="C134" i="14" s="1"/>
  <c r="L173" i="13"/>
  <c r="O173" i="13" s="1"/>
  <c r="F133" i="14"/>
  <c r="J284" i="12"/>
  <c r="Q173" i="13"/>
  <c r="Z174" i="13" s="1"/>
  <c r="B134" i="14" s="1"/>
  <c r="BK173" i="13"/>
  <c r="BH174" i="13" s="1"/>
  <c r="K173" i="13"/>
  <c r="N173" i="13" s="1"/>
  <c r="AT174" i="13"/>
  <c r="AS174" i="13"/>
  <c r="BB173" i="13"/>
  <c r="BE173" i="13" s="1"/>
  <c r="G133" i="14" s="1"/>
  <c r="BA173" i="13"/>
  <c r="H384" i="7"/>
  <c r="I384" i="7"/>
  <c r="K384" i="7"/>
  <c r="J384" i="7"/>
  <c r="G384" i="7"/>
  <c r="AY174" i="13" l="1"/>
  <c r="BC174" i="13" s="1"/>
  <c r="BF174" i="13" s="1"/>
  <c r="H134" i="14" s="1"/>
  <c r="AV174" i="13"/>
  <c r="AJ175" i="13" s="1"/>
  <c r="I174" i="13"/>
  <c r="AR174" i="13"/>
  <c r="F384" i="7"/>
  <c r="H385" i="7" s="1"/>
  <c r="AZ174" i="13"/>
  <c r="L384" i="7"/>
  <c r="G284" i="12" s="1"/>
  <c r="AW174" i="13"/>
  <c r="AK175" i="13" s="1"/>
  <c r="J174" i="13"/>
  <c r="BI174" i="13" l="1"/>
  <c r="K385" i="7"/>
  <c r="G385" i="7"/>
  <c r="I385" i="7"/>
  <c r="H284" i="12"/>
  <c r="I284" i="12" s="1"/>
  <c r="E134" i="14"/>
  <c r="R174" i="13"/>
  <c r="AA175" i="13" s="1"/>
  <c r="C135" i="14" s="1"/>
  <c r="L174" i="13"/>
  <c r="O174" i="13" s="1"/>
  <c r="H174" i="13"/>
  <c r="AU174" i="13"/>
  <c r="AI175" i="13" s="1"/>
  <c r="AS175" i="13"/>
  <c r="S174" i="13"/>
  <c r="AB175" i="13" s="1"/>
  <c r="D135" i="14" s="1"/>
  <c r="M174" i="13"/>
  <c r="P174" i="13" s="1"/>
  <c r="BD174" i="13"/>
  <c r="BG174" i="13" s="1"/>
  <c r="I134" i="14" s="1"/>
  <c r="BJ174" i="13"/>
  <c r="J385" i="7"/>
  <c r="AX174" i="13"/>
  <c r="L385" i="7" l="1"/>
  <c r="G285" i="12" s="1"/>
  <c r="H285" i="12" s="1"/>
  <c r="I285" i="12" s="1"/>
  <c r="AT175" i="13"/>
  <c r="J175" i="13" s="1"/>
  <c r="BB174" i="13"/>
  <c r="BE174" i="13" s="1"/>
  <c r="G134" i="14" s="1"/>
  <c r="BA174" i="13"/>
  <c r="I175" i="13"/>
  <c r="AV175" i="13"/>
  <c r="AJ176" i="13" s="1"/>
  <c r="BK174" i="13"/>
  <c r="BH175" i="13" s="1"/>
  <c r="Q174" i="13"/>
  <c r="Z175" i="13" s="1"/>
  <c r="K174" i="13"/>
  <c r="N174" i="13" s="1"/>
  <c r="F134" i="14"/>
  <c r="J285" i="12"/>
  <c r="AW175" i="13" l="1"/>
  <c r="AK176" i="13" s="1"/>
  <c r="E135" i="14"/>
  <c r="AR175" i="13"/>
  <c r="H175" i="13" s="1"/>
  <c r="F135" i="14"/>
  <c r="AY175" i="13"/>
  <c r="AZ175" i="13"/>
  <c r="B135" i="14"/>
  <c r="F385" i="7"/>
  <c r="J286" i="12"/>
  <c r="R175" i="13"/>
  <c r="L175" i="13"/>
  <c r="O175" i="13" s="1"/>
  <c r="S175" i="13"/>
  <c r="M175" i="13"/>
  <c r="P175" i="13" s="1"/>
  <c r="AX175" i="13" l="1"/>
  <c r="AU175" i="13"/>
  <c r="AI176" i="13" s="1"/>
  <c r="AB176" i="13"/>
  <c r="D136" i="14" s="1"/>
  <c r="AA176" i="13"/>
  <c r="C136" i="14" s="1"/>
  <c r="BK175" i="13"/>
  <c r="BH176" i="13" s="1"/>
  <c r="Q175" i="13"/>
  <c r="Z176" i="13" s="1"/>
  <c r="B136" i="14" s="1"/>
  <c r="K175" i="13"/>
  <c r="N175" i="13" s="1"/>
  <c r="BD175" i="13"/>
  <c r="BJ175" i="13"/>
  <c r="H386" i="7"/>
  <c r="I386" i="7"/>
  <c r="K386" i="7"/>
  <c r="G386" i="7"/>
  <c r="J386" i="7"/>
  <c r="BC175" i="13"/>
  <c r="BI175" i="13"/>
  <c r="BB175" i="13"/>
  <c r="BE175" i="13" s="1"/>
  <c r="G135" i="14" s="1"/>
  <c r="BA175" i="13"/>
  <c r="F386" i="7" l="1"/>
  <c r="H387" i="7" s="1"/>
  <c r="BG175" i="13"/>
  <c r="I135" i="14" s="1"/>
  <c r="AT176" i="13"/>
  <c r="BF175" i="13"/>
  <c r="H135" i="14" s="1"/>
  <c r="AS176" i="13"/>
  <c r="AY176" i="13" s="1"/>
  <c r="L386" i="7"/>
  <c r="G286" i="12" s="1"/>
  <c r="AR176" i="13"/>
  <c r="K387" i="7" l="1"/>
  <c r="G387" i="7"/>
  <c r="I387" i="7"/>
  <c r="J387" i="7"/>
  <c r="BC176" i="13"/>
  <c r="BF176" i="13" s="1"/>
  <c r="H136" i="14" s="1"/>
  <c r="BI176" i="13"/>
  <c r="H286" i="12"/>
  <c r="I286" i="12" s="1"/>
  <c r="E136" i="14"/>
  <c r="H176" i="13"/>
  <c r="AU176" i="13"/>
  <c r="AI177" i="13" s="1"/>
  <c r="L387" i="7"/>
  <c r="G287" i="12" s="1"/>
  <c r="J176" i="13"/>
  <c r="AW176" i="13"/>
  <c r="AK177" i="13" s="1"/>
  <c r="AZ176" i="13"/>
  <c r="I176" i="13"/>
  <c r="AV176" i="13"/>
  <c r="AJ177" i="13" s="1"/>
  <c r="AX176" i="13"/>
  <c r="S176" i="13" l="1"/>
  <c r="AB177" i="13" s="1"/>
  <c r="D137" i="14" s="1"/>
  <c r="M176" i="13"/>
  <c r="P176" i="13" s="1"/>
  <c r="BD176" i="13"/>
  <c r="BG176" i="13" s="1"/>
  <c r="I136" i="14" s="1"/>
  <c r="BJ176" i="13"/>
  <c r="F136" i="14"/>
  <c r="J287" i="12"/>
  <c r="BB176" i="13"/>
  <c r="BE176" i="13" s="1"/>
  <c r="G136" i="14" s="1"/>
  <c r="BA176" i="13"/>
  <c r="AS177" i="13"/>
  <c r="BK176" i="13"/>
  <c r="BH177" i="13" s="1"/>
  <c r="Q176" i="13"/>
  <c r="Z177" i="13" s="1"/>
  <c r="K176" i="13"/>
  <c r="N176" i="13" s="1"/>
  <c r="H287" i="12"/>
  <c r="I287" i="12" s="1"/>
  <c r="E137" i="14"/>
  <c r="R176" i="13"/>
  <c r="AA177" i="13" s="1"/>
  <c r="C137" i="14" s="1"/>
  <c r="L176" i="13"/>
  <c r="O176" i="13" s="1"/>
  <c r="AT177" i="13" l="1"/>
  <c r="F137" i="14"/>
  <c r="AY177" i="13"/>
  <c r="AZ177" i="13"/>
  <c r="AW177" i="13"/>
  <c r="AK178" i="13" s="1"/>
  <c r="J177" i="13"/>
  <c r="AV177" i="13"/>
  <c r="AJ178" i="13" s="1"/>
  <c r="I177" i="13"/>
  <c r="J288" i="12"/>
  <c r="B137" i="14"/>
  <c r="F387" i="7"/>
  <c r="AR177" i="13"/>
  <c r="AX177" i="13" s="1"/>
  <c r="BB177" i="13" l="1"/>
  <c r="BE177" i="13" s="1"/>
  <c r="G137" i="14" s="1"/>
  <c r="BA177" i="13"/>
  <c r="S177" i="13"/>
  <c r="AB178" i="13" s="1"/>
  <c r="D138" i="14" s="1"/>
  <c r="M177" i="13"/>
  <c r="P177" i="13" s="1"/>
  <c r="BD177" i="13"/>
  <c r="BG177" i="13" s="1"/>
  <c r="I137" i="14" s="1"/>
  <c r="BJ177" i="13"/>
  <c r="BC177" i="13"/>
  <c r="BF177" i="13" s="1"/>
  <c r="H137" i="14" s="1"/>
  <c r="BI177" i="13"/>
  <c r="AU177" i="13"/>
  <c r="AI178" i="13" s="1"/>
  <c r="H177" i="13"/>
  <c r="G388" i="7"/>
  <c r="I388" i="7"/>
  <c r="K388" i="7"/>
  <c r="H388" i="7"/>
  <c r="J388" i="7"/>
  <c r="R177" i="13"/>
  <c r="AA178" i="13" s="1"/>
  <c r="C138" i="14" s="1"/>
  <c r="L177" i="13"/>
  <c r="O177" i="13" s="1"/>
  <c r="AS178" i="13" l="1"/>
  <c r="AV178" i="13" s="1"/>
  <c r="AJ179" i="13" s="1"/>
  <c r="AT178" i="13"/>
  <c r="J178" i="13" s="1"/>
  <c r="L388" i="7"/>
  <c r="G288" i="12" s="1"/>
  <c r="Q177" i="13"/>
  <c r="Z178" i="13" s="1"/>
  <c r="BK177" i="13"/>
  <c r="BH178" i="13" s="1"/>
  <c r="K177" i="13"/>
  <c r="N177" i="13" s="1"/>
  <c r="AR178" i="13"/>
  <c r="I178" i="13" l="1"/>
  <c r="AW178" i="13"/>
  <c r="AK179" i="13" s="1"/>
  <c r="AU178" i="13"/>
  <c r="AI179" i="13" s="1"/>
  <c r="H178" i="13"/>
  <c r="AX178" i="13"/>
  <c r="AY178" i="13"/>
  <c r="AZ178" i="13"/>
  <c r="S178" i="13"/>
  <c r="M178" i="13"/>
  <c r="P178" i="13" s="1"/>
  <c r="R178" i="13"/>
  <c r="L178" i="13"/>
  <c r="O178" i="13" s="1"/>
  <c r="H288" i="12"/>
  <c r="I288" i="12" s="1"/>
  <c r="E138" i="14"/>
  <c r="B138" i="14"/>
  <c r="F388" i="7"/>
  <c r="AB179" i="13" l="1"/>
  <c r="D139" i="14" s="1"/>
  <c r="BC178" i="13"/>
  <c r="BI178" i="13"/>
  <c r="F138" i="14"/>
  <c r="J289" i="12"/>
  <c r="BD178" i="13"/>
  <c r="BJ178" i="13"/>
  <c r="BK178" i="13"/>
  <c r="BH179" i="13" s="1"/>
  <c r="Q178" i="13"/>
  <c r="Z179" i="13" s="1"/>
  <c r="B139" i="14" s="1"/>
  <c r="K178" i="13"/>
  <c r="N178" i="13" s="1"/>
  <c r="AA179" i="13"/>
  <c r="C139" i="14" s="1"/>
  <c r="I389" i="7"/>
  <c r="G389" i="7"/>
  <c r="K389" i="7"/>
  <c r="H389" i="7"/>
  <c r="J389" i="7"/>
  <c r="BB178" i="13"/>
  <c r="BE178" i="13" s="1"/>
  <c r="G138" i="14" s="1"/>
  <c r="BA178" i="13"/>
  <c r="AR179" i="13" l="1"/>
  <c r="AX179" i="13"/>
  <c r="BB179" i="13" s="1"/>
  <c r="BE179" i="13" s="1"/>
  <c r="G139" i="14" s="1"/>
  <c r="F389" i="7"/>
  <c r="J390" i="7" s="1"/>
  <c r="H179" i="13"/>
  <c r="AU179" i="13"/>
  <c r="AI180" i="13" s="1"/>
  <c r="G390" i="7"/>
  <c r="L389" i="7"/>
  <c r="G289" i="12" s="1"/>
  <c r="K390" i="7"/>
  <c r="I390" i="7"/>
  <c r="BG178" i="13"/>
  <c r="I138" i="14" s="1"/>
  <c r="AT179" i="13"/>
  <c r="AZ179" i="13" s="1"/>
  <c r="BF178" i="13"/>
  <c r="H138" i="14" s="1"/>
  <c r="AS179" i="13"/>
  <c r="H390" i="7" l="1"/>
  <c r="Q179" i="13"/>
  <c r="Z180" i="13" s="1"/>
  <c r="K179" i="13"/>
  <c r="N179" i="13" s="1"/>
  <c r="BD179" i="13"/>
  <c r="BG179" i="13" s="1"/>
  <c r="I139" i="14" s="1"/>
  <c r="BJ179" i="13"/>
  <c r="L390" i="7"/>
  <c r="G290" i="12" s="1"/>
  <c r="AR180" i="13"/>
  <c r="I179" i="13"/>
  <c r="AV179" i="13"/>
  <c r="AJ180" i="13" s="1"/>
  <c r="H289" i="12"/>
  <c r="I289" i="12" s="1"/>
  <c r="E139" i="14"/>
  <c r="J179" i="13"/>
  <c r="AW179" i="13"/>
  <c r="AK180" i="13" s="1"/>
  <c r="AY179" i="13"/>
  <c r="BK179" i="13" l="1"/>
  <c r="BH180" i="13" s="1"/>
  <c r="AX180" i="13" s="1"/>
  <c r="F139" i="14"/>
  <c r="J290" i="12"/>
  <c r="AT180" i="13"/>
  <c r="B140" i="14"/>
  <c r="BC179" i="13"/>
  <c r="BF179" i="13" s="1"/>
  <c r="H139" i="14" s="1"/>
  <c r="BI179" i="13"/>
  <c r="BA179" i="13"/>
  <c r="H180" i="13"/>
  <c r="AU180" i="13"/>
  <c r="AI181" i="13" s="1"/>
  <c r="S179" i="13"/>
  <c r="AB180" i="13" s="1"/>
  <c r="D140" i="14" s="1"/>
  <c r="M179" i="13"/>
  <c r="P179" i="13" s="1"/>
  <c r="R179" i="13"/>
  <c r="AA180" i="13" s="1"/>
  <c r="C140" i="14" s="1"/>
  <c r="L179" i="13"/>
  <c r="O179" i="13" s="1"/>
  <c r="H290" i="12"/>
  <c r="I290" i="12" s="1"/>
  <c r="E140" i="14"/>
  <c r="AS180" i="13" l="1"/>
  <c r="F140" i="14"/>
  <c r="Q180" i="13"/>
  <c r="Z181" i="13" s="1"/>
  <c r="B141" i="14" s="1"/>
  <c r="K180" i="13"/>
  <c r="N180" i="13" s="1"/>
  <c r="AV180" i="13"/>
  <c r="AJ181" i="13" s="1"/>
  <c r="I180" i="13"/>
  <c r="J291" i="12"/>
  <c r="AY180" i="13"/>
  <c r="F390" i="7"/>
  <c r="AZ180" i="13"/>
  <c r="AW180" i="13"/>
  <c r="AK181" i="13" s="1"/>
  <c r="J180" i="13"/>
  <c r="BB180" i="13"/>
  <c r="BE180" i="13" s="1"/>
  <c r="G140" i="14" s="1"/>
  <c r="AR181" i="13" l="1"/>
  <c r="AU181" i="13" s="1"/>
  <c r="AI182" i="13" s="1"/>
  <c r="BA180" i="13"/>
  <c r="R180" i="13"/>
  <c r="AA181" i="13" s="1"/>
  <c r="C141" i="14" s="1"/>
  <c r="L180" i="13"/>
  <c r="O180" i="13" s="1"/>
  <c r="S180" i="13"/>
  <c r="AB181" i="13" s="1"/>
  <c r="D141" i="14" s="1"/>
  <c r="M180" i="13"/>
  <c r="P180" i="13" s="1"/>
  <c r="BD180" i="13"/>
  <c r="BG180" i="13" s="1"/>
  <c r="I140" i="14" s="1"/>
  <c r="BJ180" i="13"/>
  <c r="K391" i="7"/>
  <c r="G391" i="7"/>
  <c r="J391" i="7"/>
  <c r="I391" i="7"/>
  <c r="H391" i="7"/>
  <c r="BK180" i="13"/>
  <c r="BH181" i="13" s="1"/>
  <c r="BC180" i="13"/>
  <c r="BF180" i="13" s="1"/>
  <c r="H140" i="14" s="1"/>
  <c r="BI180" i="13"/>
  <c r="H181" i="13" l="1"/>
  <c r="Q181" i="13" s="1"/>
  <c r="AX181" i="13"/>
  <c r="BB181" i="13" s="1"/>
  <c r="BE181" i="13" s="1"/>
  <c r="G141" i="14" s="1"/>
  <c r="F391" i="7"/>
  <c r="K392" i="7" s="1"/>
  <c r="AT181" i="13"/>
  <c r="L391" i="7"/>
  <c r="G291" i="12" s="1"/>
  <c r="AS181" i="13"/>
  <c r="J392" i="7" l="1"/>
  <c r="I392" i="7"/>
  <c r="Z182" i="13"/>
  <c r="B142" i="14" s="1"/>
  <c r="K181" i="13"/>
  <c r="N181" i="13" s="1"/>
  <c r="G392" i="7"/>
  <c r="AR182" i="13"/>
  <c r="AU182" i="13" s="1"/>
  <c r="AI183" i="13" s="1"/>
  <c r="H392" i="7"/>
  <c r="J181" i="13"/>
  <c r="AW181" i="13"/>
  <c r="AK182" i="13" s="1"/>
  <c r="AZ181" i="13"/>
  <c r="I181" i="13"/>
  <c r="AV181" i="13"/>
  <c r="AJ182" i="13" s="1"/>
  <c r="AY181" i="13"/>
  <c r="H291" i="12"/>
  <c r="I291" i="12" s="1"/>
  <c r="E141" i="14"/>
  <c r="H182" i="13" l="1"/>
  <c r="L392" i="7"/>
  <c r="G292" i="12" s="1"/>
  <c r="F141" i="14"/>
  <c r="J292" i="12"/>
  <c r="H292" i="12"/>
  <c r="I292" i="12" s="1"/>
  <c r="E142" i="14"/>
  <c r="S181" i="13"/>
  <c r="AB182" i="13" s="1"/>
  <c r="D142" i="14" s="1"/>
  <c r="M181" i="13"/>
  <c r="P181" i="13" s="1"/>
  <c r="BD181" i="13"/>
  <c r="BG181" i="13" s="1"/>
  <c r="I141" i="14" s="1"/>
  <c r="BJ181" i="13"/>
  <c r="BC181" i="13"/>
  <c r="BF181" i="13" s="1"/>
  <c r="H141" i="14" s="1"/>
  <c r="BI181" i="13"/>
  <c r="BA181" i="13"/>
  <c r="R181" i="13"/>
  <c r="AA182" i="13" s="1"/>
  <c r="L181" i="13"/>
  <c r="O181" i="13" s="1"/>
  <c r="BK181" i="13"/>
  <c r="BH182" i="13" s="1"/>
  <c r="AX182" i="13" s="1"/>
  <c r="Q182" i="13"/>
  <c r="K182" i="13"/>
  <c r="N182" i="13" s="1"/>
  <c r="AT182" i="13" l="1"/>
  <c r="J182" i="13" s="1"/>
  <c r="F142" i="14"/>
  <c r="BB182" i="13"/>
  <c r="C142" i="14"/>
  <c r="F392" i="7"/>
  <c r="J293" i="12"/>
  <c r="AS182" i="13"/>
  <c r="AY182" i="13" s="1"/>
  <c r="Z183" i="13"/>
  <c r="B143" i="14" s="1"/>
  <c r="AW182" i="13" l="1"/>
  <c r="AK183" i="13" s="1"/>
  <c r="AZ182" i="13"/>
  <c r="BD182" i="13" s="1"/>
  <c r="BG182" i="13" s="1"/>
  <c r="I142" i="14" s="1"/>
  <c r="BC182" i="13"/>
  <c r="BF182" i="13" s="1"/>
  <c r="H142" i="14" s="1"/>
  <c r="BI182" i="13"/>
  <c r="S182" i="13"/>
  <c r="M182" i="13"/>
  <c r="P182" i="13" s="1"/>
  <c r="I182" i="13"/>
  <c r="AV182" i="13"/>
  <c r="AJ183" i="13" s="1"/>
  <c r="K393" i="7"/>
  <c r="J393" i="7"/>
  <c r="G393" i="7"/>
  <c r="H393" i="7"/>
  <c r="I393" i="7"/>
  <c r="BE182" i="13"/>
  <c r="G142" i="14" s="1"/>
  <c r="AR183" i="13"/>
  <c r="BJ182" i="13"/>
  <c r="AB183" i="13" l="1"/>
  <c r="D143" i="14" s="1"/>
  <c r="BA182" i="13"/>
  <c r="L393" i="7"/>
  <c r="G293" i="12" s="1"/>
  <c r="AT183" i="13"/>
  <c r="AU183" i="13"/>
  <c r="AI184" i="13" s="1"/>
  <c r="H183" i="13"/>
  <c r="AS183" i="13"/>
  <c r="R182" i="13"/>
  <c r="AA183" i="13" s="1"/>
  <c r="L182" i="13"/>
  <c r="O182" i="13" s="1"/>
  <c r="BK182" i="13"/>
  <c r="BH183" i="13" s="1"/>
  <c r="J183" i="13" l="1"/>
  <c r="AW183" i="13"/>
  <c r="AK184" i="13" s="1"/>
  <c r="I183" i="13"/>
  <c r="BK183" i="13" s="1"/>
  <c r="AV183" i="13"/>
  <c r="AJ184" i="13" s="1"/>
  <c r="C143" i="14"/>
  <c r="F393" i="7"/>
  <c r="AX183" i="13"/>
  <c r="AY183" i="13"/>
  <c r="AZ183" i="13"/>
  <c r="H293" i="12"/>
  <c r="I293" i="12" s="1"/>
  <c r="E143" i="14"/>
  <c r="Q183" i="13"/>
  <c r="K183" i="13"/>
  <c r="N183" i="13" s="1"/>
  <c r="Z184" i="13" l="1"/>
  <c r="B144" i="14" s="1"/>
  <c r="R183" i="13"/>
  <c r="AA184" i="13" s="1"/>
  <c r="C144" i="14" s="1"/>
  <c r="L183" i="13"/>
  <c r="O183" i="13" s="1"/>
  <c r="F143" i="14"/>
  <c r="J294" i="12"/>
  <c r="S183" i="13"/>
  <c r="AB184" i="13" s="1"/>
  <c r="D144" i="14" s="1"/>
  <c r="M183" i="13"/>
  <c r="P183" i="13" s="1"/>
  <c r="J394" i="7"/>
  <c r="I394" i="7"/>
  <c r="H394" i="7"/>
  <c r="K394" i="7"/>
  <c r="G394" i="7"/>
  <c r="BD183" i="13"/>
  <c r="BG183" i="13" s="1"/>
  <c r="I143" i="14" s="1"/>
  <c r="BJ183" i="13"/>
  <c r="BC183" i="13"/>
  <c r="BF183" i="13" s="1"/>
  <c r="H143" i="14" s="1"/>
  <c r="BI183" i="13"/>
  <c r="BB183" i="13"/>
  <c r="BH184" i="13"/>
  <c r="BA183" i="13"/>
  <c r="BE183" i="13" l="1"/>
  <c r="G143" i="14" s="1"/>
  <c r="AR184" i="13"/>
  <c r="AT184" i="13"/>
  <c r="L394" i="7"/>
  <c r="G294" i="12" s="1"/>
  <c r="F394" i="7"/>
  <c r="H395" i="7" s="1"/>
  <c r="AS184" i="13"/>
  <c r="I395" i="7" l="1"/>
  <c r="AW184" i="13"/>
  <c r="AK185" i="13" s="1"/>
  <c r="J184" i="13"/>
  <c r="AV184" i="13"/>
  <c r="AJ185" i="13" s="1"/>
  <c r="I184" i="13"/>
  <c r="AY184" i="13"/>
  <c r="K395" i="7"/>
  <c r="H294" i="12"/>
  <c r="I294" i="12" s="1"/>
  <c r="E144" i="14"/>
  <c r="AU184" i="13"/>
  <c r="AI185" i="13" s="1"/>
  <c r="H184" i="13"/>
  <c r="G395" i="7"/>
  <c r="J395" i="7"/>
  <c r="AZ184" i="13"/>
  <c r="AX184" i="13"/>
  <c r="BB184" i="13" l="1"/>
  <c r="BE184" i="13" s="1"/>
  <c r="G144" i="14" s="1"/>
  <c r="BA184" i="13"/>
  <c r="L395" i="7"/>
  <c r="G295" i="12" s="1"/>
  <c r="BD184" i="13"/>
  <c r="BG184" i="13" s="1"/>
  <c r="I144" i="14" s="1"/>
  <c r="BJ184" i="13"/>
  <c r="BC184" i="13"/>
  <c r="BF184" i="13" s="1"/>
  <c r="H144" i="14" s="1"/>
  <c r="BI184" i="13"/>
  <c r="R184" i="13"/>
  <c r="AA185" i="13" s="1"/>
  <c r="C145" i="14" s="1"/>
  <c r="L184" i="13"/>
  <c r="O184" i="13" s="1"/>
  <c r="AR185" i="13"/>
  <c r="S184" i="13"/>
  <c r="AB185" i="13" s="1"/>
  <c r="D145" i="14" s="1"/>
  <c r="M184" i="13"/>
  <c r="P184" i="13" s="1"/>
  <c r="Q184" i="13"/>
  <c r="Z185" i="13" s="1"/>
  <c r="BK184" i="13"/>
  <c r="BH185" i="13" s="1"/>
  <c r="K184" i="13"/>
  <c r="N184" i="13" s="1"/>
  <c r="F144" i="14"/>
  <c r="J295" i="12"/>
  <c r="AS185" i="13" l="1"/>
  <c r="AX185" i="13"/>
  <c r="AY185" i="13"/>
  <c r="H185" i="13"/>
  <c r="AU185" i="13"/>
  <c r="AI186" i="13" s="1"/>
  <c r="H295" i="12"/>
  <c r="I295" i="12" s="1"/>
  <c r="J296" i="12" s="1"/>
  <c r="E145" i="14"/>
  <c r="AT185" i="13"/>
  <c r="I185" i="13"/>
  <c r="AV185" i="13"/>
  <c r="AJ186" i="13" s="1"/>
  <c r="B145" i="14"/>
  <c r="F395" i="7"/>
  <c r="Q185" i="13" l="1"/>
  <c r="Z186" i="13" s="1"/>
  <c r="B146" i="14" s="1"/>
  <c r="K185" i="13"/>
  <c r="N185" i="13" s="1"/>
  <c r="BC185" i="13"/>
  <c r="BF185" i="13" s="1"/>
  <c r="H145" i="14" s="1"/>
  <c r="BI185" i="13"/>
  <c r="F145" i="14"/>
  <c r="BB185" i="13"/>
  <c r="BE185" i="13" s="1"/>
  <c r="G145" i="14" s="1"/>
  <c r="H396" i="7"/>
  <c r="I396" i="7"/>
  <c r="J396" i="7"/>
  <c r="K396" i="7"/>
  <c r="G396" i="7"/>
  <c r="R185" i="13"/>
  <c r="AA186" i="13" s="1"/>
  <c r="C146" i="14" s="1"/>
  <c r="L185" i="13"/>
  <c r="O185" i="13" s="1"/>
  <c r="J185" i="13"/>
  <c r="BK185" i="13" s="1"/>
  <c r="BH186" i="13" s="1"/>
  <c r="AW185" i="13"/>
  <c r="AK186" i="13" s="1"/>
  <c r="AZ185" i="13"/>
  <c r="BA185" i="13" s="1"/>
  <c r="AS186" i="13" l="1"/>
  <c r="AY186" i="13"/>
  <c r="L396" i="7"/>
  <c r="G296" i="12" s="1"/>
  <c r="BD185" i="13"/>
  <c r="BG185" i="13" s="1"/>
  <c r="I145" i="14" s="1"/>
  <c r="BJ185" i="13"/>
  <c r="I186" i="13"/>
  <c r="AV186" i="13"/>
  <c r="AJ187" i="13" s="1"/>
  <c r="AR186" i="13"/>
  <c r="S185" i="13"/>
  <c r="AB186" i="13" s="1"/>
  <c r="M185" i="13"/>
  <c r="P185" i="13" s="1"/>
  <c r="D146" i="14" l="1"/>
  <c r="F396" i="7"/>
  <c r="H296" i="12"/>
  <c r="I296" i="12" s="1"/>
  <c r="E146" i="14"/>
  <c r="H186" i="13"/>
  <c r="AU186" i="13"/>
  <c r="AI187" i="13" s="1"/>
  <c r="BC186" i="13"/>
  <c r="BF186" i="13" s="1"/>
  <c r="H146" i="14" s="1"/>
  <c r="BI186" i="13"/>
  <c r="AT186" i="13"/>
  <c r="R186" i="13"/>
  <c r="AA187" i="13" s="1"/>
  <c r="C147" i="14" s="1"/>
  <c r="L186" i="13"/>
  <c r="O186" i="13" s="1"/>
  <c r="AX186" i="13"/>
  <c r="AS187" i="13" l="1"/>
  <c r="F146" i="14"/>
  <c r="J297" i="12"/>
  <c r="Q186" i="13"/>
  <c r="Z187" i="13" s="1"/>
  <c r="B147" i="14" s="1"/>
  <c r="K186" i="13"/>
  <c r="N186" i="13" s="1"/>
  <c r="H397" i="7"/>
  <c r="K397" i="7"/>
  <c r="I397" i="7"/>
  <c r="G397" i="7"/>
  <c r="J397" i="7"/>
  <c r="BB186" i="13"/>
  <c r="BE186" i="13" s="1"/>
  <c r="G146" i="14" s="1"/>
  <c r="J186" i="13"/>
  <c r="BK186" i="13" s="1"/>
  <c r="BH187" i="13" s="1"/>
  <c r="AW186" i="13"/>
  <c r="AK187" i="13" s="1"/>
  <c r="AZ186" i="13"/>
  <c r="AY187" i="13" l="1"/>
  <c r="L397" i="7"/>
  <c r="G297" i="12" s="1"/>
  <c r="BD186" i="13"/>
  <c r="BG186" i="13" s="1"/>
  <c r="I146" i="14" s="1"/>
  <c r="BJ186" i="13"/>
  <c r="S186" i="13"/>
  <c r="AB187" i="13" s="1"/>
  <c r="M186" i="13"/>
  <c r="P186" i="13" s="1"/>
  <c r="AR187" i="13"/>
  <c r="AT187" i="13"/>
  <c r="AZ187" i="13" s="1"/>
  <c r="BA186" i="13"/>
  <c r="I187" i="13"/>
  <c r="AV187" i="13"/>
  <c r="AJ188" i="13" s="1"/>
  <c r="BD187" i="13" l="1"/>
  <c r="BG187" i="13" s="1"/>
  <c r="I147" i="14" s="1"/>
  <c r="BJ187" i="13"/>
  <c r="H297" i="12"/>
  <c r="I297" i="12" s="1"/>
  <c r="E147" i="14"/>
  <c r="AU187" i="13"/>
  <c r="AI188" i="13" s="1"/>
  <c r="H187" i="13"/>
  <c r="J187" i="13"/>
  <c r="AW187" i="13"/>
  <c r="AK188" i="13" s="1"/>
  <c r="R187" i="13"/>
  <c r="AA188" i="13" s="1"/>
  <c r="C148" i="14" s="1"/>
  <c r="L187" i="13"/>
  <c r="O187" i="13" s="1"/>
  <c r="D147" i="14"/>
  <c r="F397" i="7"/>
  <c r="AX187" i="13"/>
  <c r="BC187" i="13"/>
  <c r="BF187" i="13" s="1"/>
  <c r="H147" i="14" s="1"/>
  <c r="BI187" i="13"/>
  <c r="AS188" i="13" l="1"/>
  <c r="BB187" i="13"/>
  <c r="BE187" i="13" s="1"/>
  <c r="G147" i="14" s="1"/>
  <c r="BA187" i="13"/>
  <c r="AR188" i="13"/>
  <c r="S187" i="13"/>
  <c r="AB188" i="13" s="1"/>
  <c r="D148" i="14" s="1"/>
  <c r="M187" i="13"/>
  <c r="P187" i="13" s="1"/>
  <c r="AV188" i="13"/>
  <c r="AJ189" i="13" s="1"/>
  <c r="I188" i="13"/>
  <c r="I398" i="7"/>
  <c r="K398" i="7"/>
  <c r="H398" i="7"/>
  <c r="J398" i="7"/>
  <c r="G398" i="7"/>
  <c r="F147" i="14"/>
  <c r="J298" i="12"/>
  <c r="BK187" i="13"/>
  <c r="BH188" i="13" s="1"/>
  <c r="Q187" i="13"/>
  <c r="Z188" i="13" s="1"/>
  <c r="B148" i="14" s="1"/>
  <c r="K187" i="13"/>
  <c r="N187" i="13" s="1"/>
  <c r="AT188" i="13"/>
  <c r="AY188" i="13" l="1"/>
  <c r="AZ188" i="13"/>
  <c r="AX188" i="13"/>
  <c r="AU188" i="13"/>
  <c r="AI189" i="13" s="1"/>
  <c r="H188" i="13"/>
  <c r="F398" i="7"/>
  <c r="K399" i="7" s="1"/>
  <c r="L398" i="7"/>
  <c r="G298" i="12" s="1"/>
  <c r="R188" i="13"/>
  <c r="AA189" i="13" s="1"/>
  <c r="C149" i="14" s="1"/>
  <c r="L188" i="13"/>
  <c r="O188" i="13" s="1"/>
  <c r="AW188" i="13"/>
  <c r="AK189" i="13" s="1"/>
  <c r="J188" i="13"/>
  <c r="J399" i="7" l="1"/>
  <c r="H399" i="7"/>
  <c r="I399" i="7"/>
  <c r="G399" i="7"/>
  <c r="S188" i="13"/>
  <c r="AB189" i="13" s="1"/>
  <c r="D149" i="14" s="1"/>
  <c r="M188" i="13"/>
  <c r="P188" i="13" s="1"/>
  <c r="H298" i="12"/>
  <c r="I298" i="12" s="1"/>
  <c r="E148" i="14"/>
  <c r="BB188" i="13"/>
  <c r="BE188" i="13" s="1"/>
  <c r="G148" i="14" s="1"/>
  <c r="BA188" i="13"/>
  <c r="BD188" i="13"/>
  <c r="BG188" i="13" s="1"/>
  <c r="I148" i="14" s="1"/>
  <c r="BJ188" i="13"/>
  <c r="Q188" i="13"/>
  <c r="Z189" i="13" s="1"/>
  <c r="B149" i="14" s="1"/>
  <c r="BK188" i="13"/>
  <c r="BH189" i="13" s="1"/>
  <c r="K188" i="13"/>
  <c r="N188" i="13" s="1"/>
  <c r="BC188" i="13"/>
  <c r="BI188" i="13"/>
  <c r="L399" i="7" l="1"/>
  <c r="G299" i="12" s="1"/>
  <c r="E149" i="14" s="1"/>
  <c r="AT189" i="13"/>
  <c r="AW189" i="13" s="1"/>
  <c r="AK190" i="13" s="1"/>
  <c r="F148" i="14"/>
  <c r="J299" i="12"/>
  <c r="AR189" i="13"/>
  <c r="BF188" i="13"/>
  <c r="H148" i="14" s="1"/>
  <c r="AS189" i="13"/>
  <c r="F399" i="7"/>
  <c r="J189" i="13" l="1"/>
  <c r="H299" i="12"/>
  <c r="I299" i="12" s="1"/>
  <c r="F149" i="14" s="1"/>
  <c r="AZ189" i="13"/>
  <c r="BJ189" i="13" s="1"/>
  <c r="I189" i="13"/>
  <c r="AV189" i="13"/>
  <c r="AJ190" i="13" s="1"/>
  <c r="H189" i="13"/>
  <c r="AU189" i="13"/>
  <c r="AI190" i="13" s="1"/>
  <c r="AY189" i="13"/>
  <c r="K400" i="7"/>
  <c r="G400" i="7"/>
  <c r="H400" i="7"/>
  <c r="J400" i="7"/>
  <c r="I400" i="7"/>
  <c r="S189" i="13"/>
  <c r="M189" i="13"/>
  <c r="P189" i="13" s="1"/>
  <c r="AX189" i="13"/>
  <c r="J300" i="12" l="1"/>
  <c r="BD189" i="13"/>
  <c r="BG189" i="13" s="1"/>
  <c r="I149" i="14" s="1"/>
  <c r="AB190" i="13"/>
  <c r="D150" i="14" s="1"/>
  <c r="AT190" i="13"/>
  <c r="J190" i="13" s="1"/>
  <c r="R189" i="13"/>
  <c r="AA190" i="13" s="1"/>
  <c r="C150" i="14" s="1"/>
  <c r="L189" i="13"/>
  <c r="O189" i="13" s="1"/>
  <c r="BB189" i="13"/>
  <c r="BE189" i="13" s="1"/>
  <c r="G149" i="14" s="1"/>
  <c r="BA189" i="13"/>
  <c r="BK189" i="13"/>
  <c r="BH190" i="13" s="1"/>
  <c r="Q189" i="13"/>
  <c r="Z190" i="13" s="1"/>
  <c r="K189" i="13"/>
  <c r="N189" i="13" s="1"/>
  <c r="BC189" i="13"/>
  <c r="BF189" i="13" s="1"/>
  <c r="H149" i="14" s="1"/>
  <c r="BI189" i="13"/>
  <c r="L400" i="7"/>
  <c r="G300" i="12" s="1"/>
  <c r="AW190" i="13" l="1"/>
  <c r="AK191" i="13" s="1"/>
  <c r="AR190" i="13"/>
  <c r="AX190" i="13" s="1"/>
  <c r="AZ190" i="13"/>
  <c r="H190" i="13"/>
  <c r="AU190" i="13"/>
  <c r="AI191" i="13" s="1"/>
  <c r="H300" i="12"/>
  <c r="I300" i="12" s="1"/>
  <c r="E150" i="14"/>
  <c r="B150" i="14"/>
  <c r="F400" i="7"/>
  <c r="S190" i="13"/>
  <c r="M190" i="13"/>
  <c r="P190" i="13" s="1"/>
  <c r="AS190" i="13"/>
  <c r="I401" i="7" l="1"/>
  <c r="G401" i="7"/>
  <c r="J401" i="7"/>
  <c r="H401" i="7"/>
  <c r="K401" i="7"/>
  <c r="F150" i="14"/>
  <c r="J301" i="12"/>
  <c r="AB191" i="13"/>
  <c r="D151" i="14" s="1"/>
  <c r="Q190" i="13"/>
  <c r="Z191" i="13" s="1"/>
  <c r="B151" i="14" s="1"/>
  <c r="K190" i="13"/>
  <c r="N190" i="13" s="1"/>
  <c r="BD190" i="13"/>
  <c r="BJ190" i="13"/>
  <c r="BB190" i="13"/>
  <c r="BE190" i="13" s="1"/>
  <c r="G150" i="14" s="1"/>
  <c r="I190" i="13"/>
  <c r="BK190" i="13" s="1"/>
  <c r="BH191" i="13" s="1"/>
  <c r="AV190" i="13"/>
  <c r="AJ191" i="13" s="1"/>
  <c r="AY190" i="13"/>
  <c r="BA190" i="13" s="1"/>
  <c r="AR191" i="13" l="1"/>
  <c r="AX191" i="13"/>
  <c r="R190" i="13"/>
  <c r="AA191" i="13" s="1"/>
  <c r="C151" i="14" s="1"/>
  <c r="L190" i="13"/>
  <c r="O190" i="13" s="1"/>
  <c r="BG190" i="13"/>
  <c r="I150" i="14" s="1"/>
  <c r="AT191" i="13"/>
  <c r="L401" i="7"/>
  <c r="G301" i="12" s="1"/>
  <c r="AU191" i="13"/>
  <c r="AI192" i="13" s="1"/>
  <c r="H191" i="13"/>
  <c r="BC190" i="13"/>
  <c r="BF190" i="13" s="1"/>
  <c r="H150" i="14" s="1"/>
  <c r="BI190" i="13"/>
  <c r="AS191" i="13" l="1"/>
  <c r="Q191" i="13"/>
  <c r="Z192" i="13" s="1"/>
  <c r="B152" i="14" s="1"/>
  <c r="K191" i="13"/>
  <c r="N191" i="13" s="1"/>
  <c r="AY191" i="13"/>
  <c r="H301" i="12"/>
  <c r="I301" i="12" s="1"/>
  <c r="E151" i="14"/>
  <c r="J191" i="13"/>
  <c r="AW191" i="13"/>
  <c r="AK192" i="13" s="1"/>
  <c r="BB191" i="13"/>
  <c r="BE191" i="13" s="1"/>
  <c r="G151" i="14" s="1"/>
  <c r="F401" i="7"/>
  <c r="AZ191" i="13"/>
  <c r="AR192" i="13" l="1"/>
  <c r="AU192" i="13" s="1"/>
  <c r="AI193" i="13" s="1"/>
  <c r="F151" i="14"/>
  <c r="J302" i="12"/>
  <c r="BC191" i="13"/>
  <c r="BF191" i="13" s="1"/>
  <c r="H151" i="14" s="1"/>
  <c r="BI191" i="13"/>
  <c r="K402" i="7"/>
  <c r="H402" i="7"/>
  <c r="I402" i="7"/>
  <c r="G402" i="7"/>
  <c r="J402" i="7"/>
  <c r="S191" i="13"/>
  <c r="AB192" i="13" s="1"/>
  <c r="D152" i="14" s="1"/>
  <c r="M191" i="13"/>
  <c r="P191" i="13" s="1"/>
  <c r="BA191" i="13"/>
  <c r="BD191" i="13"/>
  <c r="BG191" i="13" s="1"/>
  <c r="I151" i="14" s="1"/>
  <c r="BJ191" i="13"/>
  <c r="I191" i="13"/>
  <c r="AV191" i="13"/>
  <c r="AJ192" i="13" s="1"/>
  <c r="H192" i="13" l="1"/>
  <c r="AT192" i="13"/>
  <c r="AS192" i="13"/>
  <c r="R191" i="13"/>
  <c r="AA192" i="13" s="1"/>
  <c r="L191" i="13"/>
  <c r="O191" i="13" s="1"/>
  <c r="BK191" i="13"/>
  <c r="BH192" i="13" s="1"/>
  <c r="AW192" i="13"/>
  <c r="AK193" i="13" s="1"/>
  <c r="J192" i="13"/>
  <c r="L402" i="7"/>
  <c r="G302" i="12" s="1"/>
  <c r="Q192" i="13"/>
  <c r="K192" i="13"/>
  <c r="N192" i="13" s="1"/>
  <c r="C152" i="14" l="1"/>
  <c r="F402" i="7"/>
  <c r="AX192" i="13"/>
  <c r="AZ192" i="13"/>
  <c r="AY192" i="13"/>
  <c r="H302" i="12"/>
  <c r="I302" i="12" s="1"/>
  <c r="E152" i="14"/>
  <c r="AV192" i="13"/>
  <c r="AJ193" i="13" s="1"/>
  <c r="I192" i="13"/>
  <c r="S192" i="13"/>
  <c r="M192" i="13"/>
  <c r="P192" i="13" s="1"/>
  <c r="F152" i="14" l="1"/>
  <c r="J303" i="12"/>
  <c r="BC192" i="13"/>
  <c r="BF192" i="13" s="1"/>
  <c r="H152" i="14" s="1"/>
  <c r="BI192" i="13"/>
  <c r="H403" i="7"/>
  <c r="J403" i="7"/>
  <c r="G403" i="7"/>
  <c r="K403" i="7"/>
  <c r="I403" i="7"/>
  <c r="AB193" i="13"/>
  <c r="D153" i="14" s="1"/>
  <c r="BB192" i="13"/>
  <c r="BA192" i="13"/>
  <c r="BD192" i="13"/>
  <c r="BJ192" i="13"/>
  <c r="R192" i="13"/>
  <c r="AA193" i="13" s="1"/>
  <c r="C153" i="14" s="1"/>
  <c r="L192" i="13"/>
  <c r="O192" i="13" s="1"/>
  <c r="BK192" i="13"/>
  <c r="BH193" i="13" s="1"/>
  <c r="Z193" i="13"/>
  <c r="B153" i="14" s="1"/>
  <c r="AS193" i="13" l="1"/>
  <c r="F403" i="7"/>
  <c r="G404" i="7" s="1"/>
  <c r="AY193" i="13"/>
  <c r="BG192" i="13"/>
  <c r="I152" i="14" s="1"/>
  <c r="AT193" i="13"/>
  <c r="L403" i="7"/>
  <c r="G303" i="12" s="1"/>
  <c r="BE192" i="13"/>
  <c r="G152" i="14" s="1"/>
  <c r="AR193" i="13"/>
  <c r="AX193" i="13" s="1"/>
  <c r="I193" i="13"/>
  <c r="AV193" i="13"/>
  <c r="AJ194" i="13" s="1"/>
  <c r="K404" i="7" l="1"/>
  <c r="I404" i="7"/>
  <c r="J404" i="7"/>
  <c r="H404" i="7"/>
  <c r="BB193" i="13"/>
  <c r="BE193" i="13" s="1"/>
  <c r="G153" i="14" s="1"/>
  <c r="R193" i="13"/>
  <c r="AA194" i="13" s="1"/>
  <c r="C154" i="14" s="1"/>
  <c r="L193" i="13"/>
  <c r="O193" i="13" s="1"/>
  <c r="H303" i="12"/>
  <c r="I303" i="12" s="1"/>
  <c r="E153" i="14"/>
  <c r="L404" i="7"/>
  <c r="G304" i="12" s="1"/>
  <c r="BC193" i="13"/>
  <c r="BF193" i="13" s="1"/>
  <c r="H153" i="14" s="1"/>
  <c r="BI193" i="13"/>
  <c r="J193" i="13"/>
  <c r="AW193" i="13"/>
  <c r="AK194" i="13" s="1"/>
  <c r="H193" i="13"/>
  <c r="AU193" i="13"/>
  <c r="AI194" i="13" s="1"/>
  <c r="AZ193" i="13"/>
  <c r="AS194" i="13" l="1"/>
  <c r="BD193" i="13"/>
  <c r="BG193" i="13" s="1"/>
  <c r="I153" i="14" s="1"/>
  <c r="BJ193" i="13"/>
  <c r="H304" i="12"/>
  <c r="I304" i="12" s="1"/>
  <c r="E154" i="14"/>
  <c r="AT194" i="13"/>
  <c r="I194" i="13"/>
  <c r="AV194" i="13"/>
  <c r="AJ195" i="13" s="1"/>
  <c r="AR194" i="13"/>
  <c r="BK193" i="13"/>
  <c r="BH194" i="13" s="1"/>
  <c r="Q193" i="13"/>
  <c r="Z194" i="13" s="1"/>
  <c r="K193" i="13"/>
  <c r="N193" i="13" s="1"/>
  <c r="BA193" i="13"/>
  <c r="S193" i="13"/>
  <c r="AB194" i="13" s="1"/>
  <c r="D154" i="14" s="1"/>
  <c r="M193" i="13"/>
  <c r="P193" i="13" s="1"/>
  <c r="F153" i="14"/>
  <c r="J304" i="12"/>
  <c r="F154" i="14" l="1"/>
  <c r="AX194" i="13"/>
  <c r="AY194" i="13"/>
  <c r="J305" i="12"/>
  <c r="H194" i="13"/>
  <c r="AU194" i="13"/>
  <c r="AI195" i="13" s="1"/>
  <c r="AZ194" i="13"/>
  <c r="R194" i="13"/>
  <c r="L194" i="13"/>
  <c r="O194" i="13" s="1"/>
  <c r="J194" i="13"/>
  <c r="AW194" i="13"/>
  <c r="AK195" i="13" s="1"/>
  <c r="B154" i="14"/>
  <c r="F404" i="7"/>
  <c r="BB194" i="13" l="1"/>
  <c r="BE194" i="13" s="1"/>
  <c r="G154" i="14" s="1"/>
  <c r="BA194" i="13"/>
  <c r="H405" i="7"/>
  <c r="K405" i="7"/>
  <c r="I405" i="7"/>
  <c r="G405" i="7"/>
  <c r="J405" i="7"/>
  <c r="BK194" i="13"/>
  <c r="BH195" i="13" s="1"/>
  <c r="Q194" i="13"/>
  <c r="Z195" i="13" s="1"/>
  <c r="B155" i="14" s="1"/>
  <c r="K194" i="13"/>
  <c r="N194" i="13" s="1"/>
  <c r="BD194" i="13"/>
  <c r="BG194" i="13" s="1"/>
  <c r="I154" i="14" s="1"/>
  <c r="BJ194" i="13"/>
  <c r="BC194" i="13"/>
  <c r="BI194" i="13"/>
  <c r="S194" i="13"/>
  <c r="AB195" i="13" s="1"/>
  <c r="D155" i="14" s="1"/>
  <c r="M194" i="13"/>
  <c r="P194" i="13" s="1"/>
  <c r="AA195" i="13"/>
  <c r="C155" i="14" s="1"/>
  <c r="F405" i="7" l="1"/>
  <c r="J406" i="7" s="1"/>
  <c r="BF194" i="13"/>
  <c r="H154" i="14" s="1"/>
  <c r="AS195" i="13"/>
  <c r="G406" i="7"/>
  <c r="L405" i="7"/>
  <c r="G305" i="12" s="1"/>
  <c r="I406" i="7"/>
  <c r="AT195" i="13"/>
  <c r="K406" i="7"/>
  <c r="AR195" i="13"/>
  <c r="H406" i="7"/>
  <c r="L406" i="7" l="1"/>
  <c r="G306" i="12" s="1"/>
  <c r="AU195" i="13"/>
  <c r="AI196" i="13" s="1"/>
  <c r="H195" i="13"/>
  <c r="I195" i="13"/>
  <c r="AV195" i="13"/>
  <c r="AJ196" i="13" s="1"/>
  <c r="H305" i="12"/>
  <c r="I305" i="12" s="1"/>
  <c r="E155" i="14"/>
  <c r="J195" i="13"/>
  <c r="AW195" i="13"/>
  <c r="AK196" i="13" s="1"/>
  <c r="AX195" i="13"/>
  <c r="AY195" i="13"/>
  <c r="AZ195" i="13"/>
  <c r="BC195" i="13" l="1"/>
  <c r="BF195" i="13" s="1"/>
  <c r="H155" i="14" s="1"/>
  <c r="BI195" i="13"/>
  <c r="BK195" i="13"/>
  <c r="BH196" i="13" s="1"/>
  <c r="Q195" i="13"/>
  <c r="Z196" i="13" s="1"/>
  <c r="K195" i="13"/>
  <c r="N195" i="13" s="1"/>
  <c r="F155" i="14"/>
  <c r="J306" i="12"/>
  <c r="BB195" i="13"/>
  <c r="BE195" i="13" s="1"/>
  <c r="G155" i="14" s="1"/>
  <c r="BA195" i="13"/>
  <c r="S195" i="13"/>
  <c r="AB196" i="13" s="1"/>
  <c r="D156" i="14" s="1"/>
  <c r="M195" i="13"/>
  <c r="P195" i="13" s="1"/>
  <c r="H306" i="12"/>
  <c r="I306" i="12" s="1"/>
  <c r="E156" i="14"/>
  <c r="AS196" i="13"/>
  <c r="R195" i="13"/>
  <c r="AA196" i="13" s="1"/>
  <c r="C156" i="14" s="1"/>
  <c r="L195" i="13"/>
  <c r="O195" i="13" s="1"/>
  <c r="BD195" i="13"/>
  <c r="BG195" i="13" s="1"/>
  <c r="I155" i="14" s="1"/>
  <c r="BJ195" i="13"/>
  <c r="AY196" i="13" l="1"/>
  <c r="AR196" i="13"/>
  <c r="AU196" i="13" s="1"/>
  <c r="AI197" i="13" s="1"/>
  <c r="AT196" i="13"/>
  <c r="AW196" i="13" s="1"/>
  <c r="AK197" i="13" s="1"/>
  <c r="BC196" i="13"/>
  <c r="BF196" i="13" s="1"/>
  <c r="H156" i="14" s="1"/>
  <c r="BI196" i="13"/>
  <c r="B156" i="14"/>
  <c r="F406" i="7"/>
  <c r="F156" i="14"/>
  <c r="AV196" i="13"/>
  <c r="AJ197" i="13" s="1"/>
  <c r="I196" i="13"/>
  <c r="J307" i="12"/>
  <c r="AX196" i="13" l="1"/>
  <c r="BB196" i="13" s="1"/>
  <c r="BE196" i="13" s="1"/>
  <c r="G156" i="14" s="1"/>
  <c r="AZ196" i="13"/>
  <c r="BJ196" i="13" s="1"/>
  <c r="J196" i="13"/>
  <c r="S196" i="13" s="1"/>
  <c r="H196" i="13"/>
  <c r="R196" i="13"/>
  <c r="AA197" i="13" s="1"/>
  <c r="C157" i="14" s="1"/>
  <c r="L196" i="13"/>
  <c r="O196" i="13" s="1"/>
  <c r="AS197" i="13"/>
  <c r="BD196" i="13"/>
  <c r="BG196" i="13" s="1"/>
  <c r="I156" i="14" s="1"/>
  <c r="G407" i="7"/>
  <c r="I407" i="7"/>
  <c r="H407" i="7"/>
  <c r="K407" i="7"/>
  <c r="J407" i="7"/>
  <c r="AB197" i="13" l="1"/>
  <c r="D157" i="14" s="1"/>
  <c r="M196" i="13"/>
  <c r="P196" i="13" s="1"/>
  <c r="BK196" i="13"/>
  <c r="BH197" i="13" s="1"/>
  <c r="AY197" i="13" s="1"/>
  <c r="BI197" i="13" s="1"/>
  <c r="K196" i="13"/>
  <c r="N196" i="13" s="1"/>
  <c r="Q196" i="13"/>
  <c r="Z197" i="13" s="1"/>
  <c r="B157" i="14" s="1"/>
  <c r="BA196" i="13"/>
  <c r="AT197" i="13"/>
  <c r="AZ197" i="13" s="1"/>
  <c r="I197" i="13"/>
  <c r="AV197" i="13"/>
  <c r="AJ198" i="13" s="1"/>
  <c r="L407" i="7"/>
  <c r="G307" i="12" s="1"/>
  <c r="AR197" i="13"/>
  <c r="BC197" i="13" l="1"/>
  <c r="BF197" i="13" s="1"/>
  <c r="H157" i="14" s="1"/>
  <c r="AW197" i="13"/>
  <c r="AK198" i="13" s="1"/>
  <c r="J197" i="13"/>
  <c r="S197" i="13" s="1"/>
  <c r="AB198" i="13" s="1"/>
  <c r="D158" i="14" s="1"/>
  <c r="F407" i="7"/>
  <c r="G408" i="7" s="1"/>
  <c r="BD197" i="13"/>
  <c r="BG197" i="13" s="1"/>
  <c r="I157" i="14" s="1"/>
  <c r="BJ197" i="13"/>
  <c r="H307" i="12"/>
  <c r="I307" i="12" s="1"/>
  <c r="E157" i="14"/>
  <c r="AS198" i="13"/>
  <c r="R197" i="13"/>
  <c r="AA198" i="13" s="1"/>
  <c r="C158" i="14" s="1"/>
  <c r="L197" i="13"/>
  <c r="O197" i="13" s="1"/>
  <c r="H197" i="13"/>
  <c r="AU197" i="13"/>
  <c r="AI198" i="13" s="1"/>
  <c r="AX197" i="13"/>
  <c r="J408" i="7" l="1"/>
  <c r="H408" i="7"/>
  <c r="I408" i="7"/>
  <c r="M197" i="13"/>
  <c r="P197" i="13" s="1"/>
  <c r="K408" i="7"/>
  <c r="L408" i="7" s="1"/>
  <c r="G308" i="12" s="1"/>
  <c r="I198" i="13"/>
  <c r="AV198" i="13"/>
  <c r="AJ199" i="13" s="1"/>
  <c r="BK197" i="13"/>
  <c r="BH198" i="13" s="1"/>
  <c r="Q197" i="13"/>
  <c r="Z198" i="13" s="1"/>
  <c r="K197" i="13"/>
  <c r="N197" i="13" s="1"/>
  <c r="AT198" i="13"/>
  <c r="BB197" i="13"/>
  <c r="BE197" i="13" s="1"/>
  <c r="G157" i="14" s="1"/>
  <c r="BA197" i="13"/>
  <c r="F157" i="14"/>
  <c r="J308" i="12"/>
  <c r="AY198" i="13" l="1"/>
  <c r="AZ198" i="13"/>
  <c r="AR198" i="13"/>
  <c r="R198" i="13"/>
  <c r="AA199" i="13" s="1"/>
  <c r="C159" i="14" s="1"/>
  <c r="L198" i="13"/>
  <c r="O198" i="13" s="1"/>
  <c r="J198" i="13"/>
  <c r="AW198" i="13"/>
  <c r="AK199" i="13" s="1"/>
  <c r="H308" i="12"/>
  <c r="I308" i="12" s="1"/>
  <c r="J309" i="12" s="1"/>
  <c r="E158" i="14"/>
  <c r="B158" i="14"/>
  <c r="F408" i="7"/>
  <c r="H198" i="13" l="1"/>
  <c r="AU198" i="13"/>
  <c r="AI199" i="13" s="1"/>
  <c r="AX198" i="13"/>
  <c r="G409" i="7"/>
  <c r="J409" i="7"/>
  <c r="I409" i="7"/>
  <c r="H409" i="7"/>
  <c r="K409" i="7"/>
  <c r="F158" i="14"/>
  <c r="S198" i="13"/>
  <c r="AB199" i="13" s="1"/>
  <c r="D159" i="14" s="1"/>
  <c r="M198" i="13"/>
  <c r="P198" i="13" s="1"/>
  <c r="BD198" i="13"/>
  <c r="BG198" i="13" s="1"/>
  <c r="I158" i="14" s="1"/>
  <c r="BJ198" i="13"/>
  <c r="BC198" i="13"/>
  <c r="BI198" i="13"/>
  <c r="AT199" i="13" l="1"/>
  <c r="BB198" i="13"/>
  <c r="BE198" i="13" s="1"/>
  <c r="G158" i="14" s="1"/>
  <c r="BA198" i="13"/>
  <c r="L409" i="7"/>
  <c r="G309" i="12" s="1"/>
  <c r="J199" i="13"/>
  <c r="AW199" i="13"/>
  <c r="AK200" i="13" s="1"/>
  <c r="AR199" i="13"/>
  <c r="BF198" i="13"/>
  <c r="H158" i="14" s="1"/>
  <c r="AS199" i="13"/>
  <c r="BK198" i="13"/>
  <c r="BH199" i="13" s="1"/>
  <c r="Q198" i="13"/>
  <c r="Z199" i="13" s="1"/>
  <c r="K198" i="13"/>
  <c r="N198" i="13" s="1"/>
  <c r="AZ199" i="13" l="1"/>
  <c r="AY199" i="13"/>
  <c r="AX199" i="13"/>
  <c r="H309" i="12"/>
  <c r="I309" i="12" s="1"/>
  <c r="E159" i="14"/>
  <c r="AU199" i="13"/>
  <c r="AI200" i="13" s="1"/>
  <c r="H199" i="13"/>
  <c r="I199" i="13"/>
  <c r="AV199" i="13"/>
  <c r="AJ200" i="13" s="1"/>
  <c r="S199" i="13"/>
  <c r="AB200" i="13" s="1"/>
  <c r="D160" i="14" s="1"/>
  <c r="M199" i="13"/>
  <c r="P199" i="13" s="1"/>
  <c r="B159" i="14"/>
  <c r="F409" i="7"/>
  <c r="F159" i="14" l="1"/>
  <c r="J310" i="12"/>
  <c r="BB199" i="13"/>
  <c r="BE199" i="13" s="1"/>
  <c r="G159" i="14" s="1"/>
  <c r="BA199" i="13"/>
  <c r="K410" i="7"/>
  <c r="G410" i="7"/>
  <c r="H410" i="7"/>
  <c r="I410" i="7"/>
  <c r="J410" i="7"/>
  <c r="BC199" i="13"/>
  <c r="BF199" i="13" s="1"/>
  <c r="H159" i="14" s="1"/>
  <c r="BI199" i="13"/>
  <c r="R199" i="13"/>
  <c r="AA200" i="13" s="1"/>
  <c r="C160" i="14" s="1"/>
  <c r="L199" i="13"/>
  <c r="O199" i="13" s="1"/>
  <c r="BK199" i="13"/>
  <c r="BH200" i="13" s="1"/>
  <c r="Q199" i="13"/>
  <c r="Z200" i="13" s="1"/>
  <c r="B160" i="14" s="1"/>
  <c r="K199" i="13"/>
  <c r="N199" i="13" s="1"/>
  <c r="BD199" i="13"/>
  <c r="BJ199" i="13"/>
  <c r="AR200" i="13" l="1"/>
  <c r="F410" i="7"/>
  <c r="K411" i="7" s="1"/>
  <c r="AU200" i="13"/>
  <c r="AI201" i="13" s="1"/>
  <c r="H200" i="13"/>
  <c r="AX200" i="13"/>
  <c r="L410" i="7"/>
  <c r="G310" i="12" s="1"/>
  <c r="I411" i="7"/>
  <c r="BG199" i="13"/>
  <c r="I159" i="14" s="1"/>
  <c r="AT200" i="13"/>
  <c r="AS200" i="13"/>
  <c r="J411" i="7" l="1"/>
  <c r="H411" i="7"/>
  <c r="G411" i="7"/>
  <c r="AV200" i="13"/>
  <c r="AJ201" i="13" s="1"/>
  <c r="I200" i="13"/>
  <c r="AW200" i="13"/>
  <c r="AK201" i="13" s="1"/>
  <c r="J200" i="13"/>
  <c r="BB200" i="13"/>
  <c r="BE200" i="13" s="1"/>
  <c r="G160" i="14" s="1"/>
  <c r="Q200" i="13"/>
  <c r="Z201" i="13" s="1"/>
  <c r="BK200" i="13"/>
  <c r="BH201" i="13" s="1"/>
  <c r="K200" i="13"/>
  <c r="N200" i="13" s="1"/>
  <c r="AZ200" i="13"/>
  <c r="H310" i="12"/>
  <c r="I310" i="12" s="1"/>
  <c r="E160" i="14"/>
  <c r="AY200" i="13"/>
  <c r="L411" i="7" l="1"/>
  <c r="G311" i="12" s="1"/>
  <c r="BA200" i="13"/>
  <c r="AR201" i="13"/>
  <c r="AX201" i="13" s="1"/>
  <c r="BB201" i="13" s="1"/>
  <c r="BE201" i="13" s="1"/>
  <c r="G161" i="14" s="1"/>
  <c r="BD200" i="13"/>
  <c r="BG200" i="13" s="1"/>
  <c r="I160" i="14" s="1"/>
  <c r="BJ200" i="13"/>
  <c r="B161" i="14"/>
  <c r="S200" i="13"/>
  <c r="AB201" i="13" s="1"/>
  <c r="D161" i="14" s="1"/>
  <c r="M200" i="13"/>
  <c r="P200" i="13" s="1"/>
  <c r="BC200" i="13"/>
  <c r="BF200" i="13" s="1"/>
  <c r="H160" i="14" s="1"/>
  <c r="BI200" i="13"/>
  <c r="H311" i="12"/>
  <c r="I311" i="12" s="1"/>
  <c r="E161" i="14"/>
  <c r="F160" i="14"/>
  <c r="J311" i="12"/>
  <c r="R200" i="13"/>
  <c r="AA201" i="13" s="1"/>
  <c r="C161" i="14" s="1"/>
  <c r="L200" i="13"/>
  <c r="O200" i="13" s="1"/>
  <c r="H201" i="13"/>
  <c r="AU201" i="13" l="1"/>
  <c r="AI202" i="13" s="1"/>
  <c r="AS201" i="13"/>
  <c r="AT201" i="13"/>
  <c r="AZ201" i="13" s="1"/>
  <c r="BD201" i="13" s="1"/>
  <c r="BG201" i="13" s="1"/>
  <c r="I161" i="14" s="1"/>
  <c r="F161" i="14"/>
  <c r="AY201" i="13"/>
  <c r="AR202" i="13"/>
  <c r="AV201" i="13"/>
  <c r="AJ202" i="13" s="1"/>
  <c r="I201" i="13"/>
  <c r="J312" i="12"/>
  <c r="Q201" i="13"/>
  <c r="Z202" i="13" s="1"/>
  <c r="B162" i="14" s="1"/>
  <c r="K201" i="13"/>
  <c r="N201" i="13" s="1"/>
  <c r="F411" i="7"/>
  <c r="J201" i="13" l="1"/>
  <c r="AW201" i="13"/>
  <c r="AK202" i="13" s="1"/>
  <c r="BJ201" i="13"/>
  <c r="S201" i="13"/>
  <c r="AB202" i="13" s="1"/>
  <c r="D162" i="14" s="1"/>
  <c r="M201" i="13"/>
  <c r="P201" i="13" s="1"/>
  <c r="R201" i="13"/>
  <c r="AA202" i="13" s="1"/>
  <c r="C162" i="14" s="1"/>
  <c r="L201" i="13"/>
  <c r="O201" i="13" s="1"/>
  <c r="BC201" i="13"/>
  <c r="BF201" i="13" s="1"/>
  <c r="H161" i="14" s="1"/>
  <c r="BI201" i="13"/>
  <c r="BA201" i="13"/>
  <c r="BK201" i="13"/>
  <c r="BH202" i="13" s="1"/>
  <c r="AT202" i="13"/>
  <c r="J412" i="7"/>
  <c r="H412" i="7"/>
  <c r="I412" i="7"/>
  <c r="G412" i="7"/>
  <c r="K412" i="7"/>
  <c r="H202" i="13"/>
  <c r="AU202" i="13"/>
  <c r="AI203" i="13" s="1"/>
  <c r="F412" i="7" l="1"/>
  <c r="J413" i="7" s="1"/>
  <c r="AS202" i="13"/>
  <c r="I202" i="13" s="1"/>
  <c r="K413" i="7"/>
  <c r="J202" i="13"/>
  <c r="AW202" i="13"/>
  <c r="AK203" i="13" s="1"/>
  <c r="Q202" i="13"/>
  <c r="K202" i="13"/>
  <c r="N202" i="13" s="1"/>
  <c r="L412" i="7"/>
  <c r="G312" i="12" s="1"/>
  <c r="G413" i="7"/>
  <c r="AX202" i="13"/>
  <c r="AZ202" i="13"/>
  <c r="I413" i="7"/>
  <c r="H413" i="7"/>
  <c r="AY202" i="13" l="1"/>
  <c r="AV202" i="13"/>
  <c r="AJ203" i="13" s="1"/>
  <c r="BD202" i="13"/>
  <c r="BG202" i="13" s="1"/>
  <c r="I162" i="14" s="1"/>
  <c r="BJ202" i="13"/>
  <c r="AT203" i="13"/>
  <c r="L413" i="7"/>
  <c r="G313" i="12" s="1"/>
  <c r="S202" i="13"/>
  <c r="AB203" i="13" s="1"/>
  <c r="D163" i="14" s="1"/>
  <c r="M202" i="13"/>
  <c r="P202" i="13" s="1"/>
  <c r="Z203" i="13"/>
  <c r="H312" i="12"/>
  <c r="I312" i="12" s="1"/>
  <c r="E162" i="14"/>
  <c r="BK202" i="13"/>
  <c r="BH203" i="13" s="1"/>
  <c r="R202" i="13"/>
  <c r="AA203" i="13" s="1"/>
  <c r="C163" i="14" s="1"/>
  <c r="L202" i="13"/>
  <c r="O202" i="13" s="1"/>
  <c r="BB202" i="13"/>
  <c r="BA202" i="13"/>
  <c r="BC202" i="13"/>
  <c r="BF202" i="13" s="1"/>
  <c r="H162" i="14" s="1"/>
  <c r="BI202" i="13"/>
  <c r="AS203" i="13" l="1"/>
  <c r="AV203" i="13" s="1"/>
  <c r="AJ204" i="13" s="1"/>
  <c r="AZ203" i="13"/>
  <c r="BD203" i="13" s="1"/>
  <c r="BG203" i="13" s="1"/>
  <c r="I163" i="14" s="1"/>
  <c r="F162" i="14"/>
  <c r="J313" i="12"/>
  <c r="J203" i="13"/>
  <c r="AW203" i="13"/>
  <c r="AK204" i="13" s="1"/>
  <c r="B163" i="14"/>
  <c r="F413" i="7"/>
  <c r="H313" i="12"/>
  <c r="I313" i="12" s="1"/>
  <c r="E163" i="14"/>
  <c r="BE202" i="13"/>
  <c r="G162" i="14" s="1"/>
  <c r="AR203" i="13"/>
  <c r="I203" i="13" l="1"/>
  <c r="AY203" i="13"/>
  <c r="BJ203" i="13"/>
  <c r="F163" i="14"/>
  <c r="AT204" i="13"/>
  <c r="J314" i="12"/>
  <c r="BC203" i="13"/>
  <c r="BF203" i="13" s="1"/>
  <c r="H163" i="14" s="1"/>
  <c r="BI203" i="13"/>
  <c r="S203" i="13"/>
  <c r="AB204" i="13" s="1"/>
  <c r="D164" i="14" s="1"/>
  <c r="M203" i="13"/>
  <c r="P203" i="13" s="1"/>
  <c r="J414" i="7"/>
  <c r="G414" i="7"/>
  <c r="I414" i="7"/>
  <c r="K414" i="7"/>
  <c r="H414" i="7"/>
  <c r="H203" i="13"/>
  <c r="AU203" i="13"/>
  <c r="AI204" i="13" s="1"/>
  <c r="AX203" i="13"/>
  <c r="R203" i="13"/>
  <c r="AA204" i="13" s="1"/>
  <c r="C164" i="14" s="1"/>
  <c r="L203" i="13"/>
  <c r="O203" i="13" s="1"/>
  <c r="BK203" i="13" l="1"/>
  <c r="BH204" i="13" s="1"/>
  <c r="Q203" i="13"/>
  <c r="Z204" i="13" s="1"/>
  <c r="K203" i="13"/>
  <c r="N203" i="13" s="1"/>
  <c r="AW204" i="13"/>
  <c r="AK205" i="13" s="1"/>
  <c r="J204" i="13"/>
  <c r="BB203" i="13"/>
  <c r="BE203" i="13" s="1"/>
  <c r="G163" i="14" s="1"/>
  <c r="BA203" i="13"/>
  <c r="L414" i="7"/>
  <c r="G314" i="12" s="1"/>
  <c r="AS204" i="13"/>
  <c r="AZ204" i="13" l="1"/>
  <c r="AY204" i="13"/>
  <c r="B164" i="14"/>
  <c r="F414" i="7"/>
  <c r="AR204" i="13"/>
  <c r="AX204" i="13" s="1"/>
  <c r="AV204" i="13"/>
  <c r="AJ205" i="13" s="1"/>
  <c r="I204" i="13"/>
  <c r="S204" i="13"/>
  <c r="M204" i="13"/>
  <c r="P204" i="13" s="1"/>
  <c r="H314" i="12"/>
  <c r="I314" i="12" s="1"/>
  <c r="E164" i="14"/>
  <c r="AB205" i="13" l="1"/>
  <c r="D165" i="14" s="1"/>
  <c r="BB204" i="13"/>
  <c r="BE204" i="13" s="1"/>
  <c r="G164" i="14" s="1"/>
  <c r="BA204" i="13"/>
  <c r="F164" i="14"/>
  <c r="J315" i="12"/>
  <c r="K415" i="7"/>
  <c r="G415" i="7"/>
  <c r="H415" i="7"/>
  <c r="I415" i="7"/>
  <c r="J415" i="7"/>
  <c r="R204" i="13"/>
  <c r="AA205" i="13" s="1"/>
  <c r="C165" i="14" s="1"/>
  <c r="L204" i="13"/>
  <c r="O204" i="13" s="1"/>
  <c r="AU204" i="13"/>
  <c r="AI205" i="13" s="1"/>
  <c r="H204" i="13"/>
  <c r="BC204" i="13"/>
  <c r="BF204" i="13" s="1"/>
  <c r="H164" i="14" s="1"/>
  <c r="BI204" i="13"/>
  <c r="BD204" i="13"/>
  <c r="BJ204" i="13"/>
  <c r="AS205" i="13" l="1"/>
  <c r="BG204" i="13"/>
  <c r="I164" i="14" s="1"/>
  <c r="AT205" i="13"/>
  <c r="AV205" i="13"/>
  <c r="AJ206" i="13" s="1"/>
  <c r="I205" i="13"/>
  <c r="L415" i="7"/>
  <c r="G315" i="12" s="1"/>
  <c r="Q204" i="13"/>
  <c r="Z205" i="13" s="1"/>
  <c r="BK204" i="13"/>
  <c r="BH205" i="13" s="1"/>
  <c r="K204" i="13"/>
  <c r="N204" i="13" s="1"/>
  <c r="AR205" i="13"/>
  <c r="AU205" i="13" l="1"/>
  <c r="AI206" i="13" s="1"/>
  <c r="H205" i="13"/>
  <c r="B165" i="14"/>
  <c r="F415" i="7"/>
  <c r="H315" i="12"/>
  <c r="I315" i="12" s="1"/>
  <c r="E165" i="14"/>
  <c r="R205" i="13"/>
  <c r="L205" i="13"/>
  <c r="O205" i="13" s="1"/>
  <c r="AX205" i="13"/>
  <c r="AY205" i="13"/>
  <c r="AZ205" i="13"/>
  <c r="AW205" i="13"/>
  <c r="AK206" i="13" s="1"/>
  <c r="J205" i="13"/>
  <c r="S205" i="13" l="1"/>
  <c r="AB206" i="13" s="1"/>
  <c r="D166" i="14" s="1"/>
  <c r="M205" i="13"/>
  <c r="P205" i="13" s="1"/>
  <c r="BD205" i="13"/>
  <c r="BG205" i="13" s="1"/>
  <c r="I165" i="14" s="1"/>
  <c r="BJ205" i="13"/>
  <c r="G416" i="7"/>
  <c r="I416" i="7"/>
  <c r="H416" i="7"/>
  <c r="J416" i="7"/>
  <c r="K416" i="7"/>
  <c r="BK205" i="13"/>
  <c r="BH206" i="13" s="1"/>
  <c r="Q205" i="13"/>
  <c r="Z206" i="13" s="1"/>
  <c r="B166" i="14" s="1"/>
  <c r="K205" i="13"/>
  <c r="N205" i="13" s="1"/>
  <c r="F165" i="14"/>
  <c r="J316" i="12"/>
  <c r="BC205" i="13"/>
  <c r="BI205" i="13"/>
  <c r="BB205" i="13"/>
  <c r="BE205" i="13" s="1"/>
  <c r="G165" i="14" s="1"/>
  <c r="BA205" i="13"/>
  <c r="AA206" i="13"/>
  <c r="C166" i="14" s="1"/>
  <c r="F416" i="7" l="1"/>
  <c r="BF205" i="13"/>
  <c r="H165" i="14" s="1"/>
  <c r="AS206" i="13"/>
  <c r="AY206" i="13" s="1"/>
  <c r="J417" i="7"/>
  <c r="K417" i="7"/>
  <c r="AT206" i="13"/>
  <c r="AR206" i="13"/>
  <c r="AX206" i="13" s="1"/>
  <c r="I417" i="7"/>
  <c r="H417" i="7"/>
  <c r="G417" i="7"/>
  <c r="L416" i="7"/>
  <c r="G316" i="12" s="1"/>
  <c r="BC206" i="13" l="1"/>
  <c r="BF206" i="13" s="1"/>
  <c r="H166" i="14" s="1"/>
  <c r="BI206" i="13"/>
  <c r="BB206" i="13"/>
  <c r="BE206" i="13" s="1"/>
  <c r="G166" i="14" s="1"/>
  <c r="H316" i="12"/>
  <c r="I316" i="12" s="1"/>
  <c r="E166" i="14"/>
  <c r="J206" i="13"/>
  <c r="AW206" i="13"/>
  <c r="AK207" i="13" s="1"/>
  <c r="L417" i="7"/>
  <c r="G317" i="12" s="1"/>
  <c r="I206" i="13"/>
  <c r="AV206" i="13"/>
  <c r="AJ207" i="13" s="1"/>
  <c r="AZ206" i="13"/>
  <c r="BA206" i="13" s="1"/>
  <c r="H206" i="13"/>
  <c r="AU206" i="13"/>
  <c r="AI207" i="13" s="1"/>
  <c r="AR207" i="13" l="1"/>
  <c r="BK206" i="13"/>
  <c r="BH207" i="13" s="1"/>
  <c r="Q206" i="13"/>
  <c r="Z207" i="13" s="1"/>
  <c r="K206" i="13"/>
  <c r="N206" i="13" s="1"/>
  <c r="S206" i="13"/>
  <c r="AB207" i="13" s="1"/>
  <c r="D167" i="14" s="1"/>
  <c r="M206" i="13"/>
  <c r="P206" i="13" s="1"/>
  <c r="H317" i="12"/>
  <c r="I317" i="12" s="1"/>
  <c r="E167" i="14"/>
  <c r="F166" i="14"/>
  <c r="J317" i="12"/>
  <c r="BD206" i="13"/>
  <c r="BG206" i="13" s="1"/>
  <c r="I166" i="14" s="1"/>
  <c r="BJ206" i="13"/>
  <c r="AS207" i="13"/>
  <c r="R206" i="13"/>
  <c r="AA207" i="13" s="1"/>
  <c r="C167" i="14" s="1"/>
  <c r="L206" i="13"/>
  <c r="O206" i="13" s="1"/>
  <c r="F167" i="14" l="1"/>
  <c r="J318" i="12"/>
  <c r="B167" i="14"/>
  <c r="F417" i="7"/>
  <c r="AX207" i="13"/>
  <c r="AY207" i="13"/>
  <c r="AT207" i="13"/>
  <c r="AZ207" i="13" s="1"/>
  <c r="AU207" i="13"/>
  <c r="AI208" i="13" s="1"/>
  <c r="H207" i="13"/>
  <c r="AV207" i="13"/>
  <c r="AJ208" i="13" s="1"/>
  <c r="I207" i="13"/>
  <c r="BC207" i="13" l="1"/>
  <c r="BF207" i="13" s="1"/>
  <c r="H167" i="14" s="1"/>
  <c r="BI207" i="13"/>
  <c r="H418" i="7"/>
  <c r="J418" i="7"/>
  <c r="K418" i="7"/>
  <c r="G418" i="7"/>
  <c r="I418" i="7"/>
  <c r="BB207" i="13"/>
  <c r="BE207" i="13" s="1"/>
  <c r="G167" i="14" s="1"/>
  <c r="BA207" i="13"/>
  <c r="R207" i="13"/>
  <c r="AA208" i="13" s="1"/>
  <c r="C168" i="14" s="1"/>
  <c r="L207" i="13"/>
  <c r="O207" i="13" s="1"/>
  <c r="BD207" i="13"/>
  <c r="BG207" i="13" s="1"/>
  <c r="I167" i="14" s="1"/>
  <c r="BJ207" i="13"/>
  <c r="AS208" i="13"/>
  <c r="Q207" i="13"/>
  <c r="Z208" i="13" s="1"/>
  <c r="B168" i="14" s="1"/>
  <c r="K207" i="13"/>
  <c r="N207" i="13" s="1"/>
  <c r="AW207" i="13"/>
  <c r="AK208" i="13" s="1"/>
  <c r="J207" i="13"/>
  <c r="BK207" i="13" s="1"/>
  <c r="BH208" i="13" s="1"/>
  <c r="AR208" i="13" l="1"/>
  <c r="AX208" i="13" s="1"/>
  <c r="AY208" i="13"/>
  <c r="AT208" i="13"/>
  <c r="L418" i="7"/>
  <c r="G318" i="12" s="1"/>
  <c r="I208" i="13"/>
  <c r="AV208" i="13"/>
  <c r="AJ209" i="13" s="1"/>
  <c r="S207" i="13"/>
  <c r="AB208" i="13" s="1"/>
  <c r="D168" i="14" s="1"/>
  <c r="M207" i="13"/>
  <c r="P207" i="13" s="1"/>
  <c r="H208" i="13"/>
  <c r="AU208" i="13"/>
  <c r="AI209" i="13" s="1"/>
  <c r="J208" i="13" l="1"/>
  <c r="AW208" i="13"/>
  <c r="AK209" i="13" s="1"/>
  <c r="F418" i="7"/>
  <c r="R208" i="13"/>
  <c r="AA209" i="13" s="1"/>
  <c r="C169" i="14" s="1"/>
  <c r="L208" i="13"/>
  <c r="O208" i="13" s="1"/>
  <c r="BK208" i="13"/>
  <c r="BH209" i="13" s="1"/>
  <c r="Q208" i="13"/>
  <c r="Z209" i="13" s="1"/>
  <c r="B169" i="14" s="1"/>
  <c r="K208" i="13"/>
  <c r="N208" i="13" s="1"/>
  <c r="BB208" i="13"/>
  <c r="BE208" i="13" s="1"/>
  <c r="G168" i="14" s="1"/>
  <c r="H318" i="12"/>
  <c r="I318" i="12" s="1"/>
  <c r="E168" i="14"/>
  <c r="BC208" i="13"/>
  <c r="BF208" i="13" s="1"/>
  <c r="H168" i="14" s="1"/>
  <c r="BI208" i="13"/>
  <c r="AZ208" i="13"/>
  <c r="BA208" i="13" s="1"/>
  <c r="AR209" i="13" l="1"/>
  <c r="AS209" i="13"/>
  <c r="AY209" i="13"/>
  <c r="BC209" i="13" s="1"/>
  <c r="BF209" i="13" s="1"/>
  <c r="H169" i="14" s="1"/>
  <c r="AX209" i="13"/>
  <c r="BB209" i="13" s="1"/>
  <c r="BE209" i="13" s="1"/>
  <c r="G169" i="14" s="1"/>
  <c r="BI209" i="13"/>
  <c r="F168" i="14"/>
  <c r="J319" i="12"/>
  <c r="BD208" i="13"/>
  <c r="BG208" i="13" s="1"/>
  <c r="I168" i="14" s="1"/>
  <c r="BJ208" i="13"/>
  <c r="H209" i="13"/>
  <c r="AU209" i="13"/>
  <c r="AI210" i="13" s="1"/>
  <c r="G419" i="7"/>
  <c r="I419" i="7"/>
  <c r="J419" i="7"/>
  <c r="K419" i="7"/>
  <c r="H419" i="7"/>
  <c r="I209" i="13"/>
  <c r="AV209" i="13"/>
  <c r="AJ210" i="13" s="1"/>
  <c r="S208" i="13"/>
  <c r="AB209" i="13" s="1"/>
  <c r="D169" i="14" s="1"/>
  <c r="M208" i="13"/>
  <c r="P208" i="13" s="1"/>
  <c r="AT209" i="13" l="1"/>
  <c r="F419" i="7"/>
  <c r="H420" i="7" s="1"/>
  <c r="AR210" i="13"/>
  <c r="J209" i="13"/>
  <c r="AW209" i="13"/>
  <c r="AK210" i="13" s="1"/>
  <c r="R209" i="13"/>
  <c r="AA210" i="13" s="1"/>
  <c r="C170" i="14" s="1"/>
  <c r="L209" i="13"/>
  <c r="O209" i="13" s="1"/>
  <c r="BK209" i="13"/>
  <c r="BH210" i="13" s="1"/>
  <c r="Q209" i="13"/>
  <c r="Z210" i="13" s="1"/>
  <c r="B170" i="14" s="1"/>
  <c r="K209" i="13"/>
  <c r="N209" i="13" s="1"/>
  <c r="K420" i="7"/>
  <c r="AZ209" i="13"/>
  <c r="AS210" i="13"/>
  <c r="I420" i="7"/>
  <c r="L419" i="7"/>
  <c r="G319" i="12" s="1"/>
  <c r="G420" i="7"/>
  <c r="J420" i="7" l="1"/>
  <c r="AX210" i="13"/>
  <c r="AY210" i="13"/>
  <c r="BI210" i="13" s="1"/>
  <c r="BD209" i="13"/>
  <c r="BG209" i="13" s="1"/>
  <c r="I169" i="14" s="1"/>
  <c r="BJ209" i="13"/>
  <c r="BA209" i="13"/>
  <c r="AT210" i="13"/>
  <c r="L420" i="7"/>
  <c r="G320" i="12" s="1"/>
  <c r="S209" i="13"/>
  <c r="AB210" i="13" s="1"/>
  <c r="D170" i="14" s="1"/>
  <c r="M209" i="13"/>
  <c r="P209" i="13" s="1"/>
  <c r="BB210" i="13"/>
  <c r="BE210" i="13" s="1"/>
  <c r="G170" i="14" s="1"/>
  <c r="AU210" i="13"/>
  <c r="AI211" i="13" s="1"/>
  <c r="H210" i="13"/>
  <c r="H319" i="12"/>
  <c r="I319" i="12" s="1"/>
  <c r="E169" i="14"/>
  <c r="I210" i="13"/>
  <c r="AV210" i="13"/>
  <c r="AJ211" i="13" s="1"/>
  <c r="BC210" i="13" l="1"/>
  <c r="BF210" i="13" s="1"/>
  <c r="H170" i="14" s="1"/>
  <c r="J210" i="13"/>
  <c r="AW210" i="13"/>
  <c r="AK211" i="13" s="1"/>
  <c r="AR211" i="13"/>
  <c r="BK210" i="13"/>
  <c r="BH211" i="13" s="1"/>
  <c r="Q210" i="13"/>
  <c r="Z211" i="13" s="1"/>
  <c r="B171" i="14" s="1"/>
  <c r="K210" i="13"/>
  <c r="N210" i="13" s="1"/>
  <c r="AS211" i="13"/>
  <c r="R210" i="13"/>
  <c r="AA211" i="13" s="1"/>
  <c r="C171" i="14" s="1"/>
  <c r="L210" i="13"/>
  <c r="O210" i="13" s="1"/>
  <c r="AZ210" i="13"/>
  <c r="F420" i="7"/>
  <c r="F169" i="14"/>
  <c r="J320" i="12"/>
  <c r="H320" i="12"/>
  <c r="I320" i="12" s="1"/>
  <c r="E170" i="14"/>
  <c r="AX211" i="13" l="1"/>
  <c r="BB211" i="13" s="1"/>
  <c r="BE211" i="13" s="1"/>
  <c r="G171" i="14" s="1"/>
  <c r="AY211" i="13"/>
  <c r="F170" i="14"/>
  <c r="BD210" i="13"/>
  <c r="BG210" i="13" s="1"/>
  <c r="I170" i="14" s="1"/>
  <c r="BJ210" i="13"/>
  <c r="BA210" i="13"/>
  <c r="I421" i="7"/>
  <c r="G421" i="7"/>
  <c r="J421" i="7"/>
  <c r="H421" i="7"/>
  <c r="K421" i="7"/>
  <c r="AU211" i="13"/>
  <c r="AI212" i="13" s="1"/>
  <c r="H211" i="13"/>
  <c r="J321" i="12"/>
  <c r="I211" i="13"/>
  <c r="AV211" i="13"/>
  <c r="AJ212" i="13" s="1"/>
  <c r="BI211" i="13"/>
  <c r="S210" i="13"/>
  <c r="AB211" i="13" s="1"/>
  <c r="D171" i="14" s="1"/>
  <c r="M210" i="13"/>
  <c r="P210" i="13" s="1"/>
  <c r="AT211" i="13" l="1"/>
  <c r="BC211" i="13"/>
  <c r="BF211" i="13" s="1"/>
  <c r="H171" i="14" s="1"/>
  <c r="F421" i="7"/>
  <c r="K422" i="7" s="1"/>
  <c r="Q211" i="13"/>
  <c r="Z212" i="13" s="1"/>
  <c r="B172" i="14" s="1"/>
  <c r="K211" i="13"/>
  <c r="N211" i="13" s="1"/>
  <c r="AS212" i="13"/>
  <c r="R211" i="13"/>
  <c r="AA212" i="13" s="1"/>
  <c r="C172" i="14" s="1"/>
  <c r="L211" i="13"/>
  <c r="O211" i="13" s="1"/>
  <c r="AZ211" i="13"/>
  <c r="J211" i="13"/>
  <c r="AW211" i="13"/>
  <c r="AK212" i="13" s="1"/>
  <c r="L421" i="7"/>
  <c r="G321" i="12" s="1"/>
  <c r="AR212" i="13"/>
  <c r="I422" i="7" l="1"/>
  <c r="J422" i="7"/>
  <c r="G422" i="7"/>
  <c r="H422" i="7"/>
  <c r="L422" i="7" s="1"/>
  <c r="G322" i="12" s="1"/>
  <c r="AU212" i="13"/>
  <c r="AI213" i="13" s="1"/>
  <c r="H212" i="13"/>
  <c r="I212" i="13"/>
  <c r="AV212" i="13"/>
  <c r="AJ213" i="13" s="1"/>
  <c r="H321" i="12"/>
  <c r="I321" i="12" s="1"/>
  <c r="E171" i="14"/>
  <c r="S211" i="13"/>
  <c r="AB212" i="13" s="1"/>
  <c r="D172" i="14" s="1"/>
  <c r="M211" i="13"/>
  <c r="P211" i="13" s="1"/>
  <c r="BD211" i="13"/>
  <c r="BG211" i="13" s="1"/>
  <c r="I171" i="14" s="1"/>
  <c r="BJ211" i="13"/>
  <c r="BA211" i="13"/>
  <c r="BK211" i="13"/>
  <c r="BH212" i="13" s="1"/>
  <c r="AX212" i="13" l="1"/>
  <c r="AY212" i="13"/>
  <c r="F422" i="7"/>
  <c r="J423" i="7" s="1"/>
  <c r="AT212" i="13"/>
  <c r="AZ212" i="13" s="1"/>
  <c r="BB212" i="13"/>
  <c r="BE212" i="13" s="1"/>
  <c r="G172" i="14" s="1"/>
  <c r="Q212" i="13"/>
  <c r="Z213" i="13" s="1"/>
  <c r="B173" i="14" s="1"/>
  <c r="K212" i="13"/>
  <c r="N212" i="13" s="1"/>
  <c r="H322" i="12"/>
  <c r="I322" i="12" s="1"/>
  <c r="E172" i="14"/>
  <c r="R212" i="13"/>
  <c r="L212" i="13"/>
  <c r="O212" i="13" s="1"/>
  <c r="F171" i="14"/>
  <c r="J322" i="12"/>
  <c r="AA213" i="13" l="1"/>
  <c r="C173" i="14" s="1"/>
  <c r="J212" i="13"/>
  <c r="BK212" i="13" s="1"/>
  <c r="AW212" i="13"/>
  <c r="AK213" i="13" s="1"/>
  <c r="AR213" i="13"/>
  <c r="H213" i="13" s="1"/>
  <c r="I423" i="7"/>
  <c r="BC212" i="13"/>
  <c r="BI212" i="13"/>
  <c r="K423" i="7"/>
  <c r="H423" i="7"/>
  <c r="G423" i="7"/>
  <c r="F172" i="14"/>
  <c r="J323" i="12"/>
  <c r="BD212" i="13"/>
  <c r="BG212" i="13" s="1"/>
  <c r="I172" i="14" s="1"/>
  <c r="BJ212" i="13"/>
  <c r="BA212" i="13"/>
  <c r="M212" i="13" l="1"/>
  <c r="P212" i="13" s="1"/>
  <c r="S212" i="13"/>
  <c r="AB213" i="13" s="1"/>
  <c r="D173" i="14" s="1"/>
  <c r="AU213" i="13"/>
  <c r="AI214" i="13" s="1"/>
  <c r="L423" i="7"/>
  <c r="G323" i="12" s="1"/>
  <c r="H323" i="12" s="1"/>
  <c r="I323" i="12" s="1"/>
  <c r="BF212" i="13"/>
  <c r="H172" i="14" s="1"/>
  <c r="AS213" i="13"/>
  <c r="F423" i="7"/>
  <c r="I424" i="7" s="1"/>
  <c r="AT213" i="13"/>
  <c r="J213" i="13" s="1"/>
  <c r="Q213" i="13"/>
  <c r="K213" i="13"/>
  <c r="N213" i="13" s="1"/>
  <c r="BH213" i="13" l="1"/>
  <c r="AX213" i="13" s="1"/>
  <c r="BB213" i="13" s="1"/>
  <c r="BE213" i="13" s="1"/>
  <c r="G173" i="14" s="1"/>
  <c r="E173" i="14"/>
  <c r="AW213" i="13"/>
  <c r="AK214" i="13" s="1"/>
  <c r="AZ213" i="13"/>
  <c r="BJ213" i="13" s="1"/>
  <c r="AR214" i="13"/>
  <c r="AU214" i="13" s="1"/>
  <c r="AI215" i="13" s="1"/>
  <c r="H424" i="7"/>
  <c r="J424" i="7"/>
  <c r="I213" i="13"/>
  <c r="BK213" i="13" s="1"/>
  <c r="AV213" i="13"/>
  <c r="AJ214" i="13" s="1"/>
  <c r="AY213" i="13"/>
  <c r="G424" i="7"/>
  <c r="K424" i="7"/>
  <c r="S213" i="13"/>
  <c r="M213" i="13"/>
  <c r="P213" i="13" s="1"/>
  <c r="F173" i="14"/>
  <c r="J324" i="12"/>
  <c r="Z214" i="13" l="1"/>
  <c r="B174" i="14" s="1"/>
  <c r="BD213" i="13"/>
  <c r="BG213" i="13" s="1"/>
  <c r="I173" i="14" s="1"/>
  <c r="H214" i="13"/>
  <c r="K214" i="13" s="1"/>
  <c r="N214" i="13" s="1"/>
  <c r="AB214" i="13"/>
  <c r="D174" i="14" s="1"/>
  <c r="L424" i="7"/>
  <c r="G324" i="12" s="1"/>
  <c r="H324" i="12" s="1"/>
  <c r="I324" i="12" s="1"/>
  <c r="BC213" i="13"/>
  <c r="BF213" i="13" s="1"/>
  <c r="H173" i="14" s="1"/>
  <c r="BI213" i="13"/>
  <c r="R213" i="13"/>
  <c r="AA214" i="13" s="1"/>
  <c r="C174" i="14" s="1"/>
  <c r="L213" i="13"/>
  <c r="O213" i="13" s="1"/>
  <c r="AS214" i="13"/>
  <c r="BA213" i="13"/>
  <c r="AT214" i="13"/>
  <c r="AZ214" i="13" s="1"/>
  <c r="Q214" i="13" l="1"/>
  <c r="F424" i="7"/>
  <c r="K425" i="7" s="1"/>
  <c r="E174" i="14"/>
  <c r="BD214" i="13"/>
  <c r="BG214" i="13" s="1"/>
  <c r="I174" i="14" s="1"/>
  <c r="I214" i="13"/>
  <c r="AV214" i="13"/>
  <c r="AJ215" i="13" s="1"/>
  <c r="AY214" i="13"/>
  <c r="F174" i="14"/>
  <c r="J214" i="13"/>
  <c r="AW214" i="13"/>
  <c r="AK215" i="13" s="1"/>
  <c r="J325" i="12"/>
  <c r="G425" i="7"/>
  <c r="BJ214" i="13"/>
  <c r="J425" i="7" l="1"/>
  <c r="H425" i="7"/>
  <c r="I425" i="7"/>
  <c r="BC214" i="13"/>
  <c r="BF214" i="13" s="1"/>
  <c r="H174" i="14" s="1"/>
  <c r="BI214" i="13"/>
  <c r="R214" i="13"/>
  <c r="AA215" i="13" s="1"/>
  <c r="C175" i="14" s="1"/>
  <c r="L214" i="13"/>
  <c r="O214" i="13" s="1"/>
  <c r="AS215" i="13"/>
  <c r="L425" i="7"/>
  <c r="G325" i="12" s="1"/>
  <c r="S214" i="13"/>
  <c r="AB215" i="13" s="1"/>
  <c r="M214" i="13"/>
  <c r="P214" i="13" s="1"/>
  <c r="BK214" i="13"/>
  <c r="AT215" i="13"/>
  <c r="AY215" i="13" l="1"/>
  <c r="BC215" i="13" s="1"/>
  <c r="BF215" i="13" s="1"/>
  <c r="H175" i="14" s="1"/>
  <c r="I215" i="13"/>
  <c r="AV215" i="13"/>
  <c r="AJ216" i="13" s="1"/>
  <c r="AZ215" i="13"/>
  <c r="D175" i="14"/>
  <c r="J215" i="13"/>
  <c r="AW215" i="13"/>
  <c r="AK216" i="13" s="1"/>
  <c r="H325" i="12"/>
  <c r="I325" i="12" s="1"/>
  <c r="E175" i="14"/>
  <c r="BI215" i="13" l="1"/>
  <c r="AS216" i="13"/>
  <c r="I216" i="13" s="1"/>
  <c r="R216" i="13" s="1"/>
  <c r="BD215" i="13"/>
  <c r="BG215" i="13" s="1"/>
  <c r="I175" i="14" s="1"/>
  <c r="R215" i="13"/>
  <c r="AA216" i="13" s="1"/>
  <c r="C176" i="14" s="1"/>
  <c r="L215" i="13"/>
  <c r="O215" i="13" s="1"/>
  <c r="BJ215" i="13"/>
  <c r="S215" i="13"/>
  <c r="AB216" i="13" s="1"/>
  <c r="D176" i="14" s="1"/>
  <c r="M215" i="13"/>
  <c r="P215" i="13" s="1"/>
  <c r="F175" i="14"/>
  <c r="J326" i="12"/>
  <c r="AT216" i="13" l="1"/>
  <c r="L216" i="13"/>
  <c r="O216" i="13" s="1"/>
  <c r="AV216" i="13"/>
  <c r="AJ217" i="13" s="1"/>
  <c r="AY216" i="13"/>
  <c r="AZ216" i="13"/>
  <c r="BJ216" i="13" s="1"/>
  <c r="J216" i="13"/>
  <c r="AW216" i="13"/>
  <c r="AK217" i="13" s="1"/>
  <c r="BD216" i="13" l="1"/>
  <c r="BG216" i="13" s="1"/>
  <c r="I176" i="14" s="1"/>
  <c r="BC216" i="13"/>
  <c r="BI216" i="13"/>
  <c r="AA217" i="13"/>
  <c r="C177" i="14" s="1"/>
  <c r="S216" i="13"/>
  <c r="AB217" i="13" s="1"/>
  <c r="M216" i="13"/>
  <c r="P216" i="13" s="1"/>
  <c r="AT217" i="13" l="1"/>
  <c r="J217" i="13" s="1"/>
  <c r="BF216" i="13"/>
  <c r="H176" i="14" s="1"/>
  <c r="AS217" i="13"/>
  <c r="AY217" i="13" s="1"/>
  <c r="AZ217" i="13"/>
  <c r="D177" i="14"/>
  <c r="AW217" i="13" l="1"/>
  <c r="AK218" i="13" s="1"/>
  <c r="BC217" i="13"/>
  <c r="BF217" i="13" s="1"/>
  <c r="H177" i="14" s="1"/>
  <c r="BI217" i="13"/>
  <c r="BD217" i="13"/>
  <c r="BG217" i="13" s="1"/>
  <c r="I177" i="14" s="1"/>
  <c r="AV217" i="13"/>
  <c r="AJ218" i="13" s="1"/>
  <c r="AS218" i="13" s="1"/>
  <c r="I217" i="13"/>
  <c r="BJ217" i="13"/>
  <c r="S217" i="13"/>
  <c r="AB218" i="13" s="1"/>
  <c r="D178" i="14" s="1"/>
  <c r="M217" i="13"/>
  <c r="P217" i="13" s="1"/>
  <c r="R217" i="13" l="1"/>
  <c r="AA218" i="13" s="1"/>
  <c r="C178" i="14" s="1"/>
  <c r="L217" i="13"/>
  <c r="O217" i="13" s="1"/>
  <c r="I218" i="13"/>
  <c r="AV218" i="13"/>
  <c r="AJ219" i="13" s="1"/>
  <c r="AT218" i="13"/>
  <c r="J218" i="13" s="1"/>
  <c r="L218" i="13" l="1"/>
  <c r="O218" i="13" s="1"/>
  <c r="R218" i="13"/>
  <c r="AW218" i="13"/>
  <c r="AK219" i="13" s="1"/>
  <c r="AZ218" i="13"/>
  <c r="AY218" i="13"/>
  <c r="S218" i="13"/>
  <c r="M218" i="13"/>
  <c r="P218" i="13" s="1"/>
  <c r="AB219" i="13" l="1"/>
  <c r="D179" i="14" s="1"/>
  <c r="BC218" i="13"/>
  <c r="BI218" i="13"/>
  <c r="BD218" i="13"/>
  <c r="BG218" i="13" s="1"/>
  <c r="I178" i="14" s="1"/>
  <c r="BJ218" i="13"/>
  <c r="AA219" i="13"/>
  <c r="C179" i="14" s="1"/>
  <c r="BF218" i="13" l="1"/>
  <c r="H178" i="14" s="1"/>
  <c r="AS219" i="13"/>
  <c r="AT219" i="13"/>
  <c r="AZ219" i="13" l="1"/>
  <c r="J219" i="13"/>
  <c r="AW219" i="13"/>
  <c r="AK220" i="13" s="1"/>
  <c r="I219" i="13"/>
  <c r="AV219" i="13"/>
  <c r="AJ220" i="13" s="1"/>
  <c r="AY219" i="13"/>
  <c r="R219" i="13" l="1"/>
  <c r="AA220" i="13" s="1"/>
  <c r="L219" i="13"/>
  <c r="O219" i="13" s="1"/>
  <c r="S219" i="13"/>
  <c r="AB220" i="13" s="1"/>
  <c r="D180" i="14" s="1"/>
  <c r="M219" i="13"/>
  <c r="P219" i="13" s="1"/>
  <c r="BC219" i="13"/>
  <c r="BF219" i="13" s="1"/>
  <c r="H179" i="14" s="1"/>
  <c r="BI219" i="13"/>
  <c r="BD219" i="13"/>
  <c r="BG219" i="13" s="1"/>
  <c r="I179" i="14" s="1"/>
  <c r="BJ219" i="13"/>
  <c r="AS220" i="13" l="1"/>
  <c r="AY220" i="13" s="1"/>
  <c r="C180" i="14"/>
  <c r="I220" i="13"/>
  <c r="AV220" i="13"/>
  <c r="AJ221" i="13" s="1"/>
  <c r="BC220" i="13"/>
  <c r="BF220" i="13" s="1"/>
  <c r="H180" i="14" s="1"/>
  <c r="BI220" i="13"/>
  <c r="AT220" i="13"/>
  <c r="AS221" i="13" l="1"/>
  <c r="I221" i="13" s="1"/>
  <c r="R220" i="13"/>
  <c r="AA221" i="13" s="1"/>
  <c r="L220" i="13"/>
  <c r="O220" i="13" s="1"/>
  <c r="AV221" i="13"/>
  <c r="AJ222" i="13" s="1"/>
  <c r="J220" i="13"/>
  <c r="AW220" i="13"/>
  <c r="AK221" i="13" s="1"/>
  <c r="AZ220" i="13"/>
  <c r="R221" i="13" l="1"/>
  <c r="L221" i="13"/>
  <c r="O221" i="13" s="1"/>
  <c r="M220" i="13"/>
  <c r="P220" i="13" s="1"/>
  <c r="S220" i="13"/>
  <c r="AB221" i="13" s="1"/>
  <c r="D181" i="14" s="1"/>
  <c r="BD220" i="13"/>
  <c r="BG220" i="13" s="1"/>
  <c r="I180" i="14" s="1"/>
  <c r="BJ220" i="13"/>
  <c r="C181" i="14"/>
  <c r="AT221" i="13" l="1"/>
  <c r="AZ221" i="13"/>
  <c r="AW221" i="13"/>
  <c r="AK222" i="13" s="1"/>
  <c r="J221" i="13"/>
  <c r="AY221" i="13" l="1"/>
  <c r="BI221" i="13" s="1"/>
  <c r="BC221" i="13"/>
  <c r="AA222" i="13"/>
  <c r="C182" i="14" s="1"/>
  <c r="M221" i="13"/>
  <c r="P221" i="13" s="1"/>
  <c r="S221" i="13"/>
  <c r="AB222" i="13" s="1"/>
  <c r="D182" i="14" s="1"/>
  <c r="BD221" i="13"/>
  <c r="BG221" i="13" s="1"/>
  <c r="I181" i="14" s="1"/>
  <c r="BJ221" i="13"/>
  <c r="BF221" i="13" l="1"/>
  <c r="H181" i="14" s="1"/>
  <c r="AS222" i="13"/>
  <c r="AT222" i="13"/>
  <c r="AV222" i="13" l="1"/>
  <c r="AJ223" i="13" s="1"/>
  <c r="I222" i="13"/>
  <c r="AW222" i="13"/>
  <c r="AK223" i="13" s="1"/>
  <c r="J222" i="13"/>
  <c r="L222" i="13" l="1"/>
  <c r="O222" i="13" s="1"/>
  <c r="R222" i="13"/>
  <c r="S222" i="13"/>
  <c r="M222" i="13"/>
  <c r="P222" i="13" s="1"/>
  <c r="AY222" i="13" l="1"/>
  <c r="BC222" i="13" s="1"/>
  <c r="AS223" i="13" s="1"/>
  <c r="BI222" i="13" l="1"/>
  <c r="BF222" i="13"/>
  <c r="H182" i="14" s="1"/>
  <c r="AA223" i="13"/>
  <c r="C183" i="14" s="1"/>
  <c r="AV223" i="13"/>
  <c r="AJ224" i="13" s="1"/>
  <c r="I223" i="13"/>
  <c r="AY223" i="13" l="1"/>
  <c r="BC223" i="13" s="1"/>
  <c r="R223" i="13"/>
  <c r="L223" i="13"/>
  <c r="O223" i="13" s="1"/>
  <c r="BI223" i="13" l="1"/>
  <c r="AA224" i="13"/>
  <c r="C184" i="14" s="1"/>
  <c r="BF223" i="13"/>
  <c r="H183" i="14" s="1"/>
  <c r="AS224" i="13"/>
  <c r="AV224" i="13" s="1"/>
  <c r="AJ225" i="13" s="1"/>
  <c r="I224" i="13" l="1"/>
  <c r="R224" i="13"/>
  <c r="L224" i="13"/>
  <c r="O224" i="13" s="1"/>
  <c r="AY224" i="13" l="1"/>
  <c r="AA225" i="13" s="1"/>
  <c r="C185" i="14" s="1"/>
  <c r="BC224" i="13" l="1"/>
  <c r="BI224" i="13"/>
  <c r="BF224" i="13" l="1"/>
  <c r="H184" i="14" s="1"/>
  <c r="AS225" i="13"/>
  <c r="AY225" i="13" l="1"/>
  <c r="AV225" i="13"/>
  <c r="AJ226" i="13" s="1"/>
  <c r="I225" i="13"/>
  <c r="BC225" i="13" l="1"/>
  <c r="BF225" i="13" s="1"/>
  <c r="H185" i="14" s="1"/>
  <c r="BI225" i="13"/>
  <c r="R225" i="13"/>
  <c r="AA226" i="13" s="1"/>
  <c r="C186" i="14" s="1"/>
  <c r="L225" i="13"/>
  <c r="O225" i="13" s="1"/>
  <c r="AS226" i="13"/>
  <c r="AY226" i="13" l="1"/>
  <c r="BI226" i="13" s="1"/>
  <c r="BC226" i="13"/>
  <c r="BF226" i="13" s="1"/>
  <c r="H186" i="14" s="1"/>
  <c r="AV226" i="13"/>
  <c r="AJ227" i="13" s="1"/>
  <c r="I226" i="13"/>
  <c r="R226" i="13" l="1"/>
  <c r="AA227" i="13" s="1"/>
  <c r="C187" i="14" s="1"/>
  <c r="L226" i="13"/>
  <c r="O226" i="13" s="1"/>
  <c r="AS227" i="13"/>
  <c r="AY227" i="13" l="1"/>
  <c r="BC227" i="13" s="1"/>
  <c r="BF227" i="13" s="1"/>
  <c r="H187" i="14" s="1"/>
  <c r="AV227" i="13"/>
  <c r="AJ228" i="13" s="1"/>
  <c r="I227" i="13"/>
  <c r="BI227" i="13"/>
  <c r="AS228" i="13" l="1"/>
  <c r="R227" i="13"/>
  <c r="AA228" i="13" s="1"/>
  <c r="C188" i="14" s="1"/>
  <c r="L227" i="13"/>
  <c r="O227" i="13" s="1"/>
  <c r="AY228" i="13" l="1"/>
  <c r="AY229" i="13" s="1"/>
  <c r="AV228" i="13"/>
  <c r="AJ229" i="13" s="1"/>
  <c r="I228" i="13"/>
  <c r="BI228" i="13"/>
  <c r="BC228" i="13" l="1"/>
  <c r="BF228" i="13" s="1"/>
  <c r="H188" i="14" s="1"/>
  <c r="AY230" i="13"/>
  <c r="BC229" i="13"/>
  <c r="R228" i="13"/>
  <c r="AA229" i="13" s="1"/>
  <c r="C189" i="14" s="1"/>
  <c r="L228" i="13"/>
  <c r="O228" i="13" s="1"/>
  <c r="AS229" i="13"/>
  <c r="AY231" i="13" l="1"/>
  <c r="BC230" i="13"/>
  <c r="AV229" i="13"/>
  <c r="AJ230" i="13" s="1"/>
  <c r="I229" i="13"/>
  <c r="BI229" i="13"/>
  <c r="BF229" i="13"/>
  <c r="H189" i="14" s="1"/>
  <c r="BC231" i="13" l="1"/>
  <c r="AY232" i="13"/>
  <c r="R229" i="13"/>
  <c r="AA230" i="13" s="1"/>
  <c r="C190" i="14" s="1"/>
  <c r="L229" i="13"/>
  <c r="O229" i="13" s="1"/>
  <c r="AS230" i="13"/>
  <c r="AY233" i="13" l="1"/>
  <c r="BC232" i="13"/>
  <c r="AV230" i="13"/>
  <c r="AJ231" i="13" s="1"/>
  <c r="I230" i="13"/>
  <c r="BI230" i="13"/>
  <c r="BF230" i="13"/>
  <c r="H190" i="14" s="1"/>
  <c r="AY234" i="13" l="1"/>
  <c r="BC233" i="13"/>
  <c r="R230" i="13"/>
  <c r="AA231" i="13" s="1"/>
  <c r="C191" i="14" s="1"/>
  <c r="L230" i="13"/>
  <c r="O230" i="13" s="1"/>
  <c r="AS231" i="13"/>
  <c r="AY235" i="13" l="1"/>
  <c r="BC234" i="13"/>
  <c r="AV231" i="13"/>
  <c r="AJ232" i="13" s="1"/>
  <c r="I231" i="13"/>
  <c r="BI231" i="13"/>
  <c r="BF231" i="13"/>
  <c r="H191" i="14" s="1"/>
  <c r="BC235" i="13" l="1"/>
  <c r="AY236" i="13"/>
  <c r="AS232" i="13"/>
  <c r="R231" i="13"/>
  <c r="AA232" i="13" s="1"/>
  <c r="C192" i="14" s="1"/>
  <c r="L231" i="13"/>
  <c r="O231" i="13" s="1"/>
  <c r="BC236" i="13" l="1"/>
  <c r="AY237" i="13"/>
  <c r="I232" i="13"/>
  <c r="AV232" i="13"/>
  <c r="AJ233" i="13" s="1"/>
  <c r="BI232" i="13"/>
  <c r="BF232" i="13"/>
  <c r="H192" i="14" s="1"/>
  <c r="BC237" i="13" l="1"/>
  <c r="AY238" i="13"/>
  <c r="AS233" i="13"/>
  <c r="R232" i="13"/>
  <c r="AA233" i="13" s="1"/>
  <c r="C193" i="14" s="1"/>
  <c r="L232" i="13"/>
  <c r="O232" i="13" s="1"/>
  <c r="AY239" i="13" l="1"/>
  <c r="BC238" i="13"/>
  <c r="AV233" i="13"/>
  <c r="AJ234" i="13" s="1"/>
  <c r="I233" i="13"/>
  <c r="BI233" i="13"/>
  <c r="BF233" i="13"/>
  <c r="H193" i="14" s="1"/>
  <c r="BC239" i="13" l="1"/>
  <c r="AY240" i="13"/>
  <c r="AS234" i="13"/>
  <c r="R233" i="13"/>
  <c r="AA234" i="13" s="1"/>
  <c r="C194" i="14" s="1"/>
  <c r="L233" i="13"/>
  <c r="O233" i="13" s="1"/>
  <c r="BC240" i="13" l="1"/>
  <c r="AY241" i="13"/>
  <c r="I234" i="13"/>
  <c r="AV234" i="13"/>
  <c r="AJ235" i="13" s="1"/>
  <c r="BI234" i="13"/>
  <c r="BF234" i="13"/>
  <c r="H194" i="14" s="1"/>
  <c r="BC241" i="13" l="1"/>
  <c r="AY242" i="13"/>
  <c r="AS235" i="13"/>
  <c r="R234" i="13"/>
  <c r="AA235" i="13" s="1"/>
  <c r="C195" i="14" s="1"/>
  <c r="L234" i="13"/>
  <c r="O234" i="13" s="1"/>
  <c r="BC242" i="13" l="1"/>
  <c r="AY243" i="13"/>
  <c r="I235" i="13"/>
  <c r="AV235" i="13"/>
  <c r="AJ236" i="13" s="1"/>
  <c r="BI235" i="13"/>
  <c r="BF235" i="13"/>
  <c r="H195" i="14" s="1"/>
  <c r="BC243" i="13" l="1"/>
  <c r="AY244" i="13"/>
  <c r="AS236" i="13"/>
  <c r="R235" i="13"/>
  <c r="AA236" i="13" s="1"/>
  <c r="C196" i="14" s="1"/>
  <c r="L235" i="13"/>
  <c r="O235" i="13" s="1"/>
  <c r="AY245" i="13" l="1"/>
  <c r="BC244" i="13"/>
  <c r="I236" i="13"/>
  <c r="AV236" i="13"/>
  <c r="AJ237" i="13" s="1"/>
  <c r="BI236" i="13"/>
  <c r="BF236" i="13"/>
  <c r="H196" i="14" s="1"/>
  <c r="AY246" i="13" l="1"/>
  <c r="BC245" i="13"/>
  <c r="AS237" i="13"/>
  <c r="R236" i="13"/>
  <c r="AA237" i="13" s="1"/>
  <c r="C197" i="14" s="1"/>
  <c r="L236" i="13"/>
  <c r="O236" i="13" s="1"/>
  <c r="BC246" i="13" l="1"/>
  <c r="AY247" i="13"/>
  <c r="AV237" i="13"/>
  <c r="AJ238" i="13" s="1"/>
  <c r="I237" i="13"/>
  <c r="BI237" i="13"/>
  <c r="BF237" i="13"/>
  <c r="H197" i="14" s="1"/>
  <c r="AY248" i="13" l="1"/>
  <c r="BC247" i="13"/>
  <c r="R237" i="13"/>
  <c r="AA238" i="13" s="1"/>
  <c r="C198" i="14" s="1"/>
  <c r="L237" i="13"/>
  <c r="O237" i="13" s="1"/>
  <c r="AS238" i="13"/>
  <c r="BC248" i="13" l="1"/>
  <c r="AY249" i="13"/>
  <c r="I238" i="13"/>
  <c r="AV238" i="13"/>
  <c r="AJ239" i="13" s="1"/>
  <c r="BI238" i="13"/>
  <c r="BF238" i="13"/>
  <c r="H198" i="14" s="1"/>
  <c r="AY250" i="13" l="1"/>
  <c r="BC249" i="13"/>
  <c r="R238" i="13"/>
  <c r="AA239" i="13" s="1"/>
  <c r="C199" i="14" s="1"/>
  <c r="L238" i="13"/>
  <c r="O238" i="13" s="1"/>
  <c r="AS239" i="13"/>
  <c r="BC250" i="13" l="1"/>
  <c r="AY251" i="13"/>
  <c r="I239" i="13"/>
  <c r="AV239" i="13"/>
  <c r="AJ240" i="13" s="1"/>
  <c r="BI239" i="13"/>
  <c r="BF239" i="13"/>
  <c r="H199" i="14" s="1"/>
  <c r="BC251" i="13" l="1"/>
  <c r="AY252" i="13"/>
  <c r="R239" i="13"/>
  <c r="AA240" i="13" s="1"/>
  <c r="C200" i="14" s="1"/>
  <c r="L239" i="13"/>
  <c r="O239" i="13" s="1"/>
  <c r="AS240" i="13"/>
  <c r="AY253" i="13" l="1"/>
  <c r="BC252" i="13"/>
  <c r="I240" i="13"/>
  <c r="AV240" i="13"/>
  <c r="AJ241" i="13" s="1"/>
  <c r="BI240" i="13"/>
  <c r="BF240" i="13"/>
  <c r="H200" i="14" s="1"/>
  <c r="BC253" i="13" l="1"/>
  <c r="AY254" i="13"/>
  <c r="AS241" i="13"/>
  <c r="R240" i="13"/>
  <c r="AA241" i="13" s="1"/>
  <c r="C201" i="14" s="1"/>
  <c r="L240" i="13"/>
  <c r="O240" i="13" s="1"/>
  <c r="AY255" i="13" l="1"/>
  <c r="BC254" i="13"/>
  <c r="AV241" i="13"/>
  <c r="AJ242" i="13" s="1"/>
  <c r="I241" i="13"/>
  <c r="BI241" i="13"/>
  <c r="BF241" i="13"/>
  <c r="H201" i="14" s="1"/>
  <c r="BC255" i="13" l="1"/>
  <c r="AY256" i="13"/>
  <c r="R241" i="13"/>
  <c r="AA242" i="13" s="1"/>
  <c r="C202" i="14" s="1"/>
  <c r="L241" i="13"/>
  <c r="O241" i="13" s="1"/>
  <c r="AS242" i="13"/>
  <c r="AY257" i="13" l="1"/>
  <c r="BC256" i="13"/>
  <c r="I242" i="13"/>
  <c r="AV242" i="13"/>
  <c r="AJ243" i="13" s="1"/>
  <c r="BI242" i="13"/>
  <c r="BF242" i="13"/>
  <c r="H202" i="14" s="1"/>
  <c r="AY258" i="13" l="1"/>
  <c r="BC257" i="13"/>
  <c r="AS243" i="13"/>
  <c r="R242" i="13"/>
  <c r="AA243" i="13" s="1"/>
  <c r="C203" i="14" s="1"/>
  <c r="L242" i="13"/>
  <c r="O242" i="13" s="1"/>
  <c r="AY259" i="13" l="1"/>
  <c r="BC258" i="13"/>
  <c r="I243" i="13"/>
  <c r="AV243" i="13"/>
  <c r="AJ244" i="13" s="1"/>
  <c r="BI243" i="13"/>
  <c r="BF243" i="13"/>
  <c r="H203" i="14" s="1"/>
  <c r="BC259" i="13" l="1"/>
  <c r="AY260" i="13"/>
  <c r="R243" i="13"/>
  <c r="AA244" i="13" s="1"/>
  <c r="C204" i="14" s="1"/>
  <c r="L243" i="13"/>
  <c r="O243" i="13" s="1"/>
  <c r="AS244" i="13"/>
  <c r="AY261" i="13" l="1"/>
  <c r="BC260" i="13"/>
  <c r="I244" i="13"/>
  <c r="AV244" i="13"/>
  <c r="AJ245" i="13" s="1"/>
  <c r="BI244" i="13"/>
  <c r="BF244" i="13"/>
  <c r="H204" i="14" s="1"/>
  <c r="BC261" i="13" l="1"/>
  <c r="AY262" i="13"/>
  <c r="R244" i="13"/>
  <c r="AA245" i="13" s="1"/>
  <c r="C205" i="14" s="1"/>
  <c r="L244" i="13"/>
  <c r="O244" i="13" s="1"/>
  <c r="AS245" i="13"/>
  <c r="AY263" i="13" l="1"/>
  <c r="BC262" i="13"/>
  <c r="AV245" i="13"/>
  <c r="AJ246" i="13" s="1"/>
  <c r="I245" i="13"/>
  <c r="BI245" i="13"/>
  <c r="BF245" i="13"/>
  <c r="H205" i="14" s="1"/>
  <c r="AY264" i="13" l="1"/>
  <c r="BC263" i="13"/>
  <c r="R245" i="13"/>
  <c r="AA246" i="13" s="1"/>
  <c r="C206" i="14" s="1"/>
  <c r="L245" i="13"/>
  <c r="O245" i="13" s="1"/>
  <c r="AS246" i="13"/>
  <c r="AY265" i="13" l="1"/>
  <c r="BC264" i="13"/>
  <c r="AV246" i="13"/>
  <c r="AJ247" i="13" s="1"/>
  <c r="I246" i="13"/>
  <c r="BI246" i="13"/>
  <c r="BF246" i="13"/>
  <c r="H206" i="14" s="1"/>
  <c r="AY266" i="13" l="1"/>
  <c r="BC265" i="13"/>
  <c r="R246" i="13"/>
  <c r="AA247" i="13" s="1"/>
  <c r="C207" i="14" s="1"/>
  <c r="L246" i="13"/>
  <c r="O246" i="13" s="1"/>
  <c r="AS247" i="13"/>
  <c r="AY267" i="13" l="1"/>
  <c r="BC266" i="13"/>
  <c r="I247" i="13"/>
  <c r="AV247" i="13"/>
  <c r="AJ248" i="13" s="1"/>
  <c r="BI247" i="13"/>
  <c r="BF247" i="13"/>
  <c r="H207" i="14" s="1"/>
  <c r="BC267" i="13" l="1"/>
  <c r="AY268" i="13"/>
  <c r="R247" i="13"/>
  <c r="AA248" i="13" s="1"/>
  <c r="C208" i="14" s="1"/>
  <c r="L247" i="13"/>
  <c r="O247" i="13" s="1"/>
  <c r="AS248" i="13"/>
  <c r="BC268" i="13" l="1"/>
  <c r="AY269" i="13"/>
  <c r="I248" i="13"/>
  <c r="AV248" i="13"/>
  <c r="AJ249" i="13" s="1"/>
  <c r="BI248" i="13"/>
  <c r="BF248" i="13"/>
  <c r="H208" i="14" s="1"/>
  <c r="BC269" i="13" l="1"/>
  <c r="AY270" i="13"/>
  <c r="R248" i="13"/>
  <c r="AA249" i="13" s="1"/>
  <c r="C209" i="14" s="1"/>
  <c r="L248" i="13"/>
  <c r="O248" i="13" s="1"/>
  <c r="AS249" i="13"/>
  <c r="AY271" i="13" l="1"/>
  <c r="BC270" i="13"/>
  <c r="I249" i="13"/>
  <c r="AV249" i="13"/>
  <c r="AJ250" i="13" s="1"/>
  <c r="BI249" i="13"/>
  <c r="BF249" i="13"/>
  <c r="H209" i="14" s="1"/>
  <c r="BC271" i="13" l="1"/>
  <c r="AY272" i="13"/>
  <c r="R249" i="13"/>
  <c r="AA250" i="13" s="1"/>
  <c r="C210" i="14" s="1"/>
  <c r="L249" i="13"/>
  <c r="O249" i="13" s="1"/>
  <c r="AS250" i="13"/>
  <c r="BC272" i="13" l="1"/>
  <c r="AY273" i="13"/>
  <c r="I250" i="13"/>
  <c r="AV250" i="13"/>
  <c r="AJ251" i="13" s="1"/>
  <c r="BI250" i="13"/>
  <c r="BF250" i="13"/>
  <c r="H210" i="14" s="1"/>
  <c r="BC273" i="13" l="1"/>
  <c r="AY274" i="13"/>
  <c r="AS251" i="13"/>
  <c r="R250" i="13"/>
  <c r="AA251" i="13" s="1"/>
  <c r="C211" i="14" s="1"/>
  <c r="L250" i="13"/>
  <c r="O250" i="13" s="1"/>
  <c r="BC274" i="13" l="1"/>
  <c r="AY275" i="13"/>
  <c r="I251" i="13"/>
  <c r="AV251" i="13"/>
  <c r="AJ252" i="13" s="1"/>
  <c r="BI251" i="13"/>
  <c r="BF251" i="13"/>
  <c r="H211" i="14" s="1"/>
  <c r="AY276" i="13" l="1"/>
  <c r="BC275" i="13"/>
  <c r="R251" i="13"/>
  <c r="AA252" i="13" s="1"/>
  <c r="C212" i="14" s="1"/>
  <c r="L251" i="13"/>
  <c r="O251" i="13" s="1"/>
  <c r="AS252" i="13"/>
  <c r="AY277" i="13" l="1"/>
  <c r="BC276" i="13"/>
  <c r="I252" i="13"/>
  <c r="AV252" i="13"/>
  <c r="AJ253" i="13" s="1"/>
  <c r="BI252" i="13"/>
  <c r="BF252" i="13"/>
  <c r="H212" i="14" s="1"/>
  <c r="BC277" i="13" l="1"/>
  <c r="AY278" i="13"/>
  <c r="AS253" i="13"/>
  <c r="R252" i="13"/>
  <c r="AA253" i="13" s="1"/>
  <c r="C213" i="14" s="1"/>
  <c r="L252" i="13"/>
  <c r="O252" i="13" s="1"/>
  <c r="BC278" i="13" l="1"/>
  <c r="AY279" i="13"/>
  <c r="I253" i="13"/>
  <c r="AV253" i="13"/>
  <c r="AJ254" i="13" s="1"/>
  <c r="BI253" i="13"/>
  <c r="BF253" i="13"/>
  <c r="H213" i="14" s="1"/>
  <c r="BC279" i="13" l="1"/>
  <c r="AY280" i="13"/>
  <c r="AS254" i="13"/>
  <c r="R253" i="13"/>
  <c r="AA254" i="13" s="1"/>
  <c r="C214" i="14" s="1"/>
  <c r="L253" i="13"/>
  <c r="O253" i="13" s="1"/>
  <c r="BC280" i="13" l="1"/>
  <c r="AY281" i="13"/>
  <c r="AV254" i="13"/>
  <c r="AJ255" i="13" s="1"/>
  <c r="I254" i="13"/>
  <c r="BI254" i="13"/>
  <c r="BF254" i="13"/>
  <c r="H214" i="14" s="1"/>
  <c r="BC281" i="13" l="1"/>
  <c r="AY282" i="13"/>
  <c r="AS255" i="13"/>
  <c r="R254" i="13"/>
  <c r="AA255" i="13" s="1"/>
  <c r="C215" i="14" s="1"/>
  <c r="L254" i="13"/>
  <c r="O254" i="13" s="1"/>
  <c r="BC282" i="13" l="1"/>
  <c r="AY283" i="13"/>
  <c r="AV255" i="13"/>
  <c r="AJ256" i="13" s="1"/>
  <c r="I255" i="13"/>
  <c r="BI255" i="13"/>
  <c r="BF255" i="13"/>
  <c r="H215" i="14" s="1"/>
  <c r="AY284" i="13" l="1"/>
  <c r="BC283" i="13"/>
  <c r="AS256" i="13"/>
  <c r="R255" i="13"/>
  <c r="AA256" i="13" s="1"/>
  <c r="C216" i="14" s="1"/>
  <c r="L255" i="13"/>
  <c r="O255" i="13" s="1"/>
  <c r="AY285" i="13" l="1"/>
  <c r="BC284" i="13"/>
  <c r="I256" i="13"/>
  <c r="AV256" i="13"/>
  <c r="AJ257" i="13" s="1"/>
  <c r="BI256" i="13"/>
  <c r="BF256" i="13"/>
  <c r="H216" i="14" s="1"/>
  <c r="BC285" i="13" l="1"/>
  <c r="AY286" i="13"/>
  <c r="R256" i="13"/>
  <c r="AA257" i="13" s="1"/>
  <c r="C217" i="14" s="1"/>
  <c r="L256" i="13"/>
  <c r="O256" i="13" s="1"/>
  <c r="AS257" i="13"/>
  <c r="BC286" i="13" l="1"/>
  <c r="AY287" i="13"/>
  <c r="I257" i="13"/>
  <c r="AV257" i="13"/>
  <c r="AJ258" i="13" s="1"/>
  <c r="BI257" i="13"/>
  <c r="BF257" i="13"/>
  <c r="H217" i="14" s="1"/>
  <c r="AY288" i="13" l="1"/>
  <c r="BC287" i="13"/>
  <c r="AS258" i="13"/>
  <c r="R257" i="13"/>
  <c r="AA258" i="13" s="1"/>
  <c r="C218" i="14" s="1"/>
  <c r="L257" i="13"/>
  <c r="O257" i="13" s="1"/>
  <c r="AY289" i="13" l="1"/>
  <c r="BC288" i="13"/>
  <c r="I258" i="13"/>
  <c r="AV258" i="13"/>
  <c r="AJ259" i="13" s="1"/>
  <c r="BI258" i="13"/>
  <c r="BF258" i="13"/>
  <c r="H218" i="14" s="1"/>
  <c r="BC289" i="13" l="1"/>
  <c r="AY290" i="13"/>
  <c r="AS259" i="13"/>
  <c r="R258" i="13"/>
  <c r="AA259" i="13" s="1"/>
  <c r="C219" i="14" s="1"/>
  <c r="L258" i="13"/>
  <c r="O258" i="13" s="1"/>
  <c r="AY291" i="13" l="1"/>
  <c r="BC290" i="13"/>
  <c r="I259" i="13"/>
  <c r="AV259" i="13"/>
  <c r="AJ260" i="13" s="1"/>
  <c r="BI259" i="13"/>
  <c r="BF259" i="13"/>
  <c r="H219" i="14" s="1"/>
  <c r="BC291" i="13" l="1"/>
  <c r="AY292" i="13"/>
  <c r="R259" i="13"/>
  <c r="AA260" i="13" s="1"/>
  <c r="C220" i="14" s="1"/>
  <c r="L259" i="13"/>
  <c r="O259" i="13" s="1"/>
  <c r="AS260" i="13"/>
  <c r="AY293" i="13" l="1"/>
  <c r="BC292" i="13"/>
  <c r="I260" i="13"/>
  <c r="AV260" i="13"/>
  <c r="AJ261" i="13" s="1"/>
  <c r="BI260" i="13"/>
  <c r="BF260" i="13"/>
  <c r="H220" i="14" s="1"/>
  <c r="BC293" i="13" l="1"/>
  <c r="AY294" i="13"/>
  <c r="AS261" i="13"/>
  <c r="R260" i="13"/>
  <c r="AA261" i="13" s="1"/>
  <c r="C221" i="14" s="1"/>
  <c r="L260" i="13"/>
  <c r="O260" i="13" s="1"/>
  <c r="BC294" i="13" l="1"/>
  <c r="AY295" i="13"/>
  <c r="AV261" i="13"/>
  <c r="AJ262" i="13" s="1"/>
  <c r="I261" i="13"/>
  <c r="BI261" i="13"/>
  <c r="BF261" i="13"/>
  <c r="H221" i="14" s="1"/>
  <c r="BC295" i="13" l="1"/>
  <c r="AY296" i="13"/>
  <c r="AS262" i="13"/>
  <c r="R261" i="13"/>
  <c r="AA262" i="13" s="1"/>
  <c r="C222" i="14" s="1"/>
  <c r="L261" i="13"/>
  <c r="O261" i="13" s="1"/>
  <c r="BC296" i="13" l="1"/>
  <c r="AY297" i="13"/>
  <c r="AV262" i="13"/>
  <c r="AJ263" i="13" s="1"/>
  <c r="I262" i="13"/>
  <c r="BI262" i="13"/>
  <c r="BF262" i="13"/>
  <c r="H222" i="14" s="1"/>
  <c r="AY298" i="13" l="1"/>
  <c r="BC297" i="13"/>
  <c r="AS263" i="13"/>
  <c r="R262" i="13"/>
  <c r="AA263" i="13" s="1"/>
  <c r="C223" i="14" s="1"/>
  <c r="L262" i="13"/>
  <c r="O262" i="13" s="1"/>
  <c r="AY299" i="13" l="1"/>
  <c r="BC298" i="13"/>
  <c r="I263" i="13"/>
  <c r="AV263" i="13"/>
  <c r="AJ264" i="13" s="1"/>
  <c r="BI263" i="13"/>
  <c r="BF263" i="13"/>
  <c r="H223" i="14" s="1"/>
  <c r="BC299" i="13" l="1"/>
  <c r="AY300" i="13"/>
  <c r="R263" i="13"/>
  <c r="AA264" i="13" s="1"/>
  <c r="C224" i="14" s="1"/>
  <c r="L263" i="13"/>
  <c r="O263" i="13" s="1"/>
  <c r="AS264" i="13"/>
  <c r="AY301" i="13" l="1"/>
  <c r="BC300" i="13"/>
  <c r="I264" i="13"/>
  <c r="AV264" i="13"/>
  <c r="AJ265" i="13" s="1"/>
  <c r="BI264" i="13"/>
  <c r="BF264" i="13"/>
  <c r="H224" i="14" s="1"/>
  <c r="AY302" i="13" l="1"/>
  <c r="BC301" i="13"/>
  <c r="R264" i="13"/>
  <c r="AA265" i="13" s="1"/>
  <c r="C225" i="14" s="1"/>
  <c r="L264" i="13"/>
  <c r="O264" i="13" s="1"/>
  <c r="AS265" i="13"/>
  <c r="BC302" i="13" l="1"/>
  <c r="AY303" i="13"/>
  <c r="I265" i="13"/>
  <c r="AV265" i="13"/>
  <c r="AJ266" i="13" s="1"/>
  <c r="BI265" i="13"/>
  <c r="BF265" i="13"/>
  <c r="H225" i="14" s="1"/>
  <c r="AY304" i="13" l="1"/>
  <c r="BC303" i="13"/>
  <c r="R265" i="13"/>
  <c r="AA266" i="13" s="1"/>
  <c r="C226" i="14" s="1"/>
  <c r="L265" i="13"/>
  <c r="O265" i="13" s="1"/>
  <c r="AS266" i="13"/>
  <c r="BC304" i="13" l="1"/>
  <c r="AY305" i="13"/>
  <c r="I266" i="13"/>
  <c r="AV266" i="13"/>
  <c r="AJ267" i="13" s="1"/>
  <c r="BI266" i="13"/>
  <c r="BF266" i="13"/>
  <c r="H226" i="14" s="1"/>
  <c r="AY306" i="13" l="1"/>
  <c r="BC305" i="13"/>
  <c r="AS267" i="13"/>
  <c r="R266" i="13"/>
  <c r="AA267" i="13" s="1"/>
  <c r="C227" i="14" s="1"/>
  <c r="L266" i="13"/>
  <c r="O266" i="13" s="1"/>
  <c r="AY307" i="13" l="1"/>
  <c r="BC306" i="13"/>
  <c r="I267" i="13"/>
  <c r="AV267" i="13"/>
  <c r="AJ268" i="13" s="1"/>
  <c r="BI267" i="13"/>
  <c r="BF267" i="13"/>
  <c r="H227" i="14" s="1"/>
  <c r="BC307" i="13" l="1"/>
  <c r="AY308" i="13"/>
  <c r="AS268" i="13"/>
  <c r="R267" i="13"/>
  <c r="AA268" i="13" s="1"/>
  <c r="C228" i="14" s="1"/>
  <c r="L267" i="13"/>
  <c r="O267" i="13" s="1"/>
  <c r="AY309" i="13" l="1"/>
  <c r="BC308" i="13"/>
  <c r="I268" i="13"/>
  <c r="AV268" i="13"/>
  <c r="AJ269" i="13" s="1"/>
  <c r="BI268" i="13"/>
  <c r="BF268" i="13"/>
  <c r="H228" i="14" s="1"/>
  <c r="BC309" i="13" l="1"/>
  <c r="AY310" i="13"/>
  <c r="AS269" i="13"/>
  <c r="R268" i="13"/>
  <c r="AA269" i="13" s="1"/>
  <c r="C229" i="14" s="1"/>
  <c r="L268" i="13"/>
  <c r="O268" i="13" s="1"/>
  <c r="BC310" i="13" l="1"/>
  <c r="AY311" i="13"/>
  <c r="AV269" i="13"/>
  <c r="AJ270" i="13" s="1"/>
  <c r="I269" i="13"/>
  <c r="BI269" i="13"/>
  <c r="BF269" i="13"/>
  <c r="H229" i="14" s="1"/>
  <c r="BC311" i="13" l="1"/>
  <c r="AY312" i="13"/>
  <c r="R269" i="13"/>
  <c r="AA270" i="13" s="1"/>
  <c r="C230" i="14" s="1"/>
  <c r="L269" i="13"/>
  <c r="O269" i="13" s="1"/>
  <c r="AS270" i="13"/>
  <c r="AY313" i="13" l="1"/>
  <c r="BC312" i="13"/>
  <c r="AV270" i="13"/>
  <c r="AJ271" i="13" s="1"/>
  <c r="I270" i="13"/>
  <c r="BI270" i="13"/>
  <c r="BF270" i="13"/>
  <c r="H230" i="14" s="1"/>
  <c r="AY314" i="13" l="1"/>
  <c r="BC313" i="13"/>
  <c r="R270" i="13"/>
  <c r="AA271" i="13" s="1"/>
  <c r="C231" i="14" s="1"/>
  <c r="L270" i="13"/>
  <c r="O270" i="13" s="1"/>
  <c r="AS271" i="13"/>
  <c r="AY315" i="13" l="1"/>
  <c r="BC314" i="13"/>
  <c r="I271" i="13"/>
  <c r="AV271" i="13"/>
  <c r="AJ272" i="13" s="1"/>
  <c r="BI271" i="13"/>
  <c r="BF271" i="13"/>
  <c r="H231" i="14" s="1"/>
  <c r="BC315" i="13" l="1"/>
  <c r="AY316" i="13"/>
  <c r="AS272" i="13"/>
  <c r="R271" i="13"/>
  <c r="AA272" i="13" s="1"/>
  <c r="C232" i="14" s="1"/>
  <c r="L271" i="13"/>
  <c r="O271" i="13" s="1"/>
  <c r="BC316" i="13" l="1"/>
  <c r="AY317" i="13"/>
  <c r="AV272" i="13"/>
  <c r="AJ273" i="13" s="1"/>
  <c r="I272" i="13"/>
  <c r="BI272" i="13"/>
  <c r="BF272" i="13"/>
  <c r="H232" i="14" s="1"/>
  <c r="BC317" i="13" l="1"/>
  <c r="AY318" i="13"/>
  <c r="AS273" i="13"/>
  <c r="R272" i="13"/>
  <c r="AA273" i="13" s="1"/>
  <c r="C233" i="14" s="1"/>
  <c r="L272" i="13"/>
  <c r="O272" i="13" s="1"/>
  <c r="BC318" i="13" l="1"/>
  <c r="AY319" i="13"/>
  <c r="AV273" i="13"/>
  <c r="AJ274" i="13" s="1"/>
  <c r="I273" i="13"/>
  <c r="BI273" i="13"/>
  <c r="BF273" i="13"/>
  <c r="H233" i="14" s="1"/>
  <c r="BC319" i="13" l="1"/>
  <c r="AY320" i="13"/>
  <c r="AS274" i="13"/>
  <c r="R273" i="13"/>
  <c r="AA274" i="13" s="1"/>
  <c r="C234" i="14" s="1"/>
  <c r="L273" i="13"/>
  <c r="O273" i="13" s="1"/>
  <c r="BC320" i="13" l="1"/>
  <c r="AY321" i="13"/>
  <c r="AV274" i="13"/>
  <c r="AJ275" i="13" s="1"/>
  <c r="I274" i="13"/>
  <c r="BI274" i="13"/>
  <c r="BF274" i="13"/>
  <c r="H234" i="14" s="1"/>
  <c r="AY322" i="13" l="1"/>
  <c r="BC321" i="13"/>
  <c r="AS275" i="13"/>
  <c r="R274" i="13"/>
  <c r="AA275" i="13" s="1"/>
  <c r="C235" i="14" s="1"/>
  <c r="L274" i="13"/>
  <c r="O274" i="13" s="1"/>
  <c r="BC322" i="13" l="1"/>
  <c r="AY323" i="13"/>
  <c r="AV275" i="13"/>
  <c r="AJ276" i="13" s="1"/>
  <c r="I275" i="13"/>
  <c r="BI275" i="13"/>
  <c r="BF275" i="13"/>
  <c r="H235" i="14" s="1"/>
  <c r="BC323" i="13" l="1"/>
  <c r="AY324" i="13"/>
  <c r="R275" i="13"/>
  <c r="AA276" i="13" s="1"/>
  <c r="C236" i="14" s="1"/>
  <c r="L275" i="13"/>
  <c r="O275" i="13" s="1"/>
  <c r="AS276" i="13"/>
  <c r="AY325" i="13" l="1"/>
  <c r="BC324" i="13"/>
  <c r="AV276" i="13"/>
  <c r="AJ277" i="13" s="1"/>
  <c r="I276" i="13"/>
  <c r="BI276" i="13"/>
  <c r="BF276" i="13"/>
  <c r="H236" i="14" s="1"/>
  <c r="BC325" i="13" l="1"/>
  <c r="AY326" i="13"/>
  <c r="AS277" i="13"/>
  <c r="R276" i="13"/>
  <c r="AA277" i="13" s="1"/>
  <c r="C237" i="14" s="1"/>
  <c r="L276" i="13"/>
  <c r="O276" i="13" s="1"/>
  <c r="AY327" i="13" l="1"/>
  <c r="BC326" i="13"/>
  <c r="AV277" i="13"/>
  <c r="AJ278" i="13" s="1"/>
  <c r="I277" i="13"/>
  <c r="BI277" i="13"/>
  <c r="BF277" i="13"/>
  <c r="H237" i="14" s="1"/>
  <c r="BC327" i="13" l="1"/>
  <c r="AY328" i="13"/>
  <c r="L277" i="13"/>
  <c r="O277" i="13" s="1"/>
  <c r="R277" i="13"/>
  <c r="AA278" i="13" s="1"/>
  <c r="C238" i="14" s="1"/>
  <c r="AS278" i="13"/>
  <c r="AY329" i="13" l="1"/>
  <c r="BC328" i="13"/>
  <c r="I278" i="13"/>
  <c r="AV278" i="13"/>
  <c r="AJ279" i="13" s="1"/>
  <c r="BI278" i="13"/>
  <c r="BF278" i="13"/>
  <c r="H238" i="14" s="1"/>
  <c r="AY330" i="13" l="1"/>
  <c r="BC329" i="13"/>
  <c r="AS279" i="13"/>
  <c r="L278" i="13"/>
  <c r="O278" i="13" s="1"/>
  <c r="R278" i="13"/>
  <c r="AA279" i="13" s="1"/>
  <c r="C239" i="14" s="1"/>
  <c r="BC330" i="13" l="1"/>
  <c r="AY331" i="13"/>
  <c r="AV279" i="13"/>
  <c r="AJ280" i="13" s="1"/>
  <c r="I279" i="13"/>
  <c r="BI279" i="13"/>
  <c r="BF279" i="13"/>
  <c r="H239" i="14" s="1"/>
  <c r="BC331" i="13" l="1"/>
  <c r="AY332" i="13"/>
  <c r="AS280" i="13"/>
  <c r="R279" i="13"/>
  <c r="AA280" i="13" s="1"/>
  <c r="C240" i="14" s="1"/>
  <c r="L279" i="13"/>
  <c r="O279" i="13" s="1"/>
  <c r="BC332" i="13" l="1"/>
  <c r="AY333" i="13"/>
  <c r="I280" i="13"/>
  <c r="AV280" i="13"/>
  <c r="AJ281" i="13" s="1"/>
  <c r="BI280" i="13"/>
  <c r="BF280" i="13"/>
  <c r="H240" i="14" s="1"/>
  <c r="BC333" i="13" l="1"/>
  <c r="AY334" i="13"/>
  <c r="AS281" i="13"/>
  <c r="R280" i="13"/>
  <c r="AA281" i="13" s="1"/>
  <c r="C241" i="14" s="1"/>
  <c r="L280" i="13"/>
  <c r="O280" i="13" s="1"/>
  <c r="BC334" i="13" l="1"/>
  <c r="AY335" i="13"/>
  <c r="AV281" i="13"/>
  <c r="AJ282" i="13" s="1"/>
  <c r="I281" i="13"/>
  <c r="BI281" i="13"/>
  <c r="BF281" i="13"/>
  <c r="H241" i="14" s="1"/>
  <c r="AY336" i="13" l="1"/>
  <c r="BC335" i="13"/>
  <c r="L281" i="13"/>
  <c r="O281" i="13" s="1"/>
  <c r="R281" i="13"/>
  <c r="AA282" i="13" s="1"/>
  <c r="C242" i="14" s="1"/>
  <c r="AS282" i="13"/>
  <c r="AY337" i="13" l="1"/>
  <c r="BC336" i="13"/>
  <c r="AV282" i="13"/>
  <c r="AJ283" i="13" s="1"/>
  <c r="I282" i="13"/>
  <c r="BI282" i="13"/>
  <c r="BF282" i="13"/>
  <c r="H242" i="14" s="1"/>
  <c r="AY338" i="13" l="1"/>
  <c r="BC337" i="13"/>
  <c r="L282" i="13"/>
  <c r="O282" i="13" s="1"/>
  <c r="R282" i="13"/>
  <c r="AA283" i="13" s="1"/>
  <c r="C243" i="14" s="1"/>
  <c r="AS283" i="13"/>
  <c r="BC338" i="13" l="1"/>
  <c r="AY339" i="13"/>
  <c r="I283" i="13"/>
  <c r="AV283" i="13"/>
  <c r="AJ284" i="13" s="1"/>
  <c r="BI283" i="13"/>
  <c r="BF283" i="13"/>
  <c r="H243" i="14" s="1"/>
  <c r="BC339" i="13" l="1"/>
  <c r="AY340" i="13"/>
  <c r="AS284" i="13"/>
  <c r="R283" i="13"/>
  <c r="AA284" i="13" s="1"/>
  <c r="C244" i="14" s="1"/>
  <c r="L283" i="13"/>
  <c r="O283" i="13" s="1"/>
  <c r="BC340" i="13" l="1"/>
  <c r="AY341" i="13"/>
  <c r="I284" i="13"/>
  <c r="AV284" i="13"/>
  <c r="AJ285" i="13" s="1"/>
  <c r="BI284" i="13"/>
  <c r="BF284" i="13"/>
  <c r="H244" i="14" s="1"/>
  <c r="BC341" i="13" l="1"/>
  <c r="AY342" i="13"/>
  <c r="AS285" i="13"/>
  <c r="L284" i="13"/>
  <c r="O284" i="13" s="1"/>
  <c r="R284" i="13"/>
  <c r="AA285" i="13" s="1"/>
  <c r="C245" i="14" s="1"/>
  <c r="AY343" i="13" l="1"/>
  <c r="BC342" i="13"/>
  <c r="I285" i="13"/>
  <c r="AV285" i="13"/>
  <c r="AJ286" i="13" s="1"/>
  <c r="BI285" i="13"/>
  <c r="BF285" i="13"/>
  <c r="H245" i="14" s="1"/>
  <c r="BC343" i="13" l="1"/>
  <c r="AY344" i="13"/>
  <c r="R285" i="13"/>
  <c r="AA286" i="13" s="1"/>
  <c r="C246" i="14" s="1"/>
  <c r="L285" i="13"/>
  <c r="O285" i="13" s="1"/>
  <c r="AS286" i="13"/>
  <c r="AY345" i="13" l="1"/>
  <c r="BC344" i="13"/>
  <c r="I286" i="13"/>
  <c r="AV286" i="13"/>
  <c r="AJ287" i="13" s="1"/>
  <c r="BI286" i="13"/>
  <c r="BF286" i="13"/>
  <c r="H246" i="14" s="1"/>
  <c r="AY346" i="13" l="1"/>
  <c r="BC346" i="13" s="1"/>
  <c r="BC345" i="13"/>
  <c r="AS287" i="13"/>
  <c r="L286" i="13"/>
  <c r="O286" i="13" s="1"/>
  <c r="R286" i="13"/>
  <c r="AA287" i="13" s="1"/>
  <c r="C247" i="14" s="1"/>
  <c r="I287" i="13" l="1"/>
  <c r="AV287" i="13"/>
  <c r="AJ288" i="13" s="1"/>
  <c r="BI287" i="13"/>
  <c r="BF287" i="13"/>
  <c r="H247" i="14" s="1"/>
  <c r="AS288" i="13" l="1"/>
  <c r="L287" i="13"/>
  <c r="O287" i="13" s="1"/>
  <c r="R287" i="13"/>
  <c r="AA288" i="13" s="1"/>
  <c r="C248" i="14" s="1"/>
  <c r="AV288" i="13" l="1"/>
  <c r="AJ289" i="13" s="1"/>
  <c r="I288" i="13"/>
  <c r="BI288" i="13"/>
  <c r="BF288" i="13"/>
  <c r="H248" i="14" s="1"/>
  <c r="L288" i="13" l="1"/>
  <c r="O288" i="13" s="1"/>
  <c r="R288" i="13"/>
  <c r="AA289" i="13" s="1"/>
  <c r="C249" i="14" s="1"/>
  <c r="AS289" i="13"/>
  <c r="AV289" i="13" l="1"/>
  <c r="AJ290" i="13" s="1"/>
  <c r="I289" i="13"/>
  <c r="BI289" i="13"/>
  <c r="BF289" i="13"/>
  <c r="H249" i="14" s="1"/>
  <c r="AS290" i="13" l="1"/>
  <c r="R289" i="13"/>
  <c r="AA290" i="13" s="1"/>
  <c r="C250" i="14" s="1"/>
  <c r="L289" i="13"/>
  <c r="O289" i="13" s="1"/>
  <c r="I290" i="13" l="1"/>
  <c r="AV290" i="13"/>
  <c r="AJ291" i="13" s="1"/>
  <c r="BI290" i="13"/>
  <c r="BF290" i="13"/>
  <c r="H250" i="14" s="1"/>
  <c r="R290" i="13" l="1"/>
  <c r="AA291" i="13" s="1"/>
  <c r="C251" i="14" s="1"/>
  <c r="L290" i="13"/>
  <c r="O290" i="13" s="1"/>
  <c r="AS291" i="13"/>
  <c r="I291" i="13" l="1"/>
  <c r="AV291" i="13"/>
  <c r="AJ292" i="13" s="1"/>
  <c r="BI291" i="13"/>
  <c r="BF291" i="13"/>
  <c r="H251" i="14" s="1"/>
  <c r="R291" i="13" l="1"/>
  <c r="AA292" i="13" s="1"/>
  <c r="C252" i="14" s="1"/>
  <c r="L291" i="13"/>
  <c r="O291" i="13" s="1"/>
  <c r="AS292" i="13"/>
  <c r="AV292" i="13" l="1"/>
  <c r="AJ293" i="13" s="1"/>
  <c r="I292" i="13"/>
  <c r="BI292" i="13"/>
  <c r="BF292" i="13"/>
  <c r="H252" i="14" s="1"/>
  <c r="L292" i="13" l="1"/>
  <c r="O292" i="13" s="1"/>
  <c r="R292" i="13"/>
  <c r="AA293" i="13" s="1"/>
  <c r="C253" i="14" s="1"/>
  <c r="AS293" i="13"/>
  <c r="I293" i="13" l="1"/>
  <c r="AV293" i="13"/>
  <c r="AJ294" i="13" s="1"/>
  <c r="BI293" i="13"/>
  <c r="BF293" i="13"/>
  <c r="H253" i="14" s="1"/>
  <c r="AS294" i="13" l="1"/>
  <c r="R293" i="13"/>
  <c r="AA294" i="13" s="1"/>
  <c r="C254" i="14" s="1"/>
  <c r="L293" i="13"/>
  <c r="O293" i="13" s="1"/>
  <c r="AV294" i="13" l="1"/>
  <c r="AJ295" i="13" s="1"/>
  <c r="I294" i="13"/>
  <c r="BI294" i="13"/>
  <c r="BF294" i="13"/>
  <c r="H254" i="14" s="1"/>
  <c r="L294" i="13" l="1"/>
  <c r="O294" i="13" s="1"/>
  <c r="R294" i="13"/>
  <c r="AA295" i="13" s="1"/>
  <c r="C255" i="14" s="1"/>
  <c r="AS295" i="13"/>
  <c r="I295" i="13" l="1"/>
  <c r="AV295" i="13"/>
  <c r="AJ296" i="13" s="1"/>
  <c r="BI295" i="13"/>
  <c r="BF295" i="13"/>
  <c r="H255" i="14" s="1"/>
  <c r="AS296" i="13" l="1"/>
  <c r="L295" i="13"/>
  <c r="O295" i="13" s="1"/>
  <c r="R295" i="13"/>
  <c r="AA296" i="13" s="1"/>
  <c r="C256" i="14" s="1"/>
  <c r="I296" i="13" l="1"/>
  <c r="AV296" i="13"/>
  <c r="AJ297" i="13" s="1"/>
  <c r="BI296" i="13"/>
  <c r="BF296" i="13"/>
  <c r="H256" i="14" s="1"/>
  <c r="AS297" i="13" l="1"/>
  <c r="R296" i="13"/>
  <c r="AA297" i="13" s="1"/>
  <c r="C257" i="14" s="1"/>
  <c r="L296" i="13"/>
  <c r="O296" i="13" s="1"/>
  <c r="I297" i="13" l="1"/>
  <c r="AV297" i="13"/>
  <c r="AJ298" i="13" s="1"/>
  <c r="BI297" i="13"/>
  <c r="BF297" i="13"/>
  <c r="H257" i="14" s="1"/>
  <c r="AS298" i="13" l="1"/>
  <c r="R297" i="13"/>
  <c r="AA298" i="13" s="1"/>
  <c r="C258" i="14" s="1"/>
  <c r="L297" i="13"/>
  <c r="O297" i="13" s="1"/>
  <c r="AV298" i="13" l="1"/>
  <c r="AJ299" i="13" s="1"/>
  <c r="I298" i="13"/>
  <c r="BI298" i="13"/>
  <c r="BF298" i="13"/>
  <c r="H258" i="14" s="1"/>
  <c r="AS299" i="13" l="1"/>
  <c r="L298" i="13"/>
  <c r="O298" i="13" s="1"/>
  <c r="R298" i="13"/>
  <c r="AA299" i="13" s="1"/>
  <c r="C259" i="14" s="1"/>
  <c r="AV299" i="13" l="1"/>
  <c r="AJ300" i="13" s="1"/>
  <c r="I299" i="13"/>
  <c r="BI299" i="13"/>
  <c r="BF299" i="13"/>
  <c r="H259" i="14" s="1"/>
  <c r="L299" i="13" l="1"/>
  <c r="O299" i="13" s="1"/>
  <c r="R299" i="13"/>
  <c r="AA300" i="13" s="1"/>
  <c r="C260" i="14" s="1"/>
  <c r="AS300" i="13"/>
  <c r="I300" i="13" l="1"/>
  <c r="AV300" i="13"/>
  <c r="AJ301" i="13" s="1"/>
  <c r="BI300" i="13"/>
  <c r="BF300" i="13"/>
  <c r="H260" i="14" s="1"/>
  <c r="AS301" i="13" l="1"/>
  <c r="L300" i="13"/>
  <c r="O300" i="13" s="1"/>
  <c r="R300" i="13"/>
  <c r="AA301" i="13" s="1"/>
  <c r="C261" i="14" s="1"/>
  <c r="AV301" i="13" l="1"/>
  <c r="AJ302" i="13" s="1"/>
  <c r="I301" i="13"/>
  <c r="BI301" i="13"/>
  <c r="BF301" i="13"/>
  <c r="H261" i="14" s="1"/>
  <c r="AS302" i="13" l="1"/>
  <c r="L301" i="13"/>
  <c r="O301" i="13" s="1"/>
  <c r="R301" i="13"/>
  <c r="AA302" i="13" s="1"/>
  <c r="C262" i="14" s="1"/>
  <c r="I302" i="13" l="1"/>
  <c r="AV302" i="13"/>
  <c r="AJ303" i="13" s="1"/>
  <c r="BI302" i="13"/>
  <c r="BF302" i="13"/>
  <c r="H262" i="14" s="1"/>
  <c r="AS303" i="13" l="1"/>
  <c r="L302" i="13"/>
  <c r="O302" i="13" s="1"/>
  <c r="R302" i="13"/>
  <c r="AA303" i="13" s="1"/>
  <c r="C263" i="14" s="1"/>
  <c r="I303" i="13" l="1"/>
  <c r="AV303" i="13"/>
  <c r="AJ304" i="13" s="1"/>
  <c r="BI303" i="13"/>
  <c r="BF303" i="13"/>
  <c r="H263" i="14" s="1"/>
  <c r="AS304" i="13" l="1"/>
  <c r="R303" i="13"/>
  <c r="AA304" i="13" s="1"/>
  <c r="C264" i="14" s="1"/>
  <c r="L303" i="13"/>
  <c r="O303" i="13" s="1"/>
  <c r="AV304" i="13" l="1"/>
  <c r="AJ305" i="13" s="1"/>
  <c r="I304" i="13"/>
  <c r="BI304" i="13"/>
  <c r="BF304" i="13"/>
  <c r="H264" i="14" s="1"/>
  <c r="L304" i="13" l="1"/>
  <c r="O304" i="13" s="1"/>
  <c r="R304" i="13"/>
  <c r="AA305" i="13" s="1"/>
  <c r="C265" i="14" s="1"/>
  <c r="AS305" i="13"/>
  <c r="AV305" i="13" l="1"/>
  <c r="AJ306" i="13" s="1"/>
  <c r="I305" i="13"/>
  <c r="BI305" i="13"/>
  <c r="BF305" i="13"/>
  <c r="H265" i="14" s="1"/>
  <c r="AS306" i="13" l="1"/>
  <c r="R305" i="13"/>
  <c r="AA306" i="13" s="1"/>
  <c r="C266" i="14" s="1"/>
  <c r="L305" i="13"/>
  <c r="O305" i="13" s="1"/>
  <c r="I306" i="13" l="1"/>
  <c r="AV306" i="13"/>
  <c r="AJ307" i="13" s="1"/>
  <c r="BI306" i="13"/>
  <c r="BF306" i="13"/>
  <c r="H266" i="14" s="1"/>
  <c r="R306" i="13" l="1"/>
  <c r="AA307" i="13" s="1"/>
  <c r="C267" i="14" s="1"/>
  <c r="L306" i="13"/>
  <c r="O306" i="13" s="1"/>
  <c r="AS307" i="13"/>
  <c r="I307" i="13" l="1"/>
  <c r="AV307" i="13"/>
  <c r="AJ308" i="13" s="1"/>
  <c r="BI307" i="13"/>
  <c r="BF307" i="13"/>
  <c r="H267" i="14" s="1"/>
  <c r="AS308" i="13" l="1"/>
  <c r="L307" i="13"/>
  <c r="O307" i="13" s="1"/>
  <c r="R307" i="13"/>
  <c r="AA308" i="13" s="1"/>
  <c r="C268" i="14" s="1"/>
  <c r="I308" i="13" l="1"/>
  <c r="AV308" i="13"/>
  <c r="AJ309" i="13" s="1"/>
  <c r="BI308" i="13"/>
  <c r="BF308" i="13"/>
  <c r="H268" i="14" s="1"/>
  <c r="L308" i="13" l="1"/>
  <c r="O308" i="13" s="1"/>
  <c r="R308" i="13"/>
  <c r="AA309" i="13" s="1"/>
  <c r="C269" i="14" s="1"/>
  <c r="AS309" i="13"/>
  <c r="I309" i="13" l="1"/>
  <c r="AV309" i="13"/>
  <c r="AJ310" i="13" s="1"/>
  <c r="BI309" i="13"/>
  <c r="BF309" i="13"/>
  <c r="H269" i="14" s="1"/>
  <c r="AS310" i="13" l="1"/>
  <c r="L309" i="13"/>
  <c r="O309" i="13" s="1"/>
  <c r="R309" i="13"/>
  <c r="AA310" i="13" s="1"/>
  <c r="C270" i="14" s="1"/>
  <c r="I310" i="13" l="1"/>
  <c r="AV310" i="13"/>
  <c r="AJ311" i="13" s="1"/>
  <c r="BI310" i="13"/>
  <c r="BF310" i="13"/>
  <c r="H270" i="14" s="1"/>
  <c r="L310" i="13" l="1"/>
  <c r="O310" i="13" s="1"/>
  <c r="R310" i="13"/>
  <c r="AA311" i="13" s="1"/>
  <c r="C271" i="14" s="1"/>
  <c r="AS311" i="13"/>
  <c r="AV311" i="13" l="1"/>
  <c r="AJ312" i="13" s="1"/>
  <c r="I311" i="13"/>
  <c r="BI311" i="13"/>
  <c r="BF311" i="13"/>
  <c r="H271" i="14" s="1"/>
  <c r="AS312" i="13" l="1"/>
  <c r="L311" i="13"/>
  <c r="O311" i="13" s="1"/>
  <c r="R311" i="13"/>
  <c r="AA312" i="13" s="1"/>
  <c r="C272" i="14" s="1"/>
  <c r="AV312" i="13" l="1"/>
  <c r="AJ313" i="13" s="1"/>
  <c r="I312" i="13"/>
  <c r="BI312" i="13"/>
  <c r="BF312" i="13"/>
  <c r="H272" i="14" s="1"/>
  <c r="AS313" i="13" l="1"/>
  <c r="R312" i="13"/>
  <c r="AA313" i="13" s="1"/>
  <c r="C273" i="14" s="1"/>
  <c r="L312" i="13"/>
  <c r="O312" i="13" s="1"/>
  <c r="AV313" i="13" l="1"/>
  <c r="AJ314" i="13" s="1"/>
  <c r="I313" i="13"/>
  <c r="BI313" i="13"/>
  <c r="BF313" i="13"/>
  <c r="H273" i="14" s="1"/>
  <c r="R313" i="13" l="1"/>
  <c r="AA314" i="13" s="1"/>
  <c r="C274" i="14" s="1"/>
  <c r="L313" i="13"/>
  <c r="O313" i="13" s="1"/>
  <c r="AS314" i="13"/>
  <c r="AV314" i="13" l="1"/>
  <c r="AJ315" i="13" s="1"/>
  <c r="I314" i="13"/>
  <c r="BI314" i="13"/>
  <c r="BF314" i="13"/>
  <c r="H274" i="14" s="1"/>
  <c r="L314" i="13" l="1"/>
  <c r="O314" i="13" s="1"/>
  <c r="R314" i="13"/>
  <c r="AA315" i="13" s="1"/>
  <c r="C275" i="14" s="1"/>
  <c r="AS315" i="13"/>
  <c r="AV315" i="13" l="1"/>
  <c r="AJ316" i="13" s="1"/>
  <c r="I315" i="13"/>
  <c r="BI315" i="13"/>
  <c r="BF315" i="13"/>
  <c r="H275" i="14" s="1"/>
  <c r="AS316" i="13" l="1"/>
  <c r="L315" i="13"/>
  <c r="O315" i="13" s="1"/>
  <c r="R315" i="13"/>
  <c r="AA316" i="13" s="1"/>
  <c r="C276" i="14" s="1"/>
  <c r="I316" i="13" l="1"/>
  <c r="AV316" i="13"/>
  <c r="AJ317" i="13" s="1"/>
  <c r="BI316" i="13"/>
  <c r="BF316" i="13"/>
  <c r="H276" i="14" s="1"/>
  <c r="AS317" i="13" l="1"/>
  <c r="L316" i="13"/>
  <c r="O316" i="13" s="1"/>
  <c r="R316" i="13"/>
  <c r="AA317" i="13" s="1"/>
  <c r="C277" i="14" s="1"/>
  <c r="I317" i="13" l="1"/>
  <c r="AV317" i="13"/>
  <c r="AJ318" i="13" s="1"/>
  <c r="BI317" i="13"/>
  <c r="BF317" i="13"/>
  <c r="H277" i="14" s="1"/>
  <c r="AS318" i="13" l="1"/>
  <c r="L317" i="13"/>
  <c r="O317" i="13" s="1"/>
  <c r="R317" i="13"/>
  <c r="AA318" i="13" s="1"/>
  <c r="C278" i="14" s="1"/>
  <c r="I318" i="13" l="1"/>
  <c r="AV318" i="13"/>
  <c r="AJ319" i="13" s="1"/>
  <c r="BI318" i="13"/>
  <c r="BF318" i="13"/>
  <c r="H278" i="14" s="1"/>
  <c r="R318" i="13" l="1"/>
  <c r="AA319" i="13" s="1"/>
  <c r="C279" i="14" s="1"/>
  <c r="L318" i="13"/>
  <c r="O318" i="13" s="1"/>
  <c r="AS319" i="13"/>
  <c r="I319" i="13" l="1"/>
  <c r="AV319" i="13"/>
  <c r="AJ320" i="13" s="1"/>
  <c r="BI319" i="13"/>
  <c r="BF319" i="13"/>
  <c r="H279" i="14" s="1"/>
  <c r="L319" i="13" l="1"/>
  <c r="O319" i="13" s="1"/>
  <c r="R319" i="13"/>
  <c r="AA320" i="13" s="1"/>
  <c r="C280" i="14" s="1"/>
  <c r="AS320" i="13"/>
  <c r="I320" i="13" l="1"/>
  <c r="AV320" i="13"/>
  <c r="AJ321" i="13" s="1"/>
  <c r="BI320" i="13"/>
  <c r="BF320" i="13"/>
  <c r="H280" i="14" s="1"/>
  <c r="AS321" i="13" l="1"/>
  <c r="R320" i="13"/>
  <c r="AA321" i="13" s="1"/>
  <c r="C281" i="14" s="1"/>
  <c r="L320" i="13"/>
  <c r="O320" i="13" s="1"/>
  <c r="I321" i="13" l="1"/>
  <c r="AV321" i="13"/>
  <c r="AJ322" i="13" s="1"/>
  <c r="BI321" i="13"/>
  <c r="BF321" i="13"/>
  <c r="H281" i="14" s="1"/>
  <c r="AS322" i="13" l="1"/>
  <c r="R321" i="13"/>
  <c r="AA322" i="13" s="1"/>
  <c r="C282" i="14" s="1"/>
  <c r="L321" i="13"/>
  <c r="O321" i="13" s="1"/>
  <c r="AV322" i="13" l="1"/>
  <c r="AJ323" i="13" s="1"/>
  <c r="I322" i="13"/>
  <c r="BI322" i="13"/>
  <c r="BF322" i="13"/>
  <c r="H282" i="14" s="1"/>
  <c r="AS323" i="13" l="1"/>
  <c r="L322" i="13"/>
  <c r="O322" i="13" s="1"/>
  <c r="R322" i="13"/>
  <c r="AA323" i="13" s="1"/>
  <c r="C283" i="14" s="1"/>
  <c r="I323" i="13" l="1"/>
  <c r="AV323" i="13"/>
  <c r="AJ324" i="13" s="1"/>
  <c r="BI323" i="13"/>
  <c r="BF323" i="13"/>
  <c r="H283" i="14" s="1"/>
  <c r="AS324" i="13" l="1"/>
  <c r="L323" i="13"/>
  <c r="O323" i="13" s="1"/>
  <c r="R323" i="13"/>
  <c r="AA324" i="13" s="1"/>
  <c r="C284" i="14" s="1"/>
  <c r="AV324" i="13" l="1"/>
  <c r="AJ325" i="13" s="1"/>
  <c r="I324" i="13"/>
  <c r="BI324" i="13"/>
  <c r="BF324" i="13"/>
  <c r="H284" i="14" s="1"/>
  <c r="R324" i="13" l="1"/>
  <c r="AA325" i="13" s="1"/>
  <c r="C285" i="14" s="1"/>
  <c r="L324" i="13"/>
  <c r="O324" i="13" s="1"/>
  <c r="AS325" i="13"/>
  <c r="AV325" i="13" l="1"/>
  <c r="AJ326" i="13" s="1"/>
  <c r="I325" i="13"/>
  <c r="BI325" i="13"/>
  <c r="BF325" i="13"/>
  <c r="H285" i="14" s="1"/>
  <c r="R325" i="13" l="1"/>
  <c r="AA326" i="13" s="1"/>
  <c r="C286" i="14" s="1"/>
  <c r="L325" i="13"/>
  <c r="O325" i="13" s="1"/>
  <c r="AS326" i="13"/>
  <c r="I326" i="13" l="1"/>
  <c r="AV326" i="13"/>
  <c r="AJ327" i="13" s="1"/>
  <c r="BI326" i="13"/>
  <c r="BF326" i="13"/>
  <c r="H286" i="14" s="1"/>
  <c r="AS327" i="13" l="1"/>
  <c r="R326" i="13"/>
  <c r="AA327" i="13" s="1"/>
  <c r="C287" i="14" s="1"/>
  <c r="L326" i="13"/>
  <c r="O326" i="13" s="1"/>
  <c r="AV327" i="13" l="1"/>
  <c r="AJ328" i="13" s="1"/>
  <c r="I327" i="13"/>
  <c r="BI327" i="13"/>
  <c r="BF327" i="13"/>
  <c r="H287" i="14" s="1"/>
  <c r="R327" i="13" l="1"/>
  <c r="AA328" i="13" s="1"/>
  <c r="C288" i="14" s="1"/>
  <c r="L327" i="13"/>
  <c r="O327" i="13" s="1"/>
  <c r="AS328" i="13"/>
  <c r="AV328" i="13" l="1"/>
  <c r="AJ329" i="13" s="1"/>
  <c r="I328" i="13"/>
  <c r="BI328" i="13"/>
  <c r="BF328" i="13"/>
  <c r="H288" i="14" s="1"/>
  <c r="AS329" i="13" l="1"/>
  <c r="R328" i="13"/>
  <c r="AA329" i="13" s="1"/>
  <c r="C289" i="14" s="1"/>
  <c r="L328" i="13"/>
  <c r="O328" i="13" s="1"/>
  <c r="AV329" i="13" l="1"/>
  <c r="AJ330" i="13" s="1"/>
  <c r="I329" i="13"/>
  <c r="BI329" i="13"/>
  <c r="BF329" i="13"/>
  <c r="H289" i="14" s="1"/>
  <c r="AS330" i="13" l="1"/>
  <c r="R329" i="13"/>
  <c r="AA330" i="13" s="1"/>
  <c r="C290" i="14" s="1"/>
  <c r="L329" i="13"/>
  <c r="O329" i="13" s="1"/>
  <c r="AV330" i="13" l="1"/>
  <c r="AJ331" i="13" s="1"/>
  <c r="I330" i="13"/>
  <c r="BI330" i="13"/>
  <c r="BF330" i="13"/>
  <c r="H290" i="14" s="1"/>
  <c r="R330" i="13" l="1"/>
  <c r="AA331" i="13" s="1"/>
  <c r="C291" i="14" s="1"/>
  <c r="L330" i="13"/>
  <c r="O330" i="13" s="1"/>
  <c r="AS331" i="13"/>
  <c r="I331" i="13" l="1"/>
  <c r="AV331" i="13"/>
  <c r="AJ332" i="13" s="1"/>
  <c r="BI331" i="13"/>
  <c r="BF331" i="13"/>
  <c r="H291" i="14" s="1"/>
  <c r="AS332" i="13" l="1"/>
  <c r="R331" i="13"/>
  <c r="AA332" i="13" s="1"/>
  <c r="C292" i="14" s="1"/>
  <c r="L331" i="13"/>
  <c r="O331" i="13" s="1"/>
  <c r="I332" i="13" l="1"/>
  <c r="AV332" i="13"/>
  <c r="AJ333" i="13" s="1"/>
  <c r="BI332" i="13"/>
  <c r="BF332" i="13"/>
  <c r="H292" i="14" s="1"/>
  <c r="AS333" i="13" l="1"/>
  <c r="L332" i="13"/>
  <c r="O332" i="13" s="1"/>
  <c r="R332" i="13"/>
  <c r="AA333" i="13" s="1"/>
  <c r="C293" i="14" s="1"/>
  <c r="I333" i="13" l="1"/>
  <c r="AV333" i="13"/>
  <c r="AJ334" i="13" s="1"/>
  <c r="BI333" i="13"/>
  <c r="BF333" i="13"/>
  <c r="H293" i="14" s="1"/>
  <c r="AS334" i="13" l="1"/>
  <c r="L333" i="13"/>
  <c r="O333" i="13" s="1"/>
  <c r="R333" i="13"/>
  <c r="AA334" i="13" s="1"/>
  <c r="C294" i="14" s="1"/>
  <c r="AV334" i="13" l="1"/>
  <c r="AJ335" i="13" s="1"/>
  <c r="I334" i="13"/>
  <c r="BI334" i="13"/>
  <c r="BF334" i="13"/>
  <c r="H294" i="14" s="1"/>
  <c r="R334" i="13" l="1"/>
  <c r="AA335" i="13" s="1"/>
  <c r="C295" i="14" s="1"/>
  <c r="L334" i="13"/>
  <c r="O334" i="13" s="1"/>
  <c r="AS335" i="13"/>
  <c r="I335" i="13" l="1"/>
  <c r="AV335" i="13"/>
  <c r="AJ336" i="13" s="1"/>
  <c r="BI335" i="13"/>
  <c r="BF335" i="13"/>
  <c r="H295" i="14" s="1"/>
  <c r="L335" i="13" l="1"/>
  <c r="O335" i="13" s="1"/>
  <c r="R335" i="13"/>
  <c r="AA336" i="13" s="1"/>
  <c r="C296" i="14" s="1"/>
  <c r="AS336" i="13"/>
  <c r="AV336" i="13" l="1"/>
  <c r="AJ337" i="13" s="1"/>
  <c r="I336" i="13"/>
  <c r="BI336" i="13"/>
  <c r="BF336" i="13"/>
  <c r="H296" i="14" s="1"/>
  <c r="L336" i="13" l="1"/>
  <c r="O336" i="13" s="1"/>
  <c r="R336" i="13"/>
  <c r="AA337" i="13" s="1"/>
  <c r="C297" i="14" s="1"/>
  <c r="AS337" i="13"/>
  <c r="AV337" i="13" l="1"/>
  <c r="AJ338" i="13" s="1"/>
  <c r="I337" i="13"/>
  <c r="BI337" i="13"/>
  <c r="BF337" i="13"/>
  <c r="H297" i="14" s="1"/>
  <c r="AS338" i="13" l="1"/>
  <c r="R337" i="13"/>
  <c r="AA338" i="13" s="1"/>
  <c r="C298" i="14" s="1"/>
  <c r="L337" i="13"/>
  <c r="O337" i="13" s="1"/>
  <c r="AV338" i="13" l="1"/>
  <c r="AJ339" i="13" s="1"/>
  <c r="I338" i="13"/>
  <c r="BI338" i="13"/>
  <c r="BF338" i="13"/>
  <c r="H298" i="14" s="1"/>
  <c r="R338" i="13" l="1"/>
  <c r="AA339" i="13" s="1"/>
  <c r="C299" i="14" s="1"/>
  <c r="L338" i="13"/>
  <c r="O338" i="13" s="1"/>
  <c r="AS339" i="13"/>
  <c r="I339" i="13" l="1"/>
  <c r="AV339" i="13"/>
  <c r="AJ340" i="13" s="1"/>
  <c r="BI339" i="13"/>
  <c r="BF339" i="13"/>
  <c r="H299" i="14" s="1"/>
  <c r="AS340" i="13" l="1"/>
  <c r="R339" i="13"/>
  <c r="AA340" i="13" s="1"/>
  <c r="C300" i="14" s="1"/>
  <c r="L339" i="13"/>
  <c r="O339" i="13" s="1"/>
  <c r="I340" i="13" l="1"/>
  <c r="AV340" i="13"/>
  <c r="AJ341" i="13" s="1"/>
  <c r="BI340" i="13"/>
  <c r="BF340" i="13"/>
  <c r="H300" i="14" s="1"/>
  <c r="AS341" i="13" l="1"/>
  <c r="L340" i="13"/>
  <c r="O340" i="13" s="1"/>
  <c r="R340" i="13"/>
  <c r="AA341" i="13" s="1"/>
  <c r="C301" i="14" s="1"/>
  <c r="I341" i="13" l="1"/>
  <c r="AV341" i="13"/>
  <c r="AJ342" i="13" s="1"/>
  <c r="BI341" i="13"/>
  <c r="BF341" i="13"/>
  <c r="H301" i="14" s="1"/>
  <c r="L341" i="13" l="1"/>
  <c r="O341" i="13" s="1"/>
  <c r="R341" i="13"/>
  <c r="AA342" i="13" s="1"/>
  <c r="C302" i="14" s="1"/>
  <c r="AS342" i="13"/>
  <c r="AV342" i="13" l="1"/>
  <c r="AJ343" i="13" s="1"/>
  <c r="I342" i="13"/>
  <c r="BI342" i="13"/>
  <c r="BF342" i="13"/>
  <c r="H302" i="14" s="1"/>
  <c r="AS343" i="13" l="1"/>
  <c r="R342" i="13"/>
  <c r="AA343" i="13" s="1"/>
  <c r="C303" i="14" s="1"/>
  <c r="L342" i="13"/>
  <c r="O342" i="13" s="1"/>
  <c r="AV343" i="13" l="1"/>
  <c r="AJ344" i="13" s="1"/>
  <c r="I343" i="13"/>
  <c r="BI343" i="13"/>
  <c r="BF343" i="13"/>
  <c r="H303" i="14" s="1"/>
  <c r="R343" i="13" l="1"/>
  <c r="AA344" i="13" s="1"/>
  <c r="C304" i="14" s="1"/>
  <c r="L343" i="13"/>
  <c r="O343" i="13" s="1"/>
  <c r="AS344" i="13"/>
  <c r="I344" i="13" l="1"/>
  <c r="AV344" i="13"/>
  <c r="AJ345" i="13" s="1"/>
  <c r="BI344" i="13"/>
  <c r="BF344" i="13"/>
  <c r="H304" i="14" s="1"/>
  <c r="AS345" i="13" l="1"/>
  <c r="R344" i="13"/>
  <c r="AA345" i="13" s="1"/>
  <c r="C305" i="14" s="1"/>
  <c r="L344" i="13"/>
  <c r="O344" i="13" s="1"/>
  <c r="I345" i="13" l="1"/>
  <c r="AV345" i="13"/>
  <c r="AJ346" i="13" s="1"/>
  <c r="BI345" i="13"/>
  <c r="BF345" i="13"/>
  <c r="H305" i="14" s="1"/>
  <c r="R345" i="13" l="1"/>
  <c r="AA346" i="13" s="1"/>
  <c r="C306" i="14" s="1"/>
  <c r="L345" i="13"/>
  <c r="O345" i="13" s="1"/>
  <c r="AS346" i="13"/>
  <c r="AV346" i="13" l="1"/>
  <c r="AJ347" i="13" s="1"/>
  <c r="AS347" i="13" s="1"/>
  <c r="I346" i="13"/>
  <c r="BI346" i="13"/>
  <c r="BF346" i="13"/>
  <c r="H306" i="14" s="1"/>
  <c r="AV347" i="13" l="1"/>
  <c r="I347" i="13"/>
  <c r="R346" i="13"/>
  <c r="AA347" i="13" s="1"/>
  <c r="L346" i="13"/>
  <c r="O346" i="13" s="1"/>
  <c r="R347" i="13" l="1"/>
  <c r="L347" i="13"/>
  <c r="O347" i="13" l="1"/>
  <c r="L348" i="13"/>
  <c r="I348" i="13" s="1"/>
  <c r="AZ222" i="13" l="1"/>
  <c r="AB223" i="13" s="1"/>
  <c r="D183" i="14" s="1"/>
  <c r="BJ222" i="13"/>
  <c r="BH214" i="13"/>
  <c r="AX214" i="13" s="1"/>
  <c r="AZ223" i="13" l="1"/>
  <c r="BD222" i="13"/>
  <c r="Z215" i="13"/>
  <c r="BB214" i="13"/>
  <c r="BH215" i="13"/>
  <c r="BA214" i="13"/>
  <c r="AZ224" i="13"/>
  <c r="AT223" i="13" l="1"/>
  <c r="BG222" i="13"/>
  <c r="I182" i="14" s="1"/>
  <c r="BD223" i="13"/>
  <c r="BJ223" i="13"/>
  <c r="BD224" i="13"/>
  <c r="AZ225" i="13"/>
  <c r="AR215" i="13"/>
  <c r="BE214" i="13"/>
  <c r="G174" i="14" s="1"/>
  <c r="F425" i="7"/>
  <c r="B175" i="14"/>
  <c r="BG223" i="13" l="1"/>
  <c r="I183" i="14" s="1"/>
  <c r="J223" i="13"/>
  <c r="AW223" i="13"/>
  <c r="AK224" i="13" s="1"/>
  <c r="AT224" i="13" s="1"/>
  <c r="G426" i="7"/>
  <c r="H426" i="7"/>
  <c r="I426" i="7"/>
  <c r="J426" i="7"/>
  <c r="K426" i="7"/>
  <c r="H215" i="13"/>
  <c r="AU215" i="13"/>
  <c r="AI216" i="13" s="1"/>
  <c r="AW224" i="13"/>
  <c r="AK225" i="13" s="1"/>
  <c r="J224" i="13"/>
  <c r="BD225" i="13"/>
  <c r="AZ226" i="13"/>
  <c r="BG224" i="13"/>
  <c r="I184" i="14" s="1"/>
  <c r="AX215" i="13"/>
  <c r="M223" i="13" l="1"/>
  <c r="P223" i="13" s="1"/>
  <c r="S223" i="13"/>
  <c r="AB224" i="13" s="1"/>
  <c r="D184" i="14" s="1"/>
  <c r="S224" i="13"/>
  <c r="AB225" i="13" s="1"/>
  <c r="D185" i="14" s="1"/>
  <c r="M224" i="13"/>
  <c r="P224" i="13" s="1"/>
  <c r="AT225" i="13"/>
  <c r="Q215" i="13"/>
  <c r="Z216" i="13" s="1"/>
  <c r="BK215" i="13"/>
  <c r="BH216" i="13" s="1"/>
  <c r="K215" i="13"/>
  <c r="N215" i="13" s="1"/>
  <c r="BB215" i="13"/>
  <c r="BE215" i="13" s="1"/>
  <c r="G175" i="14" s="1"/>
  <c r="BA215" i="13"/>
  <c r="BD226" i="13"/>
  <c r="AZ227" i="13"/>
  <c r="L426" i="7"/>
  <c r="G326" i="12" s="1"/>
  <c r="BJ224" i="13" l="1"/>
  <c r="AW225" i="13"/>
  <c r="AK226" i="13" s="1"/>
  <c r="J225" i="13"/>
  <c r="BJ225" i="13"/>
  <c r="B176" i="14"/>
  <c r="F426" i="7"/>
  <c r="BG225" i="13"/>
  <c r="I185" i="14" s="1"/>
  <c r="H326" i="12"/>
  <c r="I326" i="12" s="1"/>
  <c r="E176" i="14"/>
  <c r="AZ228" i="13"/>
  <c r="BD227" i="13"/>
  <c r="AR216" i="13"/>
  <c r="J327" i="12" l="1"/>
  <c r="F176" i="14"/>
  <c r="AZ229" i="13"/>
  <c r="BD228" i="13"/>
  <c r="J427" i="7"/>
  <c r="K427" i="7"/>
  <c r="I427" i="7"/>
  <c r="G427" i="7"/>
  <c r="H427" i="7"/>
  <c r="S225" i="13"/>
  <c r="AB226" i="13" s="1"/>
  <c r="D186" i="14" s="1"/>
  <c r="M225" i="13"/>
  <c r="P225" i="13" s="1"/>
  <c r="H216" i="13"/>
  <c r="AU216" i="13"/>
  <c r="AI217" i="13" s="1"/>
  <c r="AT226" i="13"/>
  <c r="AX216" i="13"/>
  <c r="BB216" i="13" l="1"/>
  <c r="BE216" i="13" s="1"/>
  <c r="G176" i="14" s="1"/>
  <c r="BA216" i="13"/>
  <c r="J226" i="13"/>
  <c r="AW226" i="13"/>
  <c r="AK227" i="13" s="1"/>
  <c r="BJ226" i="13"/>
  <c r="BG226" i="13"/>
  <c r="I186" i="14" s="1"/>
  <c r="BD229" i="13"/>
  <c r="AZ230" i="13"/>
  <c r="Q216" i="13"/>
  <c r="Z217" i="13" s="1"/>
  <c r="K216" i="13"/>
  <c r="N216" i="13" s="1"/>
  <c r="BK216" i="13"/>
  <c r="BH217" i="13" s="1"/>
  <c r="L427" i="7"/>
  <c r="G327" i="12" s="1"/>
  <c r="H327" i="12" l="1"/>
  <c r="I327" i="12" s="1"/>
  <c r="E177" i="14"/>
  <c r="AT227" i="13"/>
  <c r="S226" i="13"/>
  <c r="AB227" i="13" s="1"/>
  <c r="D187" i="14" s="1"/>
  <c r="M226" i="13"/>
  <c r="P226" i="13" s="1"/>
  <c r="B177" i="14"/>
  <c r="F427" i="7"/>
  <c r="BD230" i="13"/>
  <c r="AZ231" i="13"/>
  <c r="AR217" i="13"/>
  <c r="K428" i="7" l="1"/>
  <c r="I428" i="7"/>
  <c r="G428" i="7"/>
  <c r="J428" i="7"/>
  <c r="H428" i="7"/>
  <c r="BD231" i="13"/>
  <c r="AZ232" i="13"/>
  <c r="J227" i="13"/>
  <c r="AW227" i="13"/>
  <c r="AK228" i="13" s="1"/>
  <c r="BJ227" i="13"/>
  <c r="BG227" i="13"/>
  <c r="I187" i="14" s="1"/>
  <c r="AU217" i="13"/>
  <c r="AI218" i="13" s="1"/>
  <c r="H217" i="13"/>
  <c r="F177" i="14"/>
  <c r="J328" i="12"/>
  <c r="AX217" i="13"/>
  <c r="AT228" i="13" l="1"/>
  <c r="Q217" i="13"/>
  <c r="Z218" i="13" s="1"/>
  <c r="K217" i="13"/>
  <c r="N217" i="13" s="1"/>
  <c r="BK217" i="13"/>
  <c r="S227" i="13"/>
  <c r="AB228" i="13" s="1"/>
  <c r="D188" i="14" s="1"/>
  <c r="M227" i="13"/>
  <c r="P227" i="13" s="1"/>
  <c r="BB217" i="13"/>
  <c r="BE217" i="13" s="1"/>
  <c r="G177" i="14" s="1"/>
  <c r="BA217" i="13"/>
  <c r="BH218" i="13"/>
  <c r="BD232" i="13"/>
  <c r="AZ233" i="13"/>
  <c r="L428" i="7"/>
  <c r="G328" i="12" s="1"/>
  <c r="AR218" i="13" l="1"/>
  <c r="AX218" i="13" s="1"/>
  <c r="H218" i="13"/>
  <c r="AU218" i="13"/>
  <c r="AI219" i="13" s="1"/>
  <c r="H328" i="12"/>
  <c r="I328" i="12" s="1"/>
  <c r="E178" i="14"/>
  <c r="B178" i="14"/>
  <c r="F428" i="7"/>
  <c r="BD233" i="13"/>
  <c r="AZ234" i="13"/>
  <c r="J228" i="13"/>
  <c r="AW228" i="13"/>
  <c r="AK229" i="13" s="1"/>
  <c r="BJ228" i="13"/>
  <c r="BG228" i="13"/>
  <c r="I188" i="14" s="1"/>
  <c r="BB218" i="13" l="1"/>
  <c r="BE218" i="13" s="1"/>
  <c r="G178" i="14" s="1"/>
  <c r="BA218" i="13"/>
  <c r="F178" i="14"/>
  <c r="J329" i="12"/>
  <c r="BD234" i="13"/>
  <c r="AZ235" i="13"/>
  <c r="F429" i="7"/>
  <c r="H429" i="7"/>
  <c r="J429" i="7"/>
  <c r="G429" i="7"/>
  <c r="K429" i="7"/>
  <c r="I429" i="7"/>
  <c r="AR219" i="13"/>
  <c r="Q218" i="13"/>
  <c r="Z219" i="13" s="1"/>
  <c r="B179" i="14" s="1"/>
  <c r="BK218" i="13"/>
  <c r="BH219" i="13" s="1"/>
  <c r="AX219" i="13" s="1"/>
  <c r="K218" i="13"/>
  <c r="N218" i="13" s="1"/>
  <c r="AT229" i="13"/>
  <c r="S228" i="13"/>
  <c r="AB229" i="13" s="1"/>
  <c r="D189" i="14" s="1"/>
  <c r="M228" i="13"/>
  <c r="P228" i="13" s="1"/>
  <c r="J430" i="7" l="1"/>
  <c r="H430" i="7"/>
  <c r="BB219" i="13"/>
  <c r="BE219" i="13" s="1"/>
  <c r="G179" i="14" s="1"/>
  <c r="BA219" i="13"/>
  <c r="AW229" i="13"/>
  <c r="AK230" i="13" s="1"/>
  <c r="J229" i="13"/>
  <c r="BJ229" i="13"/>
  <c r="BG229" i="13"/>
  <c r="I189" i="14" s="1"/>
  <c r="L429" i="7"/>
  <c r="G329" i="12" s="1"/>
  <c r="G430" i="7"/>
  <c r="AZ236" i="13"/>
  <c r="BD235" i="13"/>
  <c r="AU219" i="13"/>
  <c r="AI220" i="13" s="1"/>
  <c r="H219" i="13"/>
  <c r="I430" i="7"/>
  <c r="K430" i="7"/>
  <c r="AR220" i="13" l="1"/>
  <c r="H329" i="12"/>
  <c r="I329" i="12" s="1"/>
  <c r="E179" i="14"/>
  <c r="Q219" i="13"/>
  <c r="Z220" i="13" s="1"/>
  <c r="K219" i="13"/>
  <c r="N219" i="13" s="1"/>
  <c r="BK219" i="13"/>
  <c r="BH220" i="13" s="1"/>
  <c r="AX220" i="13" s="1"/>
  <c r="S229" i="13"/>
  <c r="AB230" i="13" s="1"/>
  <c r="D190" i="14" s="1"/>
  <c r="M229" i="13"/>
  <c r="P229" i="13" s="1"/>
  <c r="AT230" i="13"/>
  <c r="AZ237" i="13"/>
  <c r="BD236" i="13"/>
  <c r="L430" i="7"/>
  <c r="G330" i="12" s="1"/>
  <c r="BB220" i="13" l="1"/>
  <c r="BE220" i="13" s="1"/>
  <c r="G180" i="14" s="1"/>
  <c r="BA220" i="13"/>
  <c r="B180" i="14"/>
  <c r="F430" i="7"/>
  <c r="H330" i="12"/>
  <c r="I330" i="12" s="1"/>
  <c r="E180" i="14"/>
  <c r="F179" i="14"/>
  <c r="J330" i="12"/>
  <c r="BD237" i="13"/>
  <c r="AZ238" i="13"/>
  <c r="AW230" i="13"/>
  <c r="AK231" i="13" s="1"/>
  <c r="J230" i="13"/>
  <c r="BJ230" i="13"/>
  <c r="BG230" i="13"/>
  <c r="I190" i="14" s="1"/>
  <c r="AU220" i="13"/>
  <c r="AI221" i="13" s="1"/>
  <c r="H220" i="13"/>
  <c r="F180" i="14" l="1"/>
  <c r="Q220" i="13"/>
  <c r="Z221" i="13" s="1"/>
  <c r="B181" i="14" s="1"/>
  <c r="BK220" i="13"/>
  <c r="BH221" i="13" s="1"/>
  <c r="K220" i="13"/>
  <c r="N220" i="13" s="1"/>
  <c r="AR221" i="13"/>
  <c r="F431" i="7"/>
  <c r="J431" i="7"/>
  <c r="H431" i="7"/>
  <c r="I431" i="7"/>
  <c r="I432" i="7" s="1"/>
  <c r="K431" i="7"/>
  <c r="G431" i="7"/>
  <c r="S230" i="13"/>
  <c r="AB231" i="13" s="1"/>
  <c r="D191" i="14" s="1"/>
  <c r="M230" i="13"/>
  <c r="P230" i="13" s="1"/>
  <c r="AT231" i="13"/>
  <c r="BD238" i="13"/>
  <c r="AZ239" i="13"/>
  <c r="J331" i="12"/>
  <c r="H432" i="7" l="1"/>
  <c r="J432" i="7"/>
  <c r="AU221" i="13"/>
  <c r="AI222" i="13" s="1"/>
  <c r="H221" i="13"/>
  <c r="AX221" i="13"/>
  <c r="BD239" i="13"/>
  <c r="AZ240" i="13"/>
  <c r="AW231" i="13"/>
  <c r="AK232" i="13" s="1"/>
  <c r="J231" i="13"/>
  <c r="BJ231" i="13"/>
  <c r="BG231" i="13"/>
  <c r="I191" i="14" s="1"/>
  <c r="G432" i="7"/>
  <c r="L431" i="7"/>
  <c r="G331" i="12" s="1"/>
  <c r="K432" i="7"/>
  <c r="BD240" i="13" l="1"/>
  <c r="AZ241" i="13"/>
  <c r="BB221" i="13"/>
  <c r="BE221" i="13" s="1"/>
  <c r="G181" i="14" s="1"/>
  <c r="BA221" i="13"/>
  <c r="H331" i="12"/>
  <c r="I331" i="12" s="1"/>
  <c r="E181" i="14"/>
  <c r="L432" i="7"/>
  <c r="G332" i="12" s="1"/>
  <c r="S231" i="13"/>
  <c r="AB232" i="13" s="1"/>
  <c r="D192" i="14" s="1"/>
  <c r="M231" i="13"/>
  <c r="P231" i="13" s="1"/>
  <c r="Q221" i="13"/>
  <c r="Z222" i="13" s="1"/>
  <c r="K221" i="13"/>
  <c r="N221" i="13" s="1"/>
  <c r="BK221" i="13"/>
  <c r="BH222" i="13" s="1"/>
  <c r="AT232" i="13"/>
  <c r="AR222" i="13" l="1"/>
  <c r="AX222" i="13" s="1"/>
  <c r="H222" i="13"/>
  <c r="AU222" i="13"/>
  <c r="AI223" i="13" s="1"/>
  <c r="F181" i="14"/>
  <c r="J332" i="12"/>
  <c r="J232" i="13"/>
  <c r="AW232" i="13"/>
  <c r="AK233" i="13" s="1"/>
  <c r="BJ232" i="13"/>
  <c r="BG232" i="13"/>
  <c r="I192" i="14" s="1"/>
  <c r="B182" i="14"/>
  <c r="F432" i="7"/>
  <c r="AZ242" i="13"/>
  <c r="BD241" i="13"/>
  <c r="H332" i="12"/>
  <c r="I332" i="12" s="1"/>
  <c r="E182" i="14"/>
  <c r="BB222" i="13" l="1"/>
  <c r="BE222" i="13" s="1"/>
  <c r="G182" i="14" s="1"/>
  <c r="BA222" i="13"/>
  <c r="F182" i="14"/>
  <c r="AT233" i="13"/>
  <c r="AR223" i="13"/>
  <c r="S232" i="13"/>
  <c r="AB233" i="13" s="1"/>
  <c r="D193" i="14" s="1"/>
  <c r="M232" i="13"/>
  <c r="P232" i="13" s="1"/>
  <c r="J333" i="12"/>
  <c r="Q222" i="13"/>
  <c r="Z223" i="13" s="1"/>
  <c r="B183" i="14" s="1"/>
  <c r="K222" i="13"/>
  <c r="N222" i="13" s="1"/>
  <c r="BK222" i="13"/>
  <c r="BH223" i="13" s="1"/>
  <c r="AZ243" i="13"/>
  <c r="BD242" i="13"/>
  <c r="H433" i="7"/>
  <c r="J433" i="7"/>
  <c r="I433" i="7"/>
  <c r="K433" i="7"/>
  <c r="G433" i="7"/>
  <c r="H223" i="13" l="1"/>
  <c r="AU223" i="13"/>
  <c r="AI224" i="13" s="1"/>
  <c r="L433" i="7"/>
  <c r="G333" i="12" s="1"/>
  <c r="F433" i="7"/>
  <c r="J434" i="7" s="1"/>
  <c r="AW233" i="13"/>
  <c r="AK234" i="13" s="1"/>
  <c r="J233" i="13"/>
  <c r="BJ233" i="13"/>
  <c r="BG233" i="13"/>
  <c r="I193" i="14" s="1"/>
  <c r="BD243" i="13"/>
  <c r="AZ244" i="13"/>
  <c r="AX223" i="13"/>
  <c r="S233" i="13" l="1"/>
  <c r="AB234" i="13" s="1"/>
  <c r="D194" i="14" s="1"/>
  <c r="M233" i="13"/>
  <c r="P233" i="13" s="1"/>
  <c r="AT234" i="13"/>
  <c r="H434" i="7"/>
  <c r="BB223" i="13"/>
  <c r="BE223" i="13" s="1"/>
  <c r="G183" i="14" s="1"/>
  <c r="BA223" i="13"/>
  <c r="K434" i="7"/>
  <c r="H333" i="12"/>
  <c r="I333" i="12" s="1"/>
  <c r="E183" i="14"/>
  <c r="BD244" i="13"/>
  <c r="AZ245" i="13"/>
  <c r="G434" i="7"/>
  <c r="Q223" i="13"/>
  <c r="Z224" i="13" s="1"/>
  <c r="B184" i="14" s="1"/>
  <c r="BK223" i="13"/>
  <c r="BH224" i="13" s="1"/>
  <c r="K223" i="13"/>
  <c r="N223" i="13" s="1"/>
  <c r="I434" i="7"/>
  <c r="L434" i="7" l="1"/>
  <c r="G334" i="12" s="1"/>
  <c r="AR224" i="13"/>
  <c r="J234" i="13"/>
  <c r="AW234" i="13"/>
  <c r="AK235" i="13" s="1"/>
  <c r="BJ234" i="13"/>
  <c r="BG234" i="13"/>
  <c r="I194" i="14" s="1"/>
  <c r="BD245" i="13"/>
  <c r="AZ246" i="13"/>
  <c r="F434" i="7"/>
  <c r="I435" i="7" s="1"/>
  <c r="F183" i="14"/>
  <c r="J334" i="12"/>
  <c r="H435" i="7" l="1"/>
  <c r="K435" i="7"/>
  <c r="G435" i="7"/>
  <c r="H224" i="13"/>
  <c r="AU224" i="13"/>
  <c r="AI225" i="13" s="1"/>
  <c r="BD246" i="13"/>
  <c r="AZ247" i="13"/>
  <c r="AT235" i="13"/>
  <c r="S234" i="13"/>
  <c r="AB235" i="13" s="1"/>
  <c r="D195" i="14" s="1"/>
  <c r="M234" i="13"/>
  <c r="P234" i="13" s="1"/>
  <c r="J435" i="7"/>
  <c r="H334" i="12"/>
  <c r="I334" i="12" s="1"/>
  <c r="E184" i="14"/>
  <c r="AX224" i="13"/>
  <c r="J235" i="13" l="1"/>
  <c r="AW235" i="13"/>
  <c r="AK236" i="13" s="1"/>
  <c r="BJ235" i="13"/>
  <c r="BG235" i="13"/>
  <c r="I195" i="14" s="1"/>
  <c r="AZ248" i="13"/>
  <c r="BD247" i="13"/>
  <c r="BB224" i="13"/>
  <c r="BE224" i="13" s="1"/>
  <c r="G184" i="14" s="1"/>
  <c r="BA224" i="13"/>
  <c r="F184" i="14"/>
  <c r="L435" i="7"/>
  <c r="G335" i="12" s="1"/>
  <c r="Q224" i="13"/>
  <c r="Z225" i="13" s="1"/>
  <c r="K224" i="13"/>
  <c r="N224" i="13" s="1"/>
  <c r="BK224" i="13"/>
  <c r="BH225" i="13" s="1"/>
  <c r="J335" i="12"/>
  <c r="B185" i="14" l="1"/>
  <c r="F435" i="7"/>
  <c r="AR225" i="13"/>
  <c r="AZ249" i="13"/>
  <c r="BD248" i="13"/>
  <c r="H335" i="12"/>
  <c r="I335" i="12" s="1"/>
  <c r="E185" i="14"/>
  <c r="AT236" i="13"/>
  <c r="S235" i="13"/>
  <c r="AB236" i="13" s="1"/>
  <c r="D196" i="14" s="1"/>
  <c r="M235" i="13"/>
  <c r="P235" i="13" s="1"/>
  <c r="AU225" i="13" l="1"/>
  <c r="AI226" i="13" s="1"/>
  <c r="H225" i="13"/>
  <c r="F185" i="14"/>
  <c r="BD249" i="13"/>
  <c r="AZ250" i="13"/>
  <c r="I436" i="7"/>
  <c r="K436" i="7"/>
  <c r="G436" i="7"/>
  <c r="H436" i="7"/>
  <c r="J436" i="7"/>
  <c r="J336" i="12"/>
  <c r="J236" i="13"/>
  <c r="AW236" i="13"/>
  <c r="AK237" i="13" s="1"/>
  <c r="BJ236" i="13"/>
  <c r="BG236" i="13"/>
  <c r="I196" i="14" s="1"/>
  <c r="AX225" i="13"/>
  <c r="L436" i="7" l="1"/>
  <c r="G336" i="12" s="1"/>
  <c r="BB225" i="13"/>
  <c r="BE225" i="13" s="1"/>
  <c r="G185" i="14" s="1"/>
  <c r="BA225" i="13"/>
  <c r="BD250" i="13"/>
  <c r="AZ251" i="13"/>
  <c r="AT237" i="13"/>
  <c r="S236" i="13"/>
  <c r="AB237" i="13" s="1"/>
  <c r="D197" i="14" s="1"/>
  <c r="M236" i="13"/>
  <c r="P236" i="13" s="1"/>
  <c r="Q225" i="13"/>
  <c r="Z226" i="13" s="1"/>
  <c r="K225" i="13"/>
  <c r="N225" i="13" s="1"/>
  <c r="BK225" i="13"/>
  <c r="BH226" i="13" s="1"/>
  <c r="AR226" i="13" l="1"/>
  <c r="AX226" i="13" s="1"/>
  <c r="B186" i="14"/>
  <c r="F436" i="7"/>
  <c r="AU226" i="13"/>
  <c r="AI227" i="13" s="1"/>
  <c r="H226" i="13"/>
  <c r="BD251" i="13"/>
  <c r="AZ252" i="13"/>
  <c r="AW237" i="13"/>
  <c r="AK238" i="13" s="1"/>
  <c r="J237" i="13"/>
  <c r="BJ237" i="13"/>
  <c r="BG237" i="13"/>
  <c r="I197" i="14" s="1"/>
  <c r="H336" i="12"/>
  <c r="I336" i="12" s="1"/>
  <c r="E186" i="14"/>
  <c r="BB226" i="13" l="1"/>
  <c r="BE226" i="13" s="1"/>
  <c r="G186" i="14" s="1"/>
  <c r="BA226" i="13"/>
  <c r="Q226" i="13"/>
  <c r="Z227" i="13" s="1"/>
  <c r="B187" i="14" s="1"/>
  <c r="BK226" i="13"/>
  <c r="BH227" i="13" s="1"/>
  <c r="K226" i="13"/>
  <c r="N226" i="13" s="1"/>
  <c r="BD252" i="13"/>
  <c r="AZ253" i="13"/>
  <c r="AR227" i="13"/>
  <c r="F437" i="7"/>
  <c r="G437" i="7"/>
  <c r="I437" i="7"/>
  <c r="K437" i="7"/>
  <c r="J437" i="7"/>
  <c r="H437" i="7"/>
  <c r="F186" i="14"/>
  <c r="J337" i="12"/>
  <c r="S237" i="13"/>
  <c r="AB238" i="13" s="1"/>
  <c r="D198" i="14" s="1"/>
  <c r="M237" i="13"/>
  <c r="P237" i="13" s="1"/>
  <c r="AT238" i="13"/>
  <c r="I438" i="7" l="1"/>
  <c r="AU227" i="13"/>
  <c r="AI228" i="13" s="1"/>
  <c r="H227" i="13"/>
  <c r="L437" i="7"/>
  <c r="G337" i="12" s="1"/>
  <c r="G438" i="7"/>
  <c r="AW238" i="13"/>
  <c r="AK239" i="13" s="1"/>
  <c r="J238" i="13"/>
  <c r="BJ238" i="13"/>
  <c r="BG238" i="13"/>
  <c r="I198" i="14" s="1"/>
  <c r="J438" i="7"/>
  <c r="AZ254" i="13"/>
  <c r="BD253" i="13"/>
  <c r="H438" i="7"/>
  <c r="AX227" i="13"/>
  <c r="K438" i="7"/>
  <c r="AT239" i="13" l="1"/>
  <c r="S238" i="13"/>
  <c r="AB239" i="13" s="1"/>
  <c r="D199" i="14" s="1"/>
  <c r="M238" i="13"/>
  <c r="P238" i="13" s="1"/>
  <c r="BB227" i="13"/>
  <c r="BE227" i="13" s="1"/>
  <c r="G187" i="14" s="1"/>
  <c r="BA227" i="13"/>
  <c r="L438" i="7"/>
  <c r="G338" i="12" s="1"/>
  <c r="H337" i="12"/>
  <c r="I337" i="12" s="1"/>
  <c r="E187" i="14"/>
  <c r="Q227" i="13"/>
  <c r="Z228" i="13" s="1"/>
  <c r="BK227" i="13"/>
  <c r="BH228" i="13" s="1"/>
  <c r="K227" i="13"/>
  <c r="N227" i="13" s="1"/>
  <c r="AZ255" i="13"/>
  <c r="BD254" i="13"/>
  <c r="AR228" i="13" l="1"/>
  <c r="AX228" i="13" s="1"/>
  <c r="H228" i="13"/>
  <c r="AU228" i="13"/>
  <c r="AI229" i="13" s="1"/>
  <c r="H338" i="12"/>
  <c r="I338" i="12" s="1"/>
  <c r="E188" i="14"/>
  <c r="BD255" i="13"/>
  <c r="AZ256" i="13"/>
  <c r="B188" i="14"/>
  <c r="F438" i="7"/>
  <c r="AW239" i="13"/>
  <c r="AK240" i="13" s="1"/>
  <c r="J239" i="13"/>
  <c r="BJ239" i="13"/>
  <c r="BG239" i="13"/>
  <c r="I199" i="14" s="1"/>
  <c r="F187" i="14"/>
  <c r="J338" i="12"/>
  <c r="BB228" i="13" l="1"/>
  <c r="BE228" i="13" s="1"/>
  <c r="G188" i="14" s="1"/>
  <c r="BA228" i="13"/>
  <c r="J339" i="12"/>
  <c r="BD256" i="13"/>
  <c r="AZ257" i="13"/>
  <c r="F188" i="14"/>
  <c r="AR229" i="13"/>
  <c r="Q228" i="13"/>
  <c r="Z229" i="13" s="1"/>
  <c r="B189" i="14" s="1"/>
  <c r="K228" i="13"/>
  <c r="N228" i="13" s="1"/>
  <c r="BK228" i="13"/>
  <c r="BH229" i="13" s="1"/>
  <c r="S239" i="13"/>
  <c r="AB240" i="13" s="1"/>
  <c r="D200" i="14" s="1"/>
  <c r="M239" i="13"/>
  <c r="P239" i="13" s="1"/>
  <c r="AT240" i="13"/>
  <c r="I439" i="7"/>
  <c r="J439" i="7"/>
  <c r="G439" i="7"/>
  <c r="K439" i="7"/>
  <c r="H439" i="7"/>
  <c r="AX229" i="13" l="1"/>
  <c r="BB229" i="13"/>
  <c r="BE229" i="13" s="1"/>
  <c r="G189" i="14" s="1"/>
  <c r="BA229" i="13"/>
  <c r="AU229" i="13"/>
  <c r="AI230" i="13" s="1"/>
  <c r="H229" i="13"/>
  <c r="L439" i="7"/>
  <c r="G339" i="12" s="1"/>
  <c r="F439" i="7"/>
  <c r="H440" i="7" s="1"/>
  <c r="J240" i="13"/>
  <c r="AW240" i="13"/>
  <c r="AK241" i="13" s="1"/>
  <c r="BJ240" i="13"/>
  <c r="BG240" i="13"/>
  <c r="I200" i="14" s="1"/>
  <c r="BD257" i="13"/>
  <c r="AZ258" i="13"/>
  <c r="I440" i="7" l="1"/>
  <c r="K440" i="7"/>
  <c r="G440" i="7"/>
  <c r="H339" i="12"/>
  <c r="I339" i="12" s="1"/>
  <c r="E189" i="14"/>
  <c r="BD258" i="13"/>
  <c r="AZ259" i="13"/>
  <c r="Q229" i="13"/>
  <c r="Z230" i="13" s="1"/>
  <c r="B190" i="14" s="1"/>
  <c r="K229" i="13"/>
  <c r="N229" i="13" s="1"/>
  <c r="BK229" i="13"/>
  <c r="BH230" i="13" s="1"/>
  <c r="AR230" i="13"/>
  <c r="AT241" i="13"/>
  <c r="S240" i="13"/>
  <c r="AB241" i="13" s="1"/>
  <c r="D201" i="14" s="1"/>
  <c r="M240" i="13"/>
  <c r="P240" i="13" s="1"/>
  <c r="J440" i="7"/>
  <c r="F189" i="14" l="1"/>
  <c r="J340" i="12"/>
  <c r="AZ260" i="13"/>
  <c r="BD259" i="13"/>
  <c r="F440" i="7"/>
  <c r="J241" i="13"/>
  <c r="AW241" i="13"/>
  <c r="AK242" i="13" s="1"/>
  <c r="BJ241" i="13"/>
  <c r="BG241" i="13"/>
  <c r="I201" i="14" s="1"/>
  <c r="H230" i="13"/>
  <c r="AU230" i="13"/>
  <c r="AI231" i="13" s="1"/>
  <c r="L440" i="7"/>
  <c r="G340" i="12" s="1"/>
  <c r="AX230" i="13"/>
  <c r="S241" i="13" l="1"/>
  <c r="AB242" i="13" s="1"/>
  <c r="D202" i="14" s="1"/>
  <c r="M241" i="13"/>
  <c r="P241" i="13" s="1"/>
  <c r="AT242" i="13"/>
  <c r="G441" i="7"/>
  <c r="H441" i="7"/>
  <c r="I441" i="7"/>
  <c r="K441" i="7"/>
  <c r="J441" i="7"/>
  <c r="BB230" i="13"/>
  <c r="BE230" i="13" s="1"/>
  <c r="G190" i="14" s="1"/>
  <c r="BA230" i="13"/>
  <c r="BH231" i="13"/>
  <c r="AZ261" i="13"/>
  <c r="BD260" i="13"/>
  <c r="H340" i="12"/>
  <c r="I340" i="12" s="1"/>
  <c r="E190" i="14"/>
  <c r="J341" i="12"/>
  <c r="Q230" i="13"/>
  <c r="Z231" i="13" s="1"/>
  <c r="B191" i="14" s="1"/>
  <c r="K230" i="13"/>
  <c r="N230" i="13" s="1"/>
  <c r="BK230" i="13"/>
  <c r="AR231" i="13" l="1"/>
  <c r="AU231" i="13"/>
  <c r="AI232" i="13" s="1"/>
  <c r="H231" i="13"/>
  <c r="F441" i="7"/>
  <c r="BD261" i="13"/>
  <c r="AZ262" i="13"/>
  <c r="AX231" i="13"/>
  <c r="F190" i="14"/>
  <c r="L441" i="7"/>
  <c r="G341" i="12" s="1"/>
  <c r="J242" i="13"/>
  <c r="AW242" i="13"/>
  <c r="AK243" i="13" s="1"/>
  <c r="BJ242" i="13"/>
  <c r="BG242" i="13"/>
  <c r="I202" i="14" s="1"/>
  <c r="BB231" i="13" l="1"/>
  <c r="BE231" i="13" s="1"/>
  <c r="G191" i="14" s="1"/>
  <c r="BA231" i="13"/>
  <c r="I442" i="7"/>
  <c r="J442" i="7"/>
  <c r="BD262" i="13"/>
  <c r="AZ263" i="13"/>
  <c r="AT243" i="13"/>
  <c r="S242" i="13"/>
  <c r="AB243" i="13" s="1"/>
  <c r="D203" i="14" s="1"/>
  <c r="M242" i="13"/>
  <c r="P242" i="13" s="1"/>
  <c r="H341" i="12"/>
  <c r="I341" i="12" s="1"/>
  <c r="E191" i="14"/>
  <c r="Q231" i="13"/>
  <c r="Z232" i="13" s="1"/>
  <c r="B192" i="14" s="1"/>
  <c r="K231" i="13"/>
  <c r="N231" i="13" s="1"/>
  <c r="BK231" i="13"/>
  <c r="BH232" i="13" s="1"/>
  <c r="G442" i="7"/>
  <c r="AR232" i="13"/>
  <c r="H442" i="7"/>
  <c r="K442" i="7"/>
  <c r="AX232" i="13" l="1"/>
  <c r="BB232" i="13"/>
  <c r="BE232" i="13" s="1"/>
  <c r="G192" i="14" s="1"/>
  <c r="BA232" i="13"/>
  <c r="L442" i="7"/>
  <c r="G342" i="12" s="1"/>
  <c r="AU232" i="13"/>
  <c r="AI233" i="13" s="1"/>
  <c r="H232" i="13"/>
  <c r="BD263" i="13"/>
  <c r="AZ264" i="13"/>
  <c r="F442" i="7"/>
  <c r="J443" i="7" s="1"/>
  <c r="AW243" i="13"/>
  <c r="AK244" i="13" s="1"/>
  <c r="J243" i="13"/>
  <c r="BJ243" i="13"/>
  <c r="BG243" i="13"/>
  <c r="I203" i="14" s="1"/>
  <c r="F191" i="14"/>
  <c r="J342" i="12"/>
  <c r="K443" i="7" l="1"/>
  <c r="H443" i="7"/>
  <c r="I443" i="7"/>
  <c r="G443" i="7"/>
  <c r="BD264" i="13"/>
  <c r="AZ265" i="13"/>
  <c r="Q232" i="13"/>
  <c r="Z233" i="13" s="1"/>
  <c r="B193" i="14" s="1"/>
  <c r="K232" i="13"/>
  <c r="N232" i="13" s="1"/>
  <c r="BK232" i="13"/>
  <c r="BH233" i="13" s="1"/>
  <c r="AR233" i="13"/>
  <c r="L443" i="7"/>
  <c r="G343" i="12" s="1"/>
  <c r="H342" i="12"/>
  <c r="I342" i="12" s="1"/>
  <c r="E192" i="14"/>
  <c r="S243" i="13"/>
  <c r="AB244" i="13" s="1"/>
  <c r="D204" i="14" s="1"/>
  <c r="M243" i="13"/>
  <c r="P243" i="13" s="1"/>
  <c r="AT244" i="13"/>
  <c r="AX233" i="13" l="1"/>
  <c r="F443" i="7"/>
  <c r="AW244" i="13"/>
  <c r="AK245" i="13" s="1"/>
  <c r="J244" i="13"/>
  <c r="BJ244" i="13"/>
  <c r="BG244" i="13"/>
  <c r="I204" i="14" s="1"/>
  <c r="BB233" i="13"/>
  <c r="BE233" i="13" s="1"/>
  <c r="G193" i="14" s="1"/>
  <c r="BA233" i="13"/>
  <c r="I343" i="12"/>
  <c r="F192" i="14"/>
  <c r="H444" i="7"/>
  <c r="AZ266" i="13"/>
  <c r="BD265" i="13"/>
  <c r="G444" i="7"/>
  <c r="K444" i="7"/>
  <c r="H343" i="12"/>
  <c r="E193" i="14"/>
  <c r="I444" i="7"/>
  <c r="H233" i="13"/>
  <c r="AU233" i="13"/>
  <c r="AI234" i="13" s="1"/>
  <c r="J343" i="12"/>
  <c r="J444" i="7"/>
  <c r="J344" i="12" l="1"/>
  <c r="AR234" i="13"/>
  <c r="Q233" i="13"/>
  <c r="Z234" i="13" s="1"/>
  <c r="BK233" i="13"/>
  <c r="BH234" i="13" s="1"/>
  <c r="AX234" i="13" s="1"/>
  <c r="K233" i="13"/>
  <c r="N233" i="13" s="1"/>
  <c r="F193" i="14"/>
  <c r="L444" i="7"/>
  <c r="G344" i="12" s="1"/>
  <c r="S244" i="13"/>
  <c r="AB245" i="13" s="1"/>
  <c r="D205" i="14" s="1"/>
  <c r="M244" i="13"/>
  <c r="P244" i="13" s="1"/>
  <c r="AZ267" i="13"/>
  <c r="BD266" i="13"/>
  <c r="AT245" i="13"/>
  <c r="AW245" i="13" l="1"/>
  <c r="AK246" i="13" s="1"/>
  <c r="J245" i="13"/>
  <c r="BJ245" i="13"/>
  <c r="BG245" i="13"/>
  <c r="I205" i="14" s="1"/>
  <c r="H344" i="12"/>
  <c r="I344" i="12" s="1"/>
  <c r="E194" i="14"/>
  <c r="BB234" i="13"/>
  <c r="BE234" i="13" s="1"/>
  <c r="G194" i="14" s="1"/>
  <c r="BA234" i="13"/>
  <c r="B194" i="14"/>
  <c r="F444" i="7"/>
  <c r="BD267" i="13"/>
  <c r="AZ268" i="13"/>
  <c r="AU234" i="13"/>
  <c r="AI235" i="13" s="1"/>
  <c r="H234" i="13"/>
  <c r="Q234" i="13" l="1"/>
  <c r="Z235" i="13" s="1"/>
  <c r="B195" i="14" s="1"/>
  <c r="K234" i="13"/>
  <c r="N234" i="13" s="1"/>
  <c r="BK234" i="13"/>
  <c r="BH235" i="13" s="1"/>
  <c r="AR235" i="13"/>
  <c r="F194" i="14"/>
  <c r="J345" i="12"/>
  <c r="BD268" i="13"/>
  <c r="AZ269" i="13"/>
  <c r="S245" i="13"/>
  <c r="AB246" i="13" s="1"/>
  <c r="D206" i="14" s="1"/>
  <c r="M245" i="13"/>
  <c r="P245" i="13" s="1"/>
  <c r="F445" i="7"/>
  <c r="I445" i="7"/>
  <c r="G445" i="7"/>
  <c r="H445" i="7"/>
  <c r="K445" i="7"/>
  <c r="J445" i="7"/>
  <c r="AT246" i="13"/>
  <c r="I446" i="7" l="1"/>
  <c r="J446" i="7"/>
  <c r="K446" i="7"/>
  <c r="H446" i="7"/>
  <c r="J246" i="13"/>
  <c r="AW246" i="13"/>
  <c r="AK247" i="13" s="1"/>
  <c r="BJ246" i="13"/>
  <c r="BG246" i="13"/>
  <c r="I206" i="14" s="1"/>
  <c r="L445" i="7"/>
  <c r="G345" i="12" s="1"/>
  <c r="G446" i="7"/>
  <c r="AU235" i="13"/>
  <c r="AI236" i="13" s="1"/>
  <c r="H235" i="13"/>
  <c r="BD269" i="13"/>
  <c r="AZ270" i="13"/>
  <c r="AX235" i="13"/>
  <c r="BD270" i="13" l="1"/>
  <c r="AZ271" i="13"/>
  <c r="Q235" i="13"/>
  <c r="Z236" i="13" s="1"/>
  <c r="K235" i="13"/>
  <c r="N235" i="13" s="1"/>
  <c r="BK235" i="13"/>
  <c r="BB235" i="13"/>
  <c r="BE235" i="13" s="1"/>
  <c r="G195" i="14" s="1"/>
  <c r="BH236" i="13"/>
  <c r="BA235" i="13"/>
  <c r="L446" i="7"/>
  <c r="G346" i="12" s="1"/>
  <c r="H345" i="12"/>
  <c r="I345" i="12" s="1"/>
  <c r="E195" i="14"/>
  <c r="AT247" i="13"/>
  <c r="S246" i="13"/>
  <c r="AB247" i="13" s="1"/>
  <c r="D207" i="14" s="1"/>
  <c r="M246" i="13"/>
  <c r="P246" i="13" s="1"/>
  <c r="B196" i="14" l="1"/>
  <c r="F446" i="7"/>
  <c r="J247" i="13"/>
  <c r="AW247" i="13"/>
  <c r="AK248" i="13" s="1"/>
  <c r="BJ247" i="13"/>
  <c r="BG247" i="13"/>
  <c r="I207" i="14" s="1"/>
  <c r="AZ272" i="13"/>
  <c r="BD271" i="13"/>
  <c r="F195" i="14"/>
  <c r="J346" i="12"/>
  <c r="H346" i="12"/>
  <c r="I346" i="12" s="1"/>
  <c r="E196" i="14"/>
  <c r="AR236" i="13"/>
  <c r="F196" i="14" l="1"/>
  <c r="AZ273" i="13"/>
  <c r="BD272" i="13"/>
  <c r="AU236" i="13"/>
  <c r="AI237" i="13" s="1"/>
  <c r="H236" i="13"/>
  <c r="AT248" i="13"/>
  <c r="S247" i="13"/>
  <c r="AB248" i="13" s="1"/>
  <c r="D208" i="14" s="1"/>
  <c r="M247" i="13"/>
  <c r="P247" i="13" s="1"/>
  <c r="J447" i="7"/>
  <c r="H447" i="7"/>
  <c r="I447" i="7"/>
  <c r="K447" i="7"/>
  <c r="G447" i="7"/>
  <c r="J347" i="12"/>
  <c r="AX236" i="13"/>
  <c r="J248" i="13" l="1"/>
  <c r="AW248" i="13"/>
  <c r="AK249" i="13" s="1"/>
  <c r="BJ248" i="13"/>
  <c r="BG248" i="13"/>
  <c r="I208" i="14" s="1"/>
  <c r="Q236" i="13"/>
  <c r="Z237" i="13" s="1"/>
  <c r="BK236" i="13"/>
  <c r="K236" i="13"/>
  <c r="N236" i="13" s="1"/>
  <c r="BB236" i="13"/>
  <c r="BE236" i="13" s="1"/>
  <c r="G196" i="14" s="1"/>
  <c r="BA236" i="13"/>
  <c r="BH237" i="13"/>
  <c r="L447" i="7"/>
  <c r="G347" i="12" s="1"/>
  <c r="AZ274" i="13"/>
  <c r="BD273" i="13"/>
  <c r="BD274" i="13" l="1"/>
  <c r="AZ275" i="13"/>
  <c r="B197" i="14"/>
  <c r="F447" i="7"/>
  <c r="H347" i="12"/>
  <c r="I347" i="12" s="1"/>
  <c r="E197" i="14"/>
  <c r="AT249" i="13"/>
  <c r="AR237" i="13"/>
  <c r="S248" i="13"/>
  <c r="AB249" i="13" s="1"/>
  <c r="D209" i="14" s="1"/>
  <c r="M248" i="13"/>
  <c r="P248" i="13" s="1"/>
  <c r="AU237" i="13" l="1"/>
  <c r="AI238" i="13" s="1"/>
  <c r="H237" i="13"/>
  <c r="AW249" i="13"/>
  <c r="AK250" i="13" s="1"/>
  <c r="J249" i="13"/>
  <c r="BJ249" i="13"/>
  <c r="BG249" i="13"/>
  <c r="I209" i="14" s="1"/>
  <c r="F197" i="14"/>
  <c r="J348" i="12"/>
  <c r="G448" i="7"/>
  <c r="K448" i="7"/>
  <c r="J448" i="7"/>
  <c r="I448" i="7"/>
  <c r="H448" i="7"/>
  <c r="BD275" i="13"/>
  <c r="AZ276" i="13"/>
  <c r="AX237" i="13"/>
  <c r="L448" i="7" l="1"/>
  <c r="G348" i="12" s="1"/>
  <c r="BB237" i="13"/>
  <c r="BE237" i="13" s="1"/>
  <c r="G197" i="14" s="1"/>
  <c r="BA237" i="13"/>
  <c r="BD276" i="13"/>
  <c r="AZ277" i="13"/>
  <c r="S249" i="13"/>
  <c r="AB250" i="13" s="1"/>
  <c r="D210" i="14" s="1"/>
  <c r="M249" i="13"/>
  <c r="P249" i="13" s="1"/>
  <c r="AT250" i="13"/>
  <c r="Q237" i="13"/>
  <c r="Z238" i="13" s="1"/>
  <c r="K237" i="13"/>
  <c r="N237" i="13" s="1"/>
  <c r="BK237" i="13"/>
  <c r="BH238" i="13" s="1"/>
  <c r="AR238" i="13"/>
  <c r="AX238" i="13" l="1"/>
  <c r="BB238" i="13"/>
  <c r="BE238" i="13" s="1"/>
  <c r="G198" i="14" s="1"/>
  <c r="BA238" i="13"/>
  <c r="AU238" i="13"/>
  <c r="AI239" i="13" s="1"/>
  <c r="H238" i="13"/>
  <c r="BD277" i="13"/>
  <c r="AZ278" i="13"/>
  <c r="B198" i="14"/>
  <c r="F448" i="7"/>
  <c r="AW250" i="13"/>
  <c r="AK251" i="13" s="1"/>
  <c r="J250" i="13"/>
  <c r="BJ250" i="13"/>
  <c r="BG250" i="13"/>
  <c r="I210" i="14" s="1"/>
  <c r="H348" i="12"/>
  <c r="I348" i="12" s="1"/>
  <c r="E198" i="14"/>
  <c r="BD278" i="13" l="1"/>
  <c r="AZ279" i="13"/>
  <c r="Q238" i="13"/>
  <c r="Z239" i="13" s="1"/>
  <c r="B199" i="14" s="1"/>
  <c r="K238" i="13"/>
  <c r="N238" i="13" s="1"/>
  <c r="BK238" i="13"/>
  <c r="BH239" i="13" s="1"/>
  <c r="AX239" i="13" s="1"/>
  <c r="F449" i="7"/>
  <c r="G449" i="7"/>
  <c r="H449" i="7"/>
  <c r="K449" i="7"/>
  <c r="J449" i="7"/>
  <c r="J450" i="7" s="1"/>
  <c r="I449" i="7"/>
  <c r="I450" i="7" s="1"/>
  <c r="F198" i="14"/>
  <c r="J349" i="12"/>
  <c r="AR239" i="13"/>
  <c r="S250" i="13"/>
  <c r="AB251" i="13" s="1"/>
  <c r="D211" i="14" s="1"/>
  <c r="M250" i="13"/>
  <c r="P250" i="13" s="1"/>
  <c r="AT251" i="13"/>
  <c r="AW251" i="13" l="1"/>
  <c r="AK252" i="13" s="1"/>
  <c r="J251" i="13"/>
  <c r="BJ251" i="13"/>
  <c r="BG251" i="13"/>
  <c r="I211" i="14" s="1"/>
  <c r="K450" i="7"/>
  <c r="H450" i="7"/>
  <c r="G450" i="7"/>
  <c r="L449" i="7"/>
  <c r="G349" i="12" s="1"/>
  <c r="BB239" i="13"/>
  <c r="BE239" i="13" s="1"/>
  <c r="G199" i="14" s="1"/>
  <c r="BA239" i="13"/>
  <c r="AU239" i="13"/>
  <c r="AI240" i="13" s="1"/>
  <c r="H239" i="13"/>
  <c r="BD279" i="13"/>
  <c r="AZ280" i="13"/>
  <c r="H349" i="12" l="1"/>
  <c r="I349" i="12" s="1"/>
  <c r="E199" i="14"/>
  <c r="L450" i="7"/>
  <c r="G350" i="12" s="1"/>
  <c r="AZ281" i="13"/>
  <c r="BD280" i="13"/>
  <c r="Q239" i="13"/>
  <c r="Z240" i="13" s="1"/>
  <c r="BK239" i="13"/>
  <c r="BH240" i="13" s="1"/>
  <c r="K239" i="13"/>
  <c r="N239" i="13" s="1"/>
  <c r="AR240" i="13"/>
  <c r="S251" i="13"/>
  <c r="AB252" i="13" s="1"/>
  <c r="D212" i="14" s="1"/>
  <c r="M251" i="13"/>
  <c r="P251" i="13" s="1"/>
  <c r="AT252" i="13"/>
  <c r="AX240" i="13" l="1"/>
  <c r="J252" i="13"/>
  <c r="AW252" i="13"/>
  <c r="AK253" i="13" s="1"/>
  <c r="BJ252" i="13"/>
  <c r="BG252" i="13"/>
  <c r="I212" i="14" s="1"/>
  <c r="BB240" i="13"/>
  <c r="BE240" i="13" s="1"/>
  <c r="G200" i="14" s="1"/>
  <c r="BA240" i="13"/>
  <c r="B200" i="14"/>
  <c r="F450" i="7"/>
  <c r="AZ282" i="13"/>
  <c r="BD281" i="13"/>
  <c r="H350" i="12"/>
  <c r="I350" i="12" s="1"/>
  <c r="E200" i="14"/>
  <c r="AU240" i="13"/>
  <c r="AI241" i="13" s="1"/>
  <c r="H240" i="13"/>
  <c r="F199" i="14"/>
  <c r="J350" i="12"/>
  <c r="J351" i="12" l="1"/>
  <c r="BD282" i="13"/>
  <c r="AZ283" i="13"/>
  <c r="Q240" i="13"/>
  <c r="Z241" i="13" s="1"/>
  <c r="B201" i="14" s="1"/>
  <c r="BK240" i="13"/>
  <c r="BH241" i="13" s="1"/>
  <c r="AX241" i="13" s="1"/>
  <c r="K240" i="13"/>
  <c r="N240" i="13" s="1"/>
  <c r="F451" i="7"/>
  <c r="J451" i="7"/>
  <c r="I451" i="7"/>
  <c r="G451" i="7"/>
  <c r="H451" i="7"/>
  <c r="K451" i="7"/>
  <c r="F200" i="14"/>
  <c r="AR241" i="13"/>
  <c r="AT253" i="13"/>
  <c r="S252" i="13"/>
  <c r="AB253" i="13" s="1"/>
  <c r="D213" i="14" s="1"/>
  <c r="M252" i="13"/>
  <c r="P252" i="13" s="1"/>
  <c r="L451" i="7" l="1"/>
  <c r="G351" i="12" s="1"/>
  <c r="G452" i="7"/>
  <c r="J253" i="13"/>
  <c r="AW253" i="13"/>
  <c r="AK254" i="13" s="1"/>
  <c r="BJ253" i="13"/>
  <c r="BG253" i="13"/>
  <c r="I213" i="14" s="1"/>
  <c r="J452" i="7"/>
  <c r="H452" i="7"/>
  <c r="I452" i="7"/>
  <c r="BB241" i="13"/>
  <c r="BE241" i="13" s="1"/>
  <c r="G201" i="14" s="1"/>
  <c r="BA241" i="13"/>
  <c r="AU241" i="13"/>
  <c r="AI242" i="13" s="1"/>
  <c r="H241" i="13"/>
  <c r="BD283" i="13"/>
  <c r="AZ284" i="13"/>
  <c r="K452" i="7"/>
  <c r="BD284" i="13" l="1"/>
  <c r="AZ285" i="13"/>
  <c r="AT254" i="13"/>
  <c r="Q241" i="13"/>
  <c r="Z242" i="13" s="1"/>
  <c r="K241" i="13"/>
  <c r="N241" i="13" s="1"/>
  <c r="BK241" i="13"/>
  <c r="BH242" i="13" s="1"/>
  <c r="S253" i="13"/>
  <c r="AB254" i="13" s="1"/>
  <c r="D214" i="14" s="1"/>
  <c r="M253" i="13"/>
  <c r="P253" i="13" s="1"/>
  <c r="AR242" i="13"/>
  <c r="L452" i="7"/>
  <c r="G352" i="12" s="1"/>
  <c r="H351" i="12"/>
  <c r="I351" i="12" s="1"/>
  <c r="E201" i="14"/>
  <c r="B202" i="14" l="1"/>
  <c r="F452" i="7"/>
  <c r="F201" i="14"/>
  <c r="J352" i="12"/>
  <c r="J254" i="13"/>
  <c r="AW254" i="13"/>
  <c r="AK255" i="13" s="1"/>
  <c r="BJ254" i="13"/>
  <c r="BG254" i="13"/>
  <c r="I214" i="14" s="1"/>
  <c r="H352" i="12"/>
  <c r="I352" i="12" s="1"/>
  <c r="E202" i="14"/>
  <c r="BD285" i="13"/>
  <c r="AZ286" i="13"/>
  <c r="AU242" i="13"/>
  <c r="AI243" i="13" s="1"/>
  <c r="H242" i="13"/>
  <c r="AX242" i="13"/>
  <c r="F202" i="14" l="1"/>
  <c r="AT255" i="13"/>
  <c r="S254" i="13"/>
  <c r="AB255" i="13" s="1"/>
  <c r="D215" i="14" s="1"/>
  <c r="M254" i="13"/>
  <c r="P254" i="13" s="1"/>
  <c r="BB242" i="13"/>
  <c r="BE242" i="13" s="1"/>
  <c r="G202" i="14" s="1"/>
  <c r="BA242" i="13"/>
  <c r="Q242" i="13"/>
  <c r="Z243" i="13" s="1"/>
  <c r="B203" i="14" s="1"/>
  <c r="K242" i="13"/>
  <c r="N242" i="13" s="1"/>
  <c r="BK242" i="13"/>
  <c r="BH243" i="13" s="1"/>
  <c r="J353" i="12"/>
  <c r="AZ287" i="13"/>
  <c r="BD286" i="13"/>
  <c r="H453" i="7"/>
  <c r="I453" i="7"/>
  <c r="K453" i="7"/>
  <c r="J453" i="7"/>
  <c r="G453" i="7"/>
  <c r="F453" i="7" l="1"/>
  <c r="I454" i="7" s="1"/>
  <c r="AZ288" i="13"/>
  <c r="BD287" i="13"/>
  <c r="AW255" i="13"/>
  <c r="AK256" i="13" s="1"/>
  <c r="J255" i="13"/>
  <c r="BJ255" i="13"/>
  <c r="BG255" i="13"/>
  <c r="I215" i="14" s="1"/>
  <c r="AR243" i="13"/>
  <c r="L453" i="7"/>
  <c r="G353" i="12" s="1"/>
  <c r="AT256" i="13" l="1"/>
  <c r="BD288" i="13"/>
  <c r="AZ289" i="13"/>
  <c r="S255" i="13"/>
  <c r="AB256" i="13" s="1"/>
  <c r="D216" i="14" s="1"/>
  <c r="M255" i="13"/>
  <c r="P255" i="13" s="1"/>
  <c r="G454" i="7"/>
  <c r="H353" i="12"/>
  <c r="I353" i="12" s="1"/>
  <c r="E203" i="14"/>
  <c r="J454" i="7"/>
  <c r="AU243" i="13"/>
  <c r="AI244" i="13" s="1"/>
  <c r="H243" i="13"/>
  <c r="K454" i="7"/>
  <c r="H454" i="7"/>
  <c r="AX243" i="13"/>
  <c r="L454" i="7" l="1"/>
  <c r="G354" i="12" s="1"/>
  <c r="F203" i="14"/>
  <c r="J354" i="12"/>
  <c r="BB243" i="13"/>
  <c r="BE243" i="13" s="1"/>
  <c r="G203" i="14" s="1"/>
  <c r="BA243" i="13"/>
  <c r="Q243" i="13"/>
  <c r="Z244" i="13" s="1"/>
  <c r="BK243" i="13"/>
  <c r="BH244" i="13" s="1"/>
  <c r="K243" i="13"/>
  <c r="N243" i="13" s="1"/>
  <c r="BD289" i="13"/>
  <c r="AZ290" i="13"/>
  <c r="AR244" i="13"/>
  <c r="AW256" i="13"/>
  <c r="AK257" i="13" s="1"/>
  <c r="J256" i="13"/>
  <c r="BJ256" i="13"/>
  <c r="BG256" i="13"/>
  <c r="I216" i="14" s="1"/>
  <c r="AX244" i="13" l="1"/>
  <c r="BB244" i="13"/>
  <c r="BE244" i="13" s="1"/>
  <c r="G204" i="14" s="1"/>
  <c r="BA244" i="13"/>
  <c r="AT257" i="13"/>
  <c r="B204" i="14"/>
  <c r="F454" i="7"/>
  <c r="S256" i="13"/>
  <c r="AB257" i="13" s="1"/>
  <c r="D217" i="14" s="1"/>
  <c r="M256" i="13"/>
  <c r="P256" i="13" s="1"/>
  <c r="AU244" i="13"/>
  <c r="AI245" i="13" s="1"/>
  <c r="H244" i="13"/>
  <c r="BD290" i="13"/>
  <c r="AZ291" i="13"/>
  <c r="H354" i="12"/>
  <c r="I354" i="12" s="1"/>
  <c r="E204" i="14"/>
  <c r="Q244" i="13" l="1"/>
  <c r="Z245" i="13" s="1"/>
  <c r="B205" i="14" s="1"/>
  <c r="BK244" i="13"/>
  <c r="BH245" i="13" s="1"/>
  <c r="K244" i="13"/>
  <c r="N244" i="13" s="1"/>
  <c r="AR245" i="13"/>
  <c r="F455" i="7"/>
  <c r="I455" i="7"/>
  <c r="I456" i="7" s="1"/>
  <c r="G455" i="7"/>
  <c r="J455" i="7"/>
  <c r="J456" i="7" s="1"/>
  <c r="H455" i="7"/>
  <c r="H456" i="7" s="1"/>
  <c r="K455" i="7"/>
  <c r="K456" i="7" s="1"/>
  <c r="F204" i="14"/>
  <c r="AW257" i="13"/>
  <c r="AK258" i="13" s="1"/>
  <c r="J257" i="13"/>
  <c r="BJ257" i="13"/>
  <c r="BG257" i="13"/>
  <c r="I217" i="14" s="1"/>
  <c r="BD291" i="13"/>
  <c r="AZ292" i="13"/>
  <c r="J355" i="12"/>
  <c r="G456" i="7" l="1"/>
  <c r="L455" i="7"/>
  <c r="G355" i="12" s="1"/>
  <c r="AZ293" i="13"/>
  <c r="BD292" i="13"/>
  <c r="AU245" i="13"/>
  <c r="AI246" i="13" s="1"/>
  <c r="H245" i="13"/>
  <c r="S257" i="13"/>
  <c r="AB258" i="13" s="1"/>
  <c r="D218" i="14" s="1"/>
  <c r="M257" i="13"/>
  <c r="P257" i="13" s="1"/>
  <c r="AT258" i="13"/>
  <c r="AX245" i="13"/>
  <c r="J258" i="13" l="1"/>
  <c r="AW258" i="13"/>
  <c r="AK259" i="13" s="1"/>
  <c r="BJ258" i="13"/>
  <c r="BG258" i="13"/>
  <c r="I218" i="14" s="1"/>
  <c r="BB245" i="13"/>
  <c r="BE245" i="13" s="1"/>
  <c r="G205" i="14" s="1"/>
  <c r="BH246" i="13"/>
  <c r="BA245" i="13"/>
  <c r="AZ294" i="13"/>
  <c r="BD293" i="13"/>
  <c r="H355" i="12"/>
  <c r="I355" i="12" s="1"/>
  <c r="E205" i="14"/>
  <c r="L456" i="7"/>
  <c r="G356" i="12" s="1"/>
  <c r="Q245" i="13"/>
  <c r="Z246" i="13" s="1"/>
  <c r="BK245" i="13"/>
  <c r="K245" i="13"/>
  <c r="N245" i="13" s="1"/>
  <c r="AR246" i="13" l="1"/>
  <c r="AX246" i="13" s="1"/>
  <c r="AU246" i="13"/>
  <c r="AI247" i="13" s="1"/>
  <c r="H246" i="13"/>
  <c r="B206" i="14"/>
  <c r="F456" i="7"/>
  <c r="BD294" i="13"/>
  <c r="AZ295" i="13"/>
  <c r="H356" i="12"/>
  <c r="I356" i="12" s="1"/>
  <c r="E206" i="14"/>
  <c r="AT259" i="13"/>
  <c r="F205" i="14"/>
  <c r="J356" i="12"/>
  <c r="S258" i="13"/>
  <c r="AB259" i="13" s="1"/>
  <c r="D219" i="14" s="1"/>
  <c r="M258" i="13"/>
  <c r="P258" i="13" s="1"/>
  <c r="BB246" i="13" l="1"/>
  <c r="BE246" i="13" s="1"/>
  <c r="G206" i="14" s="1"/>
  <c r="BA246" i="13"/>
  <c r="J357" i="12"/>
  <c r="K457" i="7"/>
  <c r="H457" i="7"/>
  <c r="J457" i="7"/>
  <c r="I457" i="7"/>
  <c r="G457" i="7"/>
  <c r="Q246" i="13"/>
  <c r="Z247" i="13" s="1"/>
  <c r="B207" i="14" s="1"/>
  <c r="K246" i="13"/>
  <c r="N246" i="13" s="1"/>
  <c r="BK246" i="13"/>
  <c r="BH247" i="13" s="1"/>
  <c r="AX247" i="13" s="1"/>
  <c r="BD295" i="13"/>
  <c r="AZ296" i="13"/>
  <c r="F206" i="14"/>
  <c r="AR247" i="13"/>
  <c r="J259" i="13"/>
  <c r="AW259" i="13"/>
  <c r="AK260" i="13" s="1"/>
  <c r="BJ259" i="13"/>
  <c r="BG259" i="13"/>
  <c r="I219" i="14" s="1"/>
  <c r="BD296" i="13" l="1"/>
  <c r="AZ297" i="13"/>
  <c r="S259" i="13"/>
  <c r="AB260" i="13" s="1"/>
  <c r="D220" i="14" s="1"/>
  <c r="M259" i="13"/>
  <c r="P259" i="13" s="1"/>
  <c r="BB247" i="13"/>
  <c r="BE247" i="13" s="1"/>
  <c r="G207" i="14" s="1"/>
  <c r="BA247" i="13"/>
  <c r="AT260" i="13"/>
  <c r="L457" i="7"/>
  <c r="G357" i="12" s="1"/>
  <c r="AU247" i="13"/>
  <c r="AI248" i="13" s="1"/>
  <c r="H247" i="13"/>
  <c r="F457" i="7"/>
  <c r="K458" i="7" s="1"/>
  <c r="H458" i="7" l="1"/>
  <c r="I458" i="7"/>
  <c r="J458" i="7"/>
  <c r="Q247" i="13"/>
  <c r="Z248" i="13" s="1"/>
  <c r="B208" i="14" s="1"/>
  <c r="K247" i="13"/>
  <c r="N247" i="13" s="1"/>
  <c r="BK247" i="13"/>
  <c r="BH248" i="13" s="1"/>
  <c r="AR248" i="13"/>
  <c r="G458" i="7"/>
  <c r="H357" i="12"/>
  <c r="I357" i="12" s="1"/>
  <c r="E207" i="14"/>
  <c r="BD297" i="13"/>
  <c r="AZ298" i="13"/>
  <c r="J260" i="13"/>
  <c r="AW260" i="13"/>
  <c r="AK261" i="13" s="1"/>
  <c r="BJ260" i="13"/>
  <c r="BG260" i="13"/>
  <c r="I220" i="14" s="1"/>
  <c r="AU248" i="13" l="1"/>
  <c r="AI249" i="13" s="1"/>
  <c r="H248" i="13"/>
  <c r="F207" i="14"/>
  <c r="J358" i="12"/>
  <c r="AT261" i="13"/>
  <c r="S260" i="13"/>
  <c r="AB261" i="13" s="1"/>
  <c r="D221" i="14" s="1"/>
  <c r="M260" i="13"/>
  <c r="P260" i="13" s="1"/>
  <c r="L458" i="7"/>
  <c r="G358" i="12" s="1"/>
  <c r="G459" i="7"/>
  <c r="AX248" i="13"/>
  <c r="AZ299" i="13"/>
  <c r="BD298" i="13"/>
  <c r="F458" i="7"/>
  <c r="BB248" i="13" l="1"/>
  <c r="BE248" i="13" s="1"/>
  <c r="G208" i="14" s="1"/>
  <c r="BA248" i="13"/>
  <c r="AW261" i="13"/>
  <c r="AK262" i="13" s="1"/>
  <c r="J261" i="13"/>
  <c r="BJ261" i="13"/>
  <c r="BG261" i="13"/>
  <c r="I221" i="14" s="1"/>
  <c r="H358" i="12"/>
  <c r="I358" i="12" s="1"/>
  <c r="E208" i="14"/>
  <c r="K459" i="7"/>
  <c r="H459" i="7"/>
  <c r="AZ300" i="13"/>
  <c r="BD299" i="13"/>
  <c r="I459" i="7"/>
  <c r="Q248" i="13"/>
  <c r="Z249" i="13" s="1"/>
  <c r="B209" i="14" s="1"/>
  <c r="K248" i="13"/>
  <c r="N248" i="13" s="1"/>
  <c r="BK248" i="13"/>
  <c r="BH249" i="13" s="1"/>
  <c r="J459" i="7"/>
  <c r="AR249" i="13"/>
  <c r="AX249" i="13" l="1"/>
  <c r="BB249" i="13"/>
  <c r="BE249" i="13" s="1"/>
  <c r="G209" i="14" s="1"/>
  <c r="BA249" i="13"/>
  <c r="F208" i="14"/>
  <c r="AT262" i="13"/>
  <c r="S261" i="13"/>
  <c r="AB262" i="13" s="1"/>
  <c r="D222" i="14" s="1"/>
  <c r="M261" i="13"/>
  <c r="P261" i="13" s="1"/>
  <c r="BD300" i="13"/>
  <c r="AZ301" i="13"/>
  <c r="AU249" i="13"/>
  <c r="AI250" i="13" s="1"/>
  <c r="H249" i="13"/>
  <c r="J359" i="12"/>
  <c r="F459" i="7"/>
  <c r="L459" i="7"/>
  <c r="G359" i="12" s="1"/>
  <c r="H359" i="12" l="1"/>
  <c r="I359" i="12" s="1"/>
  <c r="E209" i="14"/>
  <c r="BD301" i="13"/>
  <c r="AZ302" i="13"/>
  <c r="F460" i="7"/>
  <c r="G460" i="7"/>
  <c r="J460" i="7"/>
  <c r="J461" i="7" s="1"/>
  <c r="K460" i="7"/>
  <c r="K461" i="7" s="1"/>
  <c r="AW262" i="13"/>
  <c r="AK263" i="13" s="1"/>
  <c r="J262" i="13"/>
  <c r="BJ262" i="13"/>
  <c r="BG262" i="13"/>
  <c r="I222" i="14" s="1"/>
  <c r="H460" i="7"/>
  <c r="J360" i="12"/>
  <c r="I460" i="7"/>
  <c r="Q249" i="13"/>
  <c r="Z250" i="13" s="1"/>
  <c r="B210" i="14" s="1"/>
  <c r="K249" i="13"/>
  <c r="N249" i="13" s="1"/>
  <c r="BK249" i="13"/>
  <c r="BH250" i="13" s="1"/>
  <c r="AR250" i="13"/>
  <c r="AT263" i="13" l="1"/>
  <c r="AU250" i="13"/>
  <c r="AI251" i="13" s="1"/>
  <c r="H250" i="13"/>
  <c r="S262" i="13"/>
  <c r="AB263" i="13" s="1"/>
  <c r="D223" i="14" s="1"/>
  <c r="M262" i="13"/>
  <c r="P262" i="13" s="1"/>
  <c r="G461" i="7"/>
  <c r="L460" i="7"/>
  <c r="G360" i="12" s="1"/>
  <c r="AX250" i="13"/>
  <c r="I461" i="7"/>
  <c r="BD302" i="13"/>
  <c r="AZ303" i="13"/>
  <c r="H461" i="7"/>
  <c r="F209" i="14"/>
  <c r="BB250" i="13" l="1"/>
  <c r="BE250" i="13" s="1"/>
  <c r="G210" i="14" s="1"/>
  <c r="BA250" i="13"/>
  <c r="L461" i="7"/>
  <c r="G361" i="12" s="1"/>
  <c r="H360" i="12"/>
  <c r="I360" i="12" s="1"/>
  <c r="E210" i="14"/>
  <c r="Q250" i="13"/>
  <c r="Z251" i="13" s="1"/>
  <c r="K250" i="13"/>
  <c r="N250" i="13" s="1"/>
  <c r="BK250" i="13"/>
  <c r="BH251" i="13" s="1"/>
  <c r="AR251" i="13"/>
  <c r="BD303" i="13"/>
  <c r="AZ304" i="13"/>
  <c r="AW263" i="13"/>
  <c r="AK264" i="13" s="1"/>
  <c r="J263" i="13"/>
  <c r="BJ263" i="13"/>
  <c r="BG263" i="13"/>
  <c r="I223" i="14" s="1"/>
  <c r="AX251" i="13" l="1"/>
  <c r="BB251" i="13"/>
  <c r="BE251" i="13" s="1"/>
  <c r="G211" i="14" s="1"/>
  <c r="BA251" i="13"/>
  <c r="AT264" i="13"/>
  <c r="B211" i="14"/>
  <c r="F461" i="7"/>
  <c r="S263" i="13"/>
  <c r="AB264" i="13" s="1"/>
  <c r="D224" i="14" s="1"/>
  <c r="M263" i="13"/>
  <c r="P263" i="13" s="1"/>
  <c r="F210" i="14"/>
  <c r="J361" i="12"/>
  <c r="H361" i="12"/>
  <c r="I361" i="12" s="1"/>
  <c r="E211" i="14"/>
  <c r="AZ305" i="13"/>
  <c r="BD304" i="13"/>
  <c r="AU251" i="13"/>
  <c r="AI252" i="13" s="1"/>
  <c r="H251" i="13"/>
  <c r="AR252" i="13" l="1"/>
  <c r="Q251" i="13"/>
  <c r="Z252" i="13" s="1"/>
  <c r="B212" i="14" s="1"/>
  <c r="K251" i="13"/>
  <c r="N251" i="13" s="1"/>
  <c r="BK251" i="13"/>
  <c r="BH252" i="13" s="1"/>
  <c r="AX252" i="13" s="1"/>
  <c r="F211" i="14"/>
  <c r="F462" i="7"/>
  <c r="J462" i="7"/>
  <c r="J463" i="7" s="1"/>
  <c r="K462" i="7"/>
  <c r="G462" i="7"/>
  <c r="H462" i="7"/>
  <c r="H463" i="7" s="1"/>
  <c r="I462" i="7"/>
  <c r="J264" i="13"/>
  <c r="AW264" i="13"/>
  <c r="AK265" i="13" s="1"/>
  <c r="BJ264" i="13"/>
  <c r="BG264" i="13"/>
  <c r="I224" i="14" s="1"/>
  <c r="AZ306" i="13"/>
  <c r="BD305" i="13"/>
  <c r="J362" i="12"/>
  <c r="K463" i="7" l="1"/>
  <c r="BD306" i="13"/>
  <c r="AZ307" i="13"/>
  <c r="L462" i="7"/>
  <c r="G362" i="12" s="1"/>
  <c r="G463" i="7"/>
  <c r="BB252" i="13"/>
  <c r="BE252" i="13" s="1"/>
  <c r="G212" i="14" s="1"/>
  <c r="BA252" i="13"/>
  <c r="AT265" i="13"/>
  <c r="S264" i="13"/>
  <c r="AB265" i="13" s="1"/>
  <c r="D225" i="14" s="1"/>
  <c r="M264" i="13"/>
  <c r="P264" i="13" s="1"/>
  <c r="I463" i="7"/>
  <c r="AU252" i="13"/>
  <c r="AI253" i="13" s="1"/>
  <c r="H252" i="13"/>
  <c r="H362" i="12" l="1"/>
  <c r="I362" i="12" s="1"/>
  <c r="E212" i="14"/>
  <c r="L463" i="7"/>
  <c r="G363" i="12" s="1"/>
  <c r="Q252" i="13"/>
  <c r="Z253" i="13" s="1"/>
  <c r="K252" i="13"/>
  <c r="N252" i="13" s="1"/>
  <c r="BK252" i="13"/>
  <c r="BH253" i="13" s="1"/>
  <c r="AR253" i="13"/>
  <c r="BD307" i="13"/>
  <c r="AZ308" i="13"/>
  <c r="J265" i="13"/>
  <c r="AW265" i="13"/>
  <c r="AK266" i="13" s="1"/>
  <c r="BJ265" i="13"/>
  <c r="BG265" i="13"/>
  <c r="I225" i="14" s="1"/>
  <c r="AU253" i="13" l="1"/>
  <c r="AI254" i="13" s="1"/>
  <c r="H253" i="13"/>
  <c r="BD308" i="13"/>
  <c r="AZ309" i="13"/>
  <c r="AX253" i="13"/>
  <c r="B213" i="14"/>
  <c r="F463" i="7"/>
  <c r="AT266" i="13"/>
  <c r="S265" i="13"/>
  <c r="AB266" i="13" s="1"/>
  <c r="D226" i="14" s="1"/>
  <c r="M265" i="13"/>
  <c r="P265" i="13" s="1"/>
  <c r="H363" i="12"/>
  <c r="I363" i="12" s="1"/>
  <c r="E213" i="14"/>
  <c r="F212" i="14"/>
  <c r="J363" i="12"/>
  <c r="J364" i="12" l="1"/>
  <c r="BB253" i="13"/>
  <c r="BE253" i="13" s="1"/>
  <c r="G213" i="14" s="1"/>
  <c r="BA253" i="13"/>
  <c r="J266" i="13"/>
  <c r="AW266" i="13"/>
  <c r="AK267" i="13" s="1"/>
  <c r="BJ266" i="13"/>
  <c r="BG266" i="13"/>
  <c r="I226" i="14" s="1"/>
  <c r="J464" i="7"/>
  <c r="K464" i="7"/>
  <c r="H464" i="7"/>
  <c r="G464" i="7"/>
  <c r="I464" i="7"/>
  <c r="BD309" i="13"/>
  <c r="AZ310" i="13"/>
  <c r="F213" i="14"/>
  <c r="Q253" i="13"/>
  <c r="Z254" i="13" s="1"/>
  <c r="B214" i="14" s="1"/>
  <c r="BK253" i="13"/>
  <c r="BH254" i="13" s="1"/>
  <c r="K253" i="13"/>
  <c r="N253" i="13" s="1"/>
  <c r="AR254" i="13"/>
  <c r="AX254" i="13" l="1"/>
  <c r="BB254" i="13"/>
  <c r="BE254" i="13" s="1"/>
  <c r="G214" i="14" s="1"/>
  <c r="BA254" i="13"/>
  <c r="S266" i="13"/>
  <c r="AB267" i="13" s="1"/>
  <c r="D227" i="14" s="1"/>
  <c r="M266" i="13"/>
  <c r="P266" i="13" s="1"/>
  <c r="F464" i="7"/>
  <c r="J465" i="7" s="1"/>
  <c r="AT267" i="13"/>
  <c r="AZ311" i="13"/>
  <c r="BD310" i="13"/>
  <c r="AU254" i="13"/>
  <c r="AI255" i="13" s="1"/>
  <c r="H254" i="13"/>
  <c r="L464" i="7"/>
  <c r="G364" i="12" s="1"/>
  <c r="AW267" i="13" l="1"/>
  <c r="AK268" i="13" s="1"/>
  <c r="J267" i="13"/>
  <c r="BJ267" i="13"/>
  <c r="BG267" i="13"/>
  <c r="I227" i="14" s="1"/>
  <c r="G465" i="7"/>
  <c r="H364" i="12"/>
  <c r="I364" i="12" s="1"/>
  <c r="E214" i="14"/>
  <c r="Q254" i="13"/>
  <c r="Z255" i="13" s="1"/>
  <c r="B215" i="14" s="1"/>
  <c r="K254" i="13"/>
  <c r="N254" i="13" s="1"/>
  <c r="BK254" i="13"/>
  <c r="BH255" i="13" s="1"/>
  <c r="AR255" i="13"/>
  <c r="K465" i="7"/>
  <c r="I465" i="7"/>
  <c r="H465" i="7"/>
  <c r="AZ312" i="13"/>
  <c r="BD311" i="13"/>
  <c r="AX255" i="13" l="1"/>
  <c r="AZ313" i="13"/>
  <c r="BD312" i="13"/>
  <c r="BB255" i="13"/>
  <c r="BE255" i="13" s="1"/>
  <c r="G215" i="14" s="1"/>
  <c r="BA255" i="13"/>
  <c r="F214" i="14"/>
  <c r="J365" i="12"/>
  <c r="L465" i="7"/>
  <c r="G365" i="12" s="1"/>
  <c r="F465" i="7"/>
  <c r="H466" i="7" s="1"/>
  <c r="S267" i="13"/>
  <c r="AB268" i="13" s="1"/>
  <c r="D228" i="14" s="1"/>
  <c r="M267" i="13"/>
  <c r="P267" i="13" s="1"/>
  <c r="AT268" i="13"/>
  <c r="AU255" i="13"/>
  <c r="AI256" i="13" s="1"/>
  <c r="H255" i="13"/>
  <c r="I466" i="7" l="1"/>
  <c r="K466" i="7"/>
  <c r="AR256" i="13"/>
  <c r="H365" i="12"/>
  <c r="I365" i="12" s="1"/>
  <c r="E215" i="14"/>
  <c r="Q255" i="13"/>
  <c r="Z256" i="13" s="1"/>
  <c r="B216" i="14" s="1"/>
  <c r="BK255" i="13"/>
  <c r="BH256" i="13" s="1"/>
  <c r="K255" i="13"/>
  <c r="N255" i="13" s="1"/>
  <c r="AW268" i="13"/>
  <c r="AK269" i="13" s="1"/>
  <c r="J268" i="13"/>
  <c r="BJ268" i="13"/>
  <c r="BG268" i="13"/>
  <c r="I228" i="14" s="1"/>
  <c r="J466" i="7"/>
  <c r="G466" i="7"/>
  <c r="AZ314" i="13"/>
  <c r="BD313" i="13"/>
  <c r="AX256" i="13" l="1"/>
  <c r="S268" i="13"/>
  <c r="AB269" i="13" s="1"/>
  <c r="D229" i="14" s="1"/>
  <c r="M268" i="13"/>
  <c r="P268" i="13" s="1"/>
  <c r="BB256" i="13"/>
  <c r="BE256" i="13" s="1"/>
  <c r="G216" i="14" s="1"/>
  <c r="BA256" i="13"/>
  <c r="L466" i="7"/>
  <c r="G366" i="12" s="1"/>
  <c r="AT269" i="13"/>
  <c r="BD314" i="13"/>
  <c r="AZ315" i="13"/>
  <c r="F466" i="7"/>
  <c r="G467" i="7" s="1"/>
  <c r="F215" i="14"/>
  <c r="J366" i="12"/>
  <c r="AU256" i="13"/>
  <c r="AI257" i="13" s="1"/>
  <c r="H256" i="13"/>
  <c r="H366" i="12" l="1"/>
  <c r="I366" i="12" s="1"/>
  <c r="E216" i="14"/>
  <c r="AW269" i="13"/>
  <c r="AK270" i="13" s="1"/>
  <c r="J269" i="13"/>
  <c r="BJ269" i="13"/>
  <c r="BG269" i="13"/>
  <c r="I229" i="14" s="1"/>
  <c r="Q256" i="13"/>
  <c r="Z257" i="13" s="1"/>
  <c r="B217" i="14" s="1"/>
  <c r="K256" i="13"/>
  <c r="N256" i="13" s="1"/>
  <c r="BK256" i="13"/>
  <c r="BH257" i="13" s="1"/>
  <c r="AR257" i="13"/>
  <c r="J367" i="12"/>
  <c r="K467" i="7"/>
  <c r="I467" i="7"/>
  <c r="H467" i="7"/>
  <c r="J467" i="7"/>
  <c r="BD315" i="13"/>
  <c r="AZ316" i="13"/>
  <c r="AZ317" i="13" l="1"/>
  <c r="BD316" i="13"/>
  <c r="AU257" i="13"/>
  <c r="AI258" i="13" s="1"/>
  <c r="H257" i="13"/>
  <c r="AX257" i="13"/>
  <c r="F467" i="7"/>
  <c r="S269" i="13"/>
  <c r="AB270" i="13" s="1"/>
  <c r="D230" i="14" s="1"/>
  <c r="M269" i="13"/>
  <c r="P269" i="13" s="1"/>
  <c r="L467" i="7"/>
  <c r="G367" i="12" s="1"/>
  <c r="AT270" i="13"/>
  <c r="F216" i="14"/>
  <c r="G468" i="7" l="1"/>
  <c r="BB257" i="13"/>
  <c r="BE257" i="13" s="1"/>
  <c r="G217" i="14" s="1"/>
  <c r="BA257" i="13"/>
  <c r="I468" i="7"/>
  <c r="AR258" i="13"/>
  <c r="K468" i="7"/>
  <c r="J468" i="7"/>
  <c r="Q257" i="13"/>
  <c r="Z258" i="13" s="1"/>
  <c r="B218" i="14" s="1"/>
  <c r="BK257" i="13"/>
  <c r="BH258" i="13" s="1"/>
  <c r="K257" i="13"/>
  <c r="N257" i="13" s="1"/>
  <c r="J270" i="13"/>
  <c r="AW270" i="13"/>
  <c r="AK271" i="13" s="1"/>
  <c r="BJ270" i="13"/>
  <c r="BG270" i="13"/>
  <c r="I230" i="14" s="1"/>
  <c r="H468" i="7"/>
  <c r="H367" i="12"/>
  <c r="I367" i="12" s="1"/>
  <c r="E217" i="14"/>
  <c r="AZ318" i="13"/>
  <c r="BD317" i="13"/>
  <c r="AX258" i="13" l="1"/>
  <c r="BB258" i="13"/>
  <c r="BE258" i="13" s="1"/>
  <c r="G218" i="14" s="1"/>
  <c r="BA258" i="13"/>
  <c r="BD318" i="13"/>
  <c r="AZ319" i="13"/>
  <c r="F217" i="14"/>
  <c r="J368" i="12"/>
  <c r="AU258" i="13"/>
  <c r="AI259" i="13" s="1"/>
  <c r="H258" i="13"/>
  <c r="AT271" i="13"/>
  <c r="S270" i="13"/>
  <c r="AB271" i="13" s="1"/>
  <c r="D231" i="14" s="1"/>
  <c r="M270" i="13"/>
  <c r="P270" i="13" s="1"/>
  <c r="L468" i="7"/>
  <c r="G368" i="12" s="1"/>
  <c r="F468" i="7"/>
  <c r="H469" i="7" s="1"/>
  <c r="G469" i="7" l="1"/>
  <c r="BD319" i="13"/>
  <c r="AZ320" i="13"/>
  <c r="H368" i="12"/>
  <c r="I368" i="12" s="1"/>
  <c r="J369" i="12" s="1"/>
  <c r="E218" i="14"/>
  <c r="J271" i="13"/>
  <c r="AW271" i="13"/>
  <c r="AK272" i="13" s="1"/>
  <c r="BJ271" i="13"/>
  <c r="BG271" i="13"/>
  <c r="I231" i="14" s="1"/>
  <c r="I469" i="7"/>
  <c r="Q258" i="13"/>
  <c r="Z259" i="13" s="1"/>
  <c r="B219" i="14" s="1"/>
  <c r="BK258" i="13"/>
  <c r="BH259" i="13" s="1"/>
  <c r="K258" i="13"/>
  <c r="N258" i="13" s="1"/>
  <c r="AR259" i="13"/>
  <c r="K469" i="7"/>
  <c r="J469" i="7"/>
  <c r="F218" i="14" l="1"/>
  <c r="AT272" i="13"/>
  <c r="S271" i="13"/>
  <c r="AB272" i="13" s="1"/>
  <c r="D232" i="14" s="1"/>
  <c r="M271" i="13"/>
  <c r="P271" i="13" s="1"/>
  <c r="AU259" i="13"/>
  <c r="AI260" i="13" s="1"/>
  <c r="H259" i="13"/>
  <c r="AX259" i="13"/>
  <c r="AZ321" i="13"/>
  <c r="BD320" i="13"/>
  <c r="L469" i="7"/>
  <c r="G369" i="12" s="1"/>
  <c r="F469" i="7"/>
  <c r="BB259" i="13" l="1"/>
  <c r="BE259" i="13" s="1"/>
  <c r="G219" i="14" s="1"/>
  <c r="BA259" i="13"/>
  <c r="H470" i="7"/>
  <c r="Q259" i="13"/>
  <c r="Z260" i="13" s="1"/>
  <c r="B220" i="14" s="1"/>
  <c r="K259" i="13"/>
  <c r="N259" i="13" s="1"/>
  <c r="BK259" i="13"/>
  <c r="BH260" i="13" s="1"/>
  <c r="AR260" i="13"/>
  <c r="K470" i="7"/>
  <c r="G470" i="7"/>
  <c r="H369" i="12"/>
  <c r="I369" i="12" s="1"/>
  <c r="E219" i="14"/>
  <c r="I470" i="7"/>
  <c r="J272" i="13"/>
  <c r="AW272" i="13"/>
  <c r="AK273" i="13" s="1"/>
  <c r="BJ272" i="13"/>
  <c r="BG272" i="13"/>
  <c r="I232" i="14" s="1"/>
  <c r="J470" i="7"/>
  <c r="BD321" i="13"/>
  <c r="AZ322" i="13"/>
  <c r="AX260" i="13" l="1"/>
  <c r="BB260" i="13" s="1"/>
  <c r="BE260" i="13" s="1"/>
  <c r="G220" i="14" s="1"/>
  <c r="BA260" i="13"/>
  <c r="AU260" i="13"/>
  <c r="AI261" i="13" s="1"/>
  <c r="H260" i="13"/>
  <c r="AT273" i="13"/>
  <c r="BD322" i="13"/>
  <c r="AZ323" i="13"/>
  <c r="S272" i="13"/>
  <c r="AB273" i="13" s="1"/>
  <c r="D233" i="14" s="1"/>
  <c r="M272" i="13"/>
  <c r="P272" i="13" s="1"/>
  <c r="F470" i="7"/>
  <c r="G471" i="7" s="1"/>
  <c r="F219" i="14"/>
  <c r="J370" i="12"/>
  <c r="L470" i="7"/>
  <c r="G370" i="12" s="1"/>
  <c r="I471" i="7" l="1"/>
  <c r="J273" i="13"/>
  <c r="AW273" i="13"/>
  <c r="AK274" i="13" s="1"/>
  <c r="BJ273" i="13"/>
  <c r="BG273" i="13"/>
  <c r="I233" i="14" s="1"/>
  <c r="H370" i="12"/>
  <c r="I370" i="12" s="1"/>
  <c r="E220" i="14"/>
  <c r="AZ324" i="13"/>
  <c r="BD323" i="13"/>
  <c r="Q260" i="13"/>
  <c r="Z261" i="13" s="1"/>
  <c r="B221" i="14" s="1"/>
  <c r="K260" i="13"/>
  <c r="N260" i="13" s="1"/>
  <c r="BK260" i="13"/>
  <c r="BH261" i="13" s="1"/>
  <c r="AR261" i="13"/>
  <c r="K471" i="7"/>
  <c r="H471" i="7"/>
  <c r="J471" i="7"/>
  <c r="AZ325" i="13" l="1"/>
  <c r="BD324" i="13"/>
  <c r="AU261" i="13"/>
  <c r="AI262" i="13" s="1"/>
  <c r="H261" i="13"/>
  <c r="L471" i="7"/>
  <c r="G371" i="12" s="1"/>
  <c r="AX261" i="13"/>
  <c r="F220" i="14"/>
  <c r="F471" i="7"/>
  <c r="J472" i="7" s="1"/>
  <c r="AT274" i="13"/>
  <c r="S273" i="13"/>
  <c r="AB274" i="13" s="1"/>
  <c r="D234" i="14" s="1"/>
  <c r="M273" i="13"/>
  <c r="P273" i="13" s="1"/>
  <c r="J371" i="12"/>
  <c r="K472" i="7" l="1"/>
  <c r="H472" i="7"/>
  <c r="BB261" i="13"/>
  <c r="BE261" i="13" s="1"/>
  <c r="G221" i="14" s="1"/>
  <c r="BA261" i="13"/>
  <c r="Q261" i="13"/>
  <c r="Z262" i="13" s="1"/>
  <c r="B222" i="14" s="1"/>
  <c r="BK261" i="13"/>
  <c r="BH262" i="13" s="1"/>
  <c r="K261" i="13"/>
  <c r="N261" i="13" s="1"/>
  <c r="H371" i="12"/>
  <c r="I371" i="12" s="1"/>
  <c r="E221" i="14"/>
  <c r="AR262" i="13"/>
  <c r="J274" i="13"/>
  <c r="AW274" i="13"/>
  <c r="AK275" i="13" s="1"/>
  <c r="BJ274" i="13"/>
  <c r="BG274" i="13"/>
  <c r="I234" i="14" s="1"/>
  <c r="I472" i="7"/>
  <c r="G472" i="7"/>
  <c r="BD325" i="13"/>
  <c r="AZ326" i="13"/>
  <c r="AX262" i="13" l="1"/>
  <c r="F472" i="7"/>
  <c r="K473" i="7" s="1"/>
  <c r="BB262" i="13"/>
  <c r="BE262" i="13" s="1"/>
  <c r="G222" i="14" s="1"/>
  <c r="BA262" i="13"/>
  <c r="F221" i="14"/>
  <c r="G473" i="7"/>
  <c r="L472" i="7"/>
  <c r="G372" i="12" s="1"/>
  <c r="J372" i="12"/>
  <c r="H473" i="7"/>
  <c r="AT275" i="13"/>
  <c r="S274" i="13"/>
  <c r="AB275" i="13" s="1"/>
  <c r="D235" i="14" s="1"/>
  <c r="M274" i="13"/>
  <c r="P274" i="13" s="1"/>
  <c r="AU262" i="13"/>
  <c r="AI263" i="13" s="1"/>
  <c r="H262" i="13"/>
  <c r="BD326" i="13"/>
  <c r="AZ327" i="13"/>
  <c r="J473" i="7"/>
  <c r="I473" i="7" l="1"/>
  <c r="AR263" i="13"/>
  <c r="Q262" i="13"/>
  <c r="Z263" i="13" s="1"/>
  <c r="BK262" i="13"/>
  <c r="BH263" i="13" s="1"/>
  <c r="AX263" i="13" s="1"/>
  <c r="K262" i="13"/>
  <c r="N262" i="13" s="1"/>
  <c r="BD327" i="13"/>
  <c r="AZ328" i="13"/>
  <c r="H372" i="12"/>
  <c r="I372" i="12" s="1"/>
  <c r="E222" i="14"/>
  <c r="L473" i="7"/>
  <c r="G373" i="12" s="1"/>
  <c r="AW275" i="13"/>
  <c r="AK276" i="13" s="1"/>
  <c r="J275" i="13"/>
  <c r="BJ275" i="13"/>
  <c r="BG275" i="13"/>
  <c r="I235" i="14" s="1"/>
  <c r="F222" i="14" l="1"/>
  <c r="BD328" i="13"/>
  <c r="AZ329" i="13"/>
  <c r="J373" i="12"/>
  <c r="BB263" i="13"/>
  <c r="BE263" i="13" s="1"/>
  <c r="G223" i="14" s="1"/>
  <c r="BA263" i="13"/>
  <c r="B223" i="14"/>
  <c r="F473" i="7"/>
  <c r="S275" i="13"/>
  <c r="AB276" i="13" s="1"/>
  <c r="D236" i="14" s="1"/>
  <c r="M275" i="13"/>
  <c r="P275" i="13" s="1"/>
  <c r="AT276" i="13"/>
  <c r="H373" i="12"/>
  <c r="I373" i="12" s="1"/>
  <c r="E223" i="14"/>
  <c r="AU263" i="13"/>
  <c r="AI264" i="13" s="1"/>
  <c r="H263" i="13"/>
  <c r="F223" i="14" l="1"/>
  <c r="Q263" i="13"/>
  <c r="Z264" i="13" s="1"/>
  <c r="B224" i="14" s="1"/>
  <c r="K263" i="13"/>
  <c r="N263" i="13" s="1"/>
  <c r="BK263" i="13"/>
  <c r="BH264" i="13" s="1"/>
  <c r="J374" i="12"/>
  <c r="AR264" i="13"/>
  <c r="J276" i="13"/>
  <c r="AW276" i="13"/>
  <c r="AK277" i="13" s="1"/>
  <c r="BJ276" i="13"/>
  <c r="BG276" i="13"/>
  <c r="I236" i="14" s="1"/>
  <c r="AZ330" i="13"/>
  <c r="BD329" i="13"/>
  <c r="K474" i="7"/>
  <c r="I474" i="7"/>
  <c r="J474" i="7"/>
  <c r="G474" i="7"/>
  <c r="H474" i="7"/>
  <c r="F474" i="7" l="1"/>
  <c r="H475" i="7" s="1"/>
  <c r="S276" i="13"/>
  <c r="AB277" i="13" s="1"/>
  <c r="D237" i="14" s="1"/>
  <c r="M276" i="13"/>
  <c r="P276" i="13" s="1"/>
  <c r="AU264" i="13"/>
  <c r="AI265" i="13" s="1"/>
  <c r="H264" i="13"/>
  <c r="AT277" i="13"/>
  <c r="L474" i="7"/>
  <c r="G374" i="12" s="1"/>
  <c r="G475" i="7"/>
  <c r="AX264" i="13"/>
  <c r="AZ331" i="13"/>
  <c r="BD330" i="13"/>
  <c r="K475" i="7" l="1"/>
  <c r="I475" i="7"/>
  <c r="J475" i="7"/>
  <c r="J277" i="13"/>
  <c r="AW277" i="13"/>
  <c r="AK278" i="13" s="1"/>
  <c r="BJ277" i="13"/>
  <c r="BG277" i="13"/>
  <c r="I237" i="14" s="1"/>
  <c r="L475" i="7"/>
  <c r="G375" i="12" s="1"/>
  <c r="H374" i="12"/>
  <c r="I374" i="12" s="1"/>
  <c r="E224" i="14"/>
  <c r="BD331" i="13"/>
  <c r="AZ332" i="13"/>
  <c r="Q264" i="13"/>
  <c r="Z265" i="13" s="1"/>
  <c r="BK264" i="13"/>
  <c r="K264" i="13"/>
  <c r="N264" i="13" s="1"/>
  <c r="BB264" i="13"/>
  <c r="BE264" i="13" s="1"/>
  <c r="G224" i="14" s="1"/>
  <c r="BA264" i="13"/>
  <c r="BH265" i="13"/>
  <c r="F224" i="14" l="1"/>
  <c r="J375" i="12"/>
  <c r="BD332" i="13"/>
  <c r="AZ333" i="13"/>
  <c r="H375" i="12"/>
  <c r="I375" i="12" s="1"/>
  <c r="E225" i="14"/>
  <c r="AR265" i="13"/>
  <c r="AT278" i="13"/>
  <c r="B225" i="14"/>
  <c r="F475" i="7"/>
  <c r="S277" i="13"/>
  <c r="AB278" i="13" s="1"/>
  <c r="D238" i="14" s="1"/>
  <c r="M277" i="13"/>
  <c r="P277" i="13" s="1"/>
  <c r="F225" i="14" l="1"/>
  <c r="AU265" i="13"/>
  <c r="AI266" i="13" s="1"/>
  <c r="H265" i="13"/>
  <c r="BD333" i="13"/>
  <c r="AZ334" i="13"/>
  <c r="J376" i="12"/>
  <c r="H476" i="7"/>
  <c r="K476" i="7"/>
  <c r="J476" i="7"/>
  <c r="I476" i="7"/>
  <c r="G476" i="7"/>
  <c r="J278" i="13"/>
  <c r="AW278" i="13"/>
  <c r="AK279" i="13" s="1"/>
  <c r="BJ278" i="13"/>
  <c r="BG278" i="13"/>
  <c r="I238" i="14" s="1"/>
  <c r="AX265" i="13"/>
  <c r="S278" i="13" l="1"/>
  <c r="AB279" i="13" s="1"/>
  <c r="D239" i="14" s="1"/>
  <c r="M278" i="13"/>
  <c r="P278" i="13" s="1"/>
  <c r="Q265" i="13"/>
  <c r="Z266" i="13" s="1"/>
  <c r="K265" i="13"/>
  <c r="N265" i="13" s="1"/>
  <c r="BK265" i="13"/>
  <c r="BH266" i="13" s="1"/>
  <c r="BD334" i="13"/>
  <c r="AZ335" i="13"/>
  <c r="BB265" i="13"/>
  <c r="BE265" i="13" s="1"/>
  <c r="G225" i="14" s="1"/>
  <c r="BA265" i="13"/>
  <c r="AT279" i="13"/>
  <c r="L476" i="7"/>
  <c r="G376" i="12" s="1"/>
  <c r="AR266" i="13" l="1"/>
  <c r="AX266" i="13"/>
  <c r="BB266" i="13"/>
  <c r="BE266" i="13" s="1"/>
  <c r="G226" i="14" s="1"/>
  <c r="BA266" i="13"/>
  <c r="H376" i="12"/>
  <c r="I376" i="12" s="1"/>
  <c r="E226" i="14"/>
  <c r="J279" i="13"/>
  <c r="AW279" i="13"/>
  <c r="AK280" i="13" s="1"/>
  <c r="BJ279" i="13"/>
  <c r="BG279" i="13"/>
  <c r="I239" i="14" s="1"/>
  <c r="B226" i="14"/>
  <c r="F476" i="7"/>
  <c r="AU266" i="13"/>
  <c r="AI267" i="13" s="1"/>
  <c r="H266" i="13"/>
  <c r="AZ336" i="13"/>
  <c r="BD335" i="13"/>
  <c r="AT280" i="13" l="1"/>
  <c r="S279" i="13"/>
  <c r="AB280" i="13" s="1"/>
  <c r="D240" i="14" s="1"/>
  <c r="M279" i="13"/>
  <c r="P279" i="13" s="1"/>
  <c r="F226" i="14"/>
  <c r="J377" i="12"/>
  <c r="AZ337" i="13"/>
  <c r="BD336" i="13"/>
  <c r="Q266" i="13"/>
  <c r="Z267" i="13" s="1"/>
  <c r="B227" i="14" s="1"/>
  <c r="BK266" i="13"/>
  <c r="BH267" i="13" s="1"/>
  <c r="K266" i="13"/>
  <c r="N266" i="13" s="1"/>
  <c r="AR267" i="13"/>
  <c r="K477" i="7"/>
  <c r="I477" i="7"/>
  <c r="G477" i="7"/>
  <c r="J477" i="7"/>
  <c r="H477" i="7"/>
  <c r="L477" i="7" l="1"/>
  <c r="G377" i="12" s="1"/>
  <c r="BD337" i="13"/>
  <c r="AZ338" i="13"/>
  <c r="F477" i="7"/>
  <c r="AU267" i="13"/>
  <c r="AI268" i="13" s="1"/>
  <c r="H267" i="13"/>
  <c r="J280" i="13"/>
  <c r="AW280" i="13"/>
  <c r="AK281" i="13" s="1"/>
  <c r="BJ280" i="13"/>
  <c r="BG280" i="13"/>
  <c r="I240" i="14" s="1"/>
  <c r="AX267" i="13"/>
  <c r="BD338" i="13" l="1"/>
  <c r="AZ339" i="13"/>
  <c r="I478" i="7"/>
  <c r="BB267" i="13"/>
  <c r="BE267" i="13" s="1"/>
  <c r="G227" i="14" s="1"/>
  <c r="BA267" i="13"/>
  <c r="BH268" i="13"/>
  <c r="AX268" i="13" s="1"/>
  <c r="J478" i="7"/>
  <c r="H478" i="7"/>
  <c r="AT281" i="13"/>
  <c r="S280" i="13"/>
  <c r="AB281" i="13" s="1"/>
  <c r="D241" i="14" s="1"/>
  <c r="M280" i="13"/>
  <c r="P280" i="13" s="1"/>
  <c r="K478" i="7"/>
  <c r="Q267" i="13"/>
  <c r="Z268" i="13" s="1"/>
  <c r="B228" i="14" s="1"/>
  <c r="BK267" i="13"/>
  <c r="K267" i="13"/>
  <c r="N267" i="13" s="1"/>
  <c r="G478" i="7"/>
  <c r="AR268" i="13"/>
  <c r="H377" i="12"/>
  <c r="I377" i="12" s="1"/>
  <c r="E227" i="14"/>
  <c r="BB268" i="13" l="1"/>
  <c r="BE268" i="13" s="1"/>
  <c r="G228" i="14" s="1"/>
  <c r="BA268" i="13"/>
  <c r="F227" i="14"/>
  <c r="J378" i="12"/>
  <c r="AU268" i="13"/>
  <c r="AI269" i="13" s="1"/>
  <c r="H268" i="13"/>
  <c r="L478" i="7"/>
  <c r="G378" i="12" s="1"/>
  <c r="F478" i="7"/>
  <c r="H479" i="7" s="1"/>
  <c r="BD339" i="13"/>
  <c r="AZ340" i="13"/>
  <c r="J281" i="13"/>
  <c r="AW281" i="13"/>
  <c r="AK282" i="13" s="1"/>
  <c r="BJ281" i="13"/>
  <c r="BG281" i="13"/>
  <c r="I241" i="14" s="1"/>
  <c r="G479" i="7" l="1"/>
  <c r="J479" i="7"/>
  <c r="AR269" i="13"/>
  <c r="Q268" i="13"/>
  <c r="Z269" i="13" s="1"/>
  <c r="B229" i="14" s="1"/>
  <c r="BK268" i="13"/>
  <c r="BH269" i="13" s="1"/>
  <c r="AX269" i="13" s="1"/>
  <c r="K268" i="13"/>
  <c r="N268" i="13" s="1"/>
  <c r="AT282" i="13"/>
  <c r="S281" i="13"/>
  <c r="AB282" i="13" s="1"/>
  <c r="D242" i="14" s="1"/>
  <c r="M281" i="13"/>
  <c r="P281" i="13" s="1"/>
  <c r="BD340" i="13"/>
  <c r="AZ341" i="13"/>
  <c r="F479" i="7"/>
  <c r="K479" i="7"/>
  <c r="I479" i="7"/>
  <c r="H378" i="12"/>
  <c r="I378" i="12" s="1"/>
  <c r="J379" i="12" s="1"/>
  <c r="E228" i="14"/>
  <c r="I480" i="7" l="1"/>
  <c r="F228" i="14"/>
  <c r="AW282" i="13"/>
  <c r="AK283" i="13" s="1"/>
  <c r="J282" i="13"/>
  <c r="BJ282" i="13"/>
  <c r="BG282" i="13"/>
  <c r="I242" i="14" s="1"/>
  <c r="K480" i="7"/>
  <c r="BB269" i="13"/>
  <c r="BE269" i="13" s="1"/>
  <c r="G229" i="14" s="1"/>
  <c r="BA269" i="13"/>
  <c r="J480" i="7"/>
  <c r="L479" i="7"/>
  <c r="G379" i="12" s="1"/>
  <c r="G480" i="7"/>
  <c r="AZ342" i="13"/>
  <c r="BD341" i="13"/>
  <c r="H480" i="7"/>
  <c r="AU269" i="13"/>
  <c r="AI270" i="13" s="1"/>
  <c r="H269" i="13"/>
  <c r="AR270" i="13" l="1"/>
  <c r="L480" i="7"/>
  <c r="G380" i="12" s="1"/>
  <c r="Q269" i="13"/>
  <c r="Z270" i="13" s="1"/>
  <c r="BK269" i="13"/>
  <c r="BH270" i="13" s="1"/>
  <c r="AX270" i="13" s="1"/>
  <c r="K269" i="13"/>
  <c r="N269" i="13" s="1"/>
  <c r="S282" i="13"/>
  <c r="AB283" i="13" s="1"/>
  <c r="D243" i="14" s="1"/>
  <c r="M282" i="13"/>
  <c r="P282" i="13" s="1"/>
  <c r="AZ343" i="13"/>
  <c r="BD342" i="13"/>
  <c r="AT283" i="13"/>
  <c r="H379" i="12"/>
  <c r="I379" i="12" s="1"/>
  <c r="E229" i="14"/>
  <c r="B230" i="14" l="1"/>
  <c r="F480" i="7"/>
  <c r="BB270" i="13"/>
  <c r="BE270" i="13" s="1"/>
  <c r="G230" i="14" s="1"/>
  <c r="BA270" i="13"/>
  <c r="F229" i="14"/>
  <c r="J380" i="12"/>
  <c r="AW283" i="13"/>
  <c r="AK284" i="13" s="1"/>
  <c r="J283" i="13"/>
  <c r="BJ283" i="13"/>
  <c r="BG283" i="13"/>
  <c r="I243" i="14" s="1"/>
  <c r="H380" i="12"/>
  <c r="I380" i="12" s="1"/>
  <c r="E230" i="14"/>
  <c r="BD343" i="13"/>
  <c r="AZ344" i="13"/>
  <c r="AU270" i="13"/>
  <c r="AI271" i="13" s="1"/>
  <c r="H270" i="13"/>
  <c r="J381" i="12" l="1"/>
  <c r="AT284" i="13"/>
  <c r="S283" i="13"/>
  <c r="AB284" i="13" s="1"/>
  <c r="D244" i="14" s="1"/>
  <c r="M283" i="13"/>
  <c r="P283" i="13" s="1"/>
  <c r="Q270" i="13"/>
  <c r="Z271" i="13" s="1"/>
  <c r="B231" i="14" s="1"/>
  <c r="BK270" i="13"/>
  <c r="BH271" i="13" s="1"/>
  <c r="K270" i="13"/>
  <c r="N270" i="13" s="1"/>
  <c r="AR271" i="13"/>
  <c r="F230" i="14"/>
  <c r="AZ345" i="13"/>
  <c r="BD344" i="13"/>
  <c r="I481" i="7"/>
  <c r="H481" i="7"/>
  <c r="G481" i="7"/>
  <c r="K481" i="7"/>
  <c r="J481" i="7"/>
  <c r="AU271" i="13" l="1"/>
  <c r="AI272" i="13" s="1"/>
  <c r="H271" i="13"/>
  <c r="L481" i="7"/>
  <c r="G381" i="12" s="1"/>
  <c r="AX271" i="13"/>
  <c r="F481" i="7"/>
  <c r="AZ346" i="13"/>
  <c r="BD345" i="13"/>
  <c r="AW284" i="13"/>
  <c r="AK285" i="13" s="1"/>
  <c r="J284" i="13"/>
  <c r="BJ284" i="13"/>
  <c r="BG284" i="13"/>
  <c r="I244" i="14" s="1"/>
  <c r="BD346" i="13" l="1"/>
  <c r="I482" i="7"/>
  <c r="BB271" i="13"/>
  <c r="BE271" i="13" s="1"/>
  <c r="G231" i="14" s="1"/>
  <c r="BA271" i="13"/>
  <c r="K482" i="7"/>
  <c r="J482" i="7"/>
  <c r="G482" i="7"/>
  <c r="S284" i="13"/>
  <c r="AB285" i="13" s="1"/>
  <c r="D245" i="14" s="1"/>
  <c r="M284" i="13"/>
  <c r="P284" i="13" s="1"/>
  <c r="H381" i="12"/>
  <c r="I381" i="12" s="1"/>
  <c r="E231" i="14"/>
  <c r="AT285" i="13"/>
  <c r="Q271" i="13"/>
  <c r="Z272" i="13" s="1"/>
  <c r="B232" i="14" s="1"/>
  <c r="K271" i="13"/>
  <c r="N271" i="13" s="1"/>
  <c r="BK271" i="13"/>
  <c r="BH272" i="13" s="1"/>
  <c r="AR272" i="13"/>
  <c r="H482" i="7"/>
  <c r="AX272" i="13" l="1"/>
  <c r="BB272" i="13"/>
  <c r="BE272" i="13" s="1"/>
  <c r="G232" i="14" s="1"/>
  <c r="BA272" i="13"/>
  <c r="L482" i="7"/>
  <c r="G382" i="12" s="1"/>
  <c r="AU272" i="13"/>
  <c r="AI273" i="13" s="1"/>
  <c r="H272" i="13"/>
  <c r="J285" i="13"/>
  <c r="AW285" i="13"/>
  <c r="AK286" i="13" s="1"/>
  <c r="BJ285" i="13"/>
  <c r="BG285" i="13"/>
  <c r="I245" i="14" s="1"/>
  <c r="F231" i="14"/>
  <c r="J382" i="12"/>
  <c r="F482" i="7"/>
  <c r="AR273" i="13" l="1"/>
  <c r="G483" i="7"/>
  <c r="S285" i="13"/>
  <c r="AB286" i="13" s="1"/>
  <c r="D246" i="14" s="1"/>
  <c r="M285" i="13"/>
  <c r="P285" i="13" s="1"/>
  <c r="K483" i="7"/>
  <c r="Q272" i="13"/>
  <c r="Z273" i="13" s="1"/>
  <c r="B233" i="14" s="1"/>
  <c r="BK272" i="13"/>
  <c r="BH273" i="13" s="1"/>
  <c r="K272" i="13"/>
  <c r="N272" i="13" s="1"/>
  <c r="H483" i="7"/>
  <c r="J483" i="7"/>
  <c r="H382" i="12"/>
  <c r="I382" i="12" s="1"/>
  <c r="J383" i="12" s="1"/>
  <c r="E232" i="14"/>
  <c r="I483" i="7"/>
  <c r="AT286" i="13"/>
  <c r="AX273" i="13" l="1"/>
  <c r="BB273" i="13" s="1"/>
  <c r="BE273" i="13" s="1"/>
  <c r="G233" i="14" s="1"/>
  <c r="BA273" i="13"/>
  <c r="J286" i="13"/>
  <c r="AW286" i="13"/>
  <c r="AK287" i="13" s="1"/>
  <c r="BJ286" i="13"/>
  <c r="BG286" i="13"/>
  <c r="I246" i="14" s="1"/>
  <c r="L483" i="7"/>
  <c r="G383" i="12" s="1"/>
  <c r="F483" i="7"/>
  <c r="I484" i="7" s="1"/>
  <c r="F232" i="14"/>
  <c r="AU273" i="13"/>
  <c r="AI274" i="13" s="1"/>
  <c r="H273" i="13"/>
  <c r="J484" i="7" l="1"/>
  <c r="H484" i="7"/>
  <c r="AT287" i="13"/>
  <c r="AR274" i="13"/>
  <c r="S286" i="13"/>
  <c r="AB287" i="13" s="1"/>
  <c r="D247" i="14" s="1"/>
  <c r="M286" i="13"/>
  <c r="P286" i="13" s="1"/>
  <c r="Q273" i="13"/>
  <c r="Z274" i="13" s="1"/>
  <c r="B234" i="14" s="1"/>
  <c r="BK273" i="13"/>
  <c r="BH274" i="13" s="1"/>
  <c r="AX274" i="13" s="1"/>
  <c r="K273" i="13"/>
  <c r="N273" i="13" s="1"/>
  <c r="G484" i="7"/>
  <c r="H383" i="12"/>
  <c r="I383" i="12" s="1"/>
  <c r="E233" i="14"/>
  <c r="K484" i="7"/>
  <c r="BB274" i="13" l="1"/>
  <c r="BE274" i="13" s="1"/>
  <c r="G234" i="14" s="1"/>
  <c r="BA274" i="13"/>
  <c r="AU274" i="13"/>
  <c r="AI275" i="13" s="1"/>
  <c r="H274" i="13"/>
  <c r="F233" i="14"/>
  <c r="J384" i="12"/>
  <c r="L484" i="7"/>
  <c r="G384" i="12" s="1"/>
  <c r="F484" i="7"/>
  <c r="G485" i="7" s="1"/>
  <c r="J287" i="13"/>
  <c r="AW287" i="13"/>
  <c r="AK288" i="13" s="1"/>
  <c r="BJ287" i="13"/>
  <c r="BG287" i="13"/>
  <c r="I247" i="14" s="1"/>
  <c r="H384" i="12" l="1"/>
  <c r="I384" i="12" s="1"/>
  <c r="E234" i="14"/>
  <c r="J385" i="12"/>
  <c r="Q274" i="13"/>
  <c r="Z275" i="13" s="1"/>
  <c r="B235" i="14" s="1"/>
  <c r="BK274" i="13"/>
  <c r="BH275" i="13" s="1"/>
  <c r="K274" i="13"/>
  <c r="N274" i="13" s="1"/>
  <c r="AR275" i="13"/>
  <c r="AT288" i="13"/>
  <c r="S287" i="13"/>
  <c r="AB288" i="13" s="1"/>
  <c r="D248" i="14" s="1"/>
  <c r="M287" i="13"/>
  <c r="P287" i="13" s="1"/>
  <c r="J485" i="7"/>
  <c r="I485" i="7"/>
  <c r="H485" i="7"/>
  <c r="K485" i="7"/>
  <c r="AX275" i="13" l="1"/>
  <c r="BB275" i="13" s="1"/>
  <c r="BE275" i="13" s="1"/>
  <c r="G235" i="14" s="1"/>
  <c r="BA275" i="13"/>
  <c r="AU275" i="13"/>
  <c r="AI276" i="13" s="1"/>
  <c r="H275" i="13"/>
  <c r="AW288" i="13"/>
  <c r="AK289" i="13" s="1"/>
  <c r="J288" i="13"/>
  <c r="BJ288" i="13"/>
  <c r="BG288" i="13"/>
  <c r="I248" i="14" s="1"/>
  <c r="F485" i="7"/>
  <c r="K486" i="7" s="1"/>
  <c r="F234" i="14"/>
  <c r="L485" i="7"/>
  <c r="G385" i="12" s="1"/>
  <c r="S288" i="13" l="1"/>
  <c r="AB289" i="13" s="1"/>
  <c r="D249" i="14" s="1"/>
  <c r="M288" i="13"/>
  <c r="P288" i="13" s="1"/>
  <c r="AT289" i="13"/>
  <c r="H385" i="12"/>
  <c r="I385" i="12" s="1"/>
  <c r="E235" i="14"/>
  <c r="Q275" i="13"/>
  <c r="Z276" i="13" s="1"/>
  <c r="B236" i="14" s="1"/>
  <c r="K275" i="13"/>
  <c r="N275" i="13" s="1"/>
  <c r="BK275" i="13"/>
  <c r="BH276" i="13" s="1"/>
  <c r="AR276" i="13"/>
  <c r="G486" i="7"/>
  <c r="J486" i="7"/>
  <c r="I486" i="7"/>
  <c r="H486" i="7"/>
  <c r="AU276" i="13" l="1"/>
  <c r="AI277" i="13" s="1"/>
  <c r="H276" i="13"/>
  <c r="AW289" i="13"/>
  <c r="AK290" i="13" s="1"/>
  <c r="J289" i="13"/>
  <c r="BJ289" i="13"/>
  <c r="BG289" i="13"/>
  <c r="I249" i="14" s="1"/>
  <c r="AX276" i="13"/>
  <c r="F235" i="14"/>
  <c r="J386" i="12"/>
  <c r="H487" i="7"/>
  <c r="I487" i="7"/>
  <c r="L486" i="7"/>
  <c r="G386" i="12" s="1"/>
  <c r="F486" i="7"/>
  <c r="BB276" i="13" l="1"/>
  <c r="BE276" i="13" s="1"/>
  <c r="G236" i="14" s="1"/>
  <c r="BA276" i="13"/>
  <c r="K487" i="7"/>
  <c r="S289" i="13"/>
  <c r="AB290" i="13" s="1"/>
  <c r="D250" i="14" s="1"/>
  <c r="M289" i="13"/>
  <c r="P289" i="13" s="1"/>
  <c r="H386" i="12"/>
  <c r="I386" i="12" s="1"/>
  <c r="E236" i="14"/>
  <c r="AT290" i="13"/>
  <c r="G487" i="7"/>
  <c r="Q276" i="13"/>
  <c r="Z277" i="13" s="1"/>
  <c r="B237" i="14" s="1"/>
  <c r="BK276" i="13"/>
  <c r="BH277" i="13" s="1"/>
  <c r="AX277" i="13" s="1"/>
  <c r="K276" i="13"/>
  <c r="N276" i="13" s="1"/>
  <c r="J487" i="7"/>
  <c r="AR277" i="13"/>
  <c r="F487" i="7" l="1"/>
  <c r="K488" i="7" s="1"/>
  <c r="J488" i="7"/>
  <c r="BB277" i="13"/>
  <c r="BE277" i="13" s="1"/>
  <c r="G237" i="14" s="1"/>
  <c r="BA277" i="13"/>
  <c r="F236" i="14"/>
  <c r="AU277" i="13"/>
  <c r="AI278" i="13" s="1"/>
  <c r="H277" i="13"/>
  <c r="G488" i="7"/>
  <c r="L487" i="7"/>
  <c r="G387" i="12" s="1"/>
  <c r="AW290" i="13"/>
  <c r="AK291" i="13" s="1"/>
  <c r="J290" i="13"/>
  <c r="BJ290" i="13"/>
  <c r="BG290" i="13"/>
  <c r="I250" i="14" s="1"/>
  <c r="H488" i="7"/>
  <c r="I488" i="7"/>
  <c r="J387" i="12"/>
  <c r="AR278" i="13" l="1"/>
  <c r="L488" i="7"/>
  <c r="G388" i="12" s="1"/>
  <c r="Q277" i="13"/>
  <c r="Z278" i="13" s="1"/>
  <c r="K277" i="13"/>
  <c r="N277" i="13" s="1"/>
  <c r="BK277" i="13"/>
  <c r="BH278" i="13" s="1"/>
  <c r="AX278" i="13" s="1"/>
  <c r="S290" i="13"/>
  <c r="AB291" i="13" s="1"/>
  <c r="D251" i="14" s="1"/>
  <c r="M290" i="13"/>
  <c r="P290" i="13" s="1"/>
  <c r="AT291" i="13"/>
  <c r="H387" i="12"/>
  <c r="I387" i="12" s="1"/>
  <c r="J388" i="12" s="1"/>
  <c r="E237" i="14"/>
  <c r="BB278" i="13" l="1"/>
  <c r="BE278" i="13" s="1"/>
  <c r="G238" i="14" s="1"/>
  <c r="BA278" i="13"/>
  <c r="H388" i="12"/>
  <c r="I388" i="12" s="1"/>
  <c r="E238" i="14"/>
  <c r="F237" i="14"/>
  <c r="J291" i="13"/>
  <c r="AW291" i="13"/>
  <c r="AK292" i="13" s="1"/>
  <c r="BJ291" i="13"/>
  <c r="BG291" i="13"/>
  <c r="I251" i="14" s="1"/>
  <c r="B238" i="14"/>
  <c r="F488" i="7"/>
  <c r="AU278" i="13"/>
  <c r="AI279" i="13" s="1"/>
  <c r="H278" i="13"/>
  <c r="F238" i="14" l="1"/>
  <c r="J389" i="12"/>
  <c r="S291" i="13"/>
  <c r="AB292" i="13" s="1"/>
  <c r="D252" i="14" s="1"/>
  <c r="M291" i="13"/>
  <c r="P291" i="13" s="1"/>
  <c r="Q278" i="13"/>
  <c r="Z279" i="13" s="1"/>
  <c r="B239" i="14" s="1"/>
  <c r="BK278" i="13"/>
  <c r="BH279" i="13" s="1"/>
  <c r="K278" i="13"/>
  <c r="N278" i="13" s="1"/>
  <c r="AT292" i="13"/>
  <c r="AR279" i="13"/>
  <c r="J489" i="7"/>
  <c r="K489" i="7"/>
  <c r="I489" i="7"/>
  <c r="G489" i="7"/>
  <c r="H489" i="7"/>
  <c r="AX279" i="13" l="1"/>
  <c r="J292" i="13"/>
  <c r="AW292" i="13"/>
  <c r="AK293" i="13" s="1"/>
  <c r="BJ292" i="13"/>
  <c r="BG292" i="13"/>
  <c r="I252" i="14" s="1"/>
  <c r="L489" i="7"/>
  <c r="G389" i="12" s="1"/>
  <c r="AU279" i="13"/>
  <c r="AI280" i="13" s="1"/>
  <c r="H279" i="13"/>
  <c r="BB279" i="13"/>
  <c r="BE279" i="13" s="1"/>
  <c r="G239" i="14" s="1"/>
  <c r="BA279" i="13"/>
  <c r="F489" i="7"/>
  <c r="H490" i="7" s="1"/>
  <c r="J490" i="7" l="1"/>
  <c r="AR280" i="13"/>
  <c r="Q279" i="13"/>
  <c r="Z280" i="13" s="1"/>
  <c r="B240" i="14" s="1"/>
  <c r="K279" i="13"/>
  <c r="N279" i="13" s="1"/>
  <c r="BK279" i="13"/>
  <c r="BH280" i="13" s="1"/>
  <c r="AX280" i="13" s="1"/>
  <c r="H389" i="12"/>
  <c r="I389" i="12" s="1"/>
  <c r="E239" i="14"/>
  <c r="F490" i="7"/>
  <c r="K490" i="7"/>
  <c r="K491" i="7" s="1"/>
  <c r="AT293" i="13"/>
  <c r="I490" i="7"/>
  <c r="G490" i="7"/>
  <c r="S292" i="13"/>
  <c r="AB293" i="13" s="1"/>
  <c r="D253" i="14" s="1"/>
  <c r="M292" i="13"/>
  <c r="P292" i="13" s="1"/>
  <c r="BB280" i="13" l="1"/>
  <c r="BE280" i="13" s="1"/>
  <c r="G240" i="14" s="1"/>
  <c r="BA280" i="13"/>
  <c r="J293" i="13"/>
  <c r="AW293" i="13"/>
  <c r="AK294" i="13" s="1"/>
  <c r="BJ293" i="13"/>
  <c r="BG293" i="13"/>
  <c r="I253" i="14" s="1"/>
  <c r="J491" i="7"/>
  <c r="L490" i="7"/>
  <c r="G390" i="12" s="1"/>
  <c r="G491" i="7"/>
  <c r="AU280" i="13"/>
  <c r="AI281" i="13" s="1"/>
  <c r="H280" i="13"/>
  <c r="F239" i="14"/>
  <c r="J390" i="12"/>
  <c r="I491" i="7"/>
  <c r="H491" i="7"/>
  <c r="AT294" i="13" l="1"/>
  <c r="AR281" i="13"/>
  <c r="H390" i="12"/>
  <c r="I390" i="12" s="1"/>
  <c r="J391" i="12" s="1"/>
  <c r="E240" i="14"/>
  <c r="S293" i="13"/>
  <c r="AB294" i="13" s="1"/>
  <c r="D254" i="14" s="1"/>
  <c r="M293" i="13"/>
  <c r="P293" i="13" s="1"/>
  <c r="Q280" i="13"/>
  <c r="Z281" i="13" s="1"/>
  <c r="K280" i="13"/>
  <c r="N280" i="13" s="1"/>
  <c r="BK280" i="13"/>
  <c r="BH281" i="13" s="1"/>
  <c r="L491" i="7"/>
  <c r="G391" i="12" s="1"/>
  <c r="AU281" i="13" l="1"/>
  <c r="AI282" i="13" s="1"/>
  <c r="H281" i="13"/>
  <c r="H391" i="12"/>
  <c r="E241" i="14"/>
  <c r="AW294" i="13"/>
  <c r="AK295" i="13" s="1"/>
  <c r="J294" i="13"/>
  <c r="BJ294" i="13"/>
  <c r="BG294" i="13"/>
  <c r="I254" i="14" s="1"/>
  <c r="I391" i="12"/>
  <c r="F240" i="14"/>
  <c r="AX281" i="13"/>
  <c r="B241" i="14"/>
  <c r="F491" i="7"/>
  <c r="S294" i="13" l="1"/>
  <c r="AB295" i="13" s="1"/>
  <c r="D255" i="14" s="1"/>
  <c r="M294" i="13"/>
  <c r="P294" i="13" s="1"/>
  <c r="BB281" i="13"/>
  <c r="BE281" i="13" s="1"/>
  <c r="G241" i="14" s="1"/>
  <c r="BA281" i="13"/>
  <c r="Q281" i="13"/>
  <c r="Z282" i="13" s="1"/>
  <c r="B242" i="14" s="1"/>
  <c r="BK281" i="13"/>
  <c r="BH282" i="13" s="1"/>
  <c r="K281" i="13"/>
  <c r="N281" i="13" s="1"/>
  <c r="AR282" i="13"/>
  <c r="F241" i="14"/>
  <c r="AT295" i="13"/>
  <c r="K492" i="7"/>
  <c r="H492" i="7"/>
  <c r="J492" i="7"/>
  <c r="I492" i="7"/>
  <c r="G492" i="7"/>
  <c r="J392" i="12"/>
  <c r="AX282" i="13" l="1"/>
  <c r="BB282" i="13"/>
  <c r="BE282" i="13" s="1"/>
  <c r="G242" i="14" s="1"/>
  <c r="BA282" i="13"/>
  <c r="L492" i="7"/>
  <c r="G392" i="12" s="1"/>
  <c r="AU282" i="13"/>
  <c r="AI283" i="13" s="1"/>
  <c r="H282" i="13"/>
  <c r="F492" i="7"/>
  <c r="I493" i="7" s="1"/>
  <c r="AW295" i="13"/>
  <c r="AK296" i="13" s="1"/>
  <c r="J295" i="13"/>
  <c r="BJ295" i="13"/>
  <c r="BG295" i="13"/>
  <c r="I255" i="14" s="1"/>
  <c r="J493" i="7" l="1"/>
  <c r="H493" i="7"/>
  <c r="G493" i="7"/>
  <c r="K493" i="7"/>
  <c r="L493" i="7"/>
  <c r="G393" i="12" s="1"/>
  <c r="AR283" i="13"/>
  <c r="S295" i="13"/>
  <c r="AB296" i="13" s="1"/>
  <c r="D256" i="14" s="1"/>
  <c r="M295" i="13"/>
  <c r="P295" i="13" s="1"/>
  <c r="H392" i="12"/>
  <c r="I392" i="12" s="1"/>
  <c r="E242" i="14"/>
  <c r="AT296" i="13"/>
  <c r="Q282" i="13"/>
  <c r="Z283" i="13" s="1"/>
  <c r="B243" i="14" s="1"/>
  <c r="BK282" i="13"/>
  <c r="BH283" i="13" s="1"/>
  <c r="K282" i="13"/>
  <c r="N282" i="13" s="1"/>
  <c r="F493" i="7" l="1"/>
  <c r="J494" i="7" s="1"/>
  <c r="F242" i="14"/>
  <c r="J393" i="12"/>
  <c r="AU283" i="13"/>
  <c r="AI284" i="13" s="1"/>
  <c r="H283" i="13"/>
  <c r="H393" i="12"/>
  <c r="I393" i="12" s="1"/>
  <c r="E243" i="14"/>
  <c r="I494" i="7"/>
  <c r="K494" i="7"/>
  <c r="AX283" i="13"/>
  <c r="AW296" i="13"/>
  <c r="AK297" i="13" s="1"/>
  <c r="J296" i="13"/>
  <c r="BJ296" i="13"/>
  <c r="BG296" i="13"/>
  <c r="I256" i="14" s="1"/>
  <c r="G494" i="7" l="1"/>
  <c r="H494" i="7"/>
  <c r="F243" i="14"/>
  <c r="L494" i="7"/>
  <c r="G394" i="12" s="1"/>
  <c r="J394" i="12"/>
  <c r="AR284" i="13"/>
  <c r="S296" i="13"/>
  <c r="AB297" i="13" s="1"/>
  <c r="D257" i="14" s="1"/>
  <c r="M296" i="13"/>
  <c r="P296" i="13" s="1"/>
  <c r="AT297" i="13"/>
  <c r="Q283" i="13"/>
  <c r="Z284" i="13" s="1"/>
  <c r="BK283" i="13"/>
  <c r="BH284" i="13" s="1"/>
  <c r="AX284" i="13" s="1"/>
  <c r="K283" i="13"/>
  <c r="N283" i="13" s="1"/>
  <c r="BB283" i="13"/>
  <c r="BE283" i="13" s="1"/>
  <c r="G243" i="14" s="1"/>
  <c r="BA283" i="13"/>
  <c r="BB284" i="13" l="1"/>
  <c r="BE284" i="13" s="1"/>
  <c r="G244" i="14" s="1"/>
  <c r="BA284" i="13"/>
  <c r="AU284" i="13"/>
  <c r="AI285" i="13" s="1"/>
  <c r="H284" i="13"/>
  <c r="H394" i="12"/>
  <c r="I394" i="12" s="1"/>
  <c r="E244" i="14"/>
  <c r="B244" i="14"/>
  <c r="F494" i="7"/>
  <c r="J297" i="13"/>
  <c r="AW297" i="13"/>
  <c r="AK298" i="13" s="1"/>
  <c r="BJ297" i="13"/>
  <c r="BG297" i="13"/>
  <c r="I257" i="14" s="1"/>
  <c r="F244" i="14" l="1"/>
  <c r="AR285" i="13"/>
  <c r="J495" i="7"/>
  <c r="I495" i="7"/>
  <c r="K495" i="7"/>
  <c r="H495" i="7"/>
  <c r="G495" i="7"/>
  <c r="J395" i="12"/>
  <c r="Q284" i="13"/>
  <c r="Z285" i="13" s="1"/>
  <c r="B245" i="14" s="1"/>
  <c r="BK284" i="13"/>
  <c r="BH285" i="13" s="1"/>
  <c r="K284" i="13"/>
  <c r="N284" i="13" s="1"/>
  <c r="S297" i="13"/>
  <c r="AB298" i="13" s="1"/>
  <c r="D258" i="14" s="1"/>
  <c r="M297" i="13"/>
  <c r="P297" i="13" s="1"/>
  <c r="AT298" i="13"/>
  <c r="AU285" i="13" l="1"/>
  <c r="AI286" i="13" s="1"/>
  <c r="H285" i="13"/>
  <c r="F495" i="7"/>
  <c r="I496" i="7" s="1"/>
  <c r="L495" i="7"/>
  <c r="G395" i="12" s="1"/>
  <c r="J298" i="13"/>
  <c r="AW298" i="13"/>
  <c r="AK299" i="13" s="1"/>
  <c r="BJ298" i="13"/>
  <c r="BG298" i="13"/>
  <c r="I258" i="14" s="1"/>
  <c r="AX285" i="13"/>
  <c r="S298" i="13" l="1"/>
  <c r="AB299" i="13" s="1"/>
  <c r="D259" i="14" s="1"/>
  <c r="M298" i="13"/>
  <c r="P298" i="13" s="1"/>
  <c r="H395" i="12"/>
  <c r="I395" i="12" s="1"/>
  <c r="E245" i="14"/>
  <c r="Q285" i="13"/>
  <c r="Z286" i="13" s="1"/>
  <c r="B246" i="14" s="1"/>
  <c r="K285" i="13"/>
  <c r="N285" i="13" s="1"/>
  <c r="BK285" i="13"/>
  <c r="BH286" i="13" s="1"/>
  <c r="AT299" i="13"/>
  <c r="K496" i="7"/>
  <c r="H496" i="7"/>
  <c r="G496" i="7"/>
  <c r="BB285" i="13"/>
  <c r="BE285" i="13" s="1"/>
  <c r="G245" i="14" s="1"/>
  <c r="BA285" i="13"/>
  <c r="J496" i="7"/>
  <c r="F496" i="7" l="1"/>
  <c r="H497" i="7" s="1"/>
  <c r="AR286" i="13"/>
  <c r="AU286" i="13" s="1"/>
  <c r="AI287" i="13" s="1"/>
  <c r="J299" i="13"/>
  <c r="AW299" i="13"/>
  <c r="AK300" i="13" s="1"/>
  <c r="BJ299" i="13"/>
  <c r="BG299" i="13"/>
  <c r="I259" i="14" s="1"/>
  <c r="F245" i="14"/>
  <c r="J396" i="12"/>
  <c r="L496" i="7"/>
  <c r="G396" i="12" s="1"/>
  <c r="I497" i="7"/>
  <c r="AX286" i="13" l="1"/>
  <c r="H286" i="13"/>
  <c r="BK286" i="13" s="1"/>
  <c r="BH287" i="13" s="1"/>
  <c r="J497" i="7"/>
  <c r="G497" i="7"/>
  <c r="K497" i="7"/>
  <c r="L497" i="7"/>
  <c r="G397" i="12" s="1"/>
  <c r="AT300" i="13"/>
  <c r="S299" i="13"/>
  <c r="AB300" i="13" s="1"/>
  <c r="D260" i="14" s="1"/>
  <c r="M299" i="13"/>
  <c r="P299" i="13" s="1"/>
  <c r="H396" i="12"/>
  <c r="I396" i="12" s="1"/>
  <c r="E246" i="14"/>
  <c r="Q286" i="13"/>
  <c r="Z287" i="13" s="1"/>
  <c r="K286" i="13" l="1"/>
  <c r="N286" i="13" s="1"/>
  <c r="BA286" i="13"/>
  <c r="BB286" i="13"/>
  <c r="F246" i="14"/>
  <c r="AW300" i="13"/>
  <c r="AK301" i="13" s="1"/>
  <c r="J300" i="13"/>
  <c r="BJ300" i="13"/>
  <c r="BG300" i="13"/>
  <c r="I260" i="14" s="1"/>
  <c r="B247" i="14"/>
  <c r="F497" i="7"/>
  <c r="J397" i="12"/>
  <c r="H397" i="12"/>
  <c r="I397" i="12" s="1"/>
  <c r="E247" i="14"/>
  <c r="BE286" i="13" l="1"/>
  <c r="G246" i="14" s="1"/>
  <c r="AR287" i="13"/>
  <c r="F247" i="14"/>
  <c r="K498" i="7"/>
  <c r="H498" i="7"/>
  <c r="J498" i="7"/>
  <c r="I498" i="7"/>
  <c r="G498" i="7"/>
  <c r="AT301" i="13"/>
  <c r="S300" i="13"/>
  <c r="AB301" i="13" s="1"/>
  <c r="D261" i="14" s="1"/>
  <c r="M300" i="13"/>
  <c r="P300" i="13" s="1"/>
  <c r="J398" i="12"/>
  <c r="AX287" i="13" l="1"/>
  <c r="AU287" i="13"/>
  <c r="AI288" i="13" s="1"/>
  <c r="H287" i="13"/>
  <c r="L498" i="7"/>
  <c r="G398" i="12" s="1"/>
  <c r="AW301" i="13"/>
  <c r="AK302" i="13" s="1"/>
  <c r="J301" i="13"/>
  <c r="BJ301" i="13"/>
  <c r="BG301" i="13"/>
  <c r="I261" i="14" s="1"/>
  <c r="BK287" i="13" l="1"/>
  <c r="BH288" i="13" s="1"/>
  <c r="K287" i="13"/>
  <c r="N287" i="13" s="1"/>
  <c r="Q287" i="13"/>
  <c r="Z288" i="13" s="1"/>
  <c r="BA287" i="13"/>
  <c r="BB287" i="13"/>
  <c r="BE287" i="13" s="1"/>
  <c r="G247" i="14" s="1"/>
  <c r="AT302" i="13"/>
  <c r="S301" i="13"/>
  <c r="AB302" i="13" s="1"/>
  <c r="D262" i="14" s="1"/>
  <c r="M301" i="13"/>
  <c r="P301" i="13" s="1"/>
  <c r="H398" i="12"/>
  <c r="I398" i="12" s="1"/>
  <c r="E248" i="14"/>
  <c r="B248" i="14" l="1"/>
  <c r="F498" i="7"/>
  <c r="AR288" i="13"/>
  <c r="AX288" i="13"/>
  <c r="F248" i="14"/>
  <c r="J399" i="12"/>
  <c r="AW302" i="13"/>
  <c r="AK303" i="13" s="1"/>
  <c r="J302" i="13"/>
  <c r="BJ302" i="13"/>
  <c r="BG302" i="13"/>
  <c r="I262" i="14" s="1"/>
  <c r="I499" i="7" l="1"/>
  <c r="J499" i="7"/>
  <c r="H499" i="7"/>
  <c r="K499" i="7"/>
  <c r="G499" i="7"/>
  <c r="BA288" i="13"/>
  <c r="BB288" i="13"/>
  <c r="BE288" i="13" s="1"/>
  <c r="G248" i="14" s="1"/>
  <c r="H288" i="13"/>
  <c r="AU288" i="13"/>
  <c r="AI289" i="13" s="1"/>
  <c r="AR289" i="13" s="1"/>
  <c r="S302" i="13"/>
  <c r="AB303" i="13" s="1"/>
  <c r="D263" i="14" s="1"/>
  <c r="M302" i="13"/>
  <c r="P302" i="13" s="1"/>
  <c r="AT303" i="13"/>
  <c r="L499" i="7" l="1"/>
  <c r="G399" i="12" s="1"/>
  <c r="K288" i="13"/>
  <c r="N288" i="13" s="1"/>
  <c r="Q288" i="13"/>
  <c r="Z289" i="13" s="1"/>
  <c r="BK288" i="13"/>
  <c r="BH289" i="13" s="1"/>
  <c r="AX289" i="13" s="1"/>
  <c r="H289" i="13"/>
  <c r="AU289" i="13"/>
  <c r="AI290" i="13" s="1"/>
  <c r="J303" i="13"/>
  <c r="AW303" i="13"/>
  <c r="AK304" i="13" s="1"/>
  <c r="BJ303" i="13"/>
  <c r="BG303" i="13"/>
  <c r="I263" i="14" s="1"/>
  <c r="K289" i="13" l="1"/>
  <c r="N289" i="13" s="1"/>
  <c r="BK289" i="13"/>
  <c r="BH290" i="13" s="1"/>
  <c r="Q289" i="13"/>
  <c r="Z290" i="13" s="1"/>
  <c r="B250" i="14" s="1"/>
  <c r="B249" i="14"/>
  <c r="F499" i="7"/>
  <c r="H399" i="12"/>
  <c r="I399" i="12" s="1"/>
  <c r="E249" i="14"/>
  <c r="BB289" i="13"/>
  <c r="BE289" i="13" s="1"/>
  <c r="G249" i="14" s="1"/>
  <c r="BA289" i="13"/>
  <c r="S303" i="13"/>
  <c r="AB304" i="13" s="1"/>
  <c r="D264" i="14" s="1"/>
  <c r="M303" i="13"/>
  <c r="P303" i="13" s="1"/>
  <c r="AT304" i="13"/>
  <c r="G500" i="7" l="1"/>
  <c r="F500" i="7"/>
  <c r="K500" i="7"/>
  <c r="K501" i="7" s="1"/>
  <c r="I500" i="7"/>
  <c r="I501" i="7" s="1"/>
  <c r="H500" i="7"/>
  <c r="H501" i="7" s="1"/>
  <c r="J500" i="7"/>
  <c r="J501" i="7" s="1"/>
  <c r="J400" i="12"/>
  <c r="F249" i="14"/>
  <c r="AR290" i="13"/>
  <c r="J304" i="13"/>
  <c r="AW304" i="13"/>
  <c r="AK305" i="13" s="1"/>
  <c r="BJ304" i="13"/>
  <c r="BG304" i="13"/>
  <c r="I264" i="14" s="1"/>
  <c r="L500" i="7" l="1"/>
  <c r="G400" i="12" s="1"/>
  <c r="G501" i="7"/>
  <c r="L501" i="7" s="1"/>
  <c r="G401" i="12" s="1"/>
  <c r="H401" i="12" s="1"/>
  <c r="H290" i="13"/>
  <c r="AU290" i="13"/>
  <c r="AI291" i="13" s="1"/>
  <c r="AX290" i="13"/>
  <c r="AT305" i="13"/>
  <c r="S304" i="13"/>
  <c r="AB305" i="13" s="1"/>
  <c r="D265" i="14" s="1"/>
  <c r="M304" i="13"/>
  <c r="P304" i="13" s="1"/>
  <c r="BA290" i="13" l="1"/>
  <c r="BB290" i="13"/>
  <c r="BE290" i="13" s="1"/>
  <c r="G250" i="14" s="1"/>
  <c r="E250" i="14"/>
  <c r="H400" i="12"/>
  <c r="I400" i="12" s="1"/>
  <c r="E251" i="14"/>
  <c r="AR291" i="13"/>
  <c r="BK290" i="13"/>
  <c r="BH291" i="13" s="1"/>
  <c r="Q290" i="13"/>
  <c r="Z291" i="13" s="1"/>
  <c r="K290" i="13"/>
  <c r="N290" i="13" s="1"/>
  <c r="J305" i="13"/>
  <c r="AW305" i="13"/>
  <c r="AK306" i="13" s="1"/>
  <c r="BJ305" i="13"/>
  <c r="BG305" i="13"/>
  <c r="I265" i="14" s="1"/>
  <c r="AX291" i="13" l="1"/>
  <c r="BB291" i="13"/>
  <c r="BE291" i="13" s="1"/>
  <c r="G251" i="14" s="1"/>
  <c r="BA291" i="13"/>
  <c r="B251" i="14"/>
  <c r="F501" i="7"/>
  <c r="F250" i="14"/>
  <c r="J401" i="12"/>
  <c r="H291" i="13"/>
  <c r="AU291" i="13"/>
  <c r="AI292" i="13" s="1"/>
  <c r="AR292" i="13" s="1"/>
  <c r="I401" i="12"/>
  <c r="F251" i="14" s="1"/>
  <c r="AT306" i="13"/>
  <c r="S305" i="13"/>
  <c r="AB306" i="13" s="1"/>
  <c r="D266" i="14" s="1"/>
  <c r="M305" i="13"/>
  <c r="P305" i="13" s="1"/>
  <c r="J502" i="7" l="1"/>
  <c r="H502" i="7"/>
  <c r="I502" i="7"/>
  <c r="K502" i="7"/>
  <c r="G502" i="7"/>
  <c r="J402" i="12"/>
  <c r="AU292" i="13"/>
  <c r="AI293" i="13" s="1"/>
  <c r="H292" i="13"/>
  <c r="Q291" i="13"/>
  <c r="Z292" i="13" s="1"/>
  <c r="B252" i="14" s="1"/>
  <c r="BK291" i="13"/>
  <c r="BH292" i="13" s="1"/>
  <c r="AX292" i="13" s="1"/>
  <c r="K291" i="13"/>
  <c r="N291" i="13" s="1"/>
  <c r="AW306" i="13"/>
  <c r="AK307" i="13" s="1"/>
  <c r="J306" i="13"/>
  <c r="BJ306" i="13"/>
  <c r="BG306" i="13"/>
  <c r="I266" i="14" s="1"/>
  <c r="F502" i="7" l="1"/>
  <c r="G503" i="7"/>
  <c r="L502" i="7"/>
  <c r="G402" i="12" s="1"/>
  <c r="I503" i="7"/>
  <c r="H503" i="7"/>
  <c r="BB292" i="13"/>
  <c r="BE292" i="13" s="1"/>
  <c r="G252" i="14" s="1"/>
  <c r="BA292" i="13"/>
  <c r="BK292" i="13"/>
  <c r="BH293" i="13" s="1"/>
  <c r="Q292" i="13"/>
  <c r="Z293" i="13" s="1"/>
  <c r="B253" i="14" s="1"/>
  <c r="K292" i="13"/>
  <c r="N292" i="13" s="1"/>
  <c r="S306" i="13"/>
  <c r="AB307" i="13" s="1"/>
  <c r="D267" i="14" s="1"/>
  <c r="M306" i="13"/>
  <c r="P306" i="13" s="1"/>
  <c r="AT307" i="13"/>
  <c r="E252" i="14" l="1"/>
  <c r="H402" i="12"/>
  <c r="I402" i="12" s="1"/>
  <c r="AR293" i="13"/>
  <c r="AX293" i="13" s="1"/>
  <c r="F503" i="7"/>
  <c r="J503" i="7"/>
  <c r="K503" i="7"/>
  <c r="AW307" i="13"/>
  <c r="AK308" i="13" s="1"/>
  <c r="J307" i="13"/>
  <c r="BJ307" i="13"/>
  <c r="BG307" i="13"/>
  <c r="I267" i="14" s="1"/>
  <c r="BB293" i="13" l="1"/>
  <c r="BE293" i="13" s="1"/>
  <c r="G253" i="14" s="1"/>
  <c r="BA293" i="13"/>
  <c r="G504" i="7"/>
  <c r="K504" i="7"/>
  <c r="F252" i="14"/>
  <c r="J403" i="12"/>
  <c r="J504" i="7"/>
  <c r="L503" i="7"/>
  <c r="G403" i="12" s="1"/>
  <c r="I504" i="7"/>
  <c r="AU293" i="13"/>
  <c r="AI294" i="13" s="1"/>
  <c r="AR294" i="13" s="1"/>
  <c r="H293" i="13"/>
  <c r="H504" i="7"/>
  <c r="AT308" i="13"/>
  <c r="S307" i="13"/>
  <c r="AB308" i="13" s="1"/>
  <c r="D268" i="14" s="1"/>
  <c r="M307" i="13"/>
  <c r="P307" i="13" s="1"/>
  <c r="AU294" i="13" l="1"/>
  <c r="AI295" i="13" s="1"/>
  <c r="H294" i="13"/>
  <c r="L504" i="7"/>
  <c r="G404" i="12" s="1"/>
  <c r="BK293" i="13"/>
  <c r="BH294" i="13" s="1"/>
  <c r="K293" i="13"/>
  <c r="N293" i="13" s="1"/>
  <c r="Q293" i="13"/>
  <c r="Z294" i="13" s="1"/>
  <c r="H403" i="12"/>
  <c r="I403" i="12" s="1"/>
  <c r="F253" i="14" s="1"/>
  <c r="E253" i="14"/>
  <c r="AW308" i="13"/>
  <c r="AK309" i="13" s="1"/>
  <c r="J308" i="13"/>
  <c r="BJ308" i="13"/>
  <c r="BG308" i="13"/>
  <c r="I268" i="14" s="1"/>
  <c r="B254" i="14" l="1"/>
  <c r="F504" i="7"/>
  <c r="H404" i="12"/>
  <c r="I404" i="12" s="1"/>
  <c r="E254" i="14"/>
  <c r="AX294" i="13"/>
  <c r="K294" i="13"/>
  <c r="N294" i="13" s="1"/>
  <c r="BK294" i="13"/>
  <c r="BH295" i="13" s="1"/>
  <c r="Q294" i="13"/>
  <c r="J404" i="12"/>
  <c r="J405" i="12" s="1"/>
  <c r="AT309" i="13"/>
  <c r="S308" i="13"/>
  <c r="AB309" i="13" s="1"/>
  <c r="D269" i="14" s="1"/>
  <c r="M308" i="13"/>
  <c r="P308" i="13" s="1"/>
  <c r="BB294" i="13" l="1"/>
  <c r="BA294" i="13"/>
  <c r="Z295" i="13"/>
  <c r="B255" i="14" s="1"/>
  <c r="F505" i="7"/>
  <c r="H505" i="7"/>
  <c r="H506" i="7" s="1"/>
  <c r="I505" i="7"/>
  <c r="I506" i="7" s="1"/>
  <c r="J505" i="7"/>
  <c r="J506" i="7" s="1"/>
  <c r="K505" i="7"/>
  <c r="K506" i="7" s="1"/>
  <c r="G505" i="7"/>
  <c r="F254" i="14"/>
  <c r="J309" i="13"/>
  <c r="AW309" i="13"/>
  <c r="AK310" i="13" s="1"/>
  <c r="BJ309" i="13"/>
  <c r="BG309" i="13"/>
  <c r="I269" i="14" s="1"/>
  <c r="L505" i="7" l="1"/>
  <c r="G405" i="12" s="1"/>
  <c r="G506" i="7"/>
  <c r="L506" i="7" s="1"/>
  <c r="G406" i="12" s="1"/>
  <c r="BE294" i="13"/>
  <c r="G254" i="14" s="1"/>
  <c r="AR295" i="13"/>
  <c r="H406" i="12"/>
  <c r="E256" i="14"/>
  <c r="AT310" i="13"/>
  <c r="S309" i="13"/>
  <c r="AB310" i="13" s="1"/>
  <c r="D270" i="14" s="1"/>
  <c r="M309" i="13"/>
  <c r="P309" i="13" s="1"/>
  <c r="H295" i="13" l="1"/>
  <c r="AU295" i="13"/>
  <c r="AI296" i="13" s="1"/>
  <c r="AX295" i="13"/>
  <c r="H405" i="12"/>
  <c r="I405" i="12" s="1"/>
  <c r="E255" i="14"/>
  <c r="J310" i="13"/>
  <c r="AW310" i="13"/>
  <c r="AK311" i="13" s="1"/>
  <c r="BJ310" i="13"/>
  <c r="BG310" i="13"/>
  <c r="I270" i="14" s="1"/>
  <c r="BB295" i="13" l="1"/>
  <c r="BE295" i="13" s="1"/>
  <c r="G255" i="14" s="1"/>
  <c r="BA295" i="13"/>
  <c r="AR296" i="13"/>
  <c r="F255" i="14"/>
  <c r="J406" i="12"/>
  <c r="I406" i="12"/>
  <c r="F256" i="14" s="1"/>
  <c r="K295" i="13"/>
  <c r="N295" i="13" s="1"/>
  <c r="Q295" i="13"/>
  <c r="Z296" i="13" s="1"/>
  <c r="BK295" i="13"/>
  <c r="BH296" i="13" s="1"/>
  <c r="AX296" i="13" s="1"/>
  <c r="AT311" i="13"/>
  <c r="S310" i="13"/>
  <c r="AB311" i="13" s="1"/>
  <c r="D271" i="14" s="1"/>
  <c r="M310" i="13"/>
  <c r="P310" i="13" s="1"/>
  <c r="B256" i="14" l="1"/>
  <c r="F506" i="7"/>
  <c r="H296" i="13"/>
  <c r="AU296" i="13"/>
  <c r="AI297" i="13" s="1"/>
  <c r="J407" i="12"/>
  <c r="BB296" i="13"/>
  <c r="BE296" i="13" s="1"/>
  <c r="G256" i="14" s="1"/>
  <c r="BA296" i="13"/>
  <c r="J311" i="13"/>
  <c r="AW311" i="13"/>
  <c r="AK312" i="13" s="1"/>
  <c r="BJ311" i="13"/>
  <c r="BG311" i="13"/>
  <c r="I271" i="14" s="1"/>
  <c r="AR297" i="13" l="1"/>
  <c r="AU297" i="13"/>
  <c r="AI298" i="13" s="1"/>
  <c r="H297" i="13"/>
  <c r="Q296" i="13"/>
  <c r="Z297" i="13" s="1"/>
  <c r="B257" i="14" s="1"/>
  <c r="BK296" i="13"/>
  <c r="BH297" i="13" s="1"/>
  <c r="AX297" i="13" s="1"/>
  <c r="K296" i="13"/>
  <c r="N296" i="13" s="1"/>
  <c r="G507" i="7"/>
  <c r="H507" i="7"/>
  <c r="J507" i="7"/>
  <c r="K507" i="7"/>
  <c r="I507" i="7"/>
  <c r="F507" i="7"/>
  <c r="AT312" i="13"/>
  <c r="S311" i="13"/>
  <c r="AB312" i="13" s="1"/>
  <c r="D272" i="14" s="1"/>
  <c r="M311" i="13"/>
  <c r="P311" i="13" s="1"/>
  <c r="K508" i="7" l="1"/>
  <c r="BB297" i="13"/>
  <c r="BE297" i="13" s="1"/>
  <c r="G257" i="14" s="1"/>
  <c r="BA297" i="13"/>
  <c r="I508" i="7"/>
  <c r="H508" i="7"/>
  <c r="J508" i="7"/>
  <c r="K297" i="13"/>
  <c r="N297" i="13" s="1"/>
  <c r="BK297" i="13"/>
  <c r="BH298" i="13" s="1"/>
  <c r="Q297" i="13"/>
  <c r="Z298" i="13" s="1"/>
  <c r="B258" i="14" s="1"/>
  <c r="L507" i="7"/>
  <c r="G407" i="12" s="1"/>
  <c r="G508" i="7"/>
  <c r="AR298" i="13"/>
  <c r="AW312" i="13"/>
  <c r="AK313" i="13" s="1"/>
  <c r="J312" i="13"/>
  <c r="BJ312" i="13"/>
  <c r="BG312" i="13"/>
  <c r="I272" i="14" s="1"/>
  <c r="F508" i="7" l="1"/>
  <c r="K509" i="7" s="1"/>
  <c r="AX298" i="13"/>
  <c r="L508" i="7"/>
  <c r="G408" i="12" s="1"/>
  <c r="G509" i="7"/>
  <c r="E257" i="14"/>
  <c r="H407" i="12"/>
  <c r="I407" i="12" s="1"/>
  <c r="I509" i="7"/>
  <c r="BB298" i="13"/>
  <c r="BE298" i="13" s="1"/>
  <c r="G258" i="14" s="1"/>
  <c r="BA298" i="13"/>
  <c r="J509" i="7"/>
  <c r="H509" i="7"/>
  <c r="AU298" i="13"/>
  <c r="AI299" i="13" s="1"/>
  <c r="H298" i="13"/>
  <c r="S312" i="13"/>
  <c r="AB313" i="13" s="1"/>
  <c r="D273" i="14" s="1"/>
  <c r="M312" i="13"/>
  <c r="P312" i="13" s="1"/>
  <c r="AT313" i="13"/>
  <c r="AR299" i="13" l="1"/>
  <c r="H299" i="13"/>
  <c r="AU299" i="13"/>
  <c r="AI300" i="13" s="1"/>
  <c r="F257" i="14"/>
  <c r="J408" i="12"/>
  <c r="L509" i="7"/>
  <c r="G409" i="12" s="1"/>
  <c r="BK298" i="13"/>
  <c r="BH299" i="13" s="1"/>
  <c r="Q298" i="13"/>
  <c r="Z299" i="13" s="1"/>
  <c r="K298" i="13"/>
  <c r="N298" i="13" s="1"/>
  <c r="H408" i="12"/>
  <c r="I408" i="12" s="1"/>
  <c r="E258" i="14"/>
  <c r="AW313" i="13"/>
  <c r="AK314" i="13" s="1"/>
  <c r="J313" i="13"/>
  <c r="BJ313" i="13"/>
  <c r="BG313" i="13"/>
  <c r="I273" i="14" s="1"/>
  <c r="AX299" i="13" l="1"/>
  <c r="J409" i="12"/>
  <c r="F258" i="14"/>
  <c r="H409" i="12"/>
  <c r="I409" i="12" s="1"/>
  <c r="F259" i="14" s="1"/>
  <c r="E259" i="14"/>
  <c r="B259" i="14"/>
  <c r="F509" i="7"/>
  <c r="Q299" i="13"/>
  <c r="Z300" i="13" s="1"/>
  <c r="B260" i="14" s="1"/>
  <c r="BK299" i="13"/>
  <c r="BH300" i="13" s="1"/>
  <c r="K299" i="13"/>
  <c r="N299" i="13" s="1"/>
  <c r="BA299" i="13"/>
  <c r="BB299" i="13"/>
  <c r="BE299" i="13" s="1"/>
  <c r="G259" i="14" s="1"/>
  <c r="AT314" i="13"/>
  <c r="S313" i="13"/>
  <c r="AB314" i="13" s="1"/>
  <c r="D274" i="14" s="1"/>
  <c r="M313" i="13"/>
  <c r="P313" i="13" s="1"/>
  <c r="K510" i="7" l="1"/>
  <c r="G510" i="7"/>
  <c r="H510" i="7"/>
  <c r="F510" i="7"/>
  <c r="G511" i="7" s="1"/>
  <c r="J510" i="7"/>
  <c r="I510" i="7"/>
  <c r="AR300" i="13"/>
  <c r="AX300" i="13" s="1"/>
  <c r="J410" i="12"/>
  <c r="AW314" i="13"/>
  <c r="AK315" i="13" s="1"/>
  <c r="J314" i="13"/>
  <c r="BJ314" i="13"/>
  <c r="BG314" i="13"/>
  <c r="I274" i="14" s="1"/>
  <c r="BB300" i="13" l="1"/>
  <c r="BE300" i="13" s="1"/>
  <c r="G260" i="14" s="1"/>
  <c r="BA300" i="13"/>
  <c r="H511" i="7"/>
  <c r="AU300" i="13"/>
  <c r="AI301" i="13" s="1"/>
  <c r="AR301" i="13" s="1"/>
  <c r="H300" i="13"/>
  <c r="J511" i="7"/>
  <c r="L510" i="7"/>
  <c r="G410" i="12" s="1"/>
  <c r="I511" i="7"/>
  <c r="K511" i="7"/>
  <c r="S314" i="13"/>
  <c r="AB315" i="13" s="1"/>
  <c r="D275" i="14" s="1"/>
  <c r="M314" i="13"/>
  <c r="P314" i="13" s="1"/>
  <c r="AT315" i="13"/>
  <c r="E260" i="14" l="1"/>
  <c r="H410" i="12"/>
  <c r="I410" i="12" s="1"/>
  <c r="BK300" i="13"/>
  <c r="BH301" i="13" s="1"/>
  <c r="Q300" i="13"/>
  <c r="Z301" i="13" s="1"/>
  <c r="K300" i="13"/>
  <c r="N300" i="13" s="1"/>
  <c r="AU301" i="13"/>
  <c r="AI302" i="13" s="1"/>
  <c r="H301" i="13"/>
  <c r="L511" i="7"/>
  <c r="G411" i="12" s="1"/>
  <c r="AW315" i="13"/>
  <c r="AK316" i="13" s="1"/>
  <c r="J315" i="13"/>
  <c r="BJ315" i="13"/>
  <c r="BG315" i="13"/>
  <c r="I275" i="14" s="1"/>
  <c r="AX301" i="13" l="1"/>
  <c r="H411" i="12"/>
  <c r="I411" i="12" s="1"/>
  <c r="F261" i="14" s="1"/>
  <c r="E261" i="14"/>
  <c r="BB301" i="13"/>
  <c r="BE301" i="13" s="1"/>
  <c r="G261" i="14" s="1"/>
  <c r="BA301" i="13"/>
  <c r="AR302" i="13"/>
  <c r="B261" i="14"/>
  <c r="F511" i="7"/>
  <c r="BK301" i="13"/>
  <c r="BH302" i="13" s="1"/>
  <c r="K301" i="13"/>
  <c r="N301" i="13" s="1"/>
  <c r="Q301" i="13"/>
  <c r="Z302" i="13" s="1"/>
  <c r="B262" i="14" s="1"/>
  <c r="F260" i="14"/>
  <c r="J411" i="12"/>
  <c r="AT316" i="13"/>
  <c r="S315" i="13"/>
  <c r="AB316" i="13" s="1"/>
  <c r="D276" i="14" s="1"/>
  <c r="M315" i="13"/>
  <c r="P315" i="13" s="1"/>
  <c r="J412" i="12" l="1"/>
  <c r="AX302" i="13"/>
  <c r="BB302" i="13" s="1"/>
  <c r="BE302" i="13" s="1"/>
  <c r="G262" i="14" s="1"/>
  <c r="AU302" i="13"/>
  <c r="AI303" i="13" s="1"/>
  <c r="AR303" i="13" s="1"/>
  <c r="H303" i="13" s="1"/>
  <c r="H302" i="13"/>
  <c r="G512" i="7"/>
  <c r="H512" i="7"/>
  <c r="K512" i="7"/>
  <c r="I512" i="7"/>
  <c r="J512" i="7"/>
  <c r="F512" i="7"/>
  <c r="BA302" i="13"/>
  <c r="AU303" i="13"/>
  <c r="AI304" i="13" s="1"/>
  <c r="J316" i="13"/>
  <c r="AW316" i="13"/>
  <c r="AK317" i="13" s="1"/>
  <c r="BJ316" i="13"/>
  <c r="BG316" i="13"/>
  <c r="I276" i="14" s="1"/>
  <c r="K513" i="7" l="1"/>
  <c r="H513" i="7"/>
  <c r="J513" i="7"/>
  <c r="I513" i="7"/>
  <c r="L512" i="7"/>
  <c r="G412" i="12" s="1"/>
  <c r="G513" i="7"/>
  <c r="L513" i="7" s="1"/>
  <c r="G413" i="12" s="1"/>
  <c r="H413" i="12" s="1"/>
  <c r="BK302" i="13"/>
  <c r="BH303" i="13" s="1"/>
  <c r="Q302" i="13"/>
  <c r="Z303" i="13" s="1"/>
  <c r="K302" i="13"/>
  <c r="N302" i="13" s="1"/>
  <c r="Q303" i="13"/>
  <c r="K303" i="13"/>
  <c r="BK303" i="13"/>
  <c r="AT317" i="13"/>
  <c r="S316" i="13"/>
  <c r="AB317" i="13" s="1"/>
  <c r="D277" i="14" s="1"/>
  <c r="M316" i="13"/>
  <c r="P316" i="13" s="1"/>
  <c r="N303" i="13" l="1"/>
  <c r="AX303" i="13"/>
  <c r="BH304" i="13" s="1"/>
  <c r="BA303" i="13"/>
  <c r="BB303" i="13"/>
  <c r="Z304" i="13"/>
  <c r="B264" i="14" s="1"/>
  <c r="B263" i="14"/>
  <c r="F513" i="7"/>
  <c r="H412" i="12"/>
  <c r="I412" i="12" s="1"/>
  <c r="E262" i="14"/>
  <c r="E263" i="14"/>
  <c r="J317" i="13"/>
  <c r="AW317" i="13"/>
  <c r="AK318" i="13" s="1"/>
  <c r="BJ317" i="13"/>
  <c r="BG317" i="13"/>
  <c r="I277" i="14" s="1"/>
  <c r="BE303" i="13" l="1"/>
  <c r="G263" i="14" s="1"/>
  <c r="AR304" i="13"/>
  <c r="F262" i="14"/>
  <c r="J413" i="12"/>
  <c r="F514" i="7"/>
  <c r="K514" i="7"/>
  <c r="K515" i="7" s="1"/>
  <c r="H514" i="7"/>
  <c r="H515" i="7" s="1"/>
  <c r="G514" i="7"/>
  <c r="I514" i="7"/>
  <c r="I515" i="7" s="1"/>
  <c r="J514" i="7"/>
  <c r="J515" i="7" s="1"/>
  <c r="I413" i="12"/>
  <c r="F263" i="14" s="1"/>
  <c r="AT318" i="13"/>
  <c r="S317" i="13"/>
  <c r="AB318" i="13" s="1"/>
  <c r="D278" i="14" s="1"/>
  <c r="M317" i="13"/>
  <c r="P317" i="13" s="1"/>
  <c r="J414" i="12" l="1"/>
  <c r="AX304" i="13"/>
  <c r="AU304" i="13"/>
  <c r="AI305" i="13" s="1"/>
  <c r="H304" i="13"/>
  <c r="G515" i="7"/>
  <c r="L515" i="7" s="1"/>
  <c r="G415" i="12" s="1"/>
  <c r="H415" i="12" s="1"/>
  <c r="L514" i="7"/>
  <c r="G414" i="12" s="1"/>
  <c r="J318" i="13"/>
  <c r="AW318" i="13"/>
  <c r="AK319" i="13" s="1"/>
  <c r="BJ318" i="13"/>
  <c r="BG318" i="13"/>
  <c r="I278" i="14" s="1"/>
  <c r="H414" i="12" l="1"/>
  <c r="I414" i="12" s="1"/>
  <c r="E264" i="14"/>
  <c r="BK304" i="13"/>
  <c r="BH305" i="13" s="1"/>
  <c r="K304" i="13"/>
  <c r="N304" i="13" s="1"/>
  <c r="Q304" i="13"/>
  <c r="Z305" i="13" s="1"/>
  <c r="BA304" i="13"/>
  <c r="BB304" i="13"/>
  <c r="BE304" i="13" s="1"/>
  <c r="G264" i="14" s="1"/>
  <c r="E265" i="14"/>
  <c r="S318" i="13"/>
  <c r="AB319" i="13" s="1"/>
  <c r="D279" i="14" s="1"/>
  <c r="M318" i="13"/>
  <c r="P318" i="13" s="1"/>
  <c r="AT319" i="13"/>
  <c r="AR305" i="13" l="1"/>
  <c r="AU305" i="13"/>
  <c r="AI306" i="13" s="1"/>
  <c r="H305" i="13"/>
  <c r="B265" i="14"/>
  <c r="F515" i="7"/>
  <c r="AX305" i="13"/>
  <c r="J415" i="12"/>
  <c r="F264" i="14"/>
  <c r="I415" i="12"/>
  <c r="F265" i="14" s="1"/>
  <c r="J319" i="13"/>
  <c r="AW319" i="13"/>
  <c r="AK320" i="13" s="1"/>
  <c r="BJ319" i="13"/>
  <c r="BG319" i="13"/>
  <c r="I279" i="14" s="1"/>
  <c r="J416" i="12" l="1"/>
  <c r="BB305" i="13"/>
  <c r="BE305" i="13" s="1"/>
  <c r="G265" i="14" s="1"/>
  <c r="BA305" i="13"/>
  <c r="K516" i="7"/>
  <c r="H516" i="7"/>
  <c r="J516" i="7"/>
  <c r="I516" i="7"/>
  <c r="G516" i="7"/>
  <c r="L516" i="7" s="1"/>
  <c r="G416" i="12" s="1"/>
  <c r="H416" i="12" s="1"/>
  <c r="I416" i="12" s="1"/>
  <c r="Q305" i="13"/>
  <c r="Z306" i="13" s="1"/>
  <c r="K305" i="13"/>
  <c r="N305" i="13" s="1"/>
  <c r="BK305" i="13"/>
  <c r="BH306" i="13" s="1"/>
  <c r="AR306" i="13"/>
  <c r="AT320" i="13"/>
  <c r="S319" i="13"/>
  <c r="AB320" i="13" s="1"/>
  <c r="D280" i="14" s="1"/>
  <c r="M319" i="13"/>
  <c r="P319" i="13" s="1"/>
  <c r="AX306" i="13" l="1"/>
  <c r="BA306" i="13" s="1"/>
  <c r="B266" i="14"/>
  <c r="F516" i="7"/>
  <c r="BB306" i="13"/>
  <c r="BE306" i="13" s="1"/>
  <c r="G266" i="14" s="1"/>
  <c r="AU306" i="13"/>
  <c r="AI307" i="13" s="1"/>
  <c r="AR307" i="13" s="1"/>
  <c r="H306" i="13"/>
  <c r="G517" i="7"/>
  <c r="E266" i="14"/>
  <c r="F266" i="14"/>
  <c r="J417" i="12"/>
  <c r="J320" i="13"/>
  <c r="AW320" i="13"/>
  <c r="AK321" i="13" s="1"/>
  <c r="BJ320" i="13"/>
  <c r="BG320" i="13"/>
  <c r="I280" i="14" s="1"/>
  <c r="Q306" i="13" l="1"/>
  <c r="Z307" i="13" s="1"/>
  <c r="B267" i="14" s="1"/>
  <c r="K306" i="13"/>
  <c r="N306" i="13" s="1"/>
  <c r="BK306" i="13"/>
  <c r="K517" i="7"/>
  <c r="J517" i="7"/>
  <c r="F517" i="7"/>
  <c r="G518" i="7" s="1"/>
  <c r="H517" i="7"/>
  <c r="I517" i="7"/>
  <c r="AT321" i="13"/>
  <c r="S320" i="13"/>
  <c r="AB321" i="13" s="1"/>
  <c r="D281" i="14" s="1"/>
  <c r="M320" i="13"/>
  <c r="P320" i="13" s="1"/>
  <c r="AU307" i="13"/>
  <c r="AI308" i="13" s="1"/>
  <c r="H307" i="13"/>
  <c r="I518" i="7" l="1"/>
  <c r="H518" i="7"/>
  <c r="L517" i="7"/>
  <c r="G417" i="12" s="1"/>
  <c r="J518" i="7"/>
  <c r="K518" i="7"/>
  <c r="AW321" i="13"/>
  <c r="AK322" i="13" s="1"/>
  <c r="J321" i="13"/>
  <c r="BJ321" i="13"/>
  <c r="BG321" i="13"/>
  <c r="I281" i="14" s="1"/>
  <c r="Q307" i="13"/>
  <c r="BK307" i="13"/>
  <c r="K307" i="13"/>
  <c r="N307" i="13" s="1"/>
  <c r="L518" i="7" l="1"/>
  <c r="G418" i="12" s="1"/>
  <c r="H418" i="12"/>
  <c r="E268" i="14"/>
  <c r="H417" i="12"/>
  <c r="I417" i="12" s="1"/>
  <c r="E267" i="14"/>
  <c r="S321" i="13"/>
  <c r="AB322" i="13" s="1"/>
  <c r="D282" i="14" s="1"/>
  <c r="M321" i="13"/>
  <c r="P321" i="13" s="1"/>
  <c r="AT322" i="13"/>
  <c r="J418" i="12" l="1"/>
  <c r="F267" i="14"/>
  <c r="I418" i="12"/>
  <c r="F268" i="14" s="1"/>
  <c r="AW322" i="13"/>
  <c r="AK323" i="13" s="1"/>
  <c r="J322" i="13"/>
  <c r="BJ322" i="13"/>
  <c r="BG322" i="13"/>
  <c r="I282" i="14" s="1"/>
  <c r="J419" i="12" l="1"/>
  <c r="AT323" i="13"/>
  <c r="S322" i="13"/>
  <c r="AB323" i="13" s="1"/>
  <c r="D283" i="14" s="1"/>
  <c r="M322" i="13"/>
  <c r="P322" i="13" s="1"/>
  <c r="J323" i="13" l="1"/>
  <c r="AW323" i="13"/>
  <c r="AK324" i="13" s="1"/>
  <c r="BJ323" i="13"/>
  <c r="BG323" i="13"/>
  <c r="I283" i="14" s="1"/>
  <c r="AT324" i="13" l="1"/>
  <c r="S323" i="13"/>
  <c r="AB324" i="13" s="1"/>
  <c r="D284" i="14" s="1"/>
  <c r="M323" i="13"/>
  <c r="P323" i="13" s="1"/>
  <c r="J324" i="13" l="1"/>
  <c r="AW324" i="13"/>
  <c r="AK325" i="13" s="1"/>
  <c r="BJ324" i="13"/>
  <c r="BG324" i="13"/>
  <c r="I284" i="14" s="1"/>
  <c r="AT325" i="13" l="1"/>
  <c r="S324" i="13"/>
  <c r="AB325" i="13" s="1"/>
  <c r="D285" i="14" s="1"/>
  <c r="M324" i="13"/>
  <c r="P324" i="13" s="1"/>
  <c r="AW325" i="13" l="1"/>
  <c r="AK326" i="13" s="1"/>
  <c r="J325" i="13"/>
  <c r="BJ325" i="13"/>
  <c r="BG325" i="13"/>
  <c r="I285" i="14" s="1"/>
  <c r="S325" i="13" l="1"/>
  <c r="AB326" i="13" s="1"/>
  <c r="D286" i="14" s="1"/>
  <c r="M325" i="13"/>
  <c r="P325" i="13" s="1"/>
  <c r="AT326" i="13"/>
  <c r="AW326" i="13" l="1"/>
  <c r="AK327" i="13" s="1"/>
  <c r="J326" i="13"/>
  <c r="BJ326" i="13"/>
  <c r="BG326" i="13"/>
  <c r="I286" i="14" s="1"/>
  <c r="S326" i="13" l="1"/>
  <c r="AB327" i="13" s="1"/>
  <c r="D287" i="14" s="1"/>
  <c r="M326" i="13"/>
  <c r="P326" i="13" s="1"/>
  <c r="AT327" i="13"/>
  <c r="AW327" i="13" l="1"/>
  <c r="AK328" i="13" s="1"/>
  <c r="J327" i="13"/>
  <c r="BJ327" i="13"/>
  <c r="BG327" i="13"/>
  <c r="I287" i="14" s="1"/>
  <c r="AT328" i="13" l="1"/>
  <c r="S327" i="13"/>
  <c r="AB328" i="13" s="1"/>
  <c r="D288" i="14" s="1"/>
  <c r="M327" i="13"/>
  <c r="P327" i="13" s="1"/>
  <c r="J328" i="13" l="1"/>
  <c r="AW328" i="13"/>
  <c r="AK329" i="13" s="1"/>
  <c r="BJ328" i="13"/>
  <c r="BG328" i="13"/>
  <c r="I288" i="14" s="1"/>
  <c r="AT329" i="13" l="1"/>
  <c r="S328" i="13"/>
  <c r="AB329" i="13" s="1"/>
  <c r="D289" i="14" s="1"/>
  <c r="M328" i="13"/>
  <c r="P328" i="13" s="1"/>
  <c r="J329" i="13" l="1"/>
  <c r="AW329" i="13"/>
  <c r="AK330" i="13" s="1"/>
  <c r="BJ329" i="13"/>
  <c r="BG329" i="13"/>
  <c r="I289" i="14" s="1"/>
  <c r="AT330" i="13" l="1"/>
  <c r="S329" i="13"/>
  <c r="AB330" i="13" s="1"/>
  <c r="D290" i="14" s="1"/>
  <c r="M329" i="13"/>
  <c r="P329" i="13" s="1"/>
  <c r="J330" i="13" l="1"/>
  <c r="AW330" i="13"/>
  <c r="AK331" i="13" s="1"/>
  <c r="BJ330" i="13"/>
  <c r="BG330" i="13"/>
  <c r="I290" i="14" s="1"/>
  <c r="AT331" i="13" l="1"/>
  <c r="S330" i="13"/>
  <c r="AB331" i="13" s="1"/>
  <c r="D291" i="14" s="1"/>
  <c r="M330" i="13"/>
  <c r="P330" i="13" s="1"/>
  <c r="AW331" i="13" l="1"/>
  <c r="AK332" i="13" s="1"/>
  <c r="J331" i="13"/>
  <c r="BJ331" i="13"/>
  <c r="BG331" i="13"/>
  <c r="I291" i="14" s="1"/>
  <c r="S331" i="13" l="1"/>
  <c r="AB332" i="13" s="1"/>
  <c r="D292" i="14" s="1"/>
  <c r="M331" i="13"/>
  <c r="P331" i="13" s="1"/>
  <c r="AT332" i="13"/>
  <c r="AW332" i="13" l="1"/>
  <c r="AK333" i="13" s="1"/>
  <c r="J332" i="13"/>
  <c r="BJ332" i="13"/>
  <c r="BG332" i="13"/>
  <c r="I292" i="14" s="1"/>
  <c r="S332" i="13" l="1"/>
  <c r="AB333" i="13" s="1"/>
  <c r="D293" i="14" s="1"/>
  <c r="M332" i="13"/>
  <c r="P332" i="13" s="1"/>
  <c r="AT333" i="13"/>
  <c r="AW333" i="13" l="1"/>
  <c r="AK334" i="13" s="1"/>
  <c r="J333" i="13"/>
  <c r="BJ333" i="13"/>
  <c r="BG333" i="13"/>
  <c r="I293" i="14" s="1"/>
  <c r="AT334" i="13" l="1"/>
  <c r="S333" i="13"/>
  <c r="AB334" i="13" s="1"/>
  <c r="D294" i="14" s="1"/>
  <c r="M333" i="13"/>
  <c r="P333" i="13" s="1"/>
  <c r="J334" i="13" l="1"/>
  <c r="AW334" i="13"/>
  <c r="AK335" i="13" s="1"/>
  <c r="BJ334" i="13"/>
  <c r="BG334" i="13"/>
  <c r="I294" i="14" s="1"/>
  <c r="AT335" i="13" l="1"/>
  <c r="S334" i="13"/>
  <c r="AB335" i="13" s="1"/>
  <c r="D295" i="14" s="1"/>
  <c r="M334" i="13"/>
  <c r="P334" i="13" s="1"/>
  <c r="J335" i="13" l="1"/>
  <c r="AW335" i="13"/>
  <c r="AK336" i="13" s="1"/>
  <c r="BJ335" i="13"/>
  <c r="BG335" i="13"/>
  <c r="I295" i="14" s="1"/>
  <c r="AT336" i="13" l="1"/>
  <c r="S335" i="13"/>
  <c r="AB336" i="13" s="1"/>
  <c r="D296" i="14" s="1"/>
  <c r="M335" i="13"/>
  <c r="P335" i="13" s="1"/>
  <c r="J336" i="13" l="1"/>
  <c r="AW336" i="13"/>
  <c r="AK337" i="13" s="1"/>
  <c r="BJ336" i="13"/>
  <c r="BG336" i="13"/>
  <c r="I296" i="14" s="1"/>
  <c r="AT337" i="13" l="1"/>
  <c r="S336" i="13"/>
  <c r="AB337" i="13" s="1"/>
  <c r="D297" i="14" s="1"/>
  <c r="M336" i="13"/>
  <c r="P336" i="13" s="1"/>
  <c r="AW337" i="13" l="1"/>
  <c r="AK338" i="13" s="1"/>
  <c r="J337" i="13"/>
  <c r="BJ337" i="13"/>
  <c r="BG337" i="13"/>
  <c r="I297" i="14" s="1"/>
  <c r="AT338" i="13" l="1"/>
  <c r="S337" i="13"/>
  <c r="AB338" i="13" s="1"/>
  <c r="D298" i="14" s="1"/>
  <c r="M337" i="13"/>
  <c r="P337" i="13" s="1"/>
  <c r="AW338" i="13" l="1"/>
  <c r="AK339" i="13" s="1"/>
  <c r="J338" i="13"/>
  <c r="BJ338" i="13"/>
  <c r="BG338" i="13"/>
  <c r="I298" i="14" s="1"/>
  <c r="M338" i="13" l="1"/>
  <c r="P338" i="13" s="1"/>
  <c r="S338" i="13"/>
  <c r="AB339" i="13" s="1"/>
  <c r="D299" i="14" s="1"/>
  <c r="AT339" i="13"/>
  <c r="AW339" i="13" l="1"/>
  <c r="AK340" i="13" s="1"/>
  <c r="J339" i="13"/>
  <c r="BJ339" i="13"/>
  <c r="BG339" i="13"/>
  <c r="I299" i="14" s="1"/>
  <c r="AT340" i="13" l="1"/>
  <c r="S339" i="13"/>
  <c r="AB340" i="13" s="1"/>
  <c r="D300" i="14" s="1"/>
  <c r="M339" i="13"/>
  <c r="P339" i="13" s="1"/>
  <c r="J340" i="13" l="1"/>
  <c r="AW340" i="13"/>
  <c r="AK341" i="13" s="1"/>
  <c r="BJ340" i="13"/>
  <c r="BG340" i="13"/>
  <c r="I300" i="14" s="1"/>
  <c r="AT341" i="13" l="1"/>
  <c r="S340" i="13"/>
  <c r="AB341" i="13" s="1"/>
  <c r="D301" i="14" s="1"/>
  <c r="M340" i="13"/>
  <c r="P340" i="13" s="1"/>
  <c r="J341" i="13" l="1"/>
  <c r="AW341" i="13"/>
  <c r="AK342" i="13" s="1"/>
  <c r="BJ341" i="13"/>
  <c r="BG341" i="13"/>
  <c r="I301" i="14" s="1"/>
  <c r="AT342" i="13" l="1"/>
  <c r="S341" i="13"/>
  <c r="AB342" i="13" s="1"/>
  <c r="D302" i="14" s="1"/>
  <c r="M341" i="13"/>
  <c r="P341" i="13" s="1"/>
  <c r="J342" i="13" l="1"/>
  <c r="AW342" i="13"/>
  <c r="AK343" i="13" s="1"/>
  <c r="BJ342" i="13"/>
  <c r="BG342" i="13"/>
  <c r="I302" i="14" s="1"/>
  <c r="AT343" i="13" l="1"/>
  <c r="S342" i="13"/>
  <c r="AB343" i="13" s="1"/>
  <c r="D303" i="14" s="1"/>
  <c r="M342" i="13"/>
  <c r="P342" i="13" s="1"/>
  <c r="AW343" i="13" l="1"/>
  <c r="AK344" i="13" s="1"/>
  <c r="J343" i="13"/>
  <c r="BJ343" i="13"/>
  <c r="BG343" i="13"/>
  <c r="I303" i="14" s="1"/>
  <c r="AT344" i="13" l="1"/>
  <c r="S343" i="13"/>
  <c r="AB344" i="13" s="1"/>
  <c r="D304" i="14" s="1"/>
  <c r="M343" i="13"/>
  <c r="P343" i="13" s="1"/>
  <c r="AW344" i="13" l="1"/>
  <c r="AK345" i="13" s="1"/>
  <c r="J344" i="13"/>
  <c r="BJ344" i="13"/>
  <c r="BG344" i="13"/>
  <c r="I304" i="14" s="1"/>
  <c r="S344" i="13" l="1"/>
  <c r="AB345" i="13" s="1"/>
  <c r="D305" i="14" s="1"/>
  <c r="M344" i="13"/>
  <c r="P344" i="13" s="1"/>
  <c r="AT345" i="13"/>
  <c r="J345" i="13" l="1"/>
  <c r="AW345" i="13"/>
  <c r="AK346" i="13" s="1"/>
  <c r="BJ345" i="13"/>
  <c r="BG345" i="13"/>
  <c r="I305" i="14" s="1"/>
  <c r="AT346" i="13" l="1"/>
  <c r="M345" i="13"/>
  <c r="P345" i="13" s="1"/>
  <c r="S345" i="13"/>
  <c r="AB346" i="13" s="1"/>
  <c r="D306" i="14" s="1"/>
  <c r="J346" i="13" l="1"/>
  <c r="AW346" i="13"/>
  <c r="AK347" i="13" s="1"/>
  <c r="AT347" i="13" s="1"/>
  <c r="BJ346" i="13"/>
  <c r="BG346" i="13"/>
  <c r="I306" i="14" s="1"/>
  <c r="J347" i="13" l="1"/>
  <c r="AW347" i="13"/>
  <c r="M346" i="13"/>
  <c r="P346" i="13" s="1"/>
  <c r="S346" i="13"/>
  <c r="AB347" i="13" s="1"/>
  <c r="M347" i="13" l="1"/>
  <c r="S347" i="13"/>
  <c r="M348" i="13" l="1"/>
  <c r="J348" i="13" s="1"/>
  <c r="P347" i="13"/>
  <c r="BH307" i="13"/>
  <c r="AX307" i="13" s="1"/>
  <c r="BH308" i="13" s="1"/>
  <c r="Z308" i="13" l="1"/>
  <c r="BA307" i="13"/>
  <c r="BB307" i="13"/>
  <c r="AR308" i="13" l="1"/>
  <c r="BE307" i="13"/>
  <c r="G267" i="14" s="1"/>
  <c r="F518" i="7"/>
  <c r="B268" i="14"/>
  <c r="G519" i="7" l="1"/>
  <c r="H519" i="7"/>
  <c r="I519" i="7"/>
  <c r="J519" i="7"/>
  <c r="K519" i="7"/>
  <c r="AU308" i="13"/>
  <c r="AI309" i="13" s="1"/>
  <c r="H308" i="13"/>
  <c r="AX308" i="13"/>
  <c r="BK308" i="13" l="1"/>
  <c r="Q308" i="13"/>
  <c r="Z309" i="13" s="1"/>
  <c r="K308" i="13"/>
  <c r="N308" i="13" s="1"/>
  <c r="AX309" i="13"/>
  <c r="BB308" i="13"/>
  <c r="BE308" i="13" s="1"/>
  <c r="G268" i="14" s="1"/>
  <c r="BA308" i="13"/>
  <c r="AR309" i="13"/>
  <c r="L519" i="7"/>
  <c r="G419" i="12" s="1"/>
  <c r="AU309" i="13" l="1"/>
  <c r="AI310" i="13" s="1"/>
  <c r="H309" i="13"/>
  <c r="BH309" i="13"/>
  <c r="BB309" i="13"/>
  <c r="BE309" i="13" s="1"/>
  <c r="G269" i="14" s="1"/>
  <c r="AX310" i="13"/>
  <c r="BA309" i="13"/>
  <c r="H419" i="12"/>
  <c r="I419" i="12" s="1"/>
  <c r="E269" i="14"/>
  <c r="B269" i="14"/>
  <c r="F519" i="7"/>
  <c r="H520" i="7" l="1"/>
  <c r="G520" i="7"/>
  <c r="J520" i="7"/>
  <c r="I520" i="7"/>
  <c r="K520" i="7"/>
  <c r="F269" i="14"/>
  <c r="J420" i="12"/>
  <c r="BB310" i="13"/>
  <c r="AX311" i="13"/>
  <c r="Q309" i="13"/>
  <c r="Z310" i="13" s="1"/>
  <c r="B270" i="14" s="1"/>
  <c r="BK309" i="13"/>
  <c r="K309" i="13"/>
  <c r="N309" i="13" s="1"/>
  <c r="AR310" i="13"/>
  <c r="H310" i="13" l="1"/>
  <c r="AU310" i="13"/>
  <c r="AI311" i="13" s="1"/>
  <c r="BH310" i="13"/>
  <c r="AX312" i="13"/>
  <c r="BB311" i="13"/>
  <c r="BE310" i="13"/>
  <c r="G270" i="14" s="1"/>
  <c r="L520" i="7"/>
  <c r="G420" i="12" s="1"/>
  <c r="BA310" i="13"/>
  <c r="F520" i="7"/>
  <c r="K521" i="7" s="1"/>
  <c r="J521" i="7" l="1"/>
  <c r="BB312" i="13"/>
  <c r="AX313" i="13"/>
  <c r="H521" i="7"/>
  <c r="I521" i="7"/>
  <c r="H420" i="12"/>
  <c r="I420" i="12" s="1"/>
  <c r="E270" i="14"/>
  <c r="AR311" i="13"/>
  <c r="BE311" i="13" s="1"/>
  <c r="G271" i="14" s="1"/>
  <c r="G521" i="7"/>
  <c r="Q310" i="13"/>
  <c r="Z311" i="13" s="1"/>
  <c r="K310" i="13"/>
  <c r="N310" i="13" s="1"/>
  <c r="BK310" i="13"/>
  <c r="AX314" i="13" l="1"/>
  <c r="BB313" i="13"/>
  <c r="F270" i="14"/>
  <c r="J421" i="12"/>
  <c r="B271" i="14"/>
  <c r="BA311" i="13"/>
  <c r="F521" i="7"/>
  <c r="H522" i="7" s="1"/>
  <c r="G522" i="7"/>
  <c r="L521" i="7"/>
  <c r="G421" i="12" s="1"/>
  <c r="H311" i="13"/>
  <c r="AU311" i="13"/>
  <c r="AI312" i="13" s="1"/>
  <c r="BH311" i="13"/>
  <c r="AR312" i="13" l="1"/>
  <c r="Q311" i="13"/>
  <c r="Z312" i="13" s="1"/>
  <c r="K311" i="13"/>
  <c r="N311" i="13" s="1"/>
  <c r="BK311" i="13"/>
  <c r="H421" i="12"/>
  <c r="I421" i="12" s="1"/>
  <c r="E271" i="14"/>
  <c r="L522" i="7"/>
  <c r="G422" i="12" s="1"/>
  <c r="F522" i="7"/>
  <c r="G523" i="7" s="1"/>
  <c r="J522" i="7"/>
  <c r="K522" i="7"/>
  <c r="BB314" i="13"/>
  <c r="AX315" i="13"/>
  <c r="I522" i="7"/>
  <c r="F271" i="14" l="1"/>
  <c r="BB315" i="13"/>
  <c r="AX316" i="13"/>
  <c r="H422" i="12"/>
  <c r="I422" i="12" s="1"/>
  <c r="E272" i="14"/>
  <c r="I523" i="7"/>
  <c r="B272" i="14"/>
  <c r="BA312" i="13"/>
  <c r="H523" i="7"/>
  <c r="K523" i="7"/>
  <c r="AU312" i="13"/>
  <c r="AI313" i="13" s="1"/>
  <c r="H312" i="13"/>
  <c r="BH312" i="13"/>
  <c r="BE312" i="13"/>
  <c r="G272" i="14" s="1"/>
  <c r="J523" i="7"/>
  <c r="J422" i="12"/>
  <c r="F272" i="14" l="1"/>
  <c r="BB316" i="13"/>
  <c r="AX317" i="13"/>
  <c r="Q312" i="13"/>
  <c r="Z313" i="13" s="1"/>
  <c r="BK312" i="13"/>
  <c r="K312" i="13"/>
  <c r="N312" i="13" s="1"/>
  <c r="AR313" i="13"/>
  <c r="J423" i="12"/>
  <c r="L523" i="7"/>
  <c r="G423" i="12" s="1"/>
  <c r="H423" i="12" l="1"/>
  <c r="I423" i="12" s="1"/>
  <c r="E273" i="14"/>
  <c r="BB317" i="13"/>
  <c r="AX318" i="13"/>
  <c r="AU313" i="13"/>
  <c r="AI314" i="13" s="1"/>
  <c r="H313" i="13"/>
  <c r="BH313" i="13"/>
  <c r="BE313" i="13"/>
  <c r="G273" i="14" s="1"/>
  <c r="B273" i="14"/>
  <c r="BA313" i="13"/>
  <c r="F523" i="7"/>
  <c r="Q313" i="13" l="1"/>
  <c r="Z314" i="13" s="1"/>
  <c r="K313" i="13"/>
  <c r="N313" i="13" s="1"/>
  <c r="BK313" i="13"/>
  <c r="AR314" i="13"/>
  <c r="AX319" i="13"/>
  <c r="BB318" i="13"/>
  <c r="F524" i="7"/>
  <c r="G524" i="7"/>
  <c r="K524" i="7"/>
  <c r="J524" i="7"/>
  <c r="I524" i="7"/>
  <c r="H524" i="7"/>
  <c r="F273" i="14"/>
  <c r="J424" i="12"/>
  <c r="L524" i="7" l="1"/>
  <c r="G424" i="12" s="1"/>
  <c r="G525" i="7"/>
  <c r="BB319" i="13"/>
  <c r="AX320" i="13"/>
  <c r="H314" i="13"/>
  <c r="AU314" i="13"/>
  <c r="AI315" i="13" s="1"/>
  <c r="BH314" i="13"/>
  <c r="BE314" i="13"/>
  <c r="G274" i="14" s="1"/>
  <c r="H525" i="7"/>
  <c r="I525" i="7"/>
  <c r="J525" i="7"/>
  <c r="K525" i="7"/>
  <c r="B274" i="14"/>
  <c r="BA314" i="13"/>
  <c r="AX321" i="13" l="1"/>
  <c r="BB320" i="13"/>
  <c r="AR315" i="13"/>
  <c r="BK314" i="13"/>
  <c r="Q314" i="13"/>
  <c r="Z315" i="13" s="1"/>
  <c r="K314" i="13"/>
  <c r="N314" i="13" s="1"/>
  <c r="L525" i="7"/>
  <c r="G425" i="12" s="1"/>
  <c r="H424" i="12"/>
  <c r="I424" i="12" s="1"/>
  <c r="E274" i="14"/>
  <c r="B275" i="14" l="1"/>
  <c r="BA315" i="13"/>
  <c r="F525" i="7"/>
  <c r="F274" i="14"/>
  <c r="J425" i="12"/>
  <c r="AU315" i="13"/>
  <c r="AI316" i="13" s="1"/>
  <c r="H315" i="13"/>
  <c r="BH315" i="13"/>
  <c r="BE315" i="13"/>
  <c r="G275" i="14" s="1"/>
  <c r="H425" i="12"/>
  <c r="I425" i="12" s="1"/>
  <c r="E275" i="14"/>
  <c r="BB321" i="13"/>
  <c r="AX322" i="13"/>
  <c r="F275" i="14" l="1"/>
  <c r="AR316" i="13"/>
  <c r="Q315" i="13"/>
  <c r="Z316" i="13" s="1"/>
  <c r="BK315" i="13"/>
  <c r="K315" i="13"/>
  <c r="N315" i="13" s="1"/>
  <c r="J426" i="12"/>
  <c r="BB322" i="13"/>
  <c r="AX323" i="13"/>
  <c r="J526" i="7"/>
  <c r="I526" i="7"/>
  <c r="G526" i="7"/>
  <c r="H526" i="7"/>
  <c r="K526" i="7"/>
  <c r="AX324" i="13" l="1"/>
  <c r="BB323" i="13"/>
  <c r="B276" i="14"/>
  <c r="BA316" i="13"/>
  <c r="K527" i="7"/>
  <c r="H527" i="7"/>
  <c r="G527" i="7"/>
  <c r="L526" i="7"/>
  <c r="G426" i="12" s="1"/>
  <c r="H316" i="13"/>
  <c r="AU316" i="13"/>
  <c r="AI317" i="13" s="1"/>
  <c r="BH316" i="13"/>
  <c r="BE316" i="13"/>
  <c r="G276" i="14" s="1"/>
  <c r="F526" i="7"/>
  <c r="J527" i="7" l="1"/>
  <c r="AR317" i="13"/>
  <c r="Q316" i="13"/>
  <c r="Z317" i="13" s="1"/>
  <c r="BK316" i="13"/>
  <c r="K316" i="13"/>
  <c r="N316" i="13" s="1"/>
  <c r="I527" i="7"/>
  <c r="H426" i="12"/>
  <c r="I426" i="12" s="1"/>
  <c r="E276" i="14"/>
  <c r="BB324" i="13"/>
  <c r="AX325" i="13"/>
  <c r="AX326" i="13" l="1"/>
  <c r="BB325" i="13"/>
  <c r="B277" i="14"/>
  <c r="BA317" i="13"/>
  <c r="AU317" i="13"/>
  <c r="AI318" i="13" s="1"/>
  <c r="H317" i="13"/>
  <c r="BH317" i="13"/>
  <c r="BE317" i="13"/>
  <c r="G277" i="14" s="1"/>
  <c r="F527" i="7"/>
  <c r="F276" i="14"/>
  <c r="J427" i="12"/>
  <c r="L527" i="7"/>
  <c r="G427" i="12" s="1"/>
  <c r="Q317" i="13" l="1"/>
  <c r="Z318" i="13" s="1"/>
  <c r="K317" i="13"/>
  <c r="N317" i="13" s="1"/>
  <c r="BK317" i="13"/>
  <c r="AR318" i="13"/>
  <c r="E277" i="14"/>
  <c r="H427" i="12"/>
  <c r="I427" i="12" s="1"/>
  <c r="F528" i="7"/>
  <c r="G528" i="7"/>
  <c r="K528" i="7"/>
  <c r="H528" i="7"/>
  <c r="BB326" i="13"/>
  <c r="AX327" i="13"/>
  <c r="J528" i="7"/>
  <c r="I528" i="7"/>
  <c r="K529" i="7" l="1"/>
  <c r="G529" i="7"/>
  <c r="L528" i="7"/>
  <c r="G428" i="12" s="1"/>
  <c r="F277" i="14"/>
  <c r="I529" i="7"/>
  <c r="J529" i="7"/>
  <c r="H318" i="13"/>
  <c r="AU318" i="13"/>
  <c r="AI319" i="13" s="1"/>
  <c r="BH318" i="13"/>
  <c r="BE318" i="13"/>
  <c r="G278" i="14" s="1"/>
  <c r="J428" i="12"/>
  <c r="BB327" i="13"/>
  <c r="AX328" i="13"/>
  <c r="H529" i="7"/>
  <c r="B278" i="14"/>
  <c r="BA318" i="13"/>
  <c r="AR319" i="13" l="1"/>
  <c r="Q318" i="13"/>
  <c r="Z319" i="13" s="1"/>
  <c r="K318" i="13"/>
  <c r="N318" i="13" s="1"/>
  <c r="BK318" i="13"/>
  <c r="BB328" i="13"/>
  <c r="AX329" i="13"/>
  <c r="H428" i="12"/>
  <c r="I428" i="12" s="1"/>
  <c r="E278" i="14"/>
  <c r="J429" i="12"/>
  <c r="L529" i="7"/>
  <c r="G429" i="12" s="1"/>
  <c r="H429" i="12" l="1"/>
  <c r="E279" i="14"/>
  <c r="BB329" i="13"/>
  <c r="AX330" i="13"/>
  <c r="B279" i="14"/>
  <c r="BA319" i="13"/>
  <c r="F529" i="7"/>
  <c r="I429" i="12"/>
  <c r="F278" i="14"/>
  <c r="AU319" i="13"/>
  <c r="AI320" i="13" s="1"/>
  <c r="H319" i="13"/>
  <c r="BH319" i="13"/>
  <c r="BE319" i="13"/>
  <c r="G279" i="14" s="1"/>
  <c r="F279" i="14" l="1"/>
  <c r="J430" i="12"/>
  <c r="K530" i="7"/>
  <c r="J530" i="7"/>
  <c r="I530" i="7"/>
  <c r="G530" i="7"/>
  <c r="H530" i="7"/>
  <c r="AX331" i="13"/>
  <c r="BB330" i="13"/>
  <c r="Q319" i="13"/>
  <c r="Z320" i="13" s="1"/>
  <c r="F530" i="7" s="1"/>
  <c r="BK319" i="13"/>
  <c r="K319" i="13"/>
  <c r="N319" i="13" s="1"/>
  <c r="AR320" i="13"/>
  <c r="H531" i="7" l="1"/>
  <c r="I531" i="7"/>
  <c r="J531" i="7"/>
  <c r="K531" i="7"/>
  <c r="BB331" i="13"/>
  <c r="AX332" i="13"/>
  <c r="AU320" i="13"/>
  <c r="AI321" i="13" s="1"/>
  <c r="H320" i="13"/>
  <c r="BH320" i="13"/>
  <c r="BE320" i="13"/>
  <c r="G280" i="14" s="1"/>
  <c r="L530" i="7"/>
  <c r="G430" i="12" s="1"/>
  <c r="G531" i="7"/>
  <c r="B280" i="14"/>
  <c r="BA320" i="13"/>
  <c r="E280" i="14" l="1"/>
  <c r="H430" i="12"/>
  <c r="I430" i="12" s="1"/>
  <c r="AR321" i="13"/>
  <c r="K320" i="13"/>
  <c r="N320" i="13" s="1"/>
  <c r="Q320" i="13"/>
  <c r="Z321" i="13" s="1"/>
  <c r="BK320" i="13"/>
  <c r="AX333" i="13"/>
  <c r="BB332" i="13"/>
  <c r="L531" i="7"/>
  <c r="G431" i="12" s="1"/>
  <c r="B281" i="14" l="1"/>
  <c r="BA321" i="13"/>
  <c r="F531" i="7"/>
  <c r="BB333" i="13"/>
  <c r="AX334" i="13"/>
  <c r="AU321" i="13"/>
  <c r="AI322" i="13" s="1"/>
  <c r="H321" i="13"/>
  <c r="BH321" i="13"/>
  <c r="BE321" i="13"/>
  <c r="G281" i="14" s="1"/>
  <c r="H431" i="12"/>
  <c r="E281" i="14"/>
  <c r="I431" i="12"/>
  <c r="F280" i="14"/>
  <c r="J431" i="12"/>
  <c r="J432" i="12" l="1"/>
  <c r="Q321" i="13"/>
  <c r="Z322" i="13" s="1"/>
  <c r="K321" i="13"/>
  <c r="N321" i="13" s="1"/>
  <c r="BK321" i="13"/>
  <c r="BB334" i="13"/>
  <c r="AX335" i="13"/>
  <c r="AR322" i="13"/>
  <c r="F281" i="14"/>
  <c r="F532" i="7"/>
  <c r="J532" i="7"/>
  <c r="J533" i="7" s="1"/>
  <c r="K532" i="7"/>
  <c r="K533" i="7" s="1"/>
  <c r="I532" i="7"/>
  <c r="I533" i="7" s="1"/>
  <c r="H532" i="7"/>
  <c r="G532" i="7"/>
  <c r="H533" i="7" l="1"/>
  <c r="G533" i="7"/>
  <c r="L532" i="7"/>
  <c r="G432" i="12" s="1"/>
  <c r="H322" i="13"/>
  <c r="AU322" i="13"/>
  <c r="AI323" i="13" s="1"/>
  <c r="BH322" i="13"/>
  <c r="BE322" i="13"/>
  <c r="G282" i="14" s="1"/>
  <c r="AX336" i="13"/>
  <c r="BB335" i="13"/>
  <c r="B282" i="14"/>
  <c r="BA322" i="13"/>
  <c r="BB336" i="13" l="1"/>
  <c r="AX337" i="13"/>
  <c r="AR323" i="13"/>
  <c r="BK322" i="13"/>
  <c r="Q322" i="13"/>
  <c r="Z323" i="13" s="1"/>
  <c r="K322" i="13"/>
  <c r="N322" i="13" s="1"/>
  <c r="H432" i="12"/>
  <c r="I432" i="12" s="1"/>
  <c r="E282" i="14"/>
  <c r="L533" i="7"/>
  <c r="G433" i="12" s="1"/>
  <c r="B283" i="14" l="1"/>
  <c r="BA323" i="13"/>
  <c r="F533" i="7"/>
  <c r="F282" i="14"/>
  <c r="J433" i="12"/>
  <c r="H323" i="13"/>
  <c r="AU323" i="13"/>
  <c r="AI324" i="13" s="1"/>
  <c r="BH323" i="13"/>
  <c r="BE323" i="13"/>
  <c r="G283" i="14" s="1"/>
  <c r="AX338" i="13"/>
  <c r="BB337" i="13"/>
  <c r="E283" i="14"/>
  <c r="H433" i="12"/>
  <c r="I433" i="12" s="1"/>
  <c r="F283" i="14" l="1"/>
  <c r="Q323" i="13"/>
  <c r="Z324" i="13" s="1"/>
  <c r="K323" i="13"/>
  <c r="N323" i="13" s="1"/>
  <c r="BK323" i="13"/>
  <c r="BB338" i="13"/>
  <c r="AX339" i="13"/>
  <c r="AR324" i="13"/>
  <c r="J434" i="12"/>
  <c r="J534" i="7"/>
  <c r="H534" i="7"/>
  <c r="K534" i="7"/>
  <c r="I534" i="7"/>
  <c r="G534" i="7"/>
  <c r="BB339" i="13" l="1"/>
  <c r="AX340" i="13"/>
  <c r="AU324" i="13"/>
  <c r="AI325" i="13" s="1"/>
  <c r="H324" i="13"/>
  <c r="BH324" i="13"/>
  <c r="BE324" i="13"/>
  <c r="G284" i="14" s="1"/>
  <c r="L534" i="7"/>
  <c r="G434" i="12" s="1"/>
  <c r="B284" i="14"/>
  <c r="BA324" i="13"/>
  <c r="F534" i="7"/>
  <c r="G535" i="7" s="1"/>
  <c r="H434" i="12" l="1"/>
  <c r="I434" i="12" s="1"/>
  <c r="E284" i="14"/>
  <c r="BK324" i="13"/>
  <c r="K324" i="13"/>
  <c r="N324" i="13" s="1"/>
  <c r="Q324" i="13"/>
  <c r="Z325" i="13" s="1"/>
  <c r="AR325" i="13"/>
  <c r="K535" i="7"/>
  <c r="J535" i="7"/>
  <c r="H535" i="7"/>
  <c r="BB340" i="13"/>
  <c r="AX341" i="13"/>
  <c r="I535" i="7"/>
  <c r="B285" i="14" l="1"/>
  <c r="BA325" i="13"/>
  <c r="AU325" i="13"/>
  <c r="AI326" i="13" s="1"/>
  <c r="H325" i="13"/>
  <c r="BH325" i="13"/>
  <c r="BE325" i="13"/>
  <c r="G285" i="14" s="1"/>
  <c r="F535" i="7"/>
  <c r="BB341" i="13"/>
  <c r="AX342" i="13"/>
  <c r="L535" i="7"/>
  <c r="G435" i="12" s="1"/>
  <c r="F284" i="14"/>
  <c r="J435" i="12"/>
  <c r="G536" i="7" l="1"/>
  <c r="AX343" i="13"/>
  <c r="BB342" i="13"/>
  <c r="K325" i="13"/>
  <c r="N325" i="13" s="1"/>
  <c r="Q325" i="13"/>
  <c r="Z326" i="13" s="1"/>
  <c r="BK325" i="13"/>
  <c r="AR326" i="13"/>
  <c r="H536" i="7"/>
  <c r="K536" i="7"/>
  <c r="E285" i="14"/>
  <c r="H435" i="12"/>
  <c r="I435" i="12" s="1"/>
  <c r="J436" i="12" s="1"/>
  <c r="J536" i="7"/>
  <c r="I536" i="7"/>
  <c r="B286" i="14" l="1"/>
  <c r="BA326" i="13"/>
  <c r="F285" i="14"/>
  <c r="BB343" i="13"/>
  <c r="AX344" i="13"/>
  <c r="L536" i="7"/>
  <c r="G436" i="12" s="1"/>
  <c r="H326" i="13"/>
  <c r="AU326" i="13"/>
  <c r="AI327" i="13" s="1"/>
  <c r="BH326" i="13"/>
  <c r="BE326" i="13"/>
  <c r="G286" i="14" s="1"/>
  <c r="F536" i="7"/>
  <c r="K537" i="7" s="1"/>
  <c r="AX345" i="13" l="1"/>
  <c r="BB344" i="13"/>
  <c r="AR327" i="13"/>
  <c r="Q326" i="13"/>
  <c r="Z327" i="13" s="1"/>
  <c r="BK326" i="13"/>
  <c r="K326" i="13"/>
  <c r="N326" i="13" s="1"/>
  <c r="J537" i="7"/>
  <c r="G537" i="7"/>
  <c r="I537" i="7"/>
  <c r="H436" i="12"/>
  <c r="I436" i="12" s="1"/>
  <c r="E286" i="14"/>
  <c r="H537" i="7"/>
  <c r="B287" i="14" l="1"/>
  <c r="BA327" i="13"/>
  <c r="F537" i="7"/>
  <c r="J538" i="7" s="1"/>
  <c r="AU327" i="13"/>
  <c r="AI328" i="13" s="1"/>
  <c r="H327" i="13"/>
  <c r="BH327" i="13"/>
  <c r="BE327" i="13"/>
  <c r="G287" i="14" s="1"/>
  <c r="H538" i="7"/>
  <c r="F286" i="14"/>
  <c r="J437" i="12"/>
  <c r="I538" i="7"/>
  <c r="L537" i="7"/>
  <c r="G437" i="12" s="1"/>
  <c r="BB345" i="13"/>
  <c r="AX346" i="13"/>
  <c r="BB346" i="13" l="1"/>
  <c r="Q327" i="13"/>
  <c r="Z328" i="13" s="1"/>
  <c r="BK327" i="13"/>
  <c r="K327" i="13"/>
  <c r="N327" i="13" s="1"/>
  <c r="AR328" i="13"/>
  <c r="K538" i="7"/>
  <c r="H437" i="12"/>
  <c r="I437" i="12" s="1"/>
  <c r="E287" i="14"/>
  <c r="G538" i="7"/>
  <c r="H328" i="13" l="1"/>
  <c r="AU328" i="13"/>
  <c r="AI329" i="13" s="1"/>
  <c r="BH328" i="13"/>
  <c r="BE328" i="13"/>
  <c r="G288" i="14" s="1"/>
  <c r="B288" i="14"/>
  <c r="BA328" i="13"/>
  <c r="L538" i="7"/>
  <c r="G438" i="12" s="1"/>
  <c r="F287" i="14"/>
  <c r="J438" i="12"/>
  <c r="F538" i="7"/>
  <c r="G539" i="7" s="1"/>
  <c r="E288" i="14" l="1"/>
  <c r="H438" i="12"/>
  <c r="I438" i="12" s="1"/>
  <c r="I539" i="7"/>
  <c r="H539" i="7"/>
  <c r="J539" i="7"/>
  <c r="AR329" i="13"/>
  <c r="K539" i="7"/>
  <c r="Q328" i="13"/>
  <c r="Z329" i="13" s="1"/>
  <c r="F539" i="7" s="1"/>
  <c r="K328" i="13"/>
  <c r="N328" i="13" s="1"/>
  <c r="BK328" i="13"/>
  <c r="K540" i="7" l="1"/>
  <c r="J540" i="7"/>
  <c r="I540" i="7"/>
  <c r="H540" i="7"/>
  <c r="AU329" i="13"/>
  <c r="AI330" i="13" s="1"/>
  <c r="H329" i="13"/>
  <c r="BH329" i="13"/>
  <c r="BE329" i="13"/>
  <c r="G289" i="14" s="1"/>
  <c r="G540" i="7"/>
  <c r="L539" i="7"/>
  <c r="G439" i="12" s="1"/>
  <c r="F288" i="14"/>
  <c r="B289" i="14"/>
  <c r="BA329" i="13"/>
  <c r="J439" i="12"/>
  <c r="L540" i="7" l="1"/>
  <c r="G440" i="12" s="1"/>
  <c r="H439" i="12"/>
  <c r="I439" i="12" s="1"/>
  <c r="E289" i="14"/>
  <c r="Q329" i="13"/>
  <c r="Z330" i="13" s="1"/>
  <c r="BK329" i="13"/>
  <c r="K329" i="13"/>
  <c r="N329" i="13" s="1"/>
  <c r="J440" i="12"/>
  <c r="AR330" i="13"/>
  <c r="AU330" i="13" l="1"/>
  <c r="AI331" i="13" s="1"/>
  <c r="H330" i="13"/>
  <c r="BH330" i="13"/>
  <c r="BE330" i="13"/>
  <c r="G290" i="14" s="1"/>
  <c r="B290" i="14"/>
  <c r="BA330" i="13"/>
  <c r="F540" i="7"/>
  <c r="F289" i="14"/>
  <c r="H440" i="12"/>
  <c r="I440" i="12" s="1"/>
  <c r="E290" i="14"/>
  <c r="F290" i="14" l="1"/>
  <c r="J441" i="12"/>
  <c r="J541" i="7"/>
  <c r="I541" i="7"/>
  <c r="K541" i="7"/>
  <c r="H541" i="7"/>
  <c r="G541" i="7"/>
  <c r="K330" i="13"/>
  <c r="N330" i="13" s="1"/>
  <c r="Q330" i="13"/>
  <c r="Z331" i="13" s="1"/>
  <c r="BK330" i="13"/>
  <c r="AR331" i="13"/>
  <c r="B291" i="14" l="1"/>
  <c r="BA331" i="13"/>
  <c r="L541" i="7"/>
  <c r="G441" i="12" s="1"/>
  <c r="F541" i="7"/>
  <c r="AU331" i="13"/>
  <c r="AI332" i="13" s="1"/>
  <c r="H331" i="13"/>
  <c r="BH331" i="13"/>
  <c r="BE331" i="13"/>
  <c r="G291" i="14" s="1"/>
  <c r="BK331" i="13" l="1"/>
  <c r="Q331" i="13"/>
  <c r="Z332" i="13" s="1"/>
  <c r="K331" i="13"/>
  <c r="N331" i="13" s="1"/>
  <c r="AR332" i="13"/>
  <c r="F542" i="7"/>
  <c r="J542" i="7"/>
  <c r="J543" i="7" s="1"/>
  <c r="I542" i="7"/>
  <c r="I543" i="7" s="1"/>
  <c r="H542" i="7"/>
  <c r="H543" i="7" s="1"/>
  <c r="G542" i="7"/>
  <c r="H441" i="12"/>
  <c r="I441" i="12" s="1"/>
  <c r="E291" i="14"/>
  <c r="K542" i="7"/>
  <c r="F291" i="14" l="1"/>
  <c r="J442" i="12"/>
  <c r="G543" i="7"/>
  <c r="L542" i="7"/>
  <c r="G442" i="12" s="1"/>
  <c r="AU332" i="13"/>
  <c r="AI333" i="13" s="1"/>
  <c r="H332" i="13"/>
  <c r="BH332" i="13"/>
  <c r="BE332" i="13"/>
  <c r="G292" i="14" s="1"/>
  <c r="B292" i="14"/>
  <c r="BA332" i="13"/>
  <c r="K543" i="7"/>
  <c r="K332" i="13" l="1"/>
  <c r="N332" i="13" s="1"/>
  <c r="Q332" i="13"/>
  <c r="Z333" i="13" s="1"/>
  <c r="BK332" i="13"/>
  <c r="AR333" i="13"/>
  <c r="H442" i="12"/>
  <c r="I442" i="12" s="1"/>
  <c r="E292" i="14"/>
  <c r="L543" i="7"/>
  <c r="G443" i="12" s="1"/>
  <c r="J443" i="12"/>
  <c r="E293" i="14" l="1"/>
  <c r="H443" i="12"/>
  <c r="I443" i="12"/>
  <c r="F292" i="14"/>
  <c r="AU333" i="13"/>
  <c r="AI334" i="13" s="1"/>
  <c r="H333" i="13"/>
  <c r="BH333" i="13"/>
  <c r="BE333" i="13"/>
  <c r="G293" i="14" s="1"/>
  <c r="B293" i="14"/>
  <c r="BA333" i="13"/>
  <c r="F543" i="7"/>
  <c r="I544" i="7" l="1"/>
  <c r="J544" i="7"/>
  <c r="H544" i="7"/>
  <c r="G544" i="7"/>
  <c r="K544" i="7"/>
  <c r="Q333" i="13"/>
  <c r="Z334" i="13" s="1"/>
  <c r="BK333" i="13"/>
  <c r="K333" i="13"/>
  <c r="N333" i="13" s="1"/>
  <c r="AR334" i="13"/>
  <c r="F293" i="14"/>
  <c r="J444" i="12"/>
  <c r="H334" i="13" l="1"/>
  <c r="AU334" i="13"/>
  <c r="AI335" i="13" s="1"/>
  <c r="BH334" i="13"/>
  <c r="BE334" i="13"/>
  <c r="G294" i="14" s="1"/>
  <c r="B294" i="14"/>
  <c r="BA334" i="13"/>
  <c r="L544" i="7"/>
  <c r="G444" i="12" s="1"/>
  <c r="F544" i="7"/>
  <c r="K545" i="7" s="1"/>
  <c r="J545" i="7" l="1"/>
  <c r="H545" i="7"/>
  <c r="G545" i="7"/>
  <c r="E294" i="14"/>
  <c r="H444" i="12"/>
  <c r="I444" i="12" s="1"/>
  <c r="AR335" i="13"/>
  <c r="I545" i="7"/>
  <c r="BK334" i="13"/>
  <c r="Q334" i="13"/>
  <c r="Z335" i="13" s="1"/>
  <c r="F545" i="7" s="1"/>
  <c r="K334" i="13"/>
  <c r="N334" i="13" s="1"/>
  <c r="I546" i="7" l="1"/>
  <c r="H335" i="13"/>
  <c r="AU335" i="13"/>
  <c r="AI336" i="13" s="1"/>
  <c r="BH335" i="13"/>
  <c r="BE335" i="13"/>
  <c r="G295" i="14" s="1"/>
  <c r="K546" i="7"/>
  <c r="L545" i="7"/>
  <c r="G445" i="12" s="1"/>
  <c r="G546" i="7"/>
  <c r="H546" i="7"/>
  <c r="J546" i="7"/>
  <c r="F294" i="14"/>
  <c r="J445" i="12"/>
  <c r="B295" i="14"/>
  <c r="BA335" i="13"/>
  <c r="E295" i="14" l="1"/>
  <c r="H445" i="12"/>
  <c r="I445" i="12" s="1"/>
  <c r="L546" i="7"/>
  <c r="G446" i="12" s="1"/>
  <c r="J446" i="12"/>
  <c r="AR336" i="13"/>
  <c r="K335" i="13"/>
  <c r="N335" i="13" s="1"/>
  <c r="Q335" i="13"/>
  <c r="Z336" i="13" s="1"/>
  <c r="BK335" i="13"/>
  <c r="AU336" i="13" l="1"/>
  <c r="AI337" i="13" s="1"/>
  <c r="H336" i="13"/>
  <c r="BH336" i="13"/>
  <c r="BE336" i="13"/>
  <c r="G296" i="14" s="1"/>
  <c r="B296" i="14"/>
  <c r="BA336" i="13"/>
  <c r="F546" i="7"/>
  <c r="H446" i="12"/>
  <c r="E296" i="14"/>
  <c r="I446" i="12"/>
  <c r="F295" i="14"/>
  <c r="F296" i="14" l="1"/>
  <c r="J447" i="12"/>
  <c r="I547" i="7"/>
  <c r="J547" i="7"/>
  <c r="H547" i="7"/>
  <c r="G547" i="7"/>
  <c r="K547" i="7"/>
  <c r="BK336" i="13"/>
  <c r="Q336" i="13"/>
  <c r="Z337" i="13" s="1"/>
  <c r="K336" i="13"/>
  <c r="N336" i="13" s="1"/>
  <c r="AR337" i="13"/>
  <c r="B297" i="14" l="1"/>
  <c r="BA337" i="13"/>
  <c r="L547" i="7"/>
  <c r="G447" i="12" s="1"/>
  <c r="F547" i="7"/>
  <c r="AU337" i="13"/>
  <c r="AI338" i="13" s="1"/>
  <c r="H337" i="13"/>
  <c r="BH337" i="13"/>
  <c r="BE337" i="13"/>
  <c r="G297" i="14" s="1"/>
  <c r="Q337" i="13" l="1"/>
  <c r="Z338" i="13" s="1"/>
  <c r="BK337" i="13"/>
  <c r="K337" i="13"/>
  <c r="N337" i="13" s="1"/>
  <c r="AR338" i="13"/>
  <c r="F548" i="7"/>
  <c r="I548" i="7"/>
  <c r="I549" i="7" s="1"/>
  <c r="J548" i="7"/>
  <c r="J549" i="7" s="1"/>
  <c r="H548" i="7"/>
  <c r="H549" i="7" s="1"/>
  <c r="K548" i="7"/>
  <c r="K549" i="7" s="1"/>
  <c r="G548" i="7"/>
  <c r="H447" i="12"/>
  <c r="I447" i="12" s="1"/>
  <c r="E297" i="14"/>
  <c r="L548" i="7" l="1"/>
  <c r="G448" i="12" s="1"/>
  <c r="G549" i="7"/>
  <c r="F297" i="14"/>
  <c r="J448" i="12"/>
  <c r="AU338" i="13"/>
  <c r="AI339" i="13" s="1"/>
  <c r="H338" i="13"/>
  <c r="BH338" i="13"/>
  <c r="BE338" i="13"/>
  <c r="G298" i="14" s="1"/>
  <c r="B298" i="14"/>
  <c r="BA338" i="13"/>
  <c r="BK338" i="13" l="1"/>
  <c r="K338" i="13"/>
  <c r="N338" i="13" s="1"/>
  <c r="Q338" i="13"/>
  <c r="Z339" i="13" s="1"/>
  <c r="AR339" i="13"/>
  <c r="L549" i="7"/>
  <c r="G449" i="12" s="1"/>
  <c r="H448" i="12"/>
  <c r="I448" i="12" s="1"/>
  <c r="E298" i="14"/>
  <c r="F298" i="14" l="1"/>
  <c r="H449" i="12"/>
  <c r="I449" i="12" s="1"/>
  <c r="E299" i="14"/>
  <c r="AU339" i="13"/>
  <c r="AI340" i="13" s="1"/>
  <c r="H339" i="13"/>
  <c r="BH339" i="13"/>
  <c r="BE339" i="13"/>
  <c r="G299" i="14" s="1"/>
  <c r="B299" i="14"/>
  <c r="BA339" i="13"/>
  <c r="F549" i="7"/>
  <c r="J449" i="12"/>
  <c r="F299" i="14" l="1"/>
  <c r="J450" i="12"/>
  <c r="J550" i="7"/>
  <c r="K550" i="7"/>
  <c r="H550" i="7"/>
  <c r="I550" i="7"/>
  <c r="G550" i="7"/>
  <c r="Q339" i="13"/>
  <c r="Z340" i="13" s="1"/>
  <c r="BK339" i="13"/>
  <c r="K339" i="13"/>
  <c r="N339" i="13" s="1"/>
  <c r="AR340" i="13"/>
  <c r="B300" i="14" l="1"/>
  <c r="BA340" i="13"/>
  <c r="L550" i="7"/>
  <c r="G450" i="12" s="1"/>
  <c r="F550" i="7"/>
  <c r="J551" i="7" s="1"/>
  <c r="AU340" i="13"/>
  <c r="AI341" i="13" s="1"/>
  <c r="H340" i="13"/>
  <c r="BH340" i="13"/>
  <c r="BE340" i="13"/>
  <c r="G300" i="14" s="1"/>
  <c r="AR341" i="13" l="1"/>
  <c r="K340" i="13"/>
  <c r="N340" i="13" s="1"/>
  <c r="Q340" i="13"/>
  <c r="Z341" i="13" s="1"/>
  <c r="BK340" i="13"/>
  <c r="F551" i="7"/>
  <c r="K551" i="7"/>
  <c r="K552" i="7" s="1"/>
  <c r="I551" i="7"/>
  <c r="I552" i="7" s="1"/>
  <c r="G551" i="7"/>
  <c r="H450" i="12"/>
  <c r="I450" i="12" s="1"/>
  <c r="E300" i="14"/>
  <c r="H551" i="7"/>
  <c r="F300" i="14" l="1"/>
  <c r="J451" i="12"/>
  <c r="L551" i="7"/>
  <c r="G451" i="12" s="1"/>
  <c r="G552" i="7"/>
  <c r="B301" i="14"/>
  <c r="BA341" i="13"/>
  <c r="J552" i="7"/>
  <c r="H552" i="7"/>
  <c r="AU341" i="13"/>
  <c r="AI342" i="13" s="1"/>
  <c r="H341" i="13"/>
  <c r="BH341" i="13"/>
  <c r="BE341" i="13"/>
  <c r="G301" i="14" s="1"/>
  <c r="L552" i="7" l="1"/>
  <c r="G452" i="12" s="1"/>
  <c r="H451" i="12"/>
  <c r="I451" i="12" s="1"/>
  <c r="E301" i="14"/>
  <c r="J452" i="12"/>
  <c r="BK341" i="13"/>
  <c r="K341" i="13"/>
  <c r="N341" i="13" s="1"/>
  <c r="Q341" i="13"/>
  <c r="Z342" i="13" s="1"/>
  <c r="AR342" i="13"/>
  <c r="B302" i="14" l="1"/>
  <c r="BA342" i="13"/>
  <c r="F552" i="7"/>
  <c r="AU342" i="13"/>
  <c r="AI343" i="13" s="1"/>
  <c r="H342" i="13"/>
  <c r="BH342" i="13"/>
  <c r="BE342" i="13"/>
  <c r="G302" i="14" s="1"/>
  <c r="F301" i="14"/>
  <c r="H452" i="12"/>
  <c r="I452" i="12" s="1"/>
  <c r="E302" i="14"/>
  <c r="F302" i="14" l="1"/>
  <c r="J453" i="12"/>
  <c r="BK342" i="13"/>
  <c r="Q342" i="13"/>
  <c r="Z343" i="13" s="1"/>
  <c r="K342" i="13"/>
  <c r="N342" i="13" s="1"/>
  <c r="AR343" i="13"/>
  <c r="F553" i="7"/>
  <c r="K553" i="7"/>
  <c r="K554" i="7" s="1"/>
  <c r="I553" i="7"/>
  <c r="I554" i="7" s="1"/>
  <c r="H553" i="7"/>
  <c r="H554" i="7" s="1"/>
  <c r="J553" i="7"/>
  <c r="G553" i="7"/>
  <c r="AU343" i="13" l="1"/>
  <c r="AI344" i="13" s="1"/>
  <c r="H343" i="13"/>
  <c r="BH343" i="13"/>
  <c r="BE343" i="13"/>
  <c r="G303" i="14" s="1"/>
  <c r="B303" i="14"/>
  <c r="BA343" i="13"/>
  <c r="L553" i="7"/>
  <c r="G453" i="12" s="1"/>
  <c r="G554" i="7"/>
  <c r="J554" i="7"/>
  <c r="H453" i="12" l="1"/>
  <c r="I453" i="12" s="1"/>
  <c r="E303" i="14"/>
  <c r="BK343" i="13"/>
  <c r="K343" i="13"/>
  <c r="N343" i="13" s="1"/>
  <c r="Q343" i="13"/>
  <c r="Z344" i="13" s="1"/>
  <c r="AR344" i="13"/>
  <c r="L554" i="7"/>
  <c r="G454" i="12" s="1"/>
  <c r="E304" i="14" l="1"/>
  <c r="H454" i="12"/>
  <c r="AU344" i="13"/>
  <c r="AI345" i="13" s="1"/>
  <c r="H344" i="13"/>
  <c r="BH344" i="13"/>
  <c r="BE344" i="13"/>
  <c r="G304" i="14" s="1"/>
  <c r="B304" i="14"/>
  <c r="BA344" i="13"/>
  <c r="F554" i="7"/>
  <c r="I454" i="12"/>
  <c r="F303" i="14"/>
  <c r="J454" i="12"/>
  <c r="J455" i="12" s="1"/>
  <c r="F304" i="14" l="1"/>
  <c r="I555" i="7"/>
  <c r="H555" i="7"/>
  <c r="K555" i="7"/>
  <c r="J555" i="7"/>
  <c r="G555" i="7"/>
  <c r="BK344" i="13"/>
  <c r="K344" i="13"/>
  <c r="N344" i="13" s="1"/>
  <c r="Q344" i="13"/>
  <c r="Z345" i="13" s="1"/>
  <c r="AR345" i="13"/>
  <c r="B305" i="14" l="1"/>
  <c r="BA345" i="13"/>
  <c r="L555" i="7"/>
  <c r="G455" i="12" s="1"/>
  <c r="F555" i="7"/>
  <c r="H345" i="13"/>
  <c r="AU345" i="13"/>
  <c r="AI346" i="13" s="1"/>
  <c r="BH345" i="13"/>
  <c r="BE345" i="13"/>
  <c r="G305" i="14" s="1"/>
  <c r="K345" i="13" l="1"/>
  <c r="N345" i="13" s="1"/>
  <c r="BK345" i="13"/>
  <c r="Q345" i="13"/>
  <c r="Z346" i="13" s="1"/>
  <c r="AR346" i="13"/>
  <c r="F556" i="7"/>
  <c r="I556" i="7"/>
  <c r="H556" i="7"/>
  <c r="K556" i="7"/>
  <c r="H455" i="12"/>
  <c r="I455" i="12" s="1"/>
  <c r="E305" i="14"/>
  <c r="G556" i="7"/>
  <c r="J556" i="7"/>
  <c r="L556" i="7" l="1"/>
  <c r="G456" i="12" s="1"/>
  <c r="E306" i="14"/>
  <c r="H456" i="12"/>
  <c r="I456" i="12"/>
  <c r="F305" i="14"/>
  <c r="J456" i="12"/>
  <c r="AU346" i="13"/>
  <c r="AI347" i="13" s="1"/>
  <c r="AR347" i="13" s="1"/>
  <c r="H346" i="13"/>
  <c r="BH346" i="13"/>
  <c r="BE346" i="13"/>
  <c r="G306" i="14" s="1"/>
  <c r="B306" i="14"/>
  <c r="BA346" i="13"/>
  <c r="BK346" i="13" l="1"/>
  <c r="Q346" i="13"/>
  <c r="Z347" i="13" s="1"/>
  <c r="K346" i="13"/>
  <c r="N346" i="13" s="1"/>
  <c r="AU347" i="13"/>
  <c r="H347" i="13"/>
  <c r="H1" i="7"/>
  <c r="F306" i="14"/>
  <c r="I1" i="7"/>
  <c r="Q347" i="13" l="1"/>
  <c r="K347" i="13"/>
  <c r="N347" i="13" l="1"/>
  <c r="K348" i="13"/>
  <c r="H348" i="13" s="1"/>
</calcChain>
</file>

<file path=xl/sharedStrings.xml><?xml version="1.0" encoding="utf-8"?>
<sst xmlns="http://schemas.openxmlformats.org/spreadsheetml/2006/main" count="228" uniqueCount="75">
  <si>
    <t>box 1</t>
  </si>
  <si>
    <t>box 2</t>
  </si>
  <si>
    <t>box 3</t>
  </si>
  <si>
    <t>box 4</t>
  </si>
  <si>
    <t>box 5</t>
  </si>
  <si>
    <t>concentration</t>
  </si>
  <si>
    <t>ppmv</t>
  </si>
  <si>
    <t>MMTC</t>
  </si>
  <si>
    <t>emissions</t>
  </si>
  <si>
    <t>year</t>
  </si>
  <si>
    <t>observed</t>
  </si>
  <si>
    <t>modelled</t>
  </si>
  <si>
    <t>degree Celsius</t>
  </si>
  <si>
    <t>air temperature</t>
  </si>
  <si>
    <t>ocean temperature</t>
  </si>
  <si>
    <t>100m</t>
  </si>
  <si>
    <t>700m</t>
  </si>
  <si>
    <t>2000m</t>
  </si>
  <si>
    <t>forcing</t>
  </si>
  <si>
    <t>air temp</t>
  </si>
  <si>
    <t>ocean temp</t>
  </si>
  <si>
    <t>CO2</t>
  </si>
  <si>
    <t>Population</t>
  </si>
  <si>
    <t>GDP</t>
  </si>
  <si>
    <t>Energy</t>
  </si>
  <si>
    <t>Rich</t>
  </si>
  <si>
    <t>Middle</t>
  </si>
  <si>
    <t>Poor</t>
  </si>
  <si>
    <t>million people</t>
  </si>
  <si>
    <t>billion US dollar</t>
  </si>
  <si>
    <t>million tonnes of oil equivalent</t>
  </si>
  <si>
    <t>million tonnes of carbon dioxide</t>
  </si>
  <si>
    <t>Population growth</t>
  </si>
  <si>
    <t>GDP/capita</t>
  </si>
  <si>
    <t>Income growth</t>
  </si>
  <si>
    <t>dollar per person per year</t>
  </si>
  <si>
    <t>percent</t>
  </si>
  <si>
    <t>Energy intensity</t>
  </si>
  <si>
    <t>TOE/dollar</t>
  </si>
  <si>
    <t>Intensity change</t>
  </si>
  <si>
    <t>Carbon intensity</t>
  </si>
  <si>
    <t>tCO2/TOE</t>
  </si>
  <si>
    <t>percentage</t>
  </si>
  <si>
    <r>
      <t>observed/</t>
    </r>
    <r>
      <rPr>
        <sz val="11"/>
        <color rgb="FFFF0000"/>
        <rFont val="Calibri"/>
        <family val="2"/>
        <scheme val="minor"/>
      </rPr>
      <t>modelled</t>
    </r>
  </si>
  <si>
    <t>Capital</t>
  </si>
  <si>
    <t>Total factor productivity</t>
  </si>
  <si>
    <t>Output</t>
  </si>
  <si>
    <t>Investment</t>
  </si>
  <si>
    <t>Technological progress</t>
  </si>
  <si>
    <t>exercise</t>
  </si>
  <si>
    <t>reconstructed</t>
  </si>
  <si>
    <t>check</t>
  </si>
  <si>
    <t>use this to check your model</t>
  </si>
  <si>
    <t>Emission reduction</t>
  </si>
  <si>
    <t>Relative abatement costs</t>
  </si>
  <si>
    <t>Total abatement costs</t>
  </si>
  <si>
    <t>Marginal abatement costs</t>
  </si>
  <si>
    <t>Interest rate</t>
  </si>
  <si>
    <t>fraction</t>
  </si>
  <si>
    <t>fraction GDP</t>
  </si>
  <si>
    <t>billion dollar</t>
  </si>
  <si>
    <t>dollar per tonne of CO2</t>
  </si>
  <si>
    <t>World</t>
  </si>
  <si>
    <t>Current</t>
  </si>
  <si>
    <t>Emissions</t>
  </si>
  <si>
    <t>Conc</t>
  </si>
  <si>
    <t>Temp</t>
  </si>
  <si>
    <t>Abatement cost</t>
  </si>
  <si>
    <t>No climate policy</t>
  </si>
  <si>
    <t>5% everywhere</t>
  </si>
  <si>
    <t>10% everywhere</t>
  </si>
  <si>
    <t>5%, equal marginal costs in 2020</t>
  </si>
  <si>
    <t>10%, equal marginal costs in 2020</t>
  </si>
  <si>
    <t>Cost-effective, equivalent to 5%</t>
  </si>
  <si>
    <t>Cost-effective, equivalent to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</si>
</sst>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4" fillId="0" borderId="0" xfId="0" applyFont="1"/>
    <xf numFmtId="1" fontId="14" fillId="0" borderId="0" xfId="0" applyNumberFormat="1" applyFont="1"/>
    <xf numFmtId="164" fontId="18" fillId="0" borderId="0" xfId="0" applyNumberFormat="1" applyFont="1"/>
    <xf numFmtId="164" fontId="18" fillId="0" borderId="0" xfId="0" applyNumberFormat="1" applyFont="1" applyAlignment="1">
      <alignment wrapText="1"/>
    </xf>
    <xf numFmtId="10" fontId="0" fillId="0" borderId="0" xfId="0" applyNumberFormat="1"/>
    <xf numFmtId="2" fontId="0" fillId="0" borderId="0" xfId="0" applyNumberFormat="1"/>
    <xf numFmtId="164" fontId="14" fillId="0" borderId="0" xfId="0" applyNumberFormat="1" applyFont="1"/>
    <xf numFmtId="165" fontId="0" fillId="0" borderId="0" xfId="0" applyNumberFormat="1"/>
    <xf numFmtId="10" fontId="14" fillId="0" borderId="0" xfId="0" applyNumberFormat="1" applyFont="1"/>
    <xf numFmtId="2" fontId="14" fillId="0" borderId="0" xfId="0" applyNumberFormat="1" applyFont="1"/>
    <xf numFmtId="166" fontId="0" fillId="0" borderId="0" xfId="0" applyNumberFormat="1"/>
    <xf numFmtId="1" fontId="18" fillId="0" borderId="0" xfId="0" applyNumberFormat="1" applyFont="1"/>
    <xf numFmtId="0" fontId="19" fillId="0" borderId="0" xfId="0" applyFont="1" applyAlignment="1">
      <alignment vertical="center"/>
    </xf>
    <xf numFmtId="165" fontId="14" fillId="0" borderId="0" xfId="0" applyNumberFormat="1" applyFon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231"/>
  <sheetViews>
    <sheetView workbookViewId="0">
      <pane xSplit="5" ySplit="5" topLeftCell="F403" activePane="bottomRight" state="frozen"/>
      <selection pane="topRight" activeCell="F1" sqref="F1"/>
      <selection pane="bottomLeft" activeCell="A6" sqref="A6"/>
      <selection pane="bottomRight" activeCell="F411" sqref="F411"/>
    </sheetView>
  </sheetViews>
  <sheetFormatPr defaultRowHeight="14.5"/>
  <cols>
    <col min="12" max="12" width="9.453125" customWidth="1"/>
  </cols>
  <sheetData>
    <row r="1" spans="1:37">
      <c r="A1" t="s">
        <v>50</v>
      </c>
      <c r="C1" t="s">
        <v>10</v>
      </c>
      <c r="E1" t="s">
        <v>10</v>
      </c>
      <c r="F1">
        <f>F4</f>
        <v>-0.32</v>
      </c>
      <c r="G1" t="s">
        <v>11</v>
      </c>
      <c r="H1">
        <f>temperature!I456</f>
        <v>4.4190949033957789</v>
      </c>
      <c r="I1">
        <f>MAX(temperature!I177:I456)</f>
        <v>4.9609489872169501</v>
      </c>
      <c r="K1">
        <f>temperature!I256</f>
        <v>3.8293374073610287</v>
      </c>
    </row>
    <row r="2" spans="1:37">
      <c r="A2" t="s">
        <v>9</v>
      </c>
      <c r="B2" t="s">
        <v>5</v>
      </c>
      <c r="C2" t="s">
        <v>9</v>
      </c>
      <c r="D2" t="s">
        <v>5</v>
      </c>
      <c r="E2" t="s">
        <v>9</v>
      </c>
      <c r="F2" t="s">
        <v>8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51</v>
      </c>
    </row>
    <row r="3" spans="1:37">
      <c r="B3" t="s">
        <v>6</v>
      </c>
      <c r="D3" t="s">
        <v>6</v>
      </c>
      <c r="F3" t="s">
        <v>7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</row>
    <row r="4" spans="1:37">
      <c r="A4" s="3" t="s">
        <v>52</v>
      </c>
      <c r="F4">
        <v>-0.32</v>
      </c>
      <c r="G4">
        <v>0.13</v>
      </c>
      <c r="H4">
        <v>0.2</v>
      </c>
      <c r="I4">
        <v>0.32</v>
      </c>
      <c r="J4">
        <v>0.25</v>
      </c>
      <c r="K4">
        <v>0.1</v>
      </c>
      <c r="L4">
        <f>1/2.13</f>
        <v>0.46948356807511737</v>
      </c>
    </row>
    <row r="5" spans="1:37">
      <c r="H5">
        <f>1-EXP(-1/363)</f>
        <v>2.7510298994511961E-3</v>
      </c>
      <c r="I5">
        <f>1-EXP(-1/74)</f>
        <v>1.3422615899161938E-2</v>
      </c>
      <c r="J5">
        <f>1-EXP(-1/17)</f>
        <v>5.7126856145125027E-2</v>
      </c>
      <c r="K5">
        <f>1-EXP(-1/2)</f>
        <v>0.39346934028736658</v>
      </c>
      <c r="L5">
        <v>275</v>
      </c>
      <c r="M5" s="2">
        <f>AVERAGE(B6:B77)</f>
        <v>279.35608006944443</v>
      </c>
    </row>
    <row r="6" spans="1:37">
      <c r="A6" s="5">
        <v>13.3</v>
      </c>
      <c r="B6" s="5">
        <v>276.74810000000002</v>
      </c>
      <c r="C6">
        <v>1958.2027</v>
      </c>
      <c r="D6">
        <v>315.7</v>
      </c>
      <c r="E6">
        <v>1750</v>
      </c>
      <c r="F6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f>SUM(G6:K6,L$5)</f>
        <v>275</v>
      </c>
      <c r="Q6" s="2"/>
      <c r="R6" s="2"/>
      <c r="S6" s="2"/>
      <c r="T6" s="2"/>
      <c r="U6" s="2"/>
      <c r="W6" s="2"/>
      <c r="X6" s="2"/>
      <c r="Y6" s="2"/>
      <c r="Z6" s="2"/>
      <c r="AA6" s="2"/>
      <c r="AB6" s="2"/>
      <c r="AC6" s="2"/>
      <c r="AE6" s="2"/>
      <c r="AF6" s="2"/>
      <c r="AG6" s="2"/>
      <c r="AH6" s="2"/>
      <c r="AI6" s="2"/>
      <c r="AJ6" s="2"/>
      <c r="AK6" s="2"/>
    </row>
    <row r="7" spans="1:37">
      <c r="A7" s="5">
        <v>29.524057891659709</v>
      </c>
      <c r="B7" s="5">
        <v>277.88297</v>
      </c>
      <c r="C7">
        <v>1958.2877000000001</v>
      </c>
      <c r="D7">
        <v>317.45</v>
      </c>
      <c r="E7" s="1">
        <f t="shared" ref="E7:E70" si="0">1+E6</f>
        <v>1751</v>
      </c>
      <c r="F7">
        <v>3</v>
      </c>
      <c r="G7" s="2">
        <f t="shared" ref="G7:K22" si="1">G6*(1-G$5)+G$4*$F6*$L$4/1000</f>
        <v>0</v>
      </c>
      <c r="H7" s="2">
        <f t="shared" si="1"/>
        <v>0</v>
      </c>
      <c r="I7" s="2">
        <f t="shared" si="1"/>
        <v>0</v>
      </c>
      <c r="J7" s="2">
        <f t="shared" si="1"/>
        <v>0</v>
      </c>
      <c r="K7" s="2">
        <f t="shared" si="1"/>
        <v>0</v>
      </c>
      <c r="L7" s="2">
        <f t="shared" ref="L7:L70" si="2">SUM(G7:K7,L$5)</f>
        <v>275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37">
      <c r="A8" s="5">
        <v>55.959143681423186</v>
      </c>
      <c r="B8" s="5">
        <v>277.37526500000001</v>
      </c>
      <c r="C8">
        <v>1958.3698999999999</v>
      </c>
      <c r="D8">
        <v>317.51</v>
      </c>
      <c r="E8" s="1">
        <f t="shared" si="0"/>
        <v>1752</v>
      </c>
      <c r="F8">
        <v>3</v>
      </c>
      <c r="G8" s="2">
        <f t="shared" si="1"/>
        <v>1.8309859154929577E-4</v>
      </c>
      <c r="H8" s="2">
        <f t="shared" si="1"/>
        <v>2.8169014084507049E-4</v>
      </c>
      <c r="I8" s="2">
        <f t="shared" si="1"/>
        <v>4.5070422535211269E-4</v>
      </c>
      <c r="J8" s="2">
        <f t="shared" si="1"/>
        <v>3.5211267605633799E-4</v>
      </c>
      <c r="K8" s="2">
        <f t="shared" si="1"/>
        <v>1.4084507042253525E-4</v>
      </c>
      <c r="L8" s="2">
        <f t="shared" si="2"/>
        <v>275.00140845070422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37">
      <c r="A9" s="5">
        <v>104.48192862208691</v>
      </c>
      <c r="B9" s="5">
        <v>277.51463500000006</v>
      </c>
      <c r="C9">
        <v>1958.4548</v>
      </c>
      <c r="D9">
        <v>317.24</v>
      </c>
      <c r="E9" s="1">
        <f t="shared" si="0"/>
        <v>1753</v>
      </c>
      <c r="F9">
        <v>3</v>
      </c>
      <c r="G9" s="2">
        <f t="shared" si="1"/>
        <v>3.6619718309859154E-4</v>
      </c>
      <c r="H9" s="2">
        <f t="shared" si="1"/>
        <v>5.626053436902955E-4</v>
      </c>
      <c r="I9" s="2">
        <f t="shared" si="1"/>
        <v>8.9535882100319464E-4</v>
      </c>
      <c r="J9" s="2">
        <f t="shared" si="1"/>
        <v>6.8411026192073058E-4</v>
      </c>
      <c r="K9" s="2">
        <f t="shared" si="1"/>
        <v>2.2627192390318784E-4</v>
      </c>
      <c r="L9" s="2">
        <f t="shared" si="2"/>
        <v>275.00273454353362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37">
      <c r="A10" s="5">
        <v>135.98307171747592</v>
      </c>
      <c r="B10" s="5">
        <v>278.131845</v>
      </c>
      <c r="C10">
        <v>1958.537</v>
      </c>
      <c r="D10">
        <v>315.86</v>
      </c>
      <c r="E10" s="1">
        <f t="shared" si="0"/>
        <v>1754</v>
      </c>
      <c r="F10">
        <v>3</v>
      </c>
      <c r="G10" s="2">
        <f t="shared" si="1"/>
        <v>5.4929577464788728E-4</v>
      </c>
      <c r="H10" s="2">
        <f t="shared" si="1"/>
        <v>8.4274774041328301E-4</v>
      </c>
      <c r="I10" s="2">
        <f t="shared" si="1"/>
        <v>1.334044988809055E-3</v>
      </c>
      <c r="J10" s="2">
        <f t="shared" si="1"/>
        <v>9.9714186945691922E-4</v>
      </c>
      <c r="K10" s="2">
        <f t="shared" si="1"/>
        <v>2.7808592970198257E-4</v>
      </c>
      <c r="L10" s="2">
        <f t="shared" si="2"/>
        <v>275.004001316303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37">
      <c r="A11" s="5">
        <v>168.21349890930378</v>
      </c>
      <c r="B11" s="5">
        <v>280.05315999999999</v>
      </c>
      <c r="C11">
        <v>1958.6219000000001</v>
      </c>
      <c r="D11">
        <v>314.93</v>
      </c>
      <c r="E11" s="1">
        <f t="shared" si="0"/>
        <v>1755</v>
      </c>
      <c r="F11">
        <v>3</v>
      </c>
      <c r="G11" s="2">
        <f t="shared" si="1"/>
        <v>7.3239436619718307E-4</v>
      </c>
      <c r="H11" s="2">
        <f t="shared" si="1"/>
        <v>1.1221194570267816E-3</v>
      </c>
      <c r="I11" s="2">
        <f t="shared" si="1"/>
        <v>1.766842840684182E-3</v>
      </c>
      <c r="J11" s="2">
        <f t="shared" si="1"/>
        <v>1.2922909653805107E-3</v>
      </c>
      <c r="K11" s="2">
        <f t="shared" si="1"/>
        <v>3.0951271282147975E-4</v>
      </c>
      <c r="L11" s="2">
        <f t="shared" si="2"/>
        <v>275.0052231603421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37">
      <c r="A12" s="5">
        <v>202.4849869723617</v>
      </c>
      <c r="B12" s="5">
        <v>280.720145</v>
      </c>
      <c r="C12">
        <v>1958.7067999999999</v>
      </c>
      <c r="D12">
        <v>313.2</v>
      </c>
      <c r="E12" s="1">
        <f t="shared" si="0"/>
        <v>1756</v>
      </c>
      <c r="F12">
        <v>3</v>
      </c>
      <c r="G12" s="2">
        <f t="shared" si="1"/>
        <v>9.1549295774647887E-4</v>
      </c>
      <c r="H12" s="2">
        <f t="shared" si="1"/>
        <v>1.4007226136948155E-3</v>
      </c>
      <c r="I12" s="2">
        <f t="shared" si="1"/>
        <v>2.1938314132316067E-3</v>
      </c>
      <c r="J12" s="2">
        <f t="shared" si="1"/>
        <v>1.5705791213599116E-3</v>
      </c>
      <c r="K12" s="2">
        <f t="shared" si="1"/>
        <v>3.2857402031959419E-4</v>
      </c>
      <c r="L12" s="2">
        <f t="shared" si="2"/>
        <v>275.00640920012637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37">
      <c r="A13" s="5">
        <v>227.90304089821478</v>
      </c>
      <c r="B13" s="5">
        <v>281.48667999999998</v>
      </c>
      <c r="C13">
        <v>1958.789</v>
      </c>
      <c r="D13">
        <v>312.43</v>
      </c>
      <c r="E13" s="1">
        <f t="shared" si="0"/>
        <v>1757</v>
      </c>
      <c r="F13">
        <v>3</v>
      </c>
      <c r="G13" s="2">
        <f t="shared" si="1"/>
        <v>1.0985915492957746E-3</v>
      </c>
      <c r="H13" s="2">
        <f t="shared" si="1"/>
        <v>1.6785593247487741E-3</v>
      </c>
      <c r="I13" s="2">
        <f t="shared" si="1"/>
        <v>2.6150886821763959E-3</v>
      </c>
      <c r="J13" s="2">
        <f t="shared" si="1"/>
        <v>1.832969549885785E-3</v>
      </c>
      <c r="K13" s="2">
        <f t="shared" si="1"/>
        <v>3.4013528773141094E-4</v>
      </c>
      <c r="L13" s="2">
        <f t="shared" si="2"/>
        <v>275.00756534439381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>
      <c r="A14" s="5">
        <v>274.1568772034243</v>
      </c>
      <c r="B14" s="5">
        <v>280.13280000000003</v>
      </c>
      <c r="C14">
        <v>1958.874</v>
      </c>
      <c r="D14">
        <v>313.33</v>
      </c>
      <c r="E14" s="1">
        <f t="shared" si="0"/>
        <v>1758</v>
      </c>
      <c r="F14">
        <v>3</v>
      </c>
      <c r="G14" s="2">
        <f t="shared" si="1"/>
        <v>1.2816901408450702E-3</v>
      </c>
      <c r="H14" s="2">
        <f t="shared" si="1"/>
        <v>1.9556316987034581E-3</v>
      </c>
      <c r="I14" s="2">
        <f t="shared" si="1"/>
        <v>3.0306915766054091E-3</v>
      </c>
      <c r="J14" s="2">
        <f t="shared" si="1"/>
        <v>2.0803704381474031E-3</v>
      </c>
      <c r="K14" s="2">
        <f t="shared" si="1"/>
        <v>3.4714755088181436E-4</v>
      </c>
      <c r="L14" s="2">
        <f t="shared" si="2"/>
        <v>275.00869553140518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>
      <c r="A15" s="5">
        <v>302.34742552285286</v>
      </c>
      <c r="B15" s="5">
        <v>279.83415000000002</v>
      </c>
      <c r="C15">
        <v>1958.9562000000001</v>
      </c>
      <c r="D15">
        <v>314.67</v>
      </c>
      <c r="E15" s="1">
        <f t="shared" si="0"/>
        <v>1759</v>
      </c>
      <c r="F15">
        <v>3</v>
      </c>
      <c r="G15" s="2">
        <f t="shared" si="1"/>
        <v>1.4647887323943659E-3</v>
      </c>
      <c r="H15" s="2">
        <f t="shared" si="1"/>
        <v>2.231941838273081E-3</v>
      </c>
      <c r="I15" s="2">
        <f t="shared" si="1"/>
        <v>3.4407159930159217E-3</v>
      </c>
      <c r="J15" s="2">
        <f t="shared" si="1"/>
        <v>2.3136380914551237E-3</v>
      </c>
      <c r="K15" s="2">
        <f t="shared" si="1"/>
        <v>3.5140070347650706E-4</v>
      </c>
      <c r="L15" s="2">
        <f t="shared" si="2"/>
        <v>275.00980248535859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>
      <c r="A16" s="5">
        <v>329.24210070529784</v>
      </c>
      <c r="B16" s="5">
        <v>278.91829000000001</v>
      </c>
      <c r="C16">
        <v>1959.0410999999999</v>
      </c>
      <c r="D16">
        <v>315.58</v>
      </c>
      <c r="E16" s="1">
        <f t="shared" si="0"/>
        <v>1760</v>
      </c>
      <c r="F16">
        <v>3</v>
      </c>
      <c r="G16" s="2">
        <f t="shared" si="1"/>
        <v>1.6478873239436616E-3</v>
      </c>
      <c r="H16" s="2">
        <f t="shared" si="1"/>
        <v>2.5074918403872265E-3</v>
      </c>
      <c r="I16" s="2">
        <f t="shared" si="1"/>
        <v>3.845236809175678E-3</v>
      </c>
      <c r="J16" s="2">
        <f t="shared" si="1"/>
        <v>2.5335798970890231E-3</v>
      </c>
      <c r="K16" s="2">
        <f t="shared" si="1"/>
        <v>3.5398037092562458E-4</v>
      </c>
      <c r="L16" s="2">
        <f t="shared" si="2"/>
        <v>275.01088817624151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>
      <c r="A17" s="5">
        <v>364.64069483611263</v>
      </c>
      <c r="B17" s="5">
        <v>277.04675000000003</v>
      </c>
      <c r="C17">
        <v>1959.126</v>
      </c>
      <c r="D17">
        <v>316.48</v>
      </c>
      <c r="E17" s="1">
        <f t="shared" si="0"/>
        <v>1761</v>
      </c>
      <c r="F17">
        <v>3</v>
      </c>
      <c r="G17" s="2">
        <f t="shared" si="1"/>
        <v>1.8309859154929573E-3</v>
      </c>
      <c r="H17" s="2">
        <f t="shared" si="1"/>
        <v>2.782283796206762E-3</v>
      </c>
      <c r="I17" s="2">
        <f t="shared" si="1"/>
        <v>4.2443278977969063E-3</v>
      </c>
      <c r="J17" s="2">
        <f t="shared" si="1"/>
        <v>2.7409571188321759E-3</v>
      </c>
      <c r="K17" s="2">
        <f t="shared" si="1"/>
        <v>3.5554501832537699E-4</v>
      </c>
      <c r="L17" s="2">
        <f t="shared" si="2"/>
        <v>275.01195409974667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>
      <c r="A18" s="5">
        <v>428.38085402493795</v>
      </c>
      <c r="B18" s="5">
        <v>276.90738000000005</v>
      </c>
      <c r="C18">
        <v>1959.2027</v>
      </c>
      <c r="D18">
        <v>316.64999999999998</v>
      </c>
      <c r="E18" s="1">
        <f t="shared" si="0"/>
        <v>1762</v>
      </c>
      <c r="F18">
        <v>3</v>
      </c>
      <c r="G18" s="2">
        <f t="shared" si="1"/>
        <v>2.014084507042253E-3</v>
      </c>
      <c r="H18" s="2">
        <f t="shared" si="1"/>
        <v>3.0563197911397093E-3</v>
      </c>
      <c r="I18" s="2">
        <f t="shared" si="1"/>
        <v>4.6380621400267932E-3</v>
      </c>
      <c r="J18" s="2">
        <f t="shared" si="1"/>
        <v>2.936487531861032E-3</v>
      </c>
      <c r="K18" s="2">
        <f t="shared" si="1"/>
        <v>3.5649402494496651E-4</v>
      </c>
      <c r="L18" s="2">
        <f t="shared" si="2"/>
        <v>275.01300144799501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>
      <c r="A19" s="5">
        <v>461.23531057480534</v>
      </c>
      <c r="B19" s="5">
        <v>276.71823500000005</v>
      </c>
      <c r="C19">
        <v>1959.2877000000001</v>
      </c>
      <c r="D19">
        <v>317.72000000000003</v>
      </c>
      <c r="E19" s="1">
        <f t="shared" si="0"/>
        <v>1763</v>
      </c>
      <c r="F19">
        <v>3</v>
      </c>
      <c r="G19" s="2">
        <f t="shared" si="1"/>
        <v>2.1971830985915487E-3</v>
      </c>
      <c r="H19" s="2">
        <f t="shared" si="1"/>
        <v>3.3296019048570701E-3</v>
      </c>
      <c r="I19" s="2">
        <f t="shared" si="1"/>
        <v>5.0265114387568807E-3</v>
      </c>
      <c r="J19" s="2">
        <f t="shared" si="1"/>
        <v>3.1208479071127915E-3</v>
      </c>
      <c r="K19" s="2">
        <f t="shared" si="1"/>
        <v>3.570696265560178E-4</v>
      </c>
      <c r="L19" s="2">
        <f t="shared" si="2"/>
        <v>275.0140312139759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>
      <c r="A20" s="5">
        <v>499.79633604650161</v>
      </c>
      <c r="B20" s="5">
        <v>276.35985500000004</v>
      </c>
      <c r="C20">
        <v>1959.3698999999999</v>
      </c>
      <c r="D20">
        <v>318.29000000000002</v>
      </c>
      <c r="E20" s="1">
        <f t="shared" si="0"/>
        <v>1764</v>
      </c>
      <c r="F20">
        <v>3</v>
      </c>
      <c r="G20" s="2">
        <f t="shared" si="1"/>
        <v>2.3802816901408444E-3</v>
      </c>
      <c r="H20" s="2">
        <f t="shared" si="1"/>
        <v>3.6021322113086091E-3</v>
      </c>
      <c r="I20" s="2">
        <f t="shared" si="1"/>
        <v>5.4097467317538155E-3</v>
      </c>
      <c r="J20" s="2">
        <f t="shared" si="1"/>
        <v>3.2946763537286825E-3</v>
      </c>
      <c r="K20" s="2">
        <f t="shared" si="1"/>
        <v>3.5741874658090037E-4</v>
      </c>
      <c r="L20" s="2">
        <f t="shared" si="2"/>
        <v>275.01504425573353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>
      <c r="A21" s="5">
        <v>536.67317783497401</v>
      </c>
      <c r="B21" s="5">
        <v>276.00147500000003</v>
      </c>
      <c r="C21">
        <v>1959.4548</v>
      </c>
      <c r="D21">
        <v>318.14999999999998</v>
      </c>
      <c r="E21" s="1">
        <f t="shared" si="0"/>
        <v>1765</v>
      </c>
      <c r="F21">
        <v>3</v>
      </c>
      <c r="G21" s="2">
        <f t="shared" si="1"/>
        <v>2.56338028169014E-3</v>
      </c>
      <c r="H21" s="2">
        <f t="shared" si="1"/>
        <v>3.8739127787385938E-3</v>
      </c>
      <c r="I21" s="2">
        <f t="shared" si="1"/>
        <v>5.7878380046138501E-3</v>
      </c>
      <c r="J21" s="2">
        <f t="shared" si="1"/>
        <v>3.4585745276808169E-3</v>
      </c>
      <c r="K21" s="2">
        <f t="shared" si="1"/>
        <v>3.576304985799113E-4</v>
      </c>
      <c r="L21" s="2">
        <f t="shared" si="2"/>
        <v>275.01604133609129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>
      <c r="A22" s="5">
        <v>572.00461163900115</v>
      </c>
      <c r="B22" s="5">
        <v>277.56441000000001</v>
      </c>
      <c r="C22">
        <v>1959.537</v>
      </c>
      <c r="D22">
        <v>316.54000000000002</v>
      </c>
      <c r="E22" s="1">
        <f t="shared" si="0"/>
        <v>1766</v>
      </c>
      <c r="F22">
        <v>3</v>
      </c>
      <c r="G22" s="2">
        <f t="shared" si="1"/>
        <v>2.7464788732394357E-3</v>
      </c>
      <c r="H22" s="2">
        <f t="shared" si="1"/>
        <v>4.1449456697014884E-3</v>
      </c>
      <c r="I22" s="2">
        <f t="shared" si="1"/>
        <v>6.1608543035434589E-3</v>
      </c>
      <c r="J22" s="2">
        <f t="shared" si="1"/>
        <v>3.613109714227139E-3</v>
      </c>
      <c r="K22" s="2">
        <f t="shared" si="1"/>
        <v>3.5775893265956689E-4</v>
      </c>
      <c r="L22" s="2">
        <f t="shared" si="2"/>
        <v>275.01702314749338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>
      <c r="A23" s="5">
        <v>595.63840159634913</v>
      </c>
      <c r="B23" s="5">
        <v>276.89742500000006</v>
      </c>
      <c r="C23">
        <v>1959.6219000000001</v>
      </c>
      <c r="D23">
        <v>314.8</v>
      </c>
      <c r="E23" s="1">
        <f t="shared" si="0"/>
        <v>1767</v>
      </c>
      <c r="F23">
        <v>3</v>
      </c>
      <c r="G23" s="2">
        <f t="shared" ref="G23:K38" si="3">G22*(1-G$5)+G$4*$F22*$L$4/1000</f>
        <v>2.9295774647887314E-3</v>
      </c>
      <c r="H23" s="2">
        <f t="shared" si="3"/>
        <v>4.4152329410776089E-3</v>
      </c>
      <c r="I23" s="2">
        <f t="shared" si="3"/>
        <v>6.5288637479684088E-3</v>
      </c>
      <c r="J23" s="2">
        <f t="shared" si="3"/>
        <v>3.7588167914022696E-3</v>
      </c>
      <c r="K23" s="2">
        <f t="shared" si="3"/>
        <v>3.5783683186662994E-4</v>
      </c>
      <c r="L23" s="2">
        <f t="shared" si="2"/>
        <v>275.01799032777711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>
      <c r="A24" s="5">
        <v>631.98424029684861</v>
      </c>
      <c r="B24" s="5">
        <v>278.251305</v>
      </c>
      <c r="C24">
        <v>1959.7067999999999</v>
      </c>
      <c r="D24">
        <v>313.83999999999997</v>
      </c>
      <c r="E24" s="1">
        <f t="shared" si="0"/>
        <v>1768</v>
      </c>
      <c r="F24">
        <v>3</v>
      </c>
      <c r="G24" s="2">
        <f t="shared" si="3"/>
        <v>3.1126760563380271E-3</v>
      </c>
      <c r="H24" s="2">
        <f t="shared" si="3"/>
        <v>4.6847766440887327E-3</v>
      </c>
      <c r="I24" s="2">
        <f t="shared" si="3"/>
        <v>6.8919335429735787E-3</v>
      </c>
      <c r="J24" s="2">
        <f t="shared" si="3"/>
        <v>3.8962000813402898E-3</v>
      </c>
      <c r="K24" s="2">
        <f t="shared" si="3"/>
        <v>3.5788408012408103E-4</v>
      </c>
      <c r="L24" s="2">
        <f t="shared" si="2"/>
        <v>275.01894347040485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>
      <c r="A25" s="5">
        <v>667.93828448427166</v>
      </c>
      <c r="B25" s="5">
        <v>279.38617500000004</v>
      </c>
      <c r="C25">
        <v>1959.789</v>
      </c>
      <c r="D25">
        <v>313.33</v>
      </c>
      <c r="E25" s="1">
        <f t="shared" si="0"/>
        <v>1769</v>
      </c>
      <c r="F25">
        <v>3</v>
      </c>
      <c r="G25" s="2">
        <f t="shared" si="3"/>
        <v>3.2957746478873228E-3</v>
      </c>
      <c r="H25" s="2">
        <f t="shared" si="3"/>
        <v>4.9535788243136643E-3</v>
      </c>
      <c r="I25" s="2">
        <f t="shared" si="3"/>
        <v>7.2501299915758068E-3</v>
      </c>
      <c r="J25" s="2">
        <f t="shared" si="3"/>
        <v>4.0257350958372764E-3</v>
      </c>
      <c r="K25" s="2">
        <f t="shared" si="3"/>
        <v>3.579127376408431E-4</v>
      </c>
      <c r="L25" s="2">
        <f t="shared" si="2"/>
        <v>275.01988313129726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>
      <c r="A26" s="5">
        <v>698.42128056304807</v>
      </c>
      <c r="B26" s="5">
        <v>279.70473500000003</v>
      </c>
      <c r="C26">
        <v>1959.874</v>
      </c>
      <c r="D26">
        <v>314.81</v>
      </c>
      <c r="E26" s="1">
        <f t="shared" si="0"/>
        <v>1770</v>
      </c>
      <c r="F26">
        <v>3</v>
      </c>
      <c r="G26" s="2">
        <f t="shared" si="3"/>
        <v>3.4788732394366185E-3</v>
      </c>
      <c r="H26" s="2">
        <f t="shared" si="3"/>
        <v>5.2216415217037591E-3</v>
      </c>
      <c r="I26" s="2">
        <f t="shared" si="3"/>
        <v>7.6035185068320035E-3</v>
      </c>
      <c r="J26" s="2">
        <f t="shared" si="3"/>
        <v>4.1478701821953366E-3</v>
      </c>
      <c r="K26" s="2">
        <f t="shared" si="3"/>
        <v>3.5793011930339053E-4</v>
      </c>
      <c r="L26" s="2">
        <f t="shared" si="2"/>
        <v>275.02080983356944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>
      <c r="A27" s="5">
        <v>729.67119819346613</v>
      </c>
      <c r="B27" s="5">
        <v>278.52599499999997</v>
      </c>
      <c r="C27">
        <v>1959.9562000000001</v>
      </c>
      <c r="D27">
        <v>315.58</v>
      </c>
      <c r="E27" s="1">
        <f t="shared" si="0"/>
        <v>1771</v>
      </c>
      <c r="F27">
        <v>4</v>
      </c>
      <c r="G27" s="2">
        <f t="shared" si="3"/>
        <v>3.6619718309859142E-3</v>
      </c>
      <c r="H27" s="2">
        <f t="shared" si="3"/>
        <v>5.4889667705984068E-3</v>
      </c>
      <c r="I27" s="2">
        <f t="shared" si="3"/>
        <v>7.9521636237847408E-3</v>
      </c>
      <c r="J27" s="2">
        <f t="shared" si="3"/>
        <v>4.2630280750447485E-3</v>
      </c>
      <c r="K27" s="2">
        <f t="shared" si="3"/>
        <v>3.5794066181464232E-4</v>
      </c>
      <c r="L27" s="2">
        <f t="shared" si="2"/>
        <v>275.02172407096225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>
      <c r="A28" s="5">
        <v>764.49516100553888</v>
      </c>
      <c r="B28" s="5">
        <v>278.52599499999997</v>
      </c>
      <c r="C28">
        <v>1960.0409999999999</v>
      </c>
      <c r="D28">
        <v>316.43</v>
      </c>
      <c r="E28" s="1">
        <f t="shared" si="0"/>
        <v>1772</v>
      </c>
      <c r="F28">
        <v>4</v>
      </c>
      <c r="G28" s="2">
        <f t="shared" si="3"/>
        <v>3.9061032863849754E-3</v>
      </c>
      <c r="H28" s="2">
        <f t="shared" si="3"/>
        <v>5.8494533133554901E-3</v>
      </c>
      <c r="I28" s="2">
        <f t="shared" si="3"/>
        <v>8.44636375303154E-3</v>
      </c>
      <c r="J28" s="2">
        <f t="shared" si="3"/>
        <v>4.4889782515341549E-3</v>
      </c>
      <c r="K28" s="2">
        <f t="shared" si="3"/>
        <v>4.0489541297845856E-4</v>
      </c>
      <c r="L28" s="2">
        <f t="shared" si="2"/>
        <v>275.02309579401731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>
      <c r="A29" s="5">
        <v>799.24277413704067</v>
      </c>
      <c r="B29" s="5">
        <v>278.54995500000001</v>
      </c>
      <c r="C29">
        <v>1960.1257000000001</v>
      </c>
      <c r="D29">
        <v>316.98</v>
      </c>
      <c r="E29" s="1">
        <f t="shared" si="0"/>
        <v>1773</v>
      </c>
      <c r="F29">
        <v>4</v>
      </c>
      <c r="G29" s="2">
        <f t="shared" si="3"/>
        <v>4.1502347417840361E-3</v>
      </c>
      <c r="H29" s="2">
        <f t="shared" si="3"/>
        <v>6.208948146855099E-3</v>
      </c>
      <c r="I29" s="2">
        <f t="shared" si="3"/>
        <v>8.9339304237661434E-3</v>
      </c>
      <c r="J29" s="2">
        <f t="shared" si="3"/>
        <v>4.7020206047952854E-3</v>
      </c>
      <c r="K29" s="2">
        <f t="shared" si="3"/>
        <v>4.3337490917849062E-4</v>
      </c>
      <c r="L29" s="2">
        <f t="shared" si="2"/>
        <v>275.02442850882636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>
      <c r="A30" s="5">
        <v>857.30982198049514</v>
      </c>
      <c r="B30" s="5">
        <v>279.33640000000003</v>
      </c>
      <c r="C30">
        <v>1960.2049</v>
      </c>
      <c r="D30">
        <v>317.58</v>
      </c>
      <c r="E30" s="1">
        <f t="shared" si="0"/>
        <v>1774</v>
      </c>
      <c r="F30">
        <v>4</v>
      </c>
      <c r="G30" s="2">
        <f t="shared" si="3"/>
        <v>4.3943661971830974E-3</v>
      </c>
      <c r="H30" s="2">
        <f t="shared" si="3"/>
        <v>6.567453999319052E-3</v>
      </c>
      <c r="I30" s="2">
        <f t="shared" si="3"/>
        <v>9.4149526743542433E-3</v>
      </c>
      <c r="J30" s="2">
        <f t="shared" si="3"/>
        <v>4.9028925181888484E-3</v>
      </c>
      <c r="K30" s="2">
        <f t="shared" si="3"/>
        <v>4.5064859679697951E-4</v>
      </c>
      <c r="L30" s="2">
        <f t="shared" si="2"/>
        <v>275.02573031398583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37">
      <c r="A31" s="5">
        <v>897.43654891130177</v>
      </c>
      <c r="B31" s="5">
        <v>278.91423999999995</v>
      </c>
      <c r="C31">
        <v>1960.2896000000001</v>
      </c>
      <c r="D31">
        <v>319.02999999999997</v>
      </c>
      <c r="E31" s="1">
        <f t="shared" si="0"/>
        <v>1775</v>
      </c>
      <c r="F31">
        <v>4</v>
      </c>
      <c r="G31" s="2">
        <f t="shared" si="3"/>
        <v>4.6384976525821586E-3</v>
      </c>
      <c r="H31" s="2">
        <f t="shared" si="3"/>
        <v>6.9249735914637487E-3</v>
      </c>
      <c r="I31" s="2">
        <f t="shared" si="3"/>
        <v>9.8895183480337476E-3</v>
      </c>
      <c r="J31" s="2">
        <f t="shared" si="3"/>
        <v>5.0922892506823809E-3</v>
      </c>
      <c r="K31" s="2">
        <f t="shared" si="3"/>
        <v>4.6112561794389148E-4</v>
      </c>
      <c r="L31" s="2">
        <f t="shared" si="2"/>
        <v>275.02700640446068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>
      <c r="A32" s="5">
        <v>944.23650758208908</v>
      </c>
      <c r="B32" s="5">
        <v>279.11739</v>
      </c>
      <c r="C32">
        <v>1960.3715999999999</v>
      </c>
      <c r="D32">
        <v>320.04000000000002</v>
      </c>
      <c r="E32" s="1">
        <f t="shared" si="0"/>
        <v>1776</v>
      </c>
      <c r="F32">
        <v>4</v>
      </c>
      <c r="G32" s="2">
        <f t="shared" si="3"/>
        <v>4.8826291079812198E-3</v>
      </c>
      <c r="H32" s="2">
        <f t="shared" si="3"/>
        <v>7.2815096365208155E-3</v>
      </c>
      <c r="I32" s="2">
        <f t="shared" si="3"/>
        <v>1.0357714108956525E-2</v>
      </c>
      <c r="J32" s="2">
        <f t="shared" si="3"/>
        <v>5.2708663432843991E-3</v>
      </c>
      <c r="K32" s="2">
        <f t="shared" si="3"/>
        <v>4.6748025249195122E-4</v>
      </c>
      <c r="L32" s="2">
        <f t="shared" si="2"/>
        <v>275.02826019944922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1:37">
      <c r="A33" s="5">
        <v>968.20091040480986</v>
      </c>
      <c r="B33" s="5">
        <v>278.45946000000004</v>
      </c>
      <c r="C33">
        <v>1960.4563000000001</v>
      </c>
      <c r="D33">
        <v>319.58999999999997</v>
      </c>
      <c r="E33" s="1">
        <f t="shared" si="0"/>
        <v>1777</v>
      </c>
      <c r="F33">
        <v>4</v>
      </c>
      <c r="G33" s="2">
        <f t="shared" si="3"/>
        <v>5.126760563380281E-3</v>
      </c>
      <c r="H33" s="2">
        <f t="shared" si="3"/>
        <v>7.6370648402576983E-3</v>
      </c>
      <c r="I33" s="2">
        <f t="shared" si="3"/>
        <v>1.081962545801482E-2</v>
      </c>
      <c r="J33" s="2">
        <f t="shared" si="3"/>
        <v>5.4392418880065269E-3</v>
      </c>
      <c r="K33" s="2">
        <f t="shared" si="3"/>
        <v>4.7133453317661859E-4</v>
      </c>
      <c r="L33" s="2">
        <f t="shared" si="2"/>
        <v>275.02949402728285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1:37">
      <c r="A34" s="5">
        <v>1004.9747775064998</v>
      </c>
      <c r="B34" s="5">
        <v>279.36356499999999</v>
      </c>
      <c r="C34">
        <v>1960.5382999999999</v>
      </c>
      <c r="D34">
        <v>318.18</v>
      </c>
      <c r="E34" s="1">
        <f t="shared" si="0"/>
        <v>1778</v>
      </c>
      <c r="F34">
        <v>4</v>
      </c>
      <c r="G34" s="2">
        <f t="shared" si="3"/>
        <v>5.3708920187793422E-3</v>
      </c>
      <c r="H34" s="2">
        <f t="shared" si="3"/>
        <v>7.9916419009981952E-3</v>
      </c>
      <c r="I34" s="2">
        <f t="shared" si="3"/>
        <v>1.1275336748455243E-2</v>
      </c>
      <c r="J34" s="2">
        <f t="shared" si="3"/>
        <v>5.5979986672069571E-3</v>
      </c>
      <c r="K34" s="2">
        <f t="shared" si="3"/>
        <v>4.7367227258300756E-4</v>
      </c>
      <c r="L34" s="2">
        <f t="shared" si="2"/>
        <v>275.03070954160802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>
      <c r="A35" s="5">
        <v>1005</v>
      </c>
      <c r="B35" s="5">
        <v>280.5</v>
      </c>
      <c r="C35">
        <v>1960.623</v>
      </c>
      <c r="D35">
        <v>315.89999999999998</v>
      </c>
      <c r="E35" s="1">
        <f t="shared" si="0"/>
        <v>1779</v>
      </c>
      <c r="F35">
        <v>4</v>
      </c>
      <c r="G35" s="2">
        <f t="shared" si="3"/>
        <v>5.6150234741784034E-3</v>
      </c>
      <c r="H35" s="2">
        <f t="shared" si="3"/>
        <v>8.3452435096429359E-3</v>
      </c>
      <c r="I35" s="2">
        <f t="shared" si="3"/>
        <v>1.1724931201283172E-2</v>
      </c>
      <c r="J35" s="2">
        <f t="shared" si="3"/>
        <v>5.7476861707199409E-3</v>
      </c>
      <c r="K35" s="2">
        <f t="shared" si="3"/>
        <v>4.7509018320740086E-4</v>
      </c>
      <c r="L35" s="2">
        <f t="shared" si="2"/>
        <v>275.03190797453902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>
      <c r="A36" s="5">
        <v>1025.1723309203073</v>
      </c>
      <c r="B36" s="5">
        <v>280.82965000000002</v>
      </c>
      <c r="C36">
        <v>1960.7076999999999</v>
      </c>
      <c r="D36">
        <v>314.17</v>
      </c>
      <c r="E36" s="1">
        <f t="shared" si="0"/>
        <v>1780</v>
      </c>
      <c r="F36">
        <v>4</v>
      </c>
      <c r="G36" s="2">
        <f t="shared" si="3"/>
        <v>5.8591549295774646E-3</v>
      </c>
      <c r="H36" s="2">
        <f t="shared" si="3"/>
        <v>8.6978723496898003E-3</v>
      </c>
      <c r="I36" s="2">
        <f t="shared" si="3"/>
        <v>1.2168490920460398E-2</v>
      </c>
      <c r="J36" s="2">
        <f t="shared" si="3"/>
        <v>5.8888224977530152E-3</v>
      </c>
      <c r="K36" s="2">
        <f t="shared" si="3"/>
        <v>4.7595018947382768E-4</v>
      </c>
      <c r="L36" s="2">
        <f t="shared" si="2"/>
        <v>275.03309029088695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1:37">
      <c r="A37" s="5">
        <v>1036.7968998901797</v>
      </c>
      <c r="B37" s="5">
        <v>280.26947000000001</v>
      </c>
      <c r="C37">
        <v>1960.7896000000001</v>
      </c>
      <c r="D37">
        <v>313.83</v>
      </c>
      <c r="E37" s="1">
        <f t="shared" si="0"/>
        <v>1781</v>
      </c>
      <c r="F37">
        <v>5</v>
      </c>
      <c r="G37" s="2">
        <f t="shared" si="3"/>
        <v>6.1032863849765258E-3</v>
      </c>
      <c r="H37" s="2">
        <f t="shared" si="3"/>
        <v>9.0495310972542875E-3</v>
      </c>
      <c r="I37" s="2">
        <f t="shared" si="3"/>
        <v>1.2606096907898767E-2</v>
      </c>
      <c r="J37" s="2">
        <f t="shared" si="3"/>
        <v>6.02189615013482E-3</v>
      </c>
      <c r="K37" s="2">
        <f t="shared" si="3"/>
        <v>4.7647180964196053E-4</v>
      </c>
      <c r="L37" s="2">
        <f t="shared" si="2"/>
        <v>275.03425728234993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37">
      <c r="A38" s="5">
        <v>1058.0112997238571</v>
      </c>
      <c r="B38" s="5">
        <v>282.76092</v>
      </c>
      <c r="C38">
        <v>1960.8742999999999</v>
      </c>
      <c r="D38">
        <v>315</v>
      </c>
      <c r="E38" s="1">
        <f t="shared" si="0"/>
        <v>1782</v>
      </c>
      <c r="F38">
        <v>5</v>
      </c>
      <c r="G38" s="2">
        <f t="shared" si="3"/>
        <v>6.4084507042253521E-3</v>
      </c>
      <c r="H38" s="2">
        <f t="shared" si="3"/>
        <v>9.494119134704845E-3</v>
      </c>
      <c r="I38" s="2">
        <f t="shared" si="3"/>
        <v>1.3188063820036617E-2</v>
      </c>
      <c r="J38" s="2">
        <f t="shared" si="3"/>
        <v>6.2647386151390826E-3</v>
      </c>
      <c r="K38" s="2">
        <f t="shared" si="3"/>
        <v>5.237365450741693E-4</v>
      </c>
      <c r="L38" s="2">
        <f t="shared" si="2"/>
        <v>275.03587910881919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1:37">
      <c r="A39" s="5">
        <v>1087.5374858030018</v>
      </c>
      <c r="B39" s="5">
        <v>282.39983999999998</v>
      </c>
      <c r="C39">
        <v>1960.9563000000001</v>
      </c>
      <c r="D39">
        <v>316.19</v>
      </c>
      <c r="E39" s="1">
        <f t="shared" si="0"/>
        <v>1783</v>
      </c>
      <c r="F39">
        <v>5</v>
      </c>
      <c r="G39" s="2">
        <f t="shared" ref="G39:K54" si="4">G38*(1-G$5)+G$4*$F38*$L$4/1000</f>
        <v>6.7136150234741784E-3</v>
      </c>
      <c r="H39" s="2">
        <f t="shared" si="4"/>
        <v>9.9374840971714375E-3</v>
      </c>
      <c r="I39" s="2">
        <f t="shared" si="4"/>
        <v>1.3762219213846818E-2</v>
      </c>
      <c r="J39" s="2">
        <f t="shared" si="4"/>
        <v>6.4937082535791186E-3</v>
      </c>
      <c r="K39" s="2">
        <f t="shared" si="4"/>
        <v>5.5240405623700989E-4</v>
      </c>
      <c r="L39" s="2">
        <f t="shared" si="2"/>
        <v>275.03745943064433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1:37">
      <c r="A40" s="5">
        <v>1105.3739406361235</v>
      </c>
      <c r="B40" s="5">
        <v>282.75096500000001</v>
      </c>
      <c r="C40">
        <v>1961.0410999999999</v>
      </c>
      <c r="D40">
        <v>316.89</v>
      </c>
      <c r="E40" s="1">
        <f t="shared" si="0"/>
        <v>1784</v>
      </c>
      <c r="F40">
        <v>5</v>
      </c>
      <c r="G40" s="2">
        <f t="shared" si="4"/>
        <v>7.0187793427230047E-3</v>
      </c>
      <c r="H40" s="2">
        <f t="shared" si="4"/>
        <v>1.0379629349369916E-2</v>
      </c>
      <c r="I40" s="2">
        <f t="shared" si="4"/>
        <v>1.4328667940339473E-2</v>
      </c>
      <c r="J40" s="2">
        <f t="shared" si="4"/>
        <v>6.7095975764223893E-3</v>
      </c>
      <c r="K40" s="2">
        <f t="shared" si="4"/>
        <v>5.6979178069492694E-4</v>
      </c>
      <c r="L40" s="2">
        <f t="shared" si="2"/>
        <v>275.03900646598953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1:37">
      <c r="A41" s="5">
        <v>1136.7946841810672</v>
      </c>
      <c r="B41" s="5">
        <v>283.81344999999999</v>
      </c>
      <c r="C41">
        <v>1961.126</v>
      </c>
      <c r="D41">
        <v>317.7</v>
      </c>
      <c r="E41" s="1">
        <f t="shared" si="0"/>
        <v>1785</v>
      </c>
      <c r="F41">
        <v>5</v>
      </c>
      <c r="G41" s="2">
        <f t="shared" si="4"/>
        <v>7.3239436619718309E-3</v>
      </c>
      <c r="H41" s="2">
        <f t="shared" si="4"/>
        <v>1.0820558246759697E-2</v>
      </c>
      <c r="I41" s="2">
        <f t="shared" si="4"/>
        <v>1.4887513443149848E-2</v>
      </c>
      <c r="J41" s="2">
        <f t="shared" si="4"/>
        <v>6.9131538209763243E-3</v>
      </c>
      <c r="K41" s="2">
        <f t="shared" si="4"/>
        <v>5.8033796868128882E-4</v>
      </c>
      <c r="L41" s="2">
        <f t="shared" si="2"/>
        <v>275.04052550714152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1:37">
      <c r="A42" s="5">
        <v>1159.6127749214806</v>
      </c>
      <c r="B42" s="5">
        <v>283.87588000000005</v>
      </c>
      <c r="C42">
        <v>1961.2027</v>
      </c>
      <c r="D42">
        <v>318.54000000000002</v>
      </c>
      <c r="E42" s="1">
        <f t="shared" si="0"/>
        <v>1786</v>
      </c>
      <c r="F42">
        <v>5</v>
      </c>
      <c r="G42" s="2">
        <f t="shared" si="4"/>
        <v>7.6291079812206572E-3</v>
      </c>
      <c r="H42" s="2">
        <f t="shared" si="4"/>
        <v>1.1260274135569225E-2</v>
      </c>
      <c r="I42" s="2">
        <f t="shared" si="4"/>
        <v>1.5438857777429026E-2</v>
      </c>
      <c r="J42" s="2">
        <f t="shared" si="4"/>
        <v>7.1050815372301849E-3</v>
      </c>
      <c r="K42" s="2">
        <f t="shared" si="4"/>
        <v>5.867345550381103E-4</v>
      </c>
      <c r="L42" s="2">
        <f t="shared" si="2"/>
        <v>275.04202005598648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1:37">
      <c r="A43" s="5">
        <v>1192.6199335903211</v>
      </c>
      <c r="B43" s="5">
        <v>283.85327000000001</v>
      </c>
      <c r="C43">
        <v>1961.2877000000001</v>
      </c>
      <c r="D43">
        <v>319.48</v>
      </c>
      <c r="E43" s="1">
        <f t="shared" si="0"/>
        <v>1787</v>
      </c>
      <c r="F43">
        <v>5</v>
      </c>
      <c r="G43" s="2">
        <f t="shared" si="4"/>
        <v>7.9342723004694835E-3</v>
      </c>
      <c r="H43" s="2">
        <f t="shared" si="4"/>
        <v>1.1698780352821375E-2</v>
      </c>
      <c r="I43" s="2">
        <f t="shared" si="4"/>
        <v>1.5982801628480994E-2</v>
      </c>
      <c r="J43" s="2">
        <f t="shared" si="4"/>
        <v>7.2860450264473492E-3</v>
      </c>
      <c r="K43" s="2">
        <f t="shared" si="4"/>
        <v>5.9061428078102207E-4</v>
      </c>
      <c r="L43" s="2">
        <f t="shared" si="2"/>
        <v>275.043492513589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1:37">
      <c r="A44" s="5">
        <v>1207.4211739643513</v>
      </c>
      <c r="B44" s="5">
        <v>283.59713999999997</v>
      </c>
      <c r="C44">
        <v>1961.3698999999999</v>
      </c>
      <c r="D44">
        <v>320.58</v>
      </c>
      <c r="E44" s="1">
        <f t="shared" si="0"/>
        <v>1788</v>
      </c>
      <c r="F44">
        <v>5</v>
      </c>
      <c r="G44" s="2">
        <f t="shared" si="4"/>
        <v>8.2394366197183107E-3</v>
      </c>
      <c r="H44" s="2">
        <f t="shared" si="4"/>
        <v>1.2136080226358769E-2</v>
      </c>
      <c r="I44" s="2">
        <f t="shared" si="4"/>
        <v>1.6519444330149582E-2</v>
      </c>
      <c r="J44" s="2">
        <f t="shared" si="4"/>
        <v>7.4566706404484845E-3</v>
      </c>
      <c r="K44" s="2">
        <f t="shared" si="4"/>
        <v>5.9296745339537443E-4</v>
      </c>
      <c r="L44" s="2">
        <f t="shared" si="2"/>
        <v>275.04494459927008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1:37">
      <c r="A45" s="5">
        <v>1246.2740771419012</v>
      </c>
      <c r="B45" s="5">
        <v>281.72289999999998</v>
      </c>
      <c r="C45">
        <v>1961.4548</v>
      </c>
      <c r="D45">
        <v>319.77</v>
      </c>
      <c r="E45" s="1">
        <f t="shared" si="0"/>
        <v>1789</v>
      </c>
      <c r="F45">
        <v>5</v>
      </c>
      <c r="G45" s="2">
        <f t="shared" si="4"/>
        <v>8.5446009389671361E-3</v>
      </c>
      <c r="H45" s="2">
        <f t="shared" si="4"/>
        <v>1.2572177074869035E-2</v>
      </c>
      <c r="I45" s="2">
        <f t="shared" si="4"/>
        <v>1.7048883882958582E-2</v>
      </c>
      <c r="J45" s="2">
        <f t="shared" si="4"/>
        <v>7.6175489495439027E-3</v>
      </c>
      <c r="K45" s="2">
        <f t="shared" si="4"/>
        <v>5.9439472473357528E-4</v>
      </c>
      <c r="L45" s="2">
        <f t="shared" si="2"/>
        <v>275.04637760557108</v>
      </c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1:37">
      <c r="A46" s="5">
        <v>1257.5572759254273</v>
      </c>
      <c r="B46" s="5">
        <v>282.11384499999997</v>
      </c>
      <c r="C46">
        <v>1961.537</v>
      </c>
      <c r="D46">
        <v>318.57</v>
      </c>
      <c r="E46" s="1">
        <f t="shared" si="0"/>
        <v>1790</v>
      </c>
      <c r="F46">
        <v>5</v>
      </c>
      <c r="G46" s="2">
        <f t="shared" si="4"/>
        <v>8.8497652582159615E-3</v>
      </c>
      <c r="H46" s="2">
        <f t="shared" si="4"/>
        <v>1.3007074207909993E-2</v>
      </c>
      <c r="I46" s="2">
        <f t="shared" si="4"/>
        <v>1.7571216972008405E-2</v>
      </c>
      <c r="J46" s="2">
        <f t="shared" si="4"/>
        <v>7.7692367866187568E-3</v>
      </c>
      <c r="K46" s="2">
        <f t="shared" si="4"/>
        <v>5.9526040855992321E-4</v>
      </c>
      <c r="L46" s="2">
        <f t="shared" si="2"/>
        <v>275.04779255363331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1:37">
      <c r="A47" s="5">
        <v>1275.7548259945549</v>
      </c>
      <c r="B47" s="5">
        <v>281.12830000000002</v>
      </c>
      <c r="C47">
        <v>1961.6219000000001</v>
      </c>
      <c r="D47">
        <v>316.79000000000002</v>
      </c>
      <c r="E47" s="1">
        <f t="shared" si="0"/>
        <v>1791</v>
      </c>
      <c r="F47">
        <v>6</v>
      </c>
      <c r="G47" s="2">
        <f t="shared" si="4"/>
        <v>9.1549295774647869E-3</v>
      </c>
      <c r="H47" s="2">
        <f t="shared" si="4"/>
        <v>1.3440774925934771E-2</v>
      </c>
      <c r="I47" s="2">
        <f t="shared" si="4"/>
        <v>1.8086538984632489E-2</v>
      </c>
      <c r="J47" s="2">
        <f t="shared" si="4"/>
        <v>7.91225917444607E-3</v>
      </c>
      <c r="K47" s="2">
        <f t="shared" si="4"/>
        <v>5.9578547234222061E-4</v>
      </c>
      <c r="L47" s="2">
        <f t="shared" si="2"/>
        <v>275.04919028813481</v>
      </c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1:37">
      <c r="A48" s="5">
        <v>1306.4533214161377</v>
      </c>
      <c r="B48" s="5">
        <v>281.49663500000003</v>
      </c>
      <c r="C48">
        <v>1961.7067999999999</v>
      </c>
      <c r="D48">
        <v>314.99</v>
      </c>
      <c r="E48" s="1">
        <f t="shared" si="0"/>
        <v>1792</v>
      </c>
      <c r="F48">
        <v>6</v>
      </c>
      <c r="G48" s="2">
        <f t="shared" si="4"/>
        <v>9.5211267605633792E-3</v>
      </c>
      <c r="H48" s="2">
        <f t="shared" si="4"/>
        <v>1.396717923393187E-2</v>
      </c>
      <c r="I48" s="2">
        <f t="shared" si="4"/>
        <v>1.8745178769600777E-2</v>
      </c>
      <c r="J48" s="2">
        <f t="shared" si="4"/>
        <v>8.1644820349172191E-3</v>
      </c>
      <c r="K48" s="2">
        <f t="shared" si="4"/>
        <v>6.4305229643200055E-4</v>
      </c>
      <c r="L48" s="2">
        <f t="shared" si="2"/>
        <v>275.05104101909546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1:37">
      <c r="A49" s="5">
        <v>1330.0781298190848</v>
      </c>
      <c r="B49" s="5">
        <v>283.41525000000001</v>
      </c>
      <c r="C49">
        <v>1961.789</v>
      </c>
      <c r="D49">
        <v>315.31</v>
      </c>
      <c r="E49" s="1">
        <f t="shared" si="0"/>
        <v>1793</v>
      </c>
      <c r="F49">
        <v>6</v>
      </c>
      <c r="G49" s="2">
        <f t="shared" si="4"/>
        <v>9.8873239436619714E-3</v>
      </c>
      <c r="H49" s="2">
        <f t="shared" si="4"/>
        <v>1.4492135387938469E-2</v>
      </c>
      <c r="I49" s="2">
        <f t="shared" si="4"/>
        <v>1.9394977885719526E-2</v>
      </c>
      <c r="J49" s="2">
        <f t="shared" si="4"/>
        <v>8.4022961963217211E-3</v>
      </c>
      <c r="K49" s="2">
        <f t="shared" si="4"/>
        <v>6.7172107442969571E-4</v>
      </c>
      <c r="L49" s="2">
        <f t="shared" si="2"/>
        <v>275.05284845448807</v>
      </c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1:37">
      <c r="A50" s="5">
        <v>1349.657371124722</v>
      </c>
      <c r="B50" s="5">
        <v>280.06311499999998</v>
      </c>
      <c r="C50">
        <v>1961.874</v>
      </c>
      <c r="D50">
        <v>316.10000000000002</v>
      </c>
      <c r="E50" s="1">
        <f t="shared" si="0"/>
        <v>1794</v>
      </c>
      <c r="F50">
        <v>6</v>
      </c>
      <c r="G50" s="2">
        <f t="shared" si="4"/>
        <v>1.0253521126760564E-2</v>
      </c>
      <c r="H50" s="2">
        <f t="shared" si="4"/>
        <v>1.5015647371869497E-2</v>
      </c>
      <c r="I50" s="2">
        <f t="shared" si="4"/>
        <v>2.0036054997891E-2</v>
      </c>
      <c r="J50" s="2">
        <f t="shared" si="4"/>
        <v>8.6265247823383955E-3</v>
      </c>
      <c r="K50" s="2">
        <f t="shared" si="4"/>
        <v>6.8910956726179269E-4</v>
      </c>
      <c r="L50" s="2">
        <f t="shared" si="2"/>
        <v>275.05462085784615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1:37">
      <c r="A51" s="5">
        <v>1390.4552610634835</v>
      </c>
      <c r="B51" s="5">
        <v>280.40884</v>
      </c>
      <c r="C51">
        <v>1961.9562000000001</v>
      </c>
      <c r="D51">
        <v>317.01</v>
      </c>
      <c r="E51" s="1">
        <f t="shared" si="0"/>
        <v>1795</v>
      </c>
      <c r="F51">
        <v>6</v>
      </c>
      <c r="G51" s="2">
        <f t="shared" si="4"/>
        <v>1.0619718309859156E-2</v>
      </c>
      <c r="H51" s="2">
        <f t="shared" si="4"/>
        <v>1.5537719158680009E-2</v>
      </c>
      <c r="I51" s="2">
        <f t="shared" si="4"/>
        <v>2.0668527178224053E-2</v>
      </c>
      <c r="J51" s="2">
        <f t="shared" si="4"/>
        <v>8.8379438941780693E-3</v>
      </c>
      <c r="K51" s="2">
        <f t="shared" si="4"/>
        <v>6.9965622129065301E-4</v>
      </c>
      <c r="L51" s="2">
        <f t="shared" si="2"/>
        <v>275.05636356476225</v>
      </c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>
      <c r="A52" s="5">
        <v>1390.5117738192309</v>
      </c>
      <c r="B52" s="5">
        <v>279.97579749999994</v>
      </c>
      <c r="C52">
        <v>1962.0410999999999</v>
      </c>
      <c r="D52">
        <v>317.94</v>
      </c>
      <c r="E52" s="1">
        <f t="shared" si="0"/>
        <v>1796</v>
      </c>
      <c r="F52">
        <v>6</v>
      </c>
      <c r="G52" s="2">
        <f t="shared" si="4"/>
        <v>1.0985915492957748E-2</v>
      </c>
      <c r="H52" s="2">
        <f t="shared" si="4"/>
        <v>1.6058354710395347E-2</v>
      </c>
      <c r="I52" s="2">
        <f t="shared" si="4"/>
        <v>2.1292509927413588E-2</v>
      </c>
      <c r="J52" s="2">
        <f t="shared" si="4"/>
        <v>9.0372852968293484E-3</v>
      </c>
      <c r="K52" s="2">
        <f t="shared" si="4"/>
        <v>7.0605309031653843E-4</v>
      </c>
      <c r="L52" s="2">
        <f t="shared" si="2"/>
        <v>275.05808011851792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1:37">
      <c r="A53" s="5">
        <v>1411.2538389565966</v>
      </c>
      <c r="B53" s="5">
        <v>279.61514</v>
      </c>
      <c r="C53">
        <v>1962.126</v>
      </c>
      <c r="D53">
        <v>318.55</v>
      </c>
      <c r="E53" s="1">
        <f t="shared" si="0"/>
        <v>1797</v>
      </c>
      <c r="F53">
        <v>7</v>
      </c>
      <c r="G53" s="2">
        <f t="shared" si="4"/>
        <v>1.135211267605634E-2</v>
      </c>
      <c r="H53" s="2">
        <f t="shared" si="4"/>
        <v>1.65775579781412E-2</v>
      </c>
      <c r="I53" s="2">
        <f t="shared" si="4"/>
        <v>2.1908117195833049E-2</v>
      </c>
      <c r="J53" s="2">
        <f t="shared" si="4"/>
        <v>9.2252389518476009E-3</v>
      </c>
      <c r="K53" s="2">
        <f t="shared" si="4"/>
        <v>7.0993298750690408E-4</v>
      </c>
      <c r="L53" s="2">
        <f t="shared" si="2"/>
        <v>275.05977295978937</v>
      </c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>
      <c r="A54" s="5">
        <v>1429.3261215367718</v>
      </c>
      <c r="B54" s="5">
        <v>279.53550000000001</v>
      </c>
      <c r="C54">
        <v>1962.2027</v>
      </c>
      <c r="D54">
        <v>319.68</v>
      </c>
      <c r="E54" s="1">
        <f t="shared" si="0"/>
        <v>1798</v>
      </c>
      <c r="F54">
        <v>7</v>
      </c>
      <c r="G54" s="2">
        <f t="shared" si="4"/>
        <v>1.1779342723004698E-2</v>
      </c>
      <c r="H54" s="2">
        <f t="shared" si="4"/>
        <v>1.7189229615788611E-2</v>
      </c>
      <c r="I54" s="2">
        <f t="shared" si="4"/>
        <v>2.2665696146127821E-2</v>
      </c>
      <c r="J54" s="2">
        <f t="shared" si="4"/>
        <v>9.519826297472455E-3</v>
      </c>
      <c r="K54" s="2">
        <f t="shared" si="4"/>
        <v>7.5923462091690547E-4</v>
      </c>
      <c r="L54" s="2">
        <f t="shared" si="2"/>
        <v>275.0619133294033</v>
      </c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1:37">
      <c r="A55" s="5">
        <v>1431</v>
      </c>
      <c r="B55" s="5">
        <v>282.51929999999999</v>
      </c>
      <c r="C55">
        <v>1962.2877000000001</v>
      </c>
      <c r="D55">
        <v>320.57</v>
      </c>
      <c r="E55" s="1">
        <f t="shared" si="0"/>
        <v>1799</v>
      </c>
      <c r="F55">
        <v>7</v>
      </c>
      <c r="G55" s="2">
        <f t="shared" ref="G55:K70" si="5">G54*(1-G$5)+G$4*$F54*$L$4/1000</f>
        <v>1.2206572769953055E-2</v>
      </c>
      <c r="H55" s="2">
        <f t="shared" si="5"/>
        <v>1.7799218526472208E-2</v>
      </c>
      <c r="I55" s="2">
        <f t="shared" si="5"/>
        <v>2.3413106405159496E-2</v>
      </c>
      <c r="J55" s="2">
        <f t="shared" si="5"/>
        <v>9.797584794181623E-3</v>
      </c>
      <c r="K55" s="2">
        <f t="shared" si="5"/>
        <v>7.8913757315398399E-4</v>
      </c>
      <c r="L55" s="2">
        <f t="shared" si="2"/>
        <v>275.06400562006894</v>
      </c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>
      <c r="A56" s="5">
        <v>1449.1350714777568</v>
      </c>
      <c r="B56" s="5">
        <v>281.66316999999998</v>
      </c>
      <c r="C56">
        <v>1962.3698999999999</v>
      </c>
      <c r="D56">
        <v>321.02</v>
      </c>
      <c r="E56" s="1">
        <f t="shared" si="0"/>
        <v>1800</v>
      </c>
      <c r="F56">
        <v>8</v>
      </c>
      <c r="G56" s="2">
        <f t="shared" si="5"/>
        <v>1.2633802816901412E-2</v>
      </c>
      <c r="H56" s="2">
        <f t="shared" si="5"/>
        <v>1.8407529339424182E-2</v>
      </c>
      <c r="I56" s="2">
        <f t="shared" si="5"/>
        <v>2.4150484463365096E-2</v>
      </c>
      <c r="J56" s="2">
        <f t="shared" si="5"/>
        <v>1.00594758212062E-2</v>
      </c>
      <c r="K56" s="2">
        <f t="shared" si="5"/>
        <v>8.0727463050169466E-4</v>
      </c>
      <c r="L56" s="2">
        <f t="shared" si="2"/>
        <v>275.06605856707142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1:37">
      <c r="A57" s="5">
        <v>1469.472350000392</v>
      </c>
      <c r="B57" s="5">
        <v>279.63234999999997</v>
      </c>
      <c r="C57">
        <v>1962.4548</v>
      </c>
      <c r="D57">
        <v>320.62</v>
      </c>
      <c r="E57" s="1">
        <f t="shared" si="0"/>
        <v>1801</v>
      </c>
      <c r="F57">
        <v>8</v>
      </c>
      <c r="G57" s="2">
        <f t="shared" si="5"/>
        <v>1.3122065727699535E-2</v>
      </c>
      <c r="H57" s="2">
        <f t="shared" si="5"/>
        <v>1.9108063384756589E-2</v>
      </c>
      <c r="I57" s="2">
        <f t="shared" si="5"/>
        <v>2.5028199720906967E-2</v>
      </c>
      <c r="J57" s="2">
        <f t="shared" si="5"/>
        <v>1.0423776729223025E-2</v>
      </c>
      <c r="K57" s="2">
        <f t="shared" si="5"/>
        <v>8.6522366866755918E-4</v>
      </c>
      <c r="L57" s="2">
        <f t="shared" si="2"/>
        <v>275.06854732923125</v>
      </c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1:37">
      <c r="A58" s="5">
        <v>1501.5236039760064</v>
      </c>
      <c r="B58" s="5">
        <v>282.40979499999997</v>
      </c>
      <c r="C58">
        <v>1962.537</v>
      </c>
      <c r="D58">
        <v>319.61</v>
      </c>
      <c r="E58" s="1">
        <f t="shared" si="0"/>
        <v>1802</v>
      </c>
      <c r="F58">
        <v>10</v>
      </c>
      <c r="G58" s="2">
        <f t="shared" si="5"/>
        <v>1.3610328638497657E-2</v>
      </c>
      <c r="H58" s="2">
        <f t="shared" si="5"/>
        <v>1.9806670239984704E-2</v>
      </c>
      <c r="I58" s="2">
        <f t="shared" si="5"/>
        <v>2.5894133743678018E-2</v>
      </c>
      <c r="J58" s="2">
        <f t="shared" si="5"/>
        <v>1.0767266271674033E-2</v>
      </c>
      <c r="K58" s="2">
        <f t="shared" si="5"/>
        <v>9.0037153701601354E-4</v>
      </c>
      <c r="L58" s="2">
        <f t="shared" si="2"/>
        <v>275.07097877043083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1:37">
      <c r="A59" s="5">
        <v>1529.6778032850689</v>
      </c>
      <c r="B59" s="5">
        <v>283.21615000000003</v>
      </c>
      <c r="C59">
        <v>1962.6219000000001</v>
      </c>
      <c r="D59">
        <v>317.39999999999998</v>
      </c>
      <c r="E59" s="1">
        <f t="shared" si="0"/>
        <v>1803</v>
      </c>
      <c r="F59">
        <v>9</v>
      </c>
      <c r="G59" s="2">
        <f t="shared" si="5"/>
        <v>1.422065727699531E-2</v>
      </c>
      <c r="H59" s="2">
        <f t="shared" si="5"/>
        <v>2.0691148634096171E-2</v>
      </c>
      <c r="I59" s="2">
        <f t="shared" si="5"/>
        <v>2.7048914150235474E-2</v>
      </c>
      <c r="J59" s="2">
        <f t="shared" si="5"/>
        <v>1.1325875120483647E-2</v>
      </c>
      <c r="K59" s="2">
        <f t="shared" si="5"/>
        <v>1.0155865104079179E-3</v>
      </c>
      <c r="L59" s="2">
        <f t="shared" si="2"/>
        <v>275.07430218169225</v>
      </c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1:37">
      <c r="A60" s="5">
        <v>1549.7130622291177</v>
      </c>
      <c r="B60" s="5">
        <v>282.81794999999994</v>
      </c>
      <c r="C60">
        <v>1962.7067999999999</v>
      </c>
      <c r="D60">
        <v>316.25</v>
      </c>
      <c r="E60" s="1">
        <f t="shared" si="0"/>
        <v>1804</v>
      </c>
      <c r="F60">
        <v>9</v>
      </c>
      <c r="G60" s="2">
        <f t="shared" si="5"/>
        <v>1.4769953051643197E-2</v>
      </c>
      <c r="H60" s="2">
        <f t="shared" si="5"/>
        <v>2.1479297088084996E-2</v>
      </c>
      <c r="I60" s="2">
        <f t="shared" si="5"/>
        <v>2.8037959641163793E-2</v>
      </c>
      <c r="J60" s="2">
        <f t="shared" si="5"/>
        <v>1.1735201509927141E-2</v>
      </c>
      <c r="K60" s="2">
        <f t="shared" si="5"/>
        <v>1.0385195674205714E-3</v>
      </c>
      <c r="L60" s="2">
        <f t="shared" si="2"/>
        <v>275.07706093085824</v>
      </c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1:37">
      <c r="A61" s="5">
        <v>1560.4303488641633</v>
      </c>
      <c r="B61" s="5">
        <v>281.74551000000002</v>
      </c>
      <c r="C61">
        <v>1962.789</v>
      </c>
      <c r="D61">
        <v>315.42</v>
      </c>
      <c r="E61" s="1">
        <f t="shared" si="0"/>
        <v>1805</v>
      </c>
      <c r="F61">
        <v>9</v>
      </c>
      <c r="G61" s="2">
        <f t="shared" si="5"/>
        <v>1.5319248826291085E-2</v>
      </c>
      <c r="H61" s="2">
        <f t="shared" si="5"/>
        <v>2.2265277322111691E-2</v>
      </c>
      <c r="I61" s="2">
        <f t="shared" si="5"/>
        <v>2.9013729554360587E-2</v>
      </c>
      <c r="J61" s="2">
        <f t="shared" si="5"/>
        <v>1.2121144369604493E-2</v>
      </c>
      <c r="K61" s="2">
        <f t="shared" si="5"/>
        <v>1.0524291696196834E-3</v>
      </c>
      <c r="L61" s="2">
        <f t="shared" si="2"/>
        <v>275.07977182924196</v>
      </c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1:37">
      <c r="A62" s="5">
        <v>1572.9808941479982</v>
      </c>
      <c r="B62" s="5">
        <v>281.92199999999997</v>
      </c>
      <c r="C62">
        <v>1962.874</v>
      </c>
      <c r="D62">
        <v>316.69</v>
      </c>
      <c r="E62" s="1">
        <f t="shared" si="0"/>
        <v>1806</v>
      </c>
      <c r="F62">
        <v>10</v>
      </c>
      <c r="G62" s="2">
        <f t="shared" si="5"/>
        <v>1.5868544600938971E-2</v>
      </c>
      <c r="H62" s="2">
        <f t="shared" si="5"/>
        <v>2.3049095301014202E-2</v>
      </c>
      <c r="I62" s="2">
        <f t="shared" si="5"/>
        <v>2.997640208280658E-2</v>
      </c>
      <c r="J62" s="2">
        <f t="shared" si="5"/>
        <v>1.248503952705682E-2</v>
      </c>
      <c r="K62" s="2">
        <f t="shared" si="5"/>
        <v>1.0608657698178512E-3</v>
      </c>
      <c r="L62" s="2">
        <f t="shared" si="2"/>
        <v>275.08243994728161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1:37">
      <c r="A63" s="5">
        <v>1588.2982673501078</v>
      </c>
      <c r="B63" s="5">
        <v>281.02875</v>
      </c>
      <c r="C63">
        <v>1962.9562000000001</v>
      </c>
      <c r="D63">
        <v>317.7</v>
      </c>
      <c r="E63" s="1">
        <f t="shared" si="0"/>
        <v>1807</v>
      </c>
      <c r="F63">
        <v>10</v>
      </c>
      <c r="G63" s="2">
        <f t="shared" si="5"/>
        <v>1.6478873239436621E-2</v>
      </c>
      <c r="H63" s="2">
        <f t="shared" si="5"/>
        <v>2.3924653686836047E-2</v>
      </c>
      <c r="I63" s="2">
        <f t="shared" si="5"/>
        <v>3.1076387769450604E-2</v>
      </c>
      <c r="J63" s="2">
        <f t="shared" si="5"/>
        <v>1.2945517390216238E-2</v>
      </c>
      <c r="K63" s="2">
        <f t="shared" si="5"/>
        <v>1.1129311833092894E-3</v>
      </c>
      <c r="L63" s="2">
        <f t="shared" si="2"/>
        <v>275.08553836326922</v>
      </c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1:37">
      <c r="A64" s="5">
        <v>1591.1074635134278</v>
      </c>
      <c r="B64" s="5">
        <v>278.65676000000002</v>
      </c>
      <c r="C64">
        <v>1963.0410999999999</v>
      </c>
      <c r="D64">
        <v>318.74</v>
      </c>
      <c r="E64" s="1">
        <f t="shared" si="0"/>
        <v>1808</v>
      </c>
      <c r="F64">
        <v>10</v>
      </c>
      <c r="G64" s="2">
        <f t="shared" si="5"/>
        <v>1.7089201877934272E-2</v>
      </c>
      <c r="H64" s="2">
        <f t="shared" si="5"/>
        <v>2.4797803385359782E-2</v>
      </c>
      <c r="I64" s="2">
        <f t="shared" si="5"/>
        <v>3.2161608770728232E-2</v>
      </c>
      <c r="J64" s="2">
        <f t="shared" si="5"/>
        <v>1.3379689600728934E-2</v>
      </c>
      <c r="K64" s="2">
        <f t="shared" si="5"/>
        <v>1.1445104529024626E-3</v>
      </c>
      <c r="L64" s="2">
        <f t="shared" si="2"/>
        <v>275.08857281408763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1:37">
      <c r="A65" s="5">
        <v>1603.4209810085183</v>
      </c>
      <c r="B65" s="5">
        <v>274.25664999999998</v>
      </c>
      <c r="C65">
        <v>1963.126</v>
      </c>
      <c r="D65">
        <v>319.07</v>
      </c>
      <c r="E65" s="1">
        <f t="shared" si="0"/>
        <v>1809</v>
      </c>
      <c r="F65">
        <v>10</v>
      </c>
      <c r="G65" s="2">
        <f t="shared" si="5"/>
        <v>1.7699530516431923E-2</v>
      </c>
      <c r="H65" s="2">
        <f t="shared" si="5"/>
        <v>2.566855102295618E-2</v>
      </c>
      <c r="I65" s="2">
        <f t="shared" si="5"/>
        <v>3.3232263267340002E-2</v>
      </c>
      <c r="J65" s="2">
        <f t="shared" si="5"/>
        <v>1.378905891782946E-2</v>
      </c>
      <c r="K65" s="2">
        <f t="shared" si="5"/>
        <v>1.1636642481220529E-3</v>
      </c>
      <c r="L65" s="2">
        <f t="shared" si="2"/>
        <v>275.09155306797265</v>
      </c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1:37">
      <c r="A66" s="5">
        <v>1610.4072095287759</v>
      </c>
      <c r="B66" s="5">
        <v>271.83033</v>
      </c>
      <c r="C66">
        <v>1963.2027</v>
      </c>
      <c r="D66">
        <v>319.86</v>
      </c>
      <c r="E66" s="1">
        <f t="shared" si="0"/>
        <v>1810</v>
      </c>
      <c r="F66">
        <v>10</v>
      </c>
      <c r="G66" s="2">
        <f t="shared" si="5"/>
        <v>1.8309859154929574E-2</v>
      </c>
      <c r="H66" s="2">
        <f t="shared" si="5"/>
        <v>2.6536903207766676E-2</v>
      </c>
      <c r="I66" s="2">
        <f t="shared" si="5"/>
        <v>3.4288546779883043E-2</v>
      </c>
      <c r="J66" s="2">
        <f t="shared" si="5"/>
        <v>1.4175042252841757E-2</v>
      </c>
      <c r="K66" s="2">
        <f t="shared" si="5"/>
        <v>1.1752816121725915E-3</v>
      </c>
      <c r="L66" s="2">
        <f t="shared" si="2"/>
        <v>275.09448563300759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1:37">
      <c r="A67" s="5">
        <v>1628.9303455233619</v>
      </c>
      <c r="B67" s="5">
        <v>274.49826999999999</v>
      </c>
      <c r="C67">
        <v>1963.2877000000001</v>
      </c>
      <c r="D67">
        <v>321.38</v>
      </c>
      <c r="E67" s="1">
        <f t="shared" si="0"/>
        <v>1811</v>
      </c>
      <c r="F67">
        <v>11</v>
      </c>
      <c r="G67" s="2">
        <f t="shared" si="5"/>
        <v>1.8920187793427225E-2</v>
      </c>
      <c r="H67" s="2">
        <f t="shared" si="5"/>
        <v>2.7402866529753503E-2</v>
      </c>
      <c r="I67" s="2">
        <f t="shared" si="5"/>
        <v>3.5330652204556605E-2</v>
      </c>
      <c r="J67" s="2">
        <f t="shared" si="5"/>
        <v>1.4538975573400391E-2</v>
      </c>
      <c r="K67" s="2">
        <f t="shared" si="5"/>
        <v>1.1823278996542868E-3</v>
      </c>
      <c r="L67" s="2">
        <f t="shared" si="2"/>
        <v>275.0973750100008</v>
      </c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1:37">
      <c r="A68" s="5">
        <v>1640.0803605579961</v>
      </c>
      <c r="B68" s="5">
        <v>276.61868500000003</v>
      </c>
      <c r="C68">
        <v>1963.3698999999999</v>
      </c>
      <c r="D68">
        <v>322.25</v>
      </c>
      <c r="E68" s="1">
        <f t="shared" si="0"/>
        <v>1812</v>
      </c>
      <c r="F68">
        <v>11</v>
      </c>
      <c r="G68" s="2">
        <f t="shared" si="5"/>
        <v>1.9591549295774644E-2</v>
      </c>
      <c r="H68" s="2">
        <f t="shared" si="5"/>
        <v>2.8360344274364742E-2</v>
      </c>
      <c r="I68" s="2">
        <f t="shared" si="5"/>
        <v>3.6509004590172374E-2</v>
      </c>
      <c r="J68" s="2">
        <f t="shared" si="5"/>
        <v>1.4999489419527834E-2</v>
      </c>
      <c r="K68" s="2">
        <f t="shared" si="5"/>
        <v>1.233550045856596E-3</v>
      </c>
      <c r="L68" s="2">
        <f t="shared" si="2"/>
        <v>275.10069393762569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1:37">
      <c r="A69" s="5">
        <v>1649.1941028937104</v>
      </c>
      <c r="B69" s="5">
        <v>277.24315000000001</v>
      </c>
      <c r="C69">
        <v>1963.4548</v>
      </c>
      <c r="D69">
        <v>321.48</v>
      </c>
      <c r="E69" s="1">
        <f t="shared" si="0"/>
        <v>1813</v>
      </c>
      <c r="F69">
        <v>11</v>
      </c>
      <c r="G69" s="2">
        <f t="shared" si="5"/>
        <v>2.0262910798122064E-2</v>
      </c>
      <c r="H69" s="2">
        <f t="shared" si="5"/>
        <v>2.9315187969072495E-2</v>
      </c>
      <c r="I69" s="2">
        <f t="shared" si="5"/>
        <v>3.7671540404322162E-2</v>
      </c>
      <c r="J69" s="2">
        <f t="shared" si="5"/>
        <v>1.5433695557414716E-2</v>
      </c>
      <c r="K69" s="2">
        <f t="shared" si="5"/>
        <v>1.2646178479845797E-3</v>
      </c>
      <c r="L69" s="2">
        <f t="shared" si="2"/>
        <v>275.1039479525769</v>
      </c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1:37">
      <c r="A70" s="5">
        <v>1681.8876961189101</v>
      </c>
      <c r="B70" s="5">
        <v>275.91913500000004</v>
      </c>
      <c r="C70">
        <v>1963.537</v>
      </c>
      <c r="D70">
        <v>319.74</v>
      </c>
      <c r="E70" s="1">
        <f t="shared" si="0"/>
        <v>1814</v>
      </c>
      <c r="F70">
        <v>11</v>
      </c>
      <c r="G70" s="2">
        <f t="shared" si="5"/>
        <v>2.0934272300469483E-2</v>
      </c>
      <c r="H70" s="2">
        <f t="shared" si="5"/>
        <v>3.0267404860226804E-2</v>
      </c>
      <c r="I70" s="2">
        <f t="shared" si="5"/>
        <v>3.88184719467696E-2</v>
      </c>
      <c r="J70" s="2">
        <f t="shared" si="5"/>
        <v>1.5843096863725203E-2</v>
      </c>
      <c r="K70" s="2">
        <f t="shared" si="5"/>
        <v>1.283461422505087E-3</v>
      </c>
      <c r="L70" s="2">
        <f t="shared" si="2"/>
        <v>275.10714670739372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1:37">
      <c r="A71" s="5">
        <v>1689.5911247320805</v>
      </c>
      <c r="B71" s="5">
        <v>276.25035000000003</v>
      </c>
      <c r="C71">
        <v>1963.6219000000001</v>
      </c>
      <c r="D71">
        <v>317.77</v>
      </c>
      <c r="E71" s="1">
        <f t="shared" ref="E71:E134" si="6">1+E70</f>
        <v>1815</v>
      </c>
      <c r="F71">
        <v>12</v>
      </c>
      <c r="G71" s="2">
        <f t="shared" ref="G71:K86" si="7">G70*(1-G$5)+G$4*$F70*$L$4/1000</f>
        <v>2.1605633802816902E-2</v>
      </c>
      <c r="H71" s="2">
        <f t="shared" si="7"/>
        <v>3.1217002174242788E-2</v>
      </c>
      <c r="I71" s="2">
        <f t="shared" si="7"/>
        <v>3.9950008667660131E-2</v>
      </c>
      <c r="J71" s="2">
        <f t="shared" si="7"/>
        <v>1.6229110360504465E-2</v>
      </c>
      <c r="K71" s="2">
        <f t="shared" si="7"/>
        <v>1.2948906281903545E-3</v>
      </c>
      <c r="L71" s="2">
        <f t="shared" ref="L71:L134" si="8">SUM(G71:K71,L$5)</f>
        <v>275.11029664563341</v>
      </c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1:37">
      <c r="A72" s="5">
        <v>1694.0641586920481</v>
      </c>
      <c r="B72" s="5">
        <v>276.54630000000003</v>
      </c>
      <c r="C72">
        <v>1963.7067999999999</v>
      </c>
      <c r="D72">
        <v>316.20999999999998</v>
      </c>
      <c r="E72" s="1">
        <f t="shared" si="6"/>
        <v>1816</v>
      </c>
      <c r="F72">
        <v>13</v>
      </c>
      <c r="G72" s="2">
        <f t="shared" si="7"/>
        <v>2.2338028169014087E-2</v>
      </c>
      <c r="H72" s="2">
        <f t="shared" si="7"/>
        <v>3.2257883831270498E-2</v>
      </c>
      <c r="I72" s="2">
        <f t="shared" si="7"/>
        <v>4.1216591947554393E-2</v>
      </c>
      <c r="J72" s="2">
        <f t="shared" si="7"/>
        <v>1.6710443011801919E-2</v>
      </c>
      <c r="K72" s="2">
        <f t="shared" si="7"/>
        <v>1.3487711486621431E-3</v>
      </c>
      <c r="L72" s="2">
        <f t="shared" si="8"/>
        <v>275.11387171810833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1:37">
      <c r="A73" s="5">
        <v>1722.7948339536329</v>
      </c>
      <c r="B73" s="5">
        <v>276.93724500000002</v>
      </c>
      <c r="C73">
        <v>1963.789</v>
      </c>
      <c r="D73">
        <v>315.99</v>
      </c>
      <c r="E73" s="1">
        <f t="shared" si="6"/>
        <v>1817</v>
      </c>
      <c r="F73">
        <v>14</v>
      </c>
      <c r="G73" s="2">
        <f t="shared" si="7"/>
        <v>2.3131455399061036E-2</v>
      </c>
      <c r="H73" s="2">
        <f t="shared" si="7"/>
        <v>3.3389798705352955E-2</v>
      </c>
      <c r="I73" s="2">
        <f t="shared" si="7"/>
        <v>4.2616409108362369E-2</v>
      </c>
      <c r="J73" s="2">
        <f t="shared" si="7"/>
        <v>1.7281649533989533E-2</v>
      </c>
      <c r="K73" s="2">
        <f t="shared" si="7"/>
        <v>1.4283996930970686E-3</v>
      </c>
      <c r="L73" s="2">
        <f t="shared" si="8"/>
        <v>275.11784771243987</v>
      </c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1:37">
      <c r="A74" s="5">
        <v>1722.9403332482652</v>
      </c>
      <c r="B74" s="5">
        <v>277.54180000000002</v>
      </c>
      <c r="C74">
        <v>1963.874</v>
      </c>
      <c r="D74">
        <v>317.07</v>
      </c>
      <c r="E74" s="1">
        <f t="shared" si="6"/>
        <v>1818</v>
      </c>
      <c r="F74">
        <v>14</v>
      </c>
      <c r="G74" s="2">
        <f t="shared" si="7"/>
        <v>2.3985915492957751E-2</v>
      </c>
      <c r="H74" s="2">
        <f t="shared" si="7"/>
        <v>3.4612496361388197E-2</v>
      </c>
      <c r="I74" s="2">
        <f t="shared" si="7"/>
        <v>4.41476718028758E-2</v>
      </c>
      <c r="J74" s="2">
        <f t="shared" si="7"/>
        <v>1.7937595715373757E-2</v>
      </c>
      <c r="K74" s="2">
        <f t="shared" si="7"/>
        <v>1.5236452034926525E-3</v>
      </c>
      <c r="L74" s="2">
        <f t="shared" si="8"/>
        <v>275.1222073245761</v>
      </c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1:37">
      <c r="A75" s="5">
        <v>1734.0939348733066</v>
      </c>
      <c r="B75" s="5">
        <v>278.23139500000002</v>
      </c>
      <c r="C75">
        <v>1963.9562000000001</v>
      </c>
      <c r="D75">
        <v>318.35000000000002</v>
      </c>
      <c r="E75" s="1">
        <f t="shared" si="6"/>
        <v>1819</v>
      </c>
      <c r="F75">
        <v>14</v>
      </c>
      <c r="G75" s="2">
        <f t="shared" si="7"/>
        <v>2.4840375586854466E-2</v>
      </c>
      <c r="H75" s="2">
        <f t="shared" si="7"/>
        <v>3.58318303396137E-2</v>
      </c>
      <c r="I75" s="2">
        <f t="shared" si="7"/>
        <v>4.5658380946400061E-2</v>
      </c>
      <c r="J75" s="2">
        <f t="shared" si="7"/>
        <v>1.8556069753615102E-2</v>
      </c>
      <c r="K75" s="2">
        <f t="shared" si="7"/>
        <v>1.5814145257475524E-3</v>
      </c>
      <c r="L75" s="2">
        <f t="shared" si="8"/>
        <v>275.1264680711522</v>
      </c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1:37">
      <c r="A76" s="5">
        <v>1742.7269730444052</v>
      </c>
      <c r="B76" s="5">
        <v>276.73814500000003</v>
      </c>
      <c r="C76">
        <v>1964.0409999999999</v>
      </c>
      <c r="D76">
        <v>319.57</v>
      </c>
      <c r="E76" s="1">
        <f t="shared" si="6"/>
        <v>1820</v>
      </c>
      <c r="F76">
        <v>14</v>
      </c>
      <c r="G76" s="2">
        <f t="shared" si="7"/>
        <v>2.569483568075118E-2</v>
      </c>
      <c r="H76" s="2">
        <f t="shared" si="7"/>
        <v>3.7047809893607689E-2</v>
      </c>
      <c r="I76" s="2">
        <f t="shared" si="7"/>
        <v>4.7148812421355442E-2</v>
      </c>
      <c r="J76" s="2">
        <f t="shared" si="7"/>
        <v>1.9139212314444338E-2</v>
      </c>
      <c r="K76" s="2">
        <f t="shared" si="7"/>
        <v>1.6164533908859687E-3</v>
      </c>
      <c r="L76" s="2">
        <f t="shared" si="8"/>
        <v>275.13064712370107</v>
      </c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1:37">
      <c r="A77" s="5">
        <v>1749.2367976916082</v>
      </c>
      <c r="B77" s="5">
        <v>276.85988249999997</v>
      </c>
      <c r="C77">
        <v>1964.1257000000001</v>
      </c>
      <c r="D77">
        <v>320.01</v>
      </c>
      <c r="E77" s="1">
        <f t="shared" si="6"/>
        <v>1821</v>
      </c>
      <c r="F77">
        <v>14</v>
      </c>
      <c r="G77" s="2">
        <f t="shared" si="7"/>
        <v>2.6549295774647895E-2</v>
      </c>
      <c r="H77" s="2">
        <f t="shared" si="7"/>
        <v>3.826044425149152E-2</v>
      </c>
      <c r="I77" s="2">
        <f t="shared" si="7"/>
        <v>4.8619238407098475E-2</v>
      </c>
      <c r="J77" s="2">
        <f t="shared" si="7"/>
        <v>1.9689041774088981E-2</v>
      </c>
      <c r="K77" s="2">
        <f t="shared" si="7"/>
        <v>1.6377055368739543E-3</v>
      </c>
      <c r="L77" s="2">
        <f t="shared" si="8"/>
        <v>275.13475572574418</v>
      </c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1:37">
      <c r="A78" s="5">
        <v>1752.0162762002508</v>
      </c>
      <c r="B78" s="5">
        <v>276.38972000000001</v>
      </c>
      <c r="C78">
        <v>1964.2049</v>
      </c>
      <c r="D78">
        <v>320.74</v>
      </c>
      <c r="E78" s="1">
        <f t="shared" si="6"/>
        <v>1822</v>
      </c>
      <c r="F78">
        <v>15</v>
      </c>
      <c r="G78" s="2">
        <f t="shared" si="7"/>
        <v>2.740375586854461E-2</v>
      </c>
      <c r="H78" s="2">
        <f t="shared" si="7"/>
        <v>3.9469742615999705E-2</v>
      </c>
      <c r="I78" s="2">
        <f t="shared" si="7"/>
        <v>5.0069927429626737E-2</v>
      </c>
      <c r="J78" s="2">
        <f t="shared" si="7"/>
        <v>2.0207461205288154E-2</v>
      </c>
      <c r="K78" s="2">
        <f t="shared" si="7"/>
        <v>1.6505956150003566E-3</v>
      </c>
      <c r="L78" s="2">
        <f t="shared" si="8"/>
        <v>275.13880148273444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1:37">
      <c r="A79" s="5">
        <v>1752.2200533292632</v>
      </c>
      <c r="B79" s="5">
        <v>277.24315000000001</v>
      </c>
      <c r="C79">
        <v>1964.2896000000001</v>
      </c>
      <c r="D79">
        <v>321.83999999999997</v>
      </c>
      <c r="E79" s="1">
        <f t="shared" si="6"/>
        <v>1823</v>
      </c>
      <c r="F79">
        <v>16</v>
      </c>
      <c r="G79" s="2">
        <f t="shared" si="7"/>
        <v>2.8319248826291089E-2</v>
      </c>
      <c r="H79" s="2">
        <f t="shared" si="7"/>
        <v>4.0769610878164796E-2</v>
      </c>
      <c r="I79" s="2">
        <f t="shared" si="7"/>
        <v>5.1651379152400506E-2</v>
      </c>
      <c r="J79" s="2">
        <f t="shared" si="7"/>
        <v>2.0813635856237155E-2</v>
      </c>
      <c r="K79" s="2">
        <f t="shared" si="7"/>
        <v>1.7053621993976221E-3</v>
      </c>
      <c r="L79" s="2">
        <f t="shared" si="8"/>
        <v>275.14325923691251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1:37">
      <c r="A80" s="5">
        <v>1762.8144271076649</v>
      </c>
      <c r="B80" s="5">
        <v>276.74540000000002</v>
      </c>
      <c r="C80">
        <v>1964.3715999999999</v>
      </c>
      <c r="D80">
        <v>322.26</v>
      </c>
      <c r="E80" s="1">
        <f t="shared" si="6"/>
        <v>1824</v>
      </c>
      <c r="F80">
        <v>16</v>
      </c>
      <c r="G80" s="2">
        <f t="shared" si="7"/>
        <v>2.9295774647887334E-2</v>
      </c>
      <c r="H80" s="2">
        <f t="shared" si="7"/>
        <v>4.2159799877490349E-2</v>
      </c>
      <c r="I80" s="2">
        <f t="shared" si="7"/>
        <v>5.3361838397920448E-2</v>
      </c>
      <c r="J80" s="2">
        <f t="shared" si="7"/>
        <v>2.1502552547121346E-2</v>
      </c>
      <c r="K80" s="2">
        <f t="shared" si="7"/>
        <v>1.7855281687698152E-3</v>
      </c>
      <c r="L80" s="2">
        <f t="shared" si="8"/>
        <v>275.14810549363921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1:37">
      <c r="A81" s="5">
        <v>1763.4988310826725</v>
      </c>
      <c r="B81" s="5">
        <v>276.32003500000002</v>
      </c>
      <c r="C81">
        <v>1964.4563000000001</v>
      </c>
      <c r="D81">
        <v>321.89</v>
      </c>
      <c r="E81" s="1">
        <f t="shared" si="6"/>
        <v>1825</v>
      </c>
      <c r="F81">
        <v>17</v>
      </c>
      <c r="G81" s="2">
        <f t="shared" si="7"/>
        <v>3.0272300469483579E-2</v>
      </c>
      <c r="H81" s="2">
        <f t="shared" si="7"/>
        <v>4.3546164425312867E-2</v>
      </c>
      <c r="I81" s="2">
        <f t="shared" si="7"/>
        <v>5.5049338805976608E-2</v>
      </c>
      <c r="J81" s="2">
        <f t="shared" si="7"/>
        <v>2.215211359330942E-2</v>
      </c>
      <c r="K81" s="2">
        <f t="shared" si="7"/>
        <v>1.8341512870596341E-3</v>
      </c>
      <c r="L81" s="2">
        <f t="shared" si="8"/>
        <v>275.15285406858112</v>
      </c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1:37">
      <c r="A82" s="5">
        <v>1773.7353531166873</v>
      </c>
      <c r="B82" s="5">
        <v>277.78342000000004</v>
      </c>
      <c r="C82">
        <v>1964.5382999999999</v>
      </c>
      <c r="D82">
        <v>320.44</v>
      </c>
      <c r="E82" s="1">
        <f t="shared" si="6"/>
        <v>1826</v>
      </c>
      <c r="F82">
        <v>17</v>
      </c>
      <c r="G82" s="2">
        <f t="shared" si="7"/>
        <v>3.1309859154929585E-2</v>
      </c>
      <c r="H82" s="2">
        <f t="shared" si="7"/>
        <v>4.5022611756427813E-2</v>
      </c>
      <c r="I82" s="2">
        <f t="shared" si="7"/>
        <v>5.6864423286009796E-2</v>
      </c>
      <c r="J82" s="2">
        <f t="shared" si="7"/>
        <v>2.2881938151073214E-2</v>
      </c>
      <c r="K82" s="2">
        <f t="shared" si="7"/>
        <v>1.9105910558807552E-3</v>
      </c>
      <c r="L82" s="2">
        <f t="shared" si="8"/>
        <v>275.15798942340433</v>
      </c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1:37">
      <c r="A83" s="5">
        <v>1779.61585700662</v>
      </c>
      <c r="B83" s="5">
        <v>279.50293499999998</v>
      </c>
      <c r="C83">
        <v>1964.623</v>
      </c>
      <c r="D83">
        <v>318.69</v>
      </c>
      <c r="E83" s="1">
        <f t="shared" si="6"/>
        <v>1827</v>
      </c>
      <c r="F83">
        <v>18</v>
      </c>
      <c r="G83" s="2">
        <f t="shared" si="7"/>
        <v>3.2347417840375592E-2</v>
      </c>
      <c r="H83" s="2">
        <f t="shared" si="7"/>
        <v>4.6494997336789898E-2</v>
      </c>
      <c r="I83" s="2">
        <f t="shared" si="7"/>
        <v>5.8655144584242966E-2</v>
      </c>
      <c r="J83" s="2">
        <f t="shared" si="7"/>
        <v>2.3570070126314454E-2</v>
      </c>
      <c r="K83" s="2">
        <f t="shared" si="7"/>
        <v>1.9569541192921112E-3</v>
      </c>
      <c r="L83" s="2">
        <f t="shared" si="8"/>
        <v>275.16302458400702</v>
      </c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1:37">
      <c r="A84" s="5">
        <v>1780.5946006281674</v>
      </c>
      <c r="B84" s="5">
        <v>276.77796500000005</v>
      </c>
      <c r="C84">
        <v>1964.7076999999999</v>
      </c>
      <c r="D84">
        <v>316.7</v>
      </c>
      <c r="E84" s="1">
        <f t="shared" si="6"/>
        <v>1828</v>
      </c>
      <c r="F84">
        <v>18</v>
      </c>
      <c r="G84" s="2">
        <f t="shared" si="7"/>
        <v>3.3446009389671363E-2</v>
      </c>
      <c r="H84" s="2">
        <f t="shared" si="7"/>
        <v>4.8057229054011906E-2</v>
      </c>
      <c r="I84" s="2">
        <f t="shared" si="7"/>
        <v>6.0572064460091543E-2</v>
      </c>
      <c r="J84" s="2">
        <f t="shared" si="7"/>
        <v>2.4336262177216007E-2</v>
      </c>
      <c r="K84" s="2">
        <f t="shared" si="7"/>
        <v>2.0320230955368111E-3</v>
      </c>
      <c r="L84" s="2">
        <f t="shared" si="8"/>
        <v>275.1684435881765</v>
      </c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1:37">
      <c r="A85" s="5">
        <v>1794.4109867808286</v>
      </c>
      <c r="B85" s="5">
        <v>281.53645499999999</v>
      </c>
      <c r="C85">
        <v>1964.7896000000001</v>
      </c>
      <c r="D85">
        <v>316.87</v>
      </c>
      <c r="E85" s="1">
        <f t="shared" si="6"/>
        <v>1829</v>
      </c>
      <c r="F85">
        <v>18</v>
      </c>
      <c r="G85" s="2">
        <f t="shared" si="7"/>
        <v>3.4544600938967135E-2</v>
      </c>
      <c r="H85" s="2">
        <f t="shared" si="7"/>
        <v>4.9615163025069971E-2</v>
      </c>
      <c r="I85" s="2">
        <f t="shared" si="7"/>
        <v>6.2463254256737134E-2</v>
      </c>
      <c r="J85" s="2">
        <f t="shared" si="7"/>
        <v>2.5058684085046169E-2</v>
      </c>
      <c r="K85" s="2">
        <f t="shared" si="7"/>
        <v>2.0775547312224607E-3</v>
      </c>
      <c r="L85" s="2">
        <f t="shared" si="8"/>
        <v>275.17375925703703</v>
      </c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1:37">
      <c r="A86" s="5">
        <v>1796.0687260662141</v>
      </c>
      <c r="B86" s="5">
        <v>281.61339499999997</v>
      </c>
      <c r="C86">
        <v>1964.8742999999999</v>
      </c>
      <c r="D86">
        <v>317.68</v>
      </c>
      <c r="E86" s="1">
        <f t="shared" si="6"/>
        <v>1830</v>
      </c>
      <c r="F86">
        <v>24</v>
      </c>
      <c r="G86" s="2">
        <f t="shared" si="7"/>
        <v>3.5643192488262906E-2</v>
      </c>
      <c r="H86" s="2">
        <f t="shared" si="7"/>
        <v>5.116881107319228E-2</v>
      </c>
      <c r="I86" s="2">
        <f t="shared" si="7"/>
        <v>6.4329059339149938E-2</v>
      </c>
      <c r="J86" s="2">
        <f t="shared" si="7"/>
        <v>2.5739836300471632E-2</v>
      </c>
      <c r="K86" s="2">
        <f t="shared" si="7"/>
        <v>2.1051710642526729E-3</v>
      </c>
      <c r="L86" s="2">
        <f t="shared" si="8"/>
        <v>275.17898607026535</v>
      </c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1:37">
      <c r="A87" s="5">
        <v>1799.3172594498767</v>
      </c>
      <c r="B87" s="5">
        <v>283.65417000000002</v>
      </c>
      <c r="C87">
        <v>1964.9563000000001</v>
      </c>
      <c r="D87">
        <v>318.70999999999998</v>
      </c>
      <c r="E87" s="1">
        <f t="shared" si="6"/>
        <v>1831</v>
      </c>
      <c r="F87">
        <v>23</v>
      </c>
      <c r="G87" s="2">
        <f t="shared" ref="G87:K102" si="9">G86*(1-G$5)+G$4*$F86*$L$4/1000</f>
        <v>3.7107981220657275E-2</v>
      </c>
      <c r="H87" s="2">
        <f t="shared" si="9"/>
        <v>5.3281565270771124E-2</v>
      </c>
      <c r="I87" s="2">
        <f t="shared" si="9"/>
        <v>6.7071228887303033E-2</v>
      </c>
      <c r="J87" s="2">
        <f t="shared" si="9"/>
        <v>2.7086301783386228E-2</v>
      </c>
      <c r="K87" s="2">
        <f t="shared" si="9"/>
        <v>2.4036113577894022E-3</v>
      </c>
      <c r="L87" s="2">
        <f t="shared" si="8"/>
        <v>275.18695068851991</v>
      </c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1:37">
      <c r="A88" s="5">
        <v>1799.5582892886305</v>
      </c>
      <c r="B88" s="5">
        <v>281.14821000000001</v>
      </c>
      <c r="C88">
        <v>1965.0410999999999</v>
      </c>
      <c r="D88">
        <v>319.44</v>
      </c>
      <c r="E88" s="1">
        <f t="shared" si="6"/>
        <v>1832</v>
      </c>
      <c r="F88">
        <v>23</v>
      </c>
      <c r="G88" s="2">
        <f t="shared" si="9"/>
        <v>3.8511737089201879E-2</v>
      </c>
      <c r="H88" s="2">
        <f t="shared" si="9"/>
        <v>5.5294610504767208E-2</v>
      </c>
      <c r="I88" s="2">
        <f t="shared" si="9"/>
        <v>6.9626356605096862E-2</v>
      </c>
      <c r="J88" s="2">
        <f t="shared" si="9"/>
        <v>2.8238477034335203E-2</v>
      </c>
      <c r="K88" s="2">
        <f t="shared" si="9"/>
        <v>2.537676189105555E-3</v>
      </c>
      <c r="L88" s="2">
        <f t="shared" si="8"/>
        <v>275.1942088574225</v>
      </c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1:37">
      <c r="A89" s="5">
        <v>1814.2331866062311</v>
      </c>
      <c r="B89" s="5">
        <v>284.34376500000002</v>
      </c>
      <c r="C89">
        <v>1965.126</v>
      </c>
      <c r="D89">
        <v>320.44</v>
      </c>
      <c r="E89" s="1">
        <f t="shared" si="6"/>
        <v>1833</v>
      </c>
      <c r="F89">
        <v>24</v>
      </c>
      <c r="G89" s="2">
        <f t="shared" si="9"/>
        <v>3.9915492957746483E-2</v>
      </c>
      <c r="H89" s="2">
        <f t="shared" si="9"/>
        <v>5.7302117791135622E-2</v>
      </c>
      <c r="I89" s="2">
        <f t="shared" si="9"/>
        <v>7.2147187824961434E-2</v>
      </c>
      <c r="J89" s="2">
        <f t="shared" si="9"/>
        <v>2.9324832135469242E-2</v>
      </c>
      <c r="K89" s="2">
        <f t="shared" si="9"/>
        <v>2.6189906196880039E-3</v>
      </c>
      <c r="L89" s="2">
        <f t="shared" si="8"/>
        <v>275.20130862132902</v>
      </c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1:37">
      <c r="A90" s="5">
        <v>1826.1583955909055</v>
      </c>
      <c r="B90" s="5">
        <v>281.277625</v>
      </c>
      <c r="C90">
        <v>1965.2027</v>
      </c>
      <c r="D90">
        <v>320.89</v>
      </c>
      <c r="E90" s="1">
        <f t="shared" si="6"/>
        <v>1834</v>
      </c>
      <c r="F90">
        <v>24</v>
      </c>
      <c r="G90" s="2">
        <f t="shared" si="9"/>
        <v>4.1380281690140852E-2</v>
      </c>
      <c r="H90" s="2">
        <f t="shared" si="9"/>
        <v>5.9397999078550895E-2</v>
      </c>
      <c r="I90" s="2">
        <f t="shared" si="9"/>
        <v>7.4784417637399195E-2</v>
      </c>
      <c r="J90" s="2">
        <f t="shared" si="9"/>
        <v>3.0466498077037055E-2</v>
      </c>
      <c r="K90" s="2">
        <f t="shared" si="9"/>
        <v>2.7152586717208455E-3</v>
      </c>
      <c r="L90" s="2">
        <f t="shared" si="8"/>
        <v>275.20874445515483</v>
      </c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1:37">
      <c r="A91" s="5">
        <v>1826.8838349409536</v>
      </c>
      <c r="B91" s="5">
        <v>285.10759999999999</v>
      </c>
      <c r="C91">
        <v>1965.2877000000001</v>
      </c>
      <c r="D91">
        <v>322.14</v>
      </c>
      <c r="E91" s="1">
        <f t="shared" si="6"/>
        <v>1835</v>
      </c>
      <c r="F91">
        <v>25</v>
      </c>
      <c r="G91" s="2">
        <f t="shared" si="9"/>
        <v>4.2845070422535221E-2</v>
      </c>
      <c r="H91" s="2">
        <f t="shared" si="9"/>
        <v>6.1488114533878792E-2</v>
      </c>
      <c r="I91" s="2">
        <f t="shared" si="9"/>
        <v>7.7386248927026779E-2</v>
      </c>
      <c r="J91" s="2">
        <f t="shared" si="9"/>
        <v>3.1542944232595134E-2</v>
      </c>
      <c r="K91" s="2">
        <f t="shared" si="9"/>
        <v>2.7736481968295753E-3</v>
      </c>
      <c r="L91" s="2">
        <f t="shared" si="8"/>
        <v>275.21603602631285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1:37">
      <c r="A92" s="5">
        <v>1833</v>
      </c>
      <c r="B92" s="5">
        <v>284.46052500000002</v>
      </c>
      <c r="C92">
        <v>1965.3698999999999</v>
      </c>
      <c r="D92">
        <v>322.17</v>
      </c>
      <c r="E92" s="1">
        <f t="shared" si="6"/>
        <v>1836</v>
      </c>
      <c r="F92">
        <v>29</v>
      </c>
      <c r="G92" s="2">
        <f t="shared" si="9"/>
        <v>4.4370892018779355E-2</v>
      </c>
      <c r="H92" s="2">
        <f t="shared" si="9"/>
        <v>6.3666376732710805E-2</v>
      </c>
      <c r="I92" s="2">
        <f t="shared" si="9"/>
        <v>8.010339157640331E-2</v>
      </c>
      <c r="J92" s="2">
        <f t="shared" si="9"/>
        <v>3.2675267295495455E-2</v>
      </c>
      <c r="K92" s="2">
        <f t="shared" si="9"/>
        <v>2.8560115908215916E-3</v>
      </c>
      <c r="L92" s="2">
        <f t="shared" si="8"/>
        <v>275.22367193921423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1:37">
      <c r="A93" s="5">
        <v>1834.5106230131994</v>
      </c>
      <c r="B93" s="5">
        <v>283.72655500000002</v>
      </c>
      <c r="C93">
        <v>1965.4548</v>
      </c>
      <c r="D93">
        <v>321.87</v>
      </c>
      <c r="E93" s="1">
        <f t="shared" si="6"/>
        <v>1837</v>
      </c>
      <c r="F93">
        <v>29</v>
      </c>
      <c r="G93" s="2">
        <f t="shared" si="9"/>
        <v>4.614084507042255E-2</v>
      </c>
      <c r="H93" s="2">
        <f t="shared" si="9"/>
        <v>6.6214233321565064E-2</v>
      </c>
      <c r="I93" s="2">
        <f t="shared" si="9"/>
        <v>8.3385002030790176E-2</v>
      </c>
      <c r="J93" s="2">
        <f t="shared" si="9"/>
        <v>3.4212387869746778E-2</v>
      </c>
      <c r="K93" s="2">
        <f t="shared" si="9"/>
        <v>3.0937609417457882E-3</v>
      </c>
      <c r="L93" s="2">
        <f t="shared" si="8"/>
        <v>275.23304622923428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1:37">
      <c r="A94" s="5">
        <v>1838.009354335828</v>
      </c>
      <c r="B94" s="5">
        <v>284.06502500000005</v>
      </c>
      <c r="C94">
        <v>1965.537</v>
      </c>
      <c r="D94">
        <v>321.20999999999998</v>
      </c>
      <c r="E94" s="1">
        <f t="shared" si="6"/>
        <v>1838</v>
      </c>
      <c r="F94">
        <v>30</v>
      </c>
      <c r="G94" s="2">
        <f t="shared" si="9"/>
        <v>4.7910798122065744E-2</v>
      </c>
      <c r="H94" s="2">
        <f t="shared" si="9"/>
        <v>6.8755080680763872E-2</v>
      </c>
      <c r="I94" s="2">
        <f t="shared" si="9"/>
        <v>8.6622564688517131E-2</v>
      </c>
      <c r="J94" s="2">
        <f t="shared" si="9"/>
        <v>3.5661697578075136E-2</v>
      </c>
      <c r="K94" s="2">
        <f t="shared" si="9"/>
        <v>3.2379632124080915E-3</v>
      </c>
      <c r="L94" s="2">
        <f t="shared" si="8"/>
        <v>275.24218810428181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1:37">
      <c r="A95" s="6">
        <v>1841</v>
      </c>
      <c r="B95" s="6">
        <v>283.01704999999998</v>
      </c>
      <c r="C95">
        <v>1965.6219000000001</v>
      </c>
      <c r="D95">
        <v>318.87</v>
      </c>
      <c r="E95" s="1">
        <f t="shared" si="6"/>
        <v>1839</v>
      </c>
      <c r="F95">
        <v>31</v>
      </c>
      <c r="G95" s="2">
        <f t="shared" si="9"/>
        <v>4.9741784037558703E-2</v>
      </c>
      <c r="H95" s="2">
        <f t="shared" si="9"/>
        <v>7.1382834806522619E-2</v>
      </c>
      <c r="I95" s="2">
        <f t="shared" si="9"/>
        <v>8.9966905528023985E-2</v>
      </c>
      <c r="J95" s="2">
        <f t="shared" si="9"/>
        <v>3.7145583671204865E-2</v>
      </c>
      <c r="K95" s="2">
        <f t="shared" si="9"/>
        <v>3.3723746675724696E-3</v>
      </c>
      <c r="L95" s="2">
        <f t="shared" si="8"/>
        <v>275.25160948271088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1:37">
      <c r="A96" s="5">
        <v>1844</v>
      </c>
      <c r="B96" s="5">
        <v>286.49905000000001</v>
      </c>
      <c r="C96">
        <v>1965.7067999999999</v>
      </c>
      <c r="D96">
        <v>317.81</v>
      </c>
      <c r="E96" s="1">
        <f t="shared" si="6"/>
        <v>1840</v>
      </c>
      <c r="F96">
        <v>33</v>
      </c>
      <c r="G96" s="2">
        <f t="shared" si="9"/>
        <v>5.1633802816901428E-2</v>
      </c>
      <c r="H96" s="2">
        <f t="shared" si="9"/>
        <v>7.409725661572801E-2</v>
      </c>
      <c r="I96" s="2">
        <f t="shared" si="9"/>
        <v>9.3416591306790295E-2</v>
      </c>
      <c r="J96" s="2">
        <f t="shared" si="9"/>
        <v>3.8662070908975402E-2</v>
      </c>
      <c r="K96" s="2">
        <f t="shared" si="9"/>
        <v>3.5008476929537669E-3</v>
      </c>
      <c r="L96" s="2">
        <f t="shared" si="8"/>
        <v>275.26131056934133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1:37">
      <c r="A97" s="5">
        <v>1846</v>
      </c>
      <c r="B97" s="5">
        <v>283.29579000000001</v>
      </c>
      <c r="C97">
        <v>1965.789</v>
      </c>
      <c r="D97">
        <v>317.3</v>
      </c>
      <c r="E97" s="1">
        <f t="shared" si="6"/>
        <v>1841</v>
      </c>
      <c r="F97">
        <v>34</v>
      </c>
      <c r="G97" s="2">
        <f t="shared" si="9"/>
        <v>5.3647887323943683E-2</v>
      </c>
      <c r="H97" s="2">
        <f t="shared" si="9"/>
        <v>7.6992004396606611E-2</v>
      </c>
      <c r="I97" s="2">
        <f t="shared" si="9"/>
        <v>9.712044276194351E-2</v>
      </c>
      <c r="J97" s="2">
        <f t="shared" si="9"/>
        <v>4.032666778250546E-2</v>
      </c>
      <c r="K97" s="2">
        <f t="shared" si="9"/>
        <v>3.6726672354085864E-3</v>
      </c>
      <c r="L97" s="2">
        <f t="shared" si="8"/>
        <v>275.2717596695004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1:37">
      <c r="A98" s="5">
        <v>1846</v>
      </c>
      <c r="B98" s="5">
        <v>284.95827500000001</v>
      </c>
      <c r="C98">
        <v>1965.874</v>
      </c>
      <c r="D98">
        <v>318.87</v>
      </c>
      <c r="E98" s="1">
        <f t="shared" si="6"/>
        <v>1842</v>
      </c>
      <c r="F98">
        <v>36</v>
      </c>
      <c r="G98" s="2">
        <f t="shared" si="9"/>
        <v>5.5723004694835702E-2</v>
      </c>
      <c r="H98" s="2">
        <f t="shared" si="9"/>
        <v>7.9972685353403669E-2</v>
      </c>
      <c r="I98" s="2">
        <f t="shared" si="9"/>
        <v>0.10092481358345068</v>
      </c>
      <c r="J98" s="2">
        <f t="shared" si="9"/>
        <v>4.2013542361920522E-2</v>
      </c>
      <c r="K98" s="2">
        <f t="shared" si="9"/>
        <v>3.8238294126527426E-3</v>
      </c>
      <c r="L98" s="2">
        <f t="shared" si="8"/>
        <v>275.28245787540624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1:37">
      <c r="A99" s="5">
        <v>1847.5023593764215</v>
      </c>
      <c r="B99" s="5">
        <v>286.10309999999998</v>
      </c>
      <c r="C99">
        <v>1965.9562000000001</v>
      </c>
      <c r="D99">
        <v>319.42</v>
      </c>
      <c r="E99" s="1">
        <f t="shared" si="6"/>
        <v>1843</v>
      </c>
      <c r="F99">
        <v>37</v>
      </c>
      <c r="G99" s="2">
        <f t="shared" si="9"/>
        <v>5.7920187793427252E-2</v>
      </c>
      <c r="H99" s="2">
        <f t="shared" si="9"/>
        <v>8.3132959794997893E-2</v>
      </c>
      <c r="I99" s="2">
        <f t="shared" si="9"/>
        <v>0.10497858928025085</v>
      </c>
      <c r="J99" s="2">
        <f t="shared" si="9"/>
        <v>4.3838792883940027E-2</v>
      </c>
      <c r="K99" s="2">
        <f t="shared" si="9"/>
        <v>4.0094106213552621E-3</v>
      </c>
      <c r="L99" s="2">
        <f t="shared" si="8"/>
        <v>275.29387994037398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1:37">
      <c r="A100" s="5">
        <v>1849</v>
      </c>
      <c r="B100" s="5">
        <v>287.73346999999995</v>
      </c>
      <c r="C100">
        <v>1966.0410999999999</v>
      </c>
      <c r="D100">
        <v>320.62</v>
      </c>
      <c r="E100" s="1">
        <f t="shared" si="6"/>
        <v>1844</v>
      </c>
      <c r="F100">
        <v>39</v>
      </c>
      <c r="G100" s="2">
        <f t="shared" si="9"/>
        <v>6.0178403755868567E-2</v>
      </c>
      <c r="H100" s="2">
        <f t="shared" si="9"/>
        <v>8.6378436940727846E-2</v>
      </c>
      <c r="I100" s="2">
        <f t="shared" si="9"/>
        <v>0.10912818744471556</v>
      </c>
      <c r="J100" s="2">
        <f t="shared" si="9"/>
        <v>4.5677143473978089E-2</v>
      </c>
      <c r="K100" s="2">
        <f t="shared" si="9"/>
        <v>4.1689196711073816E-3</v>
      </c>
      <c r="L100" s="2">
        <f t="shared" si="8"/>
        <v>275.30553109128641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1:37">
      <c r="A101" s="5">
        <v>1851</v>
      </c>
      <c r="B101" s="5">
        <v>285.17396666666662</v>
      </c>
      <c r="C101">
        <v>1966.126</v>
      </c>
      <c r="D101">
        <v>321.60000000000002</v>
      </c>
      <c r="E101" s="1">
        <f t="shared" si="6"/>
        <v>1845</v>
      </c>
      <c r="F101">
        <v>43</v>
      </c>
      <c r="G101" s="2">
        <f t="shared" si="9"/>
        <v>6.2558685446009413E-2</v>
      </c>
      <c r="H101" s="2">
        <f t="shared" si="9"/>
        <v>8.9802779109021957E-2</v>
      </c>
      <c r="I101" s="2">
        <f t="shared" si="9"/>
        <v>0.11352255663045085</v>
      </c>
      <c r="J101" s="2">
        <f t="shared" si="9"/>
        <v>4.76452166583523E-2</v>
      </c>
      <c r="K101" s="2">
        <f t="shared" si="9"/>
        <v>4.359563513898693E-3</v>
      </c>
      <c r="L101" s="2">
        <f t="shared" si="8"/>
        <v>275.31788880135775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1:37">
      <c r="A102" s="5">
        <v>1852.2881866570406</v>
      </c>
      <c r="B102" s="5">
        <v>288.57463999999999</v>
      </c>
      <c r="C102">
        <v>1966.2027</v>
      </c>
      <c r="D102">
        <v>322.39</v>
      </c>
      <c r="E102" s="1">
        <f t="shared" si="6"/>
        <v>1846</v>
      </c>
      <c r="F102">
        <v>43</v>
      </c>
      <c r="G102" s="2">
        <f t="shared" si="9"/>
        <v>6.5183098591549318E-2</v>
      </c>
      <c r="H102" s="2">
        <f t="shared" si="9"/>
        <v>9.3593287664085228E-2</v>
      </c>
      <c r="I102" s="2">
        <f t="shared" si="9"/>
        <v>0.11845888085362308</v>
      </c>
      <c r="J102" s="2">
        <f t="shared" si="9"/>
        <v>4.9970343577114801E-2</v>
      </c>
      <c r="K102" s="2">
        <f t="shared" si="9"/>
        <v>4.6629882768671055E-3</v>
      </c>
      <c r="L102" s="2">
        <f t="shared" si="8"/>
        <v>275.33186859896324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1:37">
      <c r="A103" s="5">
        <v>1854</v>
      </c>
      <c r="B103" s="5">
        <v>287.02756499999998</v>
      </c>
      <c r="C103">
        <v>1966.2877000000001</v>
      </c>
      <c r="D103">
        <v>323.7</v>
      </c>
      <c r="E103" s="1">
        <f t="shared" si="6"/>
        <v>1847</v>
      </c>
      <c r="F103">
        <v>46</v>
      </c>
      <c r="G103" s="2">
        <f t="shared" ref="G103:K118" si="10">G102*(1-G$5)+G$4*$F102*$L$4/1000</f>
        <v>6.7807511737089224E-2</v>
      </c>
      <c r="H103" s="2">
        <f t="shared" si="10"/>
        <v>9.7373368416779404E-2</v>
      </c>
      <c r="I103" s="2">
        <f t="shared" si="10"/>
        <v>0.12332894669279393</v>
      </c>
      <c r="J103" s="2">
        <f t="shared" si="10"/>
        <v>5.2162643304869999E-2</v>
      </c>
      <c r="K103" s="2">
        <f t="shared" si="10"/>
        <v>4.8470246985234857E-3</v>
      </c>
      <c r="L103" s="2">
        <f t="shared" si="8"/>
        <v>275.34551949485007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1:37">
      <c r="A104" s="5">
        <v>1855</v>
      </c>
      <c r="B104" s="5">
        <v>284.9085</v>
      </c>
      <c r="C104">
        <v>1966.3698999999999</v>
      </c>
      <c r="D104">
        <v>324.08</v>
      </c>
      <c r="E104" s="1">
        <f t="shared" si="6"/>
        <v>1848</v>
      </c>
      <c r="F104">
        <v>47</v>
      </c>
      <c r="G104" s="2">
        <f t="shared" si="10"/>
        <v>7.0615023474178432E-2</v>
      </c>
      <c r="H104" s="2">
        <f t="shared" si="10"/>
        <v>0.10142474019514565</v>
      </c>
      <c r="I104" s="2">
        <f t="shared" si="10"/>
        <v>0.12858434773415406</v>
      </c>
      <c r="J104" s="2">
        <f t="shared" si="10"/>
        <v>5.458181651750707E-2</v>
      </c>
      <c r="K104" s="2">
        <f t="shared" si="10"/>
        <v>5.0994935011844178E-3</v>
      </c>
      <c r="L104" s="2">
        <f t="shared" si="8"/>
        <v>275.3603054214222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1:37">
      <c r="A105" s="5">
        <v>1859</v>
      </c>
      <c r="B105" s="5">
        <v>286.48409000000004</v>
      </c>
      <c r="C105">
        <v>1966.4548</v>
      </c>
      <c r="D105">
        <v>323.75</v>
      </c>
      <c r="E105" s="1">
        <f t="shared" si="6"/>
        <v>1849</v>
      </c>
      <c r="F105">
        <v>50</v>
      </c>
      <c r="G105" s="2">
        <f t="shared" si="10"/>
        <v>7.3483568075117398E-2</v>
      </c>
      <c r="H105" s="2">
        <f t="shared" si="10"/>
        <v>0.10555886324223084</v>
      </c>
      <c r="I105" s="2">
        <f t="shared" si="10"/>
        <v>0.13391944228772401</v>
      </c>
      <c r="J105" s="2">
        <f t="shared" si="10"/>
        <v>5.6980160862054464E-2</v>
      </c>
      <c r="K105" s="2">
        <f t="shared" si="10"/>
        <v>5.2995719274267234E-3</v>
      </c>
      <c r="L105" s="2">
        <f t="shared" si="8"/>
        <v>275.37524160639458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1:37">
      <c r="A106" s="5">
        <v>1862</v>
      </c>
      <c r="B106" s="5">
        <v>286.55107499999997</v>
      </c>
      <c r="C106">
        <v>1966.537</v>
      </c>
      <c r="D106">
        <v>322.38</v>
      </c>
      <c r="E106" s="1">
        <f t="shared" si="6"/>
        <v>1850</v>
      </c>
      <c r="F106">
        <v>54</v>
      </c>
      <c r="G106" s="2">
        <f t="shared" si="10"/>
        <v>7.6535211267605666E-2</v>
      </c>
      <c r="H106" s="2">
        <f t="shared" si="10"/>
        <v>0.10996330333405055</v>
      </c>
      <c r="I106" s="2">
        <f t="shared" si="10"/>
        <v>0.1396336301416678</v>
      </c>
      <c r="J106" s="2">
        <f t="shared" si="10"/>
        <v>5.9593608010300766E-2</v>
      </c>
      <c r="K106" s="2">
        <f t="shared" si="10"/>
        <v>5.5617706977122696E-3</v>
      </c>
      <c r="L106" s="2">
        <f t="shared" si="8"/>
        <v>275.39128752345135</v>
      </c>
      <c r="M106" s="2">
        <f>B100</f>
        <v>287.73346999999995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1:37">
      <c r="A107" s="5">
        <v>1864</v>
      </c>
      <c r="B107" s="5">
        <v>285.40895</v>
      </c>
      <c r="C107">
        <v>1966.6219000000001</v>
      </c>
      <c r="D107">
        <v>320.36</v>
      </c>
      <c r="E107" s="1">
        <f t="shared" si="6"/>
        <v>1851</v>
      </c>
      <c r="F107">
        <v>54</v>
      </c>
      <c r="G107" s="2">
        <f t="shared" si="10"/>
        <v>7.9830985915492994E-2</v>
      </c>
      <c r="H107" s="2">
        <f t="shared" si="10"/>
        <v>0.11473121353394743</v>
      </c>
      <c r="I107" s="2">
        <f t="shared" si="10"/>
        <v>0.14587205761400859</v>
      </c>
      <c r="J107" s="2">
        <f t="shared" si="10"/>
        <v>6.2527240707341433E-2</v>
      </c>
      <c r="K107" s="2">
        <f t="shared" si="10"/>
        <v>5.9085957180594504E-3</v>
      </c>
      <c r="L107" s="2">
        <f t="shared" si="8"/>
        <v>275.40887009348887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1:37">
      <c r="A108" s="5">
        <v>1867</v>
      </c>
      <c r="B108" s="5">
        <v>285.217105</v>
      </c>
      <c r="C108">
        <v>1966.7067999999999</v>
      </c>
      <c r="D108">
        <v>318.64</v>
      </c>
      <c r="E108" s="1">
        <f t="shared" si="6"/>
        <v>1852</v>
      </c>
      <c r="F108">
        <v>57</v>
      </c>
      <c r="G108" s="2">
        <f t="shared" si="10"/>
        <v>8.3126760563380322E-2</v>
      </c>
      <c r="H108" s="2">
        <f t="shared" si="10"/>
        <v>0.11948600707032649</v>
      </c>
      <c r="I108" s="2">
        <f t="shared" si="10"/>
        <v>0.15202674907057337</v>
      </c>
      <c r="J108" s="2">
        <f t="shared" si="10"/>
        <v>6.5293284191315623E-2</v>
      </c>
      <c r="K108" s="2">
        <f t="shared" si="10"/>
        <v>6.1189557264554736E-3</v>
      </c>
      <c r="L108" s="2">
        <f t="shared" si="8"/>
        <v>275.42605175662203</v>
      </c>
      <c r="M108" s="2">
        <f>B101</f>
        <v>285.17396666666662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1:37">
      <c r="A109" s="5">
        <v>1869.092161647889</v>
      </c>
      <c r="B109" s="5">
        <v>287.68864500000001</v>
      </c>
      <c r="C109">
        <v>1966.789</v>
      </c>
      <c r="D109">
        <v>318.10000000000002</v>
      </c>
      <c r="E109" s="1">
        <f t="shared" si="6"/>
        <v>1853</v>
      </c>
      <c r="F109">
        <v>59</v>
      </c>
      <c r="G109" s="2">
        <f t="shared" si="10"/>
        <v>8.6605633802816939E-2</v>
      </c>
      <c r="H109" s="2">
        <f t="shared" si="10"/>
        <v>0.12450941016836632</v>
      </c>
      <c r="I109" s="2">
        <f t="shared" si="10"/>
        <v>0.15854953269309094</v>
      </c>
      <c r="J109" s="2">
        <f t="shared" si="10"/>
        <v>6.8253424983145988E-2</v>
      </c>
      <c r="K109" s="2">
        <f t="shared" si="10"/>
        <v>6.3873905915476032E-3</v>
      </c>
      <c r="L109" s="2">
        <f t="shared" si="8"/>
        <v>275.44430539223896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1:37">
      <c r="A110" s="5">
        <v>1870</v>
      </c>
      <c r="B110" s="5">
        <v>287.39724999999999</v>
      </c>
      <c r="C110">
        <v>1966.874</v>
      </c>
      <c r="D110">
        <v>319.77999999999997</v>
      </c>
      <c r="E110" s="1">
        <f t="shared" si="6"/>
        <v>1854</v>
      </c>
      <c r="F110">
        <v>69</v>
      </c>
      <c r="G110" s="2">
        <f t="shared" si="10"/>
        <v>9.0206572769953086E-2</v>
      </c>
      <c r="H110" s="2">
        <f t="shared" si="10"/>
        <v>0.12970678716151648</v>
      </c>
      <c r="I110" s="2">
        <f t="shared" si="10"/>
        <v>0.16528523298001818</v>
      </c>
      <c r="J110" s="2">
        <f t="shared" si="10"/>
        <v>7.1279204021829703E-2</v>
      </c>
      <c r="K110" s="2">
        <f t="shared" si="10"/>
        <v>6.6441012809768281E-3</v>
      </c>
      <c r="L110" s="2">
        <f t="shared" si="8"/>
        <v>275.4631218982143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1:37">
      <c r="A111" s="5">
        <v>1873</v>
      </c>
      <c r="B111" s="5">
        <v>287.16828499999997</v>
      </c>
      <c r="C111">
        <v>1966.9562000000001</v>
      </c>
      <c r="D111">
        <v>321.02999999999997</v>
      </c>
      <c r="E111" s="1">
        <f t="shared" si="6"/>
        <v>1855</v>
      </c>
      <c r="F111">
        <v>71</v>
      </c>
      <c r="G111" s="2">
        <f t="shared" si="10"/>
        <v>9.4417840375586884E-2</v>
      </c>
      <c r="H111" s="2">
        <f t="shared" si="10"/>
        <v>0.13582883315131003</v>
      </c>
      <c r="I111" s="2">
        <f t="shared" si="10"/>
        <v>0.17343286996702248</v>
      </c>
      <c r="J111" s="2">
        <f t="shared" si="10"/>
        <v>7.5305838736831401E-2</v>
      </c>
      <c r="K111" s="2">
        <f t="shared" si="10"/>
        <v>7.2692877528667387E-3</v>
      </c>
      <c r="L111" s="2">
        <f t="shared" si="8"/>
        <v>275.48625466998362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1:37">
      <c r="A112" s="5">
        <v>1874</v>
      </c>
      <c r="B112" s="5">
        <v>290.52176999999995</v>
      </c>
      <c r="C112">
        <v>1967.0410999999999</v>
      </c>
      <c r="D112">
        <v>322.33</v>
      </c>
      <c r="E112" s="1">
        <f t="shared" si="6"/>
        <v>1856</v>
      </c>
      <c r="F112">
        <v>76</v>
      </c>
      <c r="G112" s="2">
        <f t="shared" si="10"/>
        <v>9.8751173708920212E-2</v>
      </c>
      <c r="H112" s="2">
        <f t="shared" si="10"/>
        <v>0.14212183063676986</v>
      </c>
      <c r="I112" s="2">
        <f t="shared" si="10"/>
        <v>0.18177161383583249</v>
      </c>
      <c r="J112" s="2">
        <f t="shared" si="10"/>
        <v>7.9337186253757783E-2</v>
      </c>
      <c r="K112" s="2">
        <f t="shared" si="10"/>
        <v>7.7423792297205626E-3</v>
      </c>
      <c r="L112" s="2">
        <f t="shared" si="8"/>
        <v>275.50972418366501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1:37">
      <c r="A113" s="5">
        <v>1878</v>
      </c>
      <c r="B113" s="5">
        <v>288.79094999999995</v>
      </c>
      <c r="C113">
        <v>1967.126</v>
      </c>
      <c r="D113">
        <v>322.5</v>
      </c>
      <c r="E113" s="1">
        <f t="shared" si="6"/>
        <v>1857</v>
      </c>
      <c r="F113">
        <v>77</v>
      </c>
      <c r="G113" s="2">
        <f t="shared" si="10"/>
        <v>0.10338967136150237</v>
      </c>
      <c r="H113" s="2">
        <f t="shared" si="10"/>
        <v>0.14886699946606516</v>
      </c>
      <c r="I113" s="2">
        <f t="shared" si="10"/>
        <v>0.19074960365753016</v>
      </c>
      <c r="J113" s="2">
        <f t="shared" si="10"/>
        <v>8.372509002110759E-2</v>
      </c>
      <c r="K113" s="2">
        <f t="shared" si="10"/>
        <v>8.2640654993186968E-3</v>
      </c>
      <c r="L113" s="2">
        <f t="shared" si="8"/>
        <v>275.53499543000555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1:37">
      <c r="A114" s="5">
        <v>1883</v>
      </c>
      <c r="B114" s="5">
        <v>291.87700000000001</v>
      </c>
      <c r="C114">
        <v>1967.2027</v>
      </c>
      <c r="D114">
        <v>323.04000000000002</v>
      </c>
      <c r="E114" s="1">
        <f t="shared" si="6"/>
        <v>1858</v>
      </c>
      <c r="F114">
        <v>78</v>
      </c>
      <c r="G114" s="2">
        <f t="shared" si="10"/>
        <v>0.1080892018779343</v>
      </c>
      <c r="H114" s="2">
        <f t="shared" si="10"/>
        <v>0.15568750884784924</v>
      </c>
      <c r="I114" s="2">
        <f t="shared" si="10"/>
        <v>0.19975732011208866</v>
      </c>
      <c r="J114" s="2">
        <f t="shared" si="10"/>
        <v>8.7979697533180135E-2</v>
      </c>
      <c r="K114" s="2">
        <f t="shared" si="10"/>
        <v>8.6274325733885857E-3</v>
      </c>
      <c r="L114" s="2">
        <f t="shared" si="8"/>
        <v>275.56014116094445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1:37">
      <c r="A115" s="5">
        <v>1884</v>
      </c>
      <c r="B115" s="5">
        <v>289.80905999999999</v>
      </c>
      <c r="C115">
        <v>1967.2877000000001</v>
      </c>
      <c r="D115">
        <v>324.42</v>
      </c>
      <c r="E115" s="1">
        <f t="shared" si="6"/>
        <v>1859</v>
      </c>
      <c r="F115">
        <v>83</v>
      </c>
      <c r="G115" s="2">
        <f t="shared" si="10"/>
        <v>0.11284976525821599</v>
      </c>
      <c r="H115" s="2">
        <f t="shared" si="10"/>
        <v>0.16258315151800956</v>
      </c>
      <c r="I115" s="2">
        <f t="shared" si="10"/>
        <v>0.20879436419033309</v>
      </c>
      <c r="J115" s="2">
        <f t="shared" si="10"/>
        <v>9.2108623585975338E-2</v>
      </c>
      <c r="K115" s="2">
        <f t="shared" si="10"/>
        <v>8.8947742013495579E-3</v>
      </c>
      <c r="L115" s="2">
        <f t="shared" si="8"/>
        <v>275.58523067875387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1:37">
      <c r="A116" s="5">
        <v>1884.3545217441565</v>
      </c>
      <c r="B116" s="5">
        <v>289.01265999999998</v>
      </c>
      <c r="C116">
        <v>1967.3698999999999</v>
      </c>
      <c r="D116">
        <v>325</v>
      </c>
      <c r="E116" s="1">
        <f t="shared" si="6"/>
        <v>1860</v>
      </c>
      <c r="F116">
        <v>91</v>
      </c>
      <c r="G116" s="2">
        <f t="shared" si="10"/>
        <v>0.11791549295774652</v>
      </c>
      <c r="H116" s="2">
        <f t="shared" si="10"/>
        <v>0.16992930763708347</v>
      </c>
      <c r="I116" s="2">
        <f t="shared" si="10"/>
        <v>0.21846128120597164</v>
      </c>
      <c r="J116" s="2">
        <f t="shared" si="10"/>
        <v>9.6588531534212541E-2</v>
      </c>
      <c r="K116" s="2">
        <f t="shared" si="10"/>
        <v>9.2916668793629337E-3</v>
      </c>
      <c r="L116" s="2">
        <f t="shared" si="8"/>
        <v>275.61218628021436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1:37">
      <c r="A117" s="5">
        <v>1886</v>
      </c>
      <c r="B117" s="5">
        <v>290.62266999999997</v>
      </c>
      <c r="C117">
        <v>1967.4548</v>
      </c>
      <c r="D117">
        <v>324.08999999999997</v>
      </c>
      <c r="E117" s="1">
        <f t="shared" si="6"/>
        <v>1861</v>
      </c>
      <c r="F117">
        <v>95</v>
      </c>
      <c r="G117" s="2">
        <f t="shared" si="10"/>
        <v>0.12346948356807516</v>
      </c>
      <c r="H117" s="2">
        <f t="shared" si="10"/>
        <v>0.17800642796994795</v>
      </c>
      <c r="I117" s="2">
        <f t="shared" si="10"/>
        <v>0.22920032084185249</v>
      </c>
      <c r="J117" s="2">
        <f t="shared" si="10"/>
        <v>0.10175148356169764</v>
      </c>
      <c r="K117" s="2">
        <f t="shared" si="10"/>
        <v>9.907981311653595E-3</v>
      </c>
      <c r="L117" s="2">
        <f t="shared" si="8"/>
        <v>275.6423356972532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1:37">
      <c r="A118" s="5">
        <v>1887</v>
      </c>
      <c r="B118" s="5">
        <v>293.71867500000002</v>
      </c>
      <c r="C118">
        <v>1967.537</v>
      </c>
      <c r="D118">
        <v>322.54000000000002</v>
      </c>
      <c r="E118" s="1">
        <f t="shared" si="6"/>
        <v>1862</v>
      </c>
      <c r="F118">
        <v>97</v>
      </c>
      <c r="G118" s="2">
        <f t="shared" si="10"/>
        <v>0.12926760563380285</v>
      </c>
      <c r="H118" s="2">
        <f t="shared" si="10"/>
        <v>0.18643691475773536</v>
      </c>
      <c r="I118" s="2">
        <f t="shared" si="10"/>
        <v>0.24039615344071119</v>
      </c>
      <c r="J118" s="2">
        <f t="shared" si="10"/>
        <v>0.10708897593949951</v>
      </c>
      <c r="K118" s="2">
        <f t="shared" si="10"/>
        <v>1.0469588338091314E-2</v>
      </c>
      <c r="L118" s="2">
        <f t="shared" si="8"/>
        <v>275.67365923810985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1:37">
      <c r="A119" s="5">
        <v>1889</v>
      </c>
      <c r="B119" s="5">
        <v>291.51727</v>
      </c>
      <c r="C119">
        <v>1967.6219000000001</v>
      </c>
      <c r="D119">
        <v>320.92</v>
      </c>
      <c r="E119" s="1">
        <f t="shared" si="6"/>
        <v>1863</v>
      </c>
      <c r="F119">
        <v>104</v>
      </c>
      <c r="G119" s="2">
        <f t="shared" ref="G119:K134" si="11">G118*(1-G$5)+G$4*$F118*$L$4/1000</f>
        <v>0.13518779342723009</v>
      </c>
      <c r="H119" s="2">
        <f t="shared" si="11"/>
        <v>0.19503200245153268</v>
      </c>
      <c r="I119" s="2">
        <f t="shared" si="11"/>
        <v>0.25174217816249217</v>
      </c>
      <c r="J119" s="2">
        <f t="shared" si="11"/>
        <v>0.11235629594209656</v>
      </c>
      <c r="K119" s="2">
        <f t="shared" si="11"/>
        <v>1.0904116931950857E-2</v>
      </c>
      <c r="L119" s="2">
        <f t="shared" si="8"/>
        <v>275.7052223869153</v>
      </c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1:37">
      <c r="A120" s="5">
        <v>1889</v>
      </c>
      <c r="B120" s="5">
        <v>292.22812499999998</v>
      </c>
      <c r="C120">
        <v>1967.7067999999999</v>
      </c>
      <c r="D120">
        <v>319.25</v>
      </c>
      <c r="E120" s="1">
        <f t="shared" si="6"/>
        <v>1864</v>
      </c>
      <c r="F120">
        <v>112</v>
      </c>
      <c r="G120" s="2">
        <f t="shared" si="11"/>
        <v>0.14153521126760568</v>
      </c>
      <c r="H120" s="2">
        <f t="shared" si="11"/>
        <v>0.20426072179740112</v>
      </c>
      <c r="I120" s="2">
        <f t="shared" si="11"/>
        <v>0.26398755274493857</v>
      </c>
      <c r="J120" s="2">
        <f t="shared" si="11"/>
        <v>0.11814430675676638</v>
      </c>
      <c r="K120" s="2">
        <f t="shared" si="11"/>
        <v>1.1496310344301069E-2</v>
      </c>
      <c r="L120" s="2">
        <f t="shared" si="8"/>
        <v>275.73942410291102</v>
      </c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1:37">
      <c r="A121" s="5">
        <v>1892.0852779669451</v>
      </c>
      <c r="B121" s="5">
        <v>294.65444500000001</v>
      </c>
      <c r="C121">
        <v>1967.789</v>
      </c>
      <c r="D121">
        <v>319.39</v>
      </c>
      <c r="E121" s="1">
        <f t="shared" si="6"/>
        <v>1865</v>
      </c>
      <c r="F121">
        <v>119</v>
      </c>
      <c r="G121" s="2">
        <f t="shared" si="11"/>
        <v>0.1483708920187794</v>
      </c>
      <c r="H121" s="2">
        <f t="shared" si="11"/>
        <v>0.21421522636933563</v>
      </c>
      <c r="I121" s="2">
        <f t="shared" si="11"/>
        <v>0.27727044030209569</v>
      </c>
      <c r="J121" s="2">
        <f t="shared" si="11"/>
        <v>0.12454063384641034</v>
      </c>
      <c r="K121" s="2">
        <f t="shared" si="11"/>
        <v>1.2231080659831414E-2</v>
      </c>
      <c r="L121" s="2">
        <f t="shared" si="8"/>
        <v>275.77662827319648</v>
      </c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1:37">
      <c r="A122" s="5">
        <v>1893</v>
      </c>
      <c r="B122" s="5">
        <v>294.59803333333332</v>
      </c>
      <c r="C122">
        <v>1967.874</v>
      </c>
      <c r="D122">
        <v>320.73</v>
      </c>
      <c r="E122" s="1">
        <f t="shared" si="6"/>
        <v>1866</v>
      </c>
      <c r="F122">
        <v>122</v>
      </c>
      <c r="G122" s="2">
        <f t="shared" si="11"/>
        <v>0.15563380281690148</v>
      </c>
      <c r="H122" s="2">
        <f t="shared" si="11"/>
        <v>0.22479962279686366</v>
      </c>
      <c r="I122" s="2">
        <f t="shared" si="11"/>
        <v>0.2914266799540296</v>
      </c>
      <c r="J122" s="2">
        <f t="shared" si="11"/>
        <v>0.13139315512267852</v>
      </c>
      <c r="K122" s="2">
        <f t="shared" si="11"/>
        <v>1.3005379881699876E-2</v>
      </c>
      <c r="L122" s="2">
        <f t="shared" si="8"/>
        <v>275.81625864057219</v>
      </c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1:37">
      <c r="A123" s="5">
        <v>1894</v>
      </c>
      <c r="B123" s="5">
        <v>293.84083500000003</v>
      </c>
      <c r="C123">
        <v>1967.9562000000001</v>
      </c>
      <c r="D123">
        <v>321.95999999999998</v>
      </c>
      <c r="E123" s="1">
        <f t="shared" si="6"/>
        <v>1867</v>
      </c>
      <c r="F123">
        <v>130</v>
      </c>
      <c r="G123" s="2">
        <f t="shared" si="11"/>
        <v>0.16307981220657283</v>
      </c>
      <c r="H123" s="2">
        <f t="shared" si="11"/>
        <v>0.23563659137419701</v>
      </c>
      <c r="I123" s="2">
        <f t="shared" si="11"/>
        <v>0.30584361006389127</v>
      </c>
      <c r="J123" s="2">
        <f t="shared" si="11"/>
        <v>0.13820632607782224</v>
      </c>
      <c r="K123" s="2">
        <f t="shared" si="11"/>
        <v>1.3615861169977268E-2</v>
      </c>
      <c r="L123" s="2">
        <f t="shared" si="8"/>
        <v>275.85638220089248</v>
      </c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1:37">
      <c r="A124" s="5">
        <v>1896</v>
      </c>
      <c r="B124" s="5">
        <v>298.15635500000002</v>
      </c>
      <c r="C124">
        <v>1968.0409999999999</v>
      </c>
      <c r="D124">
        <v>322.57</v>
      </c>
      <c r="E124" s="1">
        <f t="shared" si="6"/>
        <v>1868</v>
      </c>
      <c r="F124">
        <v>135</v>
      </c>
      <c r="G124" s="2">
        <f t="shared" si="11"/>
        <v>0.17101408450704231</v>
      </c>
      <c r="H124" s="2">
        <f t="shared" si="11"/>
        <v>0.24719492083587488</v>
      </c>
      <c r="I124" s="2">
        <f t="shared" si="11"/>
        <v>0.3212689051927155</v>
      </c>
      <c r="J124" s="2">
        <f t="shared" si="11"/>
        <v>0.14556924913206956</v>
      </c>
      <c r="K124" s="2">
        <f t="shared" si="11"/>
        <v>1.4361723642958468E-2</v>
      </c>
      <c r="L124" s="2">
        <f t="shared" si="8"/>
        <v>275.89940888331068</v>
      </c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1:37">
      <c r="A125" s="5">
        <v>1899</v>
      </c>
      <c r="B125" s="5">
        <v>294.71417500000001</v>
      </c>
      <c r="C125">
        <v>1968.1257000000001</v>
      </c>
      <c r="D125">
        <v>323.14999999999998</v>
      </c>
      <c r="E125" s="1">
        <f t="shared" si="6"/>
        <v>1869</v>
      </c>
      <c r="F125">
        <v>142</v>
      </c>
      <c r="G125" s="2">
        <f t="shared" si="11"/>
        <v>0.17925352112676063</v>
      </c>
      <c r="H125" s="2">
        <f t="shared" si="11"/>
        <v>0.25919093655569109</v>
      </c>
      <c r="I125" s="2">
        <f t="shared" si="11"/>
        <v>0.3372383262188145</v>
      </c>
      <c r="J125" s="2">
        <f t="shared" si="11"/>
        <v>0.15309840600028318</v>
      </c>
      <c r="K125" s="2">
        <f t="shared" si="11"/>
        <v>1.5048853884788209E-2</v>
      </c>
      <c r="L125" s="2">
        <f t="shared" si="8"/>
        <v>275.94383004378636</v>
      </c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1:37">
      <c r="A126" s="5">
        <v>1899</v>
      </c>
      <c r="B126" s="5">
        <v>295.99701999999996</v>
      </c>
      <c r="C126">
        <v>1968.2049</v>
      </c>
      <c r="D126">
        <v>323.89</v>
      </c>
      <c r="E126" s="1">
        <f t="shared" si="6"/>
        <v>1870</v>
      </c>
      <c r="F126">
        <v>147</v>
      </c>
      <c r="G126" s="2">
        <f t="shared" si="11"/>
        <v>0.18792018779342728</v>
      </c>
      <c r="H126" s="2">
        <f t="shared" si="11"/>
        <v>0.27181122787289291</v>
      </c>
      <c r="I126" s="2">
        <f t="shared" si="11"/>
        <v>0.35404503903283641</v>
      </c>
      <c r="J126" s="2">
        <f t="shared" si="11"/>
        <v>0.16101904205132372</v>
      </c>
      <c r="K126" s="2">
        <f t="shared" si="11"/>
        <v>1.5794257941326287E-2</v>
      </c>
      <c r="L126" s="2">
        <f t="shared" si="8"/>
        <v>275.99058975469183</v>
      </c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1:37">
      <c r="A127" s="5">
        <v>1899</v>
      </c>
      <c r="B127" s="5">
        <v>296.207425</v>
      </c>
      <c r="C127">
        <v>1968.2896000000001</v>
      </c>
      <c r="D127">
        <v>325.02</v>
      </c>
      <c r="E127" s="1">
        <f t="shared" si="6"/>
        <v>1871</v>
      </c>
      <c r="F127">
        <v>156</v>
      </c>
      <c r="G127" s="2">
        <f t="shared" si="11"/>
        <v>0.19689201877934279</v>
      </c>
      <c r="H127" s="2">
        <f t="shared" si="11"/>
        <v>0.28486628395941649</v>
      </c>
      <c r="I127" s="2">
        <f t="shared" si="11"/>
        <v>0.37137733550514834</v>
      </c>
      <c r="J127" s="2">
        <f t="shared" si="11"/>
        <v>0.16907405152619248</v>
      </c>
      <c r="K127" s="2">
        <f t="shared" si="11"/>
        <v>1.6481110139528358E-2</v>
      </c>
      <c r="L127" s="2">
        <f t="shared" si="8"/>
        <v>276.0386907999096</v>
      </c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1:37">
      <c r="A128" s="5">
        <v>1900.7815002589052</v>
      </c>
      <c r="B128" s="5">
        <v>296.4563</v>
      </c>
      <c r="C128">
        <v>1968.3715999999999</v>
      </c>
      <c r="D128">
        <v>325.57</v>
      </c>
      <c r="E128" s="1">
        <f t="shared" si="6"/>
        <v>1872</v>
      </c>
      <c r="F128">
        <v>173</v>
      </c>
      <c r="G128" s="2">
        <f t="shared" si="11"/>
        <v>0.20641314553990617</v>
      </c>
      <c r="H128" s="2">
        <f t="shared" si="11"/>
        <v>0.29873049561884224</v>
      </c>
      <c r="I128" s="2">
        <f t="shared" si="11"/>
        <v>0.38982909989531839</v>
      </c>
      <c r="J128" s="2">
        <f t="shared" si="11"/>
        <v>0.1777252416617118</v>
      </c>
      <c r="K128" s="2">
        <f t="shared" si="11"/>
        <v>1.7320242267696538E-2</v>
      </c>
      <c r="L128" s="2">
        <f t="shared" si="8"/>
        <v>276.09001822498345</v>
      </c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1:37">
      <c r="A129" s="5">
        <v>1902</v>
      </c>
      <c r="B129" s="5">
        <v>295.67980999999997</v>
      </c>
      <c r="C129">
        <v>1968.4563000000001</v>
      </c>
      <c r="D129">
        <v>325.36</v>
      </c>
      <c r="E129" s="1">
        <f t="shared" si="6"/>
        <v>1873</v>
      </c>
      <c r="F129">
        <v>184</v>
      </c>
      <c r="G129" s="2">
        <f t="shared" si="11"/>
        <v>0.21697183098591555</v>
      </c>
      <c r="H129" s="2">
        <f t="shared" si="11"/>
        <v>0.31415281054891597</v>
      </c>
      <c r="I129" s="2">
        <f t="shared" si="11"/>
        <v>0.41058718394974597</v>
      </c>
      <c r="J129" s="2">
        <f t="shared" si="11"/>
        <v>0.18787752166719446</v>
      </c>
      <c r="K129" s="2">
        <f t="shared" si="11"/>
        <v>1.8627323696708151E-2</v>
      </c>
      <c r="L129" s="2">
        <f t="shared" si="8"/>
        <v>276.14821667084846</v>
      </c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1:37">
      <c r="A130" s="5">
        <v>1902</v>
      </c>
      <c r="B130" s="5">
        <v>294.96305000000001</v>
      </c>
      <c r="C130">
        <v>1968.5382999999999</v>
      </c>
      <c r="D130">
        <v>324.14</v>
      </c>
      <c r="E130" s="1">
        <f t="shared" si="6"/>
        <v>1874</v>
      </c>
      <c r="F130">
        <v>174</v>
      </c>
      <c r="G130" s="2">
        <f t="shared" si="11"/>
        <v>0.22820187793427235</v>
      </c>
      <c r="H130" s="2">
        <f t="shared" si="11"/>
        <v>0.33056556207926358</v>
      </c>
      <c r="I130" s="2">
        <f t="shared" si="11"/>
        <v>0.43271922237473287</v>
      </c>
      <c r="J130" s="2">
        <f t="shared" si="11"/>
        <v>0.19874091364546542</v>
      </c>
      <c r="K130" s="2">
        <f t="shared" si="11"/>
        <v>1.9936540583027323E-2</v>
      </c>
      <c r="L130" s="2">
        <f t="shared" si="8"/>
        <v>276.21016411661674</v>
      </c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1:37">
      <c r="A131" s="5">
        <v>1904</v>
      </c>
      <c r="B131" s="5">
        <v>295.12097999999997</v>
      </c>
      <c r="C131">
        <v>1968.623</v>
      </c>
      <c r="D131">
        <v>322.11</v>
      </c>
      <c r="E131" s="1">
        <f t="shared" si="6"/>
        <v>1875</v>
      </c>
      <c r="F131">
        <v>188</v>
      </c>
      <c r="G131" s="2">
        <f t="shared" si="11"/>
        <v>0.23882159624413152</v>
      </c>
      <c r="H131" s="2">
        <f t="shared" si="11"/>
        <v>0.34599419450326874</v>
      </c>
      <c r="I131" s="2">
        <f t="shared" si="11"/>
        <v>0.45305184353103534</v>
      </c>
      <c r="J131" s="2">
        <f t="shared" si="11"/>
        <v>0.20781000527275781</v>
      </c>
      <c r="K131" s="2">
        <f t="shared" si="11"/>
        <v>2.0261137196718296E-2</v>
      </c>
      <c r="L131" s="2">
        <f t="shared" si="8"/>
        <v>276.26593877674793</v>
      </c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1:37">
      <c r="A132" s="5">
        <v>1904.7531922755438</v>
      </c>
      <c r="B132" s="5">
        <v>299.0446</v>
      </c>
      <c r="C132">
        <v>1968.7076999999999</v>
      </c>
      <c r="D132">
        <v>320.33</v>
      </c>
      <c r="E132" s="1">
        <f t="shared" si="6"/>
        <v>1876</v>
      </c>
      <c r="F132">
        <v>191</v>
      </c>
      <c r="G132" s="2">
        <f t="shared" si="11"/>
        <v>0.25029577464788738</v>
      </c>
      <c r="H132" s="2">
        <f t="shared" si="11"/>
        <v>0.36269493628877814</v>
      </c>
      <c r="I132" s="2">
        <f t="shared" si="11"/>
        <v>0.47521483410831011</v>
      </c>
      <c r="J132" s="2">
        <f t="shared" si="11"/>
        <v>0.21800420069555382</v>
      </c>
      <c r="K132" s="2">
        <f t="shared" si="11"/>
        <v>2.1115291990265933E-2</v>
      </c>
      <c r="L132" s="2">
        <f t="shared" si="8"/>
        <v>276.32732503773082</v>
      </c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1:37">
      <c r="A133" s="5">
        <v>1906</v>
      </c>
      <c r="B133" s="5">
        <v>296.85449999999997</v>
      </c>
      <c r="C133">
        <v>1968.7896000000001</v>
      </c>
      <c r="D133">
        <v>320.25</v>
      </c>
      <c r="E133" s="1">
        <f t="shared" si="6"/>
        <v>1877</v>
      </c>
      <c r="F133">
        <v>194</v>
      </c>
      <c r="G133" s="2">
        <f t="shared" si="11"/>
        <v>0.26195305164319255</v>
      </c>
      <c r="H133" s="2">
        <f t="shared" si="11"/>
        <v>0.37963142397513761</v>
      </c>
      <c r="I133" s="2">
        <f t="shared" si="11"/>
        <v>0.49753104360124145</v>
      </c>
      <c r="J133" s="2">
        <f t="shared" si="11"/>
        <v>0.22796814645897281</v>
      </c>
      <c r="K133" s="2">
        <f t="shared" si="11"/>
        <v>2.1774208131115622E-2</v>
      </c>
      <c r="L133" s="2">
        <f t="shared" si="8"/>
        <v>276.38885787380968</v>
      </c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1:37">
      <c r="A134" s="5">
        <v>1906</v>
      </c>
      <c r="B134" s="5">
        <v>298.54685000000001</v>
      </c>
      <c r="C134">
        <v>1968.8742999999999</v>
      </c>
      <c r="D134">
        <v>321.32</v>
      </c>
      <c r="E134" s="1">
        <f t="shared" si="6"/>
        <v>1878</v>
      </c>
      <c r="F134">
        <v>196</v>
      </c>
      <c r="G134" s="2">
        <f t="shared" si="11"/>
        <v>0.27379342723004702</v>
      </c>
      <c r="H134" s="2">
        <f t="shared" si="11"/>
        <v>0.39680300901832533</v>
      </c>
      <c r="I134" s="2">
        <f t="shared" si="11"/>
        <v>0.51999841541117608</v>
      </c>
      <c r="J134" s="2">
        <f t="shared" si="11"/>
        <v>0.23771499600218349</v>
      </c>
      <c r="K134" s="2">
        <f t="shared" si="11"/>
        <v>2.2314706043143024E-2</v>
      </c>
      <c r="L134" s="2">
        <f t="shared" si="8"/>
        <v>276.45062455370487</v>
      </c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1:37">
      <c r="A135" s="5">
        <v>1909</v>
      </c>
      <c r="B135" s="5">
        <v>300.44690500000002</v>
      </c>
      <c r="C135">
        <v>1968.9563000000001</v>
      </c>
      <c r="D135">
        <v>322.89</v>
      </c>
      <c r="E135" s="1">
        <f t="shared" ref="E135:E198" si="12">1+E134</f>
        <v>1879</v>
      </c>
      <c r="F135">
        <v>210</v>
      </c>
      <c r="G135" s="2">
        <f t="shared" ref="G135:K150" si="13">G134*(1-G$5)+G$4*$F134*$L$4/1000</f>
        <v>0.285755868544601</v>
      </c>
      <c r="H135" s="2">
        <f t="shared" si="13"/>
        <v>0.41411514794486831</v>
      </c>
      <c r="I135" s="2">
        <f t="shared" si="13"/>
        <v>0.54246468580261031</v>
      </c>
      <c r="J135" s="2">
        <f t="shared" si="13"/>
        <v>0.24713978045770851</v>
      </c>
      <c r="K135" s="2">
        <f t="shared" si="13"/>
        <v>2.273643131191333E-2</v>
      </c>
      <c r="L135" s="2">
        <f t="shared" ref="L135:L198" si="14">SUM(G135:K135,L$5)</f>
        <v>276.51221191406171</v>
      </c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1:37">
      <c r="A136" s="5">
        <v>1911.5</v>
      </c>
      <c r="B136" s="5">
        <v>298.39029749999997</v>
      </c>
      <c r="C136">
        <v>1969.0410999999999</v>
      </c>
      <c r="D136">
        <v>324</v>
      </c>
      <c r="E136" s="1">
        <f t="shared" si="12"/>
        <v>1880</v>
      </c>
      <c r="F136">
        <v>236</v>
      </c>
      <c r="G136" s="2">
        <f t="shared" si="13"/>
        <v>0.29857276995305171</v>
      </c>
      <c r="H136" s="2">
        <f t="shared" si="13"/>
        <v>0.43269421465021124</v>
      </c>
      <c r="I136" s="2">
        <f t="shared" si="13"/>
        <v>0.56673268646087027</v>
      </c>
      <c r="J136" s="2">
        <f t="shared" si="13"/>
        <v>0.25766934909570688</v>
      </c>
      <c r="K136" s="2">
        <f t="shared" si="13"/>
        <v>2.364949761270323E-2</v>
      </c>
      <c r="L136" s="2">
        <f t="shared" si="14"/>
        <v>276.57931851777255</v>
      </c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1:37">
      <c r="A137" s="5">
        <v>1913</v>
      </c>
      <c r="B137" s="5">
        <v>300.73694999999998</v>
      </c>
      <c r="C137">
        <v>1969.126</v>
      </c>
      <c r="D137">
        <v>324.42</v>
      </c>
      <c r="E137" s="1">
        <f t="shared" si="12"/>
        <v>1881</v>
      </c>
      <c r="F137">
        <v>243</v>
      </c>
      <c r="G137" s="2">
        <f t="shared" si="13"/>
        <v>0.3129765258215963</v>
      </c>
      <c r="H137" s="2">
        <f t="shared" si="13"/>
        <v>0.45366348434153453</v>
      </c>
      <c r="I137" s="2">
        <f t="shared" si="13"/>
        <v>0.59458105035403874</v>
      </c>
      <c r="J137" s="2">
        <f t="shared" si="13"/>
        <v>0.27064903977334032</v>
      </c>
      <c r="K137" s="2">
        <f t="shared" si="13"/>
        <v>2.5423957595478011E-2</v>
      </c>
      <c r="L137" s="2">
        <f t="shared" si="14"/>
        <v>276.65729405788596</v>
      </c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1:37">
      <c r="A138" s="5">
        <v>1914</v>
      </c>
      <c r="B138" s="5">
        <v>300.01884000000001</v>
      </c>
      <c r="C138">
        <v>1969.2027</v>
      </c>
      <c r="D138">
        <v>325.63</v>
      </c>
      <c r="E138" s="1">
        <f t="shared" si="12"/>
        <v>1882</v>
      </c>
      <c r="F138">
        <v>256</v>
      </c>
      <c r="G138" s="2">
        <f t="shared" si="13"/>
        <v>0.32780751173708927</v>
      </c>
      <c r="H138" s="2">
        <f t="shared" si="13"/>
        <v>0.47523234394027247</v>
      </c>
      <c r="I138" s="2">
        <f t="shared" si="13"/>
        <v>0.62310725954773727</v>
      </c>
      <c r="J138" s="2">
        <f t="shared" si="13"/>
        <v>0.28370883777295586</v>
      </c>
      <c r="K138" s="2">
        <f t="shared" si="13"/>
        <v>2.6828860477116648E-2</v>
      </c>
      <c r="L138" s="2">
        <f t="shared" si="14"/>
        <v>276.73668481347516</v>
      </c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1:37">
      <c r="A139" s="5">
        <v>1914</v>
      </c>
      <c r="B139" s="5">
        <v>300.68717500000002</v>
      </c>
      <c r="C139">
        <v>1969.2877000000001</v>
      </c>
      <c r="D139">
        <v>326.66000000000003</v>
      </c>
      <c r="E139" s="1">
        <f t="shared" si="12"/>
        <v>1883</v>
      </c>
      <c r="F139">
        <v>272</v>
      </c>
      <c r="G139" s="2">
        <f t="shared" si="13"/>
        <v>0.34343192488262919</v>
      </c>
      <c r="H139" s="2">
        <f t="shared" si="13"/>
        <v>0.49796252423835252</v>
      </c>
      <c r="I139" s="2">
        <f t="shared" si="13"/>
        <v>0.6532036240355622</v>
      </c>
      <c r="J139" s="2">
        <f t="shared" si="13"/>
        <v>0.29754839216720708</v>
      </c>
      <c r="K139" s="2">
        <f t="shared" si="13"/>
        <v>2.8291305787246764E-2</v>
      </c>
      <c r="L139" s="2">
        <f t="shared" si="14"/>
        <v>276.82043777111102</v>
      </c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1:37">
      <c r="A140" s="5">
        <v>1916</v>
      </c>
      <c r="B140" s="5">
        <v>301.33425</v>
      </c>
      <c r="C140">
        <v>1969.3698999999999</v>
      </c>
      <c r="D140">
        <v>327.38</v>
      </c>
      <c r="E140" s="1">
        <f t="shared" si="12"/>
        <v>1884</v>
      </c>
      <c r="F140">
        <v>275</v>
      </c>
      <c r="G140" s="2">
        <f t="shared" si="13"/>
        <v>0.36003286384976535</v>
      </c>
      <c r="H140" s="2">
        <f t="shared" si="13"/>
        <v>0.522132520548653</v>
      </c>
      <c r="I140" s="2">
        <f t="shared" si="13"/>
        <v>0.68529977245145057</v>
      </c>
      <c r="J140" s="2">
        <f t="shared" si="13"/>
        <v>0.31247527060076574</v>
      </c>
      <c r="K140" s="2">
        <f t="shared" si="13"/>
        <v>2.9929497414913818E-2</v>
      </c>
      <c r="L140" s="2">
        <f t="shared" si="14"/>
        <v>276.90986992486557</v>
      </c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1:37">
      <c r="A141" s="5">
        <v>1918.625</v>
      </c>
      <c r="B141" s="5">
        <v>303.26575874999997</v>
      </c>
      <c r="C141">
        <v>1969.4548</v>
      </c>
      <c r="D141">
        <v>326.70999999999998</v>
      </c>
      <c r="E141" s="1">
        <f t="shared" si="12"/>
        <v>1885</v>
      </c>
      <c r="F141">
        <v>277</v>
      </c>
      <c r="G141" s="2">
        <f t="shared" si="13"/>
        <v>0.37681690140845081</v>
      </c>
      <c r="H141" s="2">
        <f t="shared" si="13"/>
        <v>0.54651771461727938</v>
      </c>
      <c r="I141" s="2">
        <f t="shared" si="13"/>
        <v>0.71741581082066197</v>
      </c>
      <c r="J141" s="2">
        <f t="shared" si="13"/>
        <v>0.3269015360734111</v>
      </c>
      <c r="K141" s="2">
        <f t="shared" si="13"/>
        <v>3.1063955934000964E-2</v>
      </c>
      <c r="L141" s="2">
        <f t="shared" si="14"/>
        <v>276.9987159188538</v>
      </c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1:37">
      <c r="A142" s="5">
        <v>1919</v>
      </c>
      <c r="B142" s="5">
        <v>303.55286499999994</v>
      </c>
      <c r="C142">
        <v>1969.537</v>
      </c>
      <c r="D142">
        <v>325.88</v>
      </c>
      <c r="E142" s="1">
        <f t="shared" si="12"/>
        <v>1886</v>
      </c>
      <c r="F142">
        <v>281</v>
      </c>
      <c r="G142" s="2">
        <f t="shared" si="13"/>
        <v>0.39372300469483579</v>
      </c>
      <c r="H142" s="2">
        <f t="shared" si="13"/>
        <v>0.57102361771514898</v>
      </c>
      <c r="I142" s="2">
        <f t="shared" si="13"/>
        <v>0.7494012374262089</v>
      </c>
      <c r="J142" s="2">
        <f t="shared" si="13"/>
        <v>0.34073841613772682</v>
      </c>
      <c r="K142" s="2">
        <f t="shared" si="13"/>
        <v>3.1845936521614535E-2</v>
      </c>
      <c r="L142" s="2">
        <f t="shared" si="14"/>
        <v>277.08673221249552</v>
      </c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1:37">
      <c r="A143" s="5">
        <v>1923</v>
      </c>
      <c r="B143" s="5">
        <v>303.19853499999999</v>
      </c>
      <c r="C143">
        <v>1969.6219000000001</v>
      </c>
      <c r="D143">
        <v>323.66000000000003</v>
      </c>
      <c r="E143" s="1">
        <f t="shared" si="12"/>
        <v>1887</v>
      </c>
      <c r="F143">
        <v>295</v>
      </c>
      <c r="G143" s="2">
        <f t="shared" si="13"/>
        <v>0.41087323943661985</v>
      </c>
      <c r="H143" s="2">
        <f t="shared" si="13"/>
        <v>0.59583769119534347</v>
      </c>
      <c r="I143" s="2">
        <f t="shared" si="13"/>
        <v>0.78155827490319474</v>
      </c>
      <c r="J143" s="2">
        <f t="shared" si="13"/>
        <v>0.35425432231318615</v>
      </c>
      <c r="K143" s="2">
        <f t="shared" si="13"/>
        <v>3.2508025150532305E-2</v>
      </c>
      <c r="L143" s="2">
        <f t="shared" si="14"/>
        <v>277.17503155299886</v>
      </c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1:37">
      <c r="A144" s="5">
        <v>1923.5833333333333</v>
      </c>
      <c r="B144" s="5">
        <v>305.20449499999995</v>
      </c>
      <c r="C144">
        <v>1969.7067999999999</v>
      </c>
      <c r="D144">
        <v>322.38</v>
      </c>
      <c r="E144" s="1">
        <f t="shared" si="12"/>
        <v>1888</v>
      </c>
      <c r="F144">
        <v>327</v>
      </c>
      <c r="G144" s="2">
        <f t="shared" si="13"/>
        <v>0.42887793427230059</v>
      </c>
      <c r="H144" s="2">
        <f t="shared" si="13"/>
        <v>0.62189805440807699</v>
      </c>
      <c r="I144" s="2">
        <f t="shared" si="13"/>
        <v>0.81538696720264869</v>
      </c>
      <c r="J144" s="2">
        <f t="shared" si="13"/>
        <v>0.36864129974915194</v>
      </c>
      <c r="K144" s="2">
        <f t="shared" si="13"/>
        <v>3.3566879198723198E-2</v>
      </c>
      <c r="L144" s="2">
        <f t="shared" si="14"/>
        <v>277.26837113483089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1:37">
      <c r="A145" s="5">
        <v>1925</v>
      </c>
      <c r="B145" s="5">
        <v>304.07187499999998</v>
      </c>
      <c r="C145">
        <v>1969.789</v>
      </c>
      <c r="D145">
        <v>321.77999999999997</v>
      </c>
      <c r="E145" s="1">
        <f t="shared" si="12"/>
        <v>1889</v>
      </c>
      <c r="F145">
        <v>327</v>
      </c>
      <c r="G145" s="2">
        <f t="shared" si="13"/>
        <v>0.4488356807511738</v>
      </c>
      <c r="H145" s="2">
        <f t="shared" si="13"/>
        <v>0.6508914196181026</v>
      </c>
      <c r="I145" s="2">
        <f t="shared" si="13"/>
        <v>0.85356910169608524</v>
      </c>
      <c r="J145" s="2">
        <f t="shared" si="13"/>
        <v>0.38596226293937108</v>
      </c>
      <c r="K145" s="2">
        <f t="shared" si="13"/>
        <v>3.5711454060952191E-2</v>
      </c>
      <c r="L145" s="2">
        <f t="shared" si="14"/>
        <v>277.37496991906568</v>
      </c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1:37">
      <c r="A146" s="5">
        <v>1925</v>
      </c>
      <c r="B146" s="5">
        <v>304.81849999999997</v>
      </c>
      <c r="C146">
        <v>1969.874</v>
      </c>
      <c r="D146">
        <v>322.86</v>
      </c>
      <c r="E146" s="1">
        <f t="shared" si="12"/>
        <v>1890</v>
      </c>
      <c r="F146">
        <v>356</v>
      </c>
      <c r="G146" s="2">
        <f t="shared" si="13"/>
        <v>0.46879342723004702</v>
      </c>
      <c r="H146" s="2">
        <f t="shared" si="13"/>
        <v>0.67980502321354963</v>
      </c>
      <c r="I146" s="2">
        <f t="shared" si="13"/>
        <v>0.89123873206400628</v>
      </c>
      <c r="J146" s="2">
        <f t="shared" si="13"/>
        <v>0.40229373395712759</v>
      </c>
      <c r="K146" s="2">
        <f t="shared" si="13"/>
        <v>3.7012204466943074E-2</v>
      </c>
      <c r="L146" s="2">
        <f t="shared" si="14"/>
        <v>277.47914312093167</v>
      </c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1:37">
      <c r="A147" s="5">
        <v>1927.1770631691543</v>
      </c>
      <c r="B147" s="5">
        <v>305.01759999999996</v>
      </c>
      <c r="C147">
        <v>1969.9562000000001</v>
      </c>
      <c r="D147">
        <v>324.12</v>
      </c>
      <c r="E147" s="1">
        <f t="shared" si="12"/>
        <v>1891</v>
      </c>
      <c r="F147">
        <v>372</v>
      </c>
      <c r="G147" s="2">
        <f t="shared" si="13"/>
        <v>0.49052112676056348</v>
      </c>
      <c r="H147" s="2">
        <f t="shared" si="13"/>
        <v>0.71136208931584044</v>
      </c>
      <c r="I147" s="2">
        <f t="shared" si="13"/>
        <v>0.93275954496417235</v>
      </c>
      <c r="J147" s="2">
        <f t="shared" si="13"/>
        <v>0.42109599524795899</v>
      </c>
      <c r="K147" s="2">
        <f t="shared" si="13"/>
        <v>3.9162651816228036E-2</v>
      </c>
      <c r="L147" s="2">
        <f t="shared" si="14"/>
        <v>277.59490140810476</v>
      </c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1:37">
      <c r="A148" s="5">
        <v>1927.7580148055886</v>
      </c>
      <c r="B148" s="5">
        <v>305.18683499999997</v>
      </c>
      <c r="C148">
        <v>1970.0410999999999</v>
      </c>
      <c r="D148">
        <v>325.06</v>
      </c>
      <c r="E148" s="1">
        <f t="shared" si="12"/>
        <v>1892</v>
      </c>
      <c r="F148">
        <v>374</v>
      </c>
      <c r="G148" s="2">
        <f t="shared" si="13"/>
        <v>0.51322535211267617</v>
      </c>
      <c r="H148" s="2">
        <f t="shared" si="13"/>
        <v>0.7443346884035853</v>
      </c>
      <c r="I148" s="2">
        <f t="shared" si="13"/>
        <v>0.97612679580950323</v>
      </c>
      <c r="J148" s="2">
        <f t="shared" si="13"/>
        <v>0.44070207673512651</v>
      </c>
      <c r="K148" s="2">
        <f t="shared" si="13"/>
        <v>4.1218137774587327E-2</v>
      </c>
      <c r="L148" s="2">
        <f t="shared" si="14"/>
        <v>277.7156070508355</v>
      </c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1:37">
      <c r="A149" s="5">
        <v>1928.75</v>
      </c>
      <c r="B149" s="5">
        <v>307.76790750000004</v>
      </c>
      <c r="C149">
        <v>1970.126</v>
      </c>
      <c r="D149">
        <v>325.98</v>
      </c>
      <c r="E149" s="1">
        <f t="shared" si="12"/>
        <v>1893</v>
      </c>
      <c r="F149">
        <v>370</v>
      </c>
      <c r="G149" s="2">
        <f t="shared" si="13"/>
        <v>0.53605164319248833</v>
      </c>
      <c r="H149" s="2">
        <f t="shared" si="13"/>
        <v>0.77740437231260717</v>
      </c>
      <c r="I149" s="2">
        <f t="shared" si="13"/>
        <v>1.0192124141877026</v>
      </c>
      <c r="J149" s="2">
        <f t="shared" si="13"/>
        <v>0.45942286620964456</v>
      </c>
      <c r="K149" s="2">
        <f t="shared" si="13"/>
        <v>4.2558749742556051E-2</v>
      </c>
      <c r="L149" s="2">
        <f t="shared" si="14"/>
        <v>277.83465004564499</v>
      </c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1:37">
      <c r="A150" s="5">
        <v>1929</v>
      </c>
      <c r="B150" s="5">
        <v>305.71715</v>
      </c>
      <c r="C150">
        <v>1970.2027</v>
      </c>
      <c r="D150">
        <v>326.93</v>
      </c>
      <c r="E150" s="1">
        <f t="shared" si="12"/>
        <v>1894</v>
      </c>
      <c r="F150">
        <v>383</v>
      </c>
      <c r="G150" s="2">
        <f t="shared" si="13"/>
        <v>0.55863380281690145</v>
      </c>
      <c r="H150" s="2">
        <f t="shared" si="13"/>
        <v>0.81000749367796976</v>
      </c>
      <c r="I150" s="2">
        <f t="shared" si="13"/>
        <v>1.0611187718924975</v>
      </c>
      <c r="J150" s="2">
        <f t="shared" si="13"/>
        <v>0.47660471226885354</v>
      </c>
      <c r="K150" s="2">
        <f t="shared" si="13"/>
        <v>4.3184078576676735E-2</v>
      </c>
      <c r="L150" s="2">
        <f t="shared" si="14"/>
        <v>277.94954885923289</v>
      </c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1:37">
      <c r="A151" s="5">
        <v>1933</v>
      </c>
      <c r="B151" s="5">
        <v>307.80500000000001</v>
      </c>
      <c r="C151">
        <v>1970.2877000000001</v>
      </c>
      <c r="D151">
        <v>328.13</v>
      </c>
      <c r="E151" s="1">
        <f t="shared" si="12"/>
        <v>1895</v>
      </c>
      <c r="F151">
        <v>406</v>
      </c>
      <c r="G151" s="2">
        <f t="shared" ref="G151:K166" si="15">G150*(1-G$5)+G$4*$F150*$L$4/1000</f>
        <v>0.58200938967136151</v>
      </c>
      <c r="H151" s="2">
        <f t="shared" si="15"/>
        <v>0.8437415801586361</v>
      </c>
      <c r="I151" s="2">
        <f t="shared" si="15"/>
        <v>1.1044156882972804</v>
      </c>
      <c r="J151" s="2">
        <f t="shared" si="15"/>
        <v>0.49433083507617448</v>
      </c>
      <c r="K151" s="2">
        <f t="shared" si="15"/>
        <v>4.4173688325470931E-2</v>
      </c>
      <c r="L151" s="2">
        <f t="shared" si="14"/>
        <v>278.06867118152894</v>
      </c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1:37">
      <c r="A152" s="5">
        <v>1933</v>
      </c>
      <c r="B152" s="5">
        <v>307.20634999999999</v>
      </c>
      <c r="C152">
        <v>1970.3698999999999</v>
      </c>
      <c r="D152">
        <v>328.08</v>
      </c>
      <c r="E152" s="1">
        <f t="shared" si="12"/>
        <v>1896</v>
      </c>
      <c r="F152">
        <v>419</v>
      </c>
      <c r="G152" s="2">
        <f t="shared" si="15"/>
        <v>0.60678873239436626</v>
      </c>
      <c r="H152" s="2">
        <f t="shared" si="15"/>
        <v>0.879542487571909</v>
      </c>
      <c r="I152" s="2">
        <f t="shared" si="15"/>
        <v>1.1505868458845767</v>
      </c>
      <c r="J152" s="2">
        <f t="shared" si="15"/>
        <v>0.51374385073230278</v>
      </c>
      <c r="K152" s="2">
        <f t="shared" si="15"/>
        <v>4.5853729185837903E-2</v>
      </c>
      <c r="L152" s="2">
        <f t="shared" si="14"/>
        <v>278.19651564576901</v>
      </c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1:37">
      <c r="A153" s="5">
        <v>1934.5</v>
      </c>
      <c r="B153" s="5">
        <v>307.81867799999998</v>
      </c>
      <c r="C153">
        <v>1970.4548</v>
      </c>
      <c r="D153">
        <v>327.67</v>
      </c>
      <c r="E153" s="1">
        <f t="shared" si="12"/>
        <v>1897</v>
      </c>
      <c r="F153">
        <v>440</v>
      </c>
      <c r="G153" s="2">
        <f t="shared" si="15"/>
        <v>0.63236150234741795</v>
      </c>
      <c r="H153" s="2">
        <f t="shared" si="15"/>
        <v>0.91646556289545589</v>
      </c>
      <c r="I153" s="2">
        <f t="shared" si="15"/>
        <v>1.1980913174011516</v>
      </c>
      <c r="J153" s="2">
        <f t="shared" si="15"/>
        <v>0.53357368343194445</v>
      </c>
      <c r="K153" s="2">
        <f t="shared" si="15"/>
        <v>4.7483054115718112E-2</v>
      </c>
      <c r="L153" s="2">
        <f t="shared" si="14"/>
        <v>278.3279751201917</v>
      </c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1:37">
      <c r="A154" s="5">
        <v>1935</v>
      </c>
      <c r="B154" s="5">
        <v>309.18874499999998</v>
      </c>
      <c r="C154">
        <v>1970.537</v>
      </c>
      <c r="D154">
        <v>326.33999999999997</v>
      </c>
      <c r="E154" s="1">
        <f t="shared" si="12"/>
        <v>1898</v>
      </c>
      <c r="F154">
        <v>465</v>
      </c>
      <c r="G154" s="2">
        <f t="shared" si="15"/>
        <v>0.65921596244131464</v>
      </c>
      <c r="H154" s="2">
        <f t="shared" si="15"/>
        <v>0.95525889272072351</v>
      </c>
      <c r="I154" s="2">
        <f t="shared" si="15"/>
        <v>1.2481130842205315</v>
      </c>
      <c r="J154" s="2">
        <f t="shared" si="15"/>
        <v>0.55473548886396618</v>
      </c>
      <c r="K154" s="2">
        <f t="shared" si="15"/>
        <v>4.9457205133282348E-2</v>
      </c>
      <c r="L154" s="2">
        <f t="shared" si="14"/>
        <v>278.46678063337981</v>
      </c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1:37">
      <c r="A155" s="5">
        <v>1936.5</v>
      </c>
      <c r="B155" s="5">
        <v>308.99237250000004</v>
      </c>
      <c r="C155">
        <v>1970.6219000000001</v>
      </c>
      <c r="D155">
        <v>324.69</v>
      </c>
      <c r="E155" s="1">
        <f t="shared" si="12"/>
        <v>1899</v>
      </c>
      <c r="F155">
        <v>507</v>
      </c>
      <c r="G155" s="2">
        <f t="shared" si="15"/>
        <v>0.68759624413145548</v>
      </c>
      <c r="H155" s="2">
        <f t="shared" si="15"/>
        <v>0.99629291877611803</v>
      </c>
      <c r="I155" s="2">
        <f t="shared" si="15"/>
        <v>1.3012192966218985</v>
      </c>
      <c r="J155" s="2">
        <f t="shared" si="15"/>
        <v>0.57762265918177114</v>
      </c>
      <c r="K155" s="2">
        <f t="shared" si="15"/>
        <v>5.1828297172525739E-2</v>
      </c>
      <c r="L155" s="2">
        <f t="shared" si="14"/>
        <v>278.61455941588378</v>
      </c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1:37">
      <c r="A156" s="5">
        <v>1937.1576825081356</v>
      </c>
      <c r="B156" s="5">
        <v>307.874685</v>
      </c>
      <c r="C156">
        <v>1970.7067999999999</v>
      </c>
      <c r="D156">
        <v>323.10000000000002</v>
      </c>
      <c r="E156" s="1">
        <f t="shared" si="12"/>
        <v>1900</v>
      </c>
      <c r="F156">
        <v>534</v>
      </c>
      <c r="G156" s="2">
        <f t="shared" si="15"/>
        <v>0.71853990610328644</v>
      </c>
      <c r="H156" s="2">
        <f t="shared" si="15"/>
        <v>1.0411577209707703</v>
      </c>
      <c r="I156" s="2">
        <f t="shared" si="15"/>
        <v>1.3599225438872722</v>
      </c>
      <c r="J156" s="2">
        <f t="shared" si="15"/>
        <v>0.60413193487805061</v>
      </c>
      <c r="K156" s="2">
        <f t="shared" si="15"/>
        <v>5.5238268177242901E-2</v>
      </c>
      <c r="L156" s="2">
        <f t="shared" si="14"/>
        <v>278.77899037401664</v>
      </c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1:37">
      <c r="A157" s="5">
        <v>1938</v>
      </c>
      <c r="B157" s="5">
        <v>309.55572999999998</v>
      </c>
      <c r="C157">
        <v>1970.789</v>
      </c>
      <c r="D157">
        <v>323.06</v>
      </c>
      <c r="E157" s="1">
        <f t="shared" si="12"/>
        <v>1901</v>
      </c>
      <c r="F157">
        <v>552</v>
      </c>
      <c r="G157" s="2">
        <f t="shared" si="15"/>
        <v>0.75113145539906112</v>
      </c>
      <c r="H157" s="2">
        <f t="shared" si="15"/>
        <v>1.0884343100207579</v>
      </c>
      <c r="I157" s="2">
        <f t="shared" si="15"/>
        <v>1.4218941780407381</v>
      </c>
      <c r="J157" s="2">
        <f t="shared" si="15"/>
        <v>0.63229583307962434</v>
      </c>
      <c r="K157" s="2">
        <f t="shared" si="15"/>
        <v>5.8574125774137772E-2</v>
      </c>
      <c r="L157" s="2">
        <f t="shared" si="14"/>
        <v>278.95232990231432</v>
      </c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1:37">
      <c r="A158" s="5">
        <v>1939</v>
      </c>
      <c r="B158" s="5">
        <v>310.52603333333332</v>
      </c>
      <c r="C158">
        <v>1970.874</v>
      </c>
      <c r="D158">
        <v>324.01</v>
      </c>
      <c r="E158" s="1">
        <f t="shared" si="12"/>
        <v>1902</v>
      </c>
      <c r="F158">
        <v>566</v>
      </c>
      <c r="G158" s="2">
        <f t="shared" si="15"/>
        <v>0.7848215962441315</v>
      </c>
      <c r="H158" s="2">
        <f t="shared" si="15"/>
        <v>1.1372709806057952</v>
      </c>
      <c r="I158" s="2">
        <f t="shared" si="15"/>
        <v>1.4857382161044315</v>
      </c>
      <c r="J158" s="2">
        <f t="shared" si="15"/>
        <v>0.66096349237648888</v>
      </c>
      <c r="K158" s="2">
        <f t="shared" si="15"/>
        <v>6.1442496105625036E-2</v>
      </c>
      <c r="L158" s="2">
        <f t="shared" si="14"/>
        <v>279.13023678143645</v>
      </c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1:37">
      <c r="A159" s="5">
        <v>1939</v>
      </c>
      <c r="B159" s="5">
        <v>310.93947499999996</v>
      </c>
      <c r="C159">
        <v>1970.9562000000001</v>
      </c>
      <c r="D159">
        <v>325.13</v>
      </c>
      <c r="E159" s="1">
        <f t="shared" si="12"/>
        <v>1903</v>
      </c>
      <c r="F159">
        <v>617</v>
      </c>
      <c r="G159" s="2">
        <f t="shared" si="15"/>
        <v>0.81936619718309867</v>
      </c>
      <c r="H159" s="2">
        <f t="shared" si="15"/>
        <v>1.1872878540404739</v>
      </c>
      <c r="I159" s="2">
        <f t="shared" si="15"/>
        <v>1.5508285865527209</v>
      </c>
      <c r="J159" s="2">
        <f t="shared" si="15"/>
        <v>0.68963665091294679</v>
      </c>
      <c r="K159" s="2">
        <f t="shared" si="15"/>
        <v>6.3839527650387307E-2</v>
      </c>
      <c r="L159" s="2">
        <f t="shared" si="14"/>
        <v>279.31095881633962</v>
      </c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spans="1:37">
      <c r="A160" s="5">
        <v>1939.0618319488251</v>
      </c>
      <c r="B160" s="5">
        <v>309.24847499999998</v>
      </c>
      <c r="C160">
        <v>1971.0410999999999</v>
      </c>
      <c r="D160">
        <v>326.17</v>
      </c>
      <c r="E160" s="1">
        <f t="shared" si="12"/>
        <v>1904</v>
      </c>
      <c r="F160">
        <v>624</v>
      </c>
      <c r="G160" s="2">
        <f t="shared" si="15"/>
        <v>0.85702347417840385</v>
      </c>
      <c r="H160" s="2">
        <f t="shared" si="15"/>
        <v>1.2419558619552227</v>
      </c>
      <c r="I160" s="2">
        <f t="shared" si="15"/>
        <v>1.6227072457907346</v>
      </c>
      <c r="J160" s="2">
        <f t="shared" si="15"/>
        <v>0.72265771753942387</v>
      </c>
      <c r="K160" s="2">
        <f t="shared" si="15"/>
        <v>6.7687766971767052E-2</v>
      </c>
      <c r="L160" s="2">
        <f t="shared" si="14"/>
        <v>279.51203206643555</v>
      </c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1:37">
      <c r="A161" s="5">
        <v>1940</v>
      </c>
      <c r="B161" s="5">
        <v>310.95575749999995</v>
      </c>
      <c r="C161">
        <v>1971.126</v>
      </c>
      <c r="D161">
        <v>326.68</v>
      </c>
      <c r="E161" s="1">
        <f t="shared" si="12"/>
        <v>1905</v>
      </c>
      <c r="F161">
        <v>663</v>
      </c>
      <c r="G161" s="2">
        <f t="shared" si="15"/>
        <v>0.89510798122065738</v>
      </c>
      <c r="H161" s="2">
        <f t="shared" si="15"/>
        <v>1.29713075354096</v>
      </c>
      <c r="I161" s="2">
        <f t="shared" si="15"/>
        <v>1.6946727485869379</v>
      </c>
      <c r="J161" s="2">
        <f t="shared" si="15"/>
        <v>0.75461399068710311</v>
      </c>
      <c r="K161" s="2">
        <f t="shared" si="15"/>
        <v>7.0350480603748197E-2</v>
      </c>
      <c r="L161" s="2">
        <f t="shared" si="14"/>
        <v>279.71187595463942</v>
      </c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1:37">
      <c r="A162" s="5">
        <v>1940</v>
      </c>
      <c r="B162" s="5">
        <v>311.89999999999998</v>
      </c>
      <c r="C162">
        <v>1971.2027</v>
      </c>
      <c r="D162">
        <v>327.17</v>
      </c>
      <c r="E162" s="1">
        <f t="shared" si="12"/>
        <v>1906</v>
      </c>
      <c r="F162">
        <v>707</v>
      </c>
      <c r="G162" s="2">
        <f t="shared" si="15"/>
        <v>0.93557276995305172</v>
      </c>
      <c r="H162" s="2">
        <f t="shared" si="15"/>
        <v>1.3558158291812317</v>
      </c>
      <c r="I162" s="2">
        <f t="shared" si="15"/>
        <v>1.7715314410106953</v>
      </c>
      <c r="J162" s="2">
        <f t="shared" si="15"/>
        <v>0.7893221672044729</v>
      </c>
      <c r="K162" s="2">
        <f t="shared" si="15"/>
        <v>7.3796483975072491E-2</v>
      </c>
      <c r="L162" s="2">
        <f t="shared" si="14"/>
        <v>279.92603869132455</v>
      </c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spans="1:37">
      <c r="A163" s="5">
        <v>1941</v>
      </c>
      <c r="B163" s="5">
        <v>310.70055499999995</v>
      </c>
      <c r="C163">
        <v>1971.2877000000001</v>
      </c>
      <c r="D163">
        <v>327.79</v>
      </c>
      <c r="E163" s="1">
        <f t="shared" si="12"/>
        <v>1907</v>
      </c>
      <c r="F163">
        <v>784</v>
      </c>
      <c r="G163" s="2">
        <f t="shared" si="15"/>
        <v>0.97872300469483575</v>
      </c>
      <c r="H163" s="2">
        <f t="shared" si="15"/>
        <v>1.4184709158228264</v>
      </c>
      <c r="I163" s="2">
        <f t="shared" si="15"/>
        <v>1.8539688173660345</v>
      </c>
      <c r="J163" s="2">
        <f t="shared" si="15"/>
        <v>0.82721189396370165</v>
      </c>
      <c r="K163" s="2">
        <f t="shared" si="15"/>
        <v>7.7952318372784296E-2</v>
      </c>
      <c r="L163" s="2">
        <f t="shared" si="14"/>
        <v>280.1563269502202</v>
      </c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1:37">
      <c r="A164" s="5">
        <v>1941</v>
      </c>
      <c r="B164" s="5">
        <v>310.52271500000001</v>
      </c>
      <c r="C164">
        <v>1971.3698999999999</v>
      </c>
      <c r="D164">
        <v>328.93</v>
      </c>
      <c r="E164" s="1">
        <f t="shared" si="12"/>
        <v>1908</v>
      </c>
      <c r="F164">
        <v>750</v>
      </c>
      <c r="G164" s="2">
        <f t="shared" si="15"/>
        <v>1.0265727699530518</v>
      </c>
      <c r="H164" s="2">
        <f t="shared" si="15"/>
        <v>1.4881836833960742</v>
      </c>
      <c r="I164" s="2">
        <f t="shared" si="15"/>
        <v>1.946867743600192</v>
      </c>
      <c r="J164" s="2">
        <f t="shared" si="15"/>
        <v>0.87197465843842381</v>
      </c>
      <c r="K164" s="2">
        <f t="shared" si="15"/>
        <v>8.40879828258633E-2</v>
      </c>
      <c r="L164" s="2">
        <f t="shared" si="14"/>
        <v>280.41768683821363</v>
      </c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spans="1:37">
      <c r="A165" s="5">
        <v>1941.5</v>
      </c>
      <c r="B165" s="5">
        <v>310.30370499999998</v>
      </c>
      <c r="C165">
        <v>1971.4548</v>
      </c>
      <c r="D165">
        <v>328.57</v>
      </c>
      <c r="E165" s="1">
        <f t="shared" si="12"/>
        <v>1909</v>
      </c>
      <c r="F165">
        <v>785</v>
      </c>
      <c r="G165" s="2">
        <f t="shared" si="15"/>
        <v>1.0723474178403758</v>
      </c>
      <c r="H165" s="2">
        <f t="shared" si="15"/>
        <v>1.5545121807984437</v>
      </c>
      <c r="I165" s="2">
        <f t="shared" si="15"/>
        <v>2.0334117420094064</v>
      </c>
      <c r="J165" s="2">
        <f t="shared" si="15"/>
        <v>0.9101896565777019</v>
      </c>
      <c r="K165" s="2">
        <f t="shared" si="15"/>
        <v>8.6213207302909253E-2</v>
      </c>
      <c r="L165" s="2">
        <f t="shared" si="14"/>
        <v>280.65667420452883</v>
      </c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spans="1:37">
      <c r="A166" s="5">
        <v>1942</v>
      </c>
      <c r="B166" s="5">
        <v>310.94942999999995</v>
      </c>
      <c r="C166">
        <v>1971.537</v>
      </c>
      <c r="D166">
        <v>327.36</v>
      </c>
      <c r="E166" s="1">
        <f t="shared" si="12"/>
        <v>1910</v>
      </c>
      <c r="F166">
        <v>819</v>
      </c>
      <c r="G166" s="2">
        <f t="shared" si="15"/>
        <v>1.1202582159624415</v>
      </c>
      <c r="H166" s="2">
        <f t="shared" si="15"/>
        <v>1.6239445914977995</v>
      </c>
      <c r="I166" s="2">
        <f t="shared" si="15"/>
        <v>2.1240523095320381</v>
      </c>
      <c r="J166" s="2">
        <f t="shared" si="15"/>
        <v>0.9503295332363485</v>
      </c>
      <c r="K166" s="2">
        <f t="shared" si="15"/>
        <v>8.9145413595272283E-2</v>
      </c>
      <c r="L166" s="2">
        <f t="shared" si="14"/>
        <v>280.90773006382392</v>
      </c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spans="1:37">
      <c r="A167" s="5">
        <v>1942</v>
      </c>
      <c r="B167" s="5">
        <v>311.62636999999995</v>
      </c>
      <c r="C167">
        <v>1971.6219000000001</v>
      </c>
      <c r="D167">
        <v>325.43</v>
      </c>
      <c r="E167" s="1">
        <f t="shared" si="12"/>
        <v>1911</v>
      </c>
      <c r="F167">
        <v>836</v>
      </c>
      <c r="G167" s="2">
        <f t="shared" ref="G167:K182" si="16">G166*(1-G$5)+G$4*$F166*$L$4/1000</f>
        <v>1.1702441314553993</v>
      </c>
      <c r="H167" s="2">
        <f t="shared" si="16"/>
        <v>1.6963784798222412</v>
      </c>
      <c r="I167" s="2">
        <f t="shared" si="16"/>
        <v>2.2185842247525884</v>
      </c>
      <c r="J167" s="2">
        <f t="shared" si="16"/>
        <v>0.99216695526407217</v>
      </c>
      <c r="K167" s="2">
        <f t="shared" si="16"/>
        <v>9.2520130743648177E-2</v>
      </c>
      <c r="L167" s="2">
        <f t="shared" si="14"/>
        <v>281.16989392203794</v>
      </c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spans="1:37">
      <c r="A168" s="5">
        <v>1943</v>
      </c>
      <c r="B168" s="5">
        <v>310.51140999999996</v>
      </c>
      <c r="C168">
        <v>1971.7067999999999</v>
      </c>
      <c r="D168">
        <v>323.36</v>
      </c>
      <c r="E168" s="1">
        <f t="shared" si="12"/>
        <v>1912</v>
      </c>
      <c r="F168">
        <v>879</v>
      </c>
      <c r="G168" s="2">
        <f t="shared" si="16"/>
        <v>1.221267605633803</v>
      </c>
      <c r="H168" s="2">
        <f t="shared" si="16"/>
        <v>1.7702093444856244</v>
      </c>
      <c r="I168" s="2">
        <f t="shared" si="16"/>
        <v>2.3144012649952499</v>
      </c>
      <c r="J168" s="2">
        <f t="shared" si="16"/>
        <v>1.0336096420664542</v>
      </c>
      <c r="K168" s="2">
        <f t="shared" si="16"/>
        <v>9.5365122227723836E-2</v>
      </c>
      <c r="L168" s="2">
        <f t="shared" si="14"/>
        <v>281.43485297940884</v>
      </c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spans="1:37">
      <c r="A169" s="5">
        <v>1943</v>
      </c>
      <c r="B169" s="5">
        <v>311.02906999999999</v>
      </c>
      <c r="C169">
        <v>1971.789</v>
      </c>
      <c r="D169">
        <v>323.56</v>
      </c>
      <c r="E169" s="1">
        <f t="shared" si="12"/>
        <v>1913</v>
      </c>
      <c r="F169">
        <v>943</v>
      </c>
      <c r="G169" s="2">
        <f t="shared" si="16"/>
        <v>1.2749154929577466</v>
      </c>
      <c r="H169" s="2">
        <f t="shared" si="16"/>
        <v>1.8478746569182622</v>
      </c>
      <c r="I169" s="2">
        <f t="shared" si="16"/>
        <v>2.4153922838068533</v>
      </c>
      <c r="J169" s="2">
        <f t="shared" si="16"/>
        <v>1.0777317868184166</v>
      </c>
      <c r="K169" s="2">
        <f t="shared" si="16"/>
        <v>9.910947613216009E-2</v>
      </c>
      <c r="L169" s="2">
        <f t="shared" si="14"/>
        <v>281.71502369663347</v>
      </c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1:37">
      <c r="A170" s="5">
        <v>1944</v>
      </c>
      <c r="B170" s="5">
        <v>311.28789999999998</v>
      </c>
      <c r="C170">
        <v>1971.874</v>
      </c>
      <c r="D170">
        <v>324.8</v>
      </c>
      <c r="E170" s="1">
        <f t="shared" si="12"/>
        <v>1914</v>
      </c>
      <c r="F170">
        <v>850</v>
      </c>
      <c r="G170" s="2">
        <f t="shared" si="16"/>
        <v>1.3324694835680753</v>
      </c>
      <c r="H170" s="2">
        <f t="shared" si="16"/>
        <v>1.9313356994256092</v>
      </c>
      <c r="I170" s="2">
        <f t="shared" si="16"/>
        <v>2.5246427624378618</v>
      </c>
      <c r="J170" s="2">
        <f t="shared" si="16"/>
        <v>1.1268451092435212</v>
      </c>
      <c r="K170" s="2">
        <f t="shared" si="16"/>
        <v>0.10438523641169614</v>
      </c>
      <c r="L170" s="2">
        <f t="shared" si="14"/>
        <v>282.01967829108679</v>
      </c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1:37">
      <c r="A171" s="5">
        <v>1944</v>
      </c>
      <c r="B171" s="5">
        <v>311.35668499999997</v>
      </c>
      <c r="C171">
        <v>1971.9562000000001</v>
      </c>
      <c r="D171">
        <v>326.01</v>
      </c>
      <c r="E171" s="1">
        <f t="shared" si="12"/>
        <v>1915</v>
      </c>
      <c r="F171">
        <v>838</v>
      </c>
      <c r="G171" s="2">
        <f t="shared" si="16"/>
        <v>1.3843474178403756</v>
      </c>
      <c r="H171" s="2">
        <f t="shared" si="16"/>
        <v>2.0058347437433817</v>
      </c>
      <c r="I171" s="2">
        <f t="shared" si="16"/>
        <v>2.6184549828714911</v>
      </c>
      <c r="J171" s="2">
        <f t="shared" si="16"/>
        <v>1.1622372490058914</v>
      </c>
      <c r="K171" s="2">
        <f t="shared" si="16"/>
        <v>0.10321894959143024</v>
      </c>
      <c r="L171" s="2">
        <f t="shared" si="14"/>
        <v>282.27409334305258</v>
      </c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1:37">
      <c r="A172" s="5">
        <v>1944</v>
      </c>
      <c r="B172" s="5">
        <v>312.13815249999999</v>
      </c>
      <c r="C172">
        <v>1972.0409999999999</v>
      </c>
      <c r="D172">
        <v>326.77</v>
      </c>
      <c r="E172" s="1">
        <f t="shared" si="12"/>
        <v>1916</v>
      </c>
      <c r="F172">
        <v>901</v>
      </c>
      <c r="G172" s="2">
        <f t="shared" si="16"/>
        <v>1.435492957746479</v>
      </c>
      <c r="H172" s="2">
        <f t="shared" si="16"/>
        <v>2.079002078399375</v>
      </c>
      <c r="I172" s="2">
        <f t="shared" si="16"/>
        <v>2.7092051810021838</v>
      </c>
      <c r="J172" s="2">
        <f t="shared" si="16"/>
        <v>1.1941990963871632</v>
      </c>
      <c r="K172" s="2">
        <f t="shared" si="16"/>
        <v>0.10194818059523007</v>
      </c>
      <c r="L172" s="2">
        <f t="shared" si="14"/>
        <v>282.51984749413043</v>
      </c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1:37">
      <c r="A173" s="5">
        <v>1945</v>
      </c>
      <c r="B173" s="5">
        <v>309.57969000000003</v>
      </c>
      <c r="C173">
        <v>1972.1257000000001</v>
      </c>
      <c r="D173">
        <v>327.63</v>
      </c>
      <c r="E173" s="1">
        <f t="shared" si="12"/>
        <v>1917</v>
      </c>
      <c r="F173">
        <v>955</v>
      </c>
      <c r="G173" s="2">
        <f t="shared" si="16"/>
        <v>1.4904835680751174</v>
      </c>
      <c r="H173" s="2">
        <f t="shared" si="16"/>
        <v>2.1578836204878131</v>
      </c>
      <c r="I173" s="2">
        <f t="shared" si="16"/>
        <v>2.80820206281299</v>
      </c>
      <c r="J173" s="2">
        <f t="shared" si="16"/>
        <v>1.2317294301081356</v>
      </c>
      <c r="K173" s="2">
        <f t="shared" si="16"/>
        <v>0.10413516671649567</v>
      </c>
      <c r="L173" s="2">
        <f t="shared" si="14"/>
        <v>282.79243384820057</v>
      </c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1:37">
      <c r="A174" s="5">
        <v>1945</v>
      </c>
      <c r="B174" s="5">
        <v>309.74622499999998</v>
      </c>
      <c r="C174">
        <v>1972.2049</v>
      </c>
      <c r="D174">
        <v>327.75</v>
      </c>
      <c r="E174" s="1">
        <f t="shared" si="12"/>
        <v>1918</v>
      </c>
      <c r="F174">
        <v>936</v>
      </c>
      <c r="G174" s="2">
        <f t="shared" si="16"/>
        <v>1.5487699530516432</v>
      </c>
      <c r="H174" s="2">
        <f t="shared" si="16"/>
        <v>2.2416185796306625</v>
      </c>
      <c r="I174" s="2">
        <f t="shared" si="16"/>
        <v>2.9139828235603726</v>
      </c>
      <c r="J174" s="2">
        <f t="shared" si="16"/>
        <v>1.2734538020225656</v>
      </c>
      <c r="K174" s="2">
        <f t="shared" si="16"/>
        <v>0.1079968521190149</v>
      </c>
      <c r="L174" s="2">
        <f t="shared" si="14"/>
        <v>283.08582201038428</v>
      </c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1:37">
      <c r="A175" s="5">
        <v>1946</v>
      </c>
      <c r="B175" s="5">
        <v>311.45713499999999</v>
      </c>
      <c r="C175">
        <v>1972.2896000000001</v>
      </c>
      <c r="D175">
        <v>329.72</v>
      </c>
      <c r="E175" s="1">
        <f t="shared" si="12"/>
        <v>1919</v>
      </c>
      <c r="F175">
        <v>806</v>
      </c>
      <c r="G175" s="2">
        <f t="shared" si="16"/>
        <v>1.6058967136150235</v>
      </c>
      <c r="H175" s="2">
        <f t="shared" si="16"/>
        <v>2.3233391438385951</v>
      </c>
      <c r="I175" s="2">
        <f t="shared" si="16"/>
        <v>3.0154892696928255</v>
      </c>
      <c r="J175" s="2">
        <f t="shared" si="16"/>
        <v>1.3105645447965375</v>
      </c>
      <c r="K175" s="2">
        <f t="shared" si="16"/>
        <v>0.10944706393446482</v>
      </c>
      <c r="L175" s="2">
        <f t="shared" si="14"/>
        <v>283.36473673587744</v>
      </c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spans="1:37">
      <c r="A176" s="5">
        <v>1947</v>
      </c>
      <c r="B176" s="5">
        <v>309.98379499999999</v>
      </c>
      <c r="C176">
        <v>1972.3715999999999</v>
      </c>
      <c r="D176">
        <v>330.07</v>
      </c>
      <c r="E176" s="1">
        <f t="shared" si="12"/>
        <v>1920</v>
      </c>
      <c r="F176">
        <v>932</v>
      </c>
      <c r="G176" s="2">
        <f t="shared" si="16"/>
        <v>1.6550892018779344</v>
      </c>
      <c r="H176" s="2">
        <f t="shared" si="16"/>
        <v>2.3926283195610387</v>
      </c>
      <c r="I176" s="2">
        <f t="shared" si="16"/>
        <v>3.0961027173556288</v>
      </c>
      <c r="J176" s="2">
        <f t="shared" si="16"/>
        <v>1.3302970515441805</v>
      </c>
      <c r="K176" s="2">
        <f t="shared" si="16"/>
        <v>0.10422337547863618</v>
      </c>
      <c r="L176" s="2">
        <f t="shared" si="14"/>
        <v>283.57834066581739</v>
      </c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1:37">
      <c r="A177" s="5">
        <v>1947</v>
      </c>
      <c r="B177" s="5">
        <v>311.45713499999999</v>
      </c>
      <c r="C177">
        <v>1972.4563000000001</v>
      </c>
      <c r="D177">
        <v>329.09</v>
      </c>
      <c r="E177" s="1">
        <f t="shared" si="12"/>
        <v>1921</v>
      </c>
      <c r="F177">
        <v>803</v>
      </c>
      <c r="G177" s="2">
        <f t="shared" si="16"/>
        <v>1.7119718309859155</v>
      </c>
      <c r="H177" s="2">
        <f t="shared" si="16"/>
        <v>2.4735578646048544</v>
      </c>
      <c r="I177" s="2">
        <f t="shared" si="16"/>
        <v>3.1945636991389357</v>
      </c>
      <c r="J177" s="2">
        <f t="shared" si="16"/>
        <v>1.3636910346118345</v>
      </c>
      <c r="K177" s="2">
        <f t="shared" si="16"/>
        <v>0.10697054123113564</v>
      </c>
      <c r="L177" s="2">
        <f t="shared" si="14"/>
        <v>283.85075497057267</v>
      </c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1:37">
      <c r="A178" s="5">
        <v>1947</v>
      </c>
      <c r="B178" s="5">
        <v>310.79920499999997</v>
      </c>
      <c r="C178">
        <v>1972.5382999999999</v>
      </c>
      <c r="D178">
        <v>328.04</v>
      </c>
      <c r="E178" s="1">
        <f t="shared" si="12"/>
        <v>1922</v>
      </c>
      <c r="F178">
        <v>845</v>
      </c>
      <c r="G178" s="2">
        <f t="shared" si="16"/>
        <v>1.760981220657277</v>
      </c>
      <c r="H178" s="2">
        <f t="shared" si="16"/>
        <v>2.5421520939941673</v>
      </c>
      <c r="I178" s="2">
        <f t="shared" si="16"/>
        <v>3.27232279529257</v>
      </c>
      <c r="J178" s="2">
        <f t="shared" si="16"/>
        <v>1.3800364793422475</v>
      </c>
      <c r="K178" s="2">
        <f t="shared" si="16"/>
        <v>0.10258044345917008</v>
      </c>
      <c r="L178" s="2">
        <f t="shared" si="14"/>
        <v>284.05807303274543</v>
      </c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1:37">
      <c r="A179" s="5">
        <v>1948</v>
      </c>
      <c r="B179" s="5">
        <v>310.47158999999999</v>
      </c>
      <c r="C179">
        <v>1972.623</v>
      </c>
      <c r="D179">
        <v>326.32</v>
      </c>
      <c r="E179" s="1">
        <f t="shared" si="12"/>
        <v>1923</v>
      </c>
      <c r="F179">
        <v>970</v>
      </c>
      <c r="G179" s="2">
        <f t="shared" si="16"/>
        <v>1.8125539906103287</v>
      </c>
      <c r="H179" s="2">
        <f t="shared" si="16"/>
        <v>2.6145012805793315</v>
      </c>
      <c r="I179" s="2">
        <f t="shared" si="16"/>
        <v>3.3553480201207977</v>
      </c>
      <c r="J179" s="2">
        <f t="shared" si="16"/>
        <v>1.4003777376677067</v>
      </c>
      <c r="K179" s="2">
        <f t="shared" si="16"/>
        <v>0.10188954554725234</v>
      </c>
      <c r="L179" s="2">
        <f t="shared" si="14"/>
        <v>284.28467057452542</v>
      </c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1:37">
      <c r="A180" s="5">
        <v>1949</v>
      </c>
      <c r="B180" s="5">
        <v>311.15258</v>
      </c>
      <c r="C180">
        <v>1972.7076999999999</v>
      </c>
      <c r="D180">
        <v>324.83999999999997</v>
      </c>
      <c r="E180" s="1">
        <f t="shared" si="12"/>
        <v>1924</v>
      </c>
      <c r="F180">
        <v>963</v>
      </c>
      <c r="G180" s="2">
        <f t="shared" si="16"/>
        <v>1.871755868544601</v>
      </c>
      <c r="H180" s="2">
        <f t="shared" si="16"/>
        <v>2.6983885215908772</v>
      </c>
      <c r="I180" s="2">
        <f t="shared" si="16"/>
        <v>3.4560381719692193</v>
      </c>
      <c r="J180" s="2">
        <f t="shared" si="16"/>
        <v>1.434228325357344</v>
      </c>
      <c r="K180" s="2">
        <f t="shared" si="16"/>
        <v>0.10733903938188176</v>
      </c>
      <c r="L180" s="2">
        <f t="shared" si="14"/>
        <v>284.56774992684393</v>
      </c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1:37">
      <c r="A181" s="5">
        <v>1949</v>
      </c>
      <c r="B181" s="5">
        <v>309.88559499999997</v>
      </c>
      <c r="C181">
        <v>1972.7896000000001</v>
      </c>
      <c r="D181">
        <v>325.2</v>
      </c>
      <c r="E181" s="1">
        <f t="shared" si="12"/>
        <v>1925</v>
      </c>
      <c r="F181">
        <v>975</v>
      </c>
      <c r="G181" s="2">
        <f t="shared" si="16"/>
        <v>1.9305305164319249</v>
      </c>
      <c r="H181" s="2">
        <f t="shared" si="16"/>
        <v>2.7813877092989121</v>
      </c>
      <c r="I181" s="2">
        <f t="shared" si="16"/>
        <v>3.5543251553920627</v>
      </c>
      <c r="J181" s="2">
        <f t="shared" si="16"/>
        <v>1.4653235391494759</v>
      </c>
      <c r="K181" s="2">
        <f t="shared" si="16"/>
        <v>0.11031568597484689</v>
      </c>
      <c r="L181" s="2">
        <f t="shared" si="14"/>
        <v>284.84188260624722</v>
      </c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1:37">
      <c r="A182" s="5">
        <v>1949.3243294617719</v>
      </c>
      <c r="B182" s="5">
        <v>311.41866499999998</v>
      </c>
      <c r="C182">
        <v>1972.8742999999999</v>
      </c>
      <c r="D182">
        <v>326.5</v>
      </c>
      <c r="E182" s="1">
        <f t="shared" si="12"/>
        <v>1926</v>
      </c>
      <c r="F182">
        <v>983</v>
      </c>
      <c r="G182" s="2">
        <f t="shared" si="16"/>
        <v>1.990037558685446</v>
      </c>
      <c r="H182" s="2">
        <f t="shared" si="16"/>
        <v>2.8652853243233127</v>
      </c>
      <c r="I182" s="2">
        <f t="shared" si="16"/>
        <v>3.6530956872899423</v>
      </c>
      <c r="J182" s="2">
        <f t="shared" si="16"/>
        <v>1.496050831840728</v>
      </c>
      <c r="K182" s="2">
        <f t="shared" si="16"/>
        <v>0.11268449367829952</v>
      </c>
      <c r="L182" s="2">
        <f t="shared" si="14"/>
        <v>285.11715389581775</v>
      </c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1:37">
      <c r="A183" s="5">
        <v>1950</v>
      </c>
      <c r="B183" s="5">
        <v>312.55218499999995</v>
      </c>
      <c r="C183">
        <v>1972.9563000000001</v>
      </c>
      <c r="D183">
        <v>327.55</v>
      </c>
      <c r="E183" s="1">
        <f t="shared" si="12"/>
        <v>1927</v>
      </c>
      <c r="F183">
        <v>1062</v>
      </c>
      <c r="G183" s="2">
        <f t="shared" ref="G183:K198" si="17">G182*(1-G$5)+G$4*$F182*$L$4/1000</f>
        <v>2.0500328638497654</v>
      </c>
      <c r="H183" s="2">
        <f t="shared" si="17"/>
        <v>2.9497033082092088</v>
      </c>
      <c r="I183" s="2">
        <f t="shared" si="17"/>
        <v>3.7517423382102733</v>
      </c>
      <c r="J183" s="2">
        <f t="shared" si="17"/>
        <v>1.5259617380388282</v>
      </c>
      <c r="K183" s="2">
        <f t="shared" si="17"/>
        <v>0.11449683503186711</v>
      </c>
      <c r="L183" s="2">
        <f t="shared" si="14"/>
        <v>285.39193708333994</v>
      </c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1:37">
      <c r="A184" s="5">
        <v>1953</v>
      </c>
      <c r="B184" s="5">
        <v>312.05848500000002</v>
      </c>
      <c r="C184">
        <v>1973.0410999999999</v>
      </c>
      <c r="D184">
        <v>328.55</v>
      </c>
      <c r="E184" s="1">
        <f t="shared" si="12"/>
        <v>1928</v>
      </c>
      <c r="F184">
        <v>1065</v>
      </c>
      <c r="G184" s="2">
        <f t="shared" si="17"/>
        <v>2.1148497652582159</v>
      </c>
      <c r="H184" s="2">
        <f t="shared" si="17"/>
        <v>3.0413068960729701</v>
      </c>
      <c r="I184" s="2">
        <f t="shared" si="17"/>
        <v>3.860933437626501</v>
      </c>
      <c r="J184" s="2">
        <f t="shared" si="17"/>
        <v>1.5634362286708627</v>
      </c>
      <c r="K184" s="2">
        <f t="shared" si="17"/>
        <v>0.11930499581646439</v>
      </c>
      <c r="L184" s="2">
        <f t="shared" si="14"/>
        <v>285.69983132344504</v>
      </c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1:37">
      <c r="A185" s="5">
        <v>1954</v>
      </c>
      <c r="B185" s="5">
        <v>310.99059999999997</v>
      </c>
      <c r="C185">
        <v>1973.126</v>
      </c>
      <c r="D185">
        <v>329.56</v>
      </c>
      <c r="E185" s="1">
        <f t="shared" si="12"/>
        <v>1929</v>
      </c>
      <c r="F185">
        <v>1145</v>
      </c>
      <c r="G185" s="2">
        <f t="shared" si="17"/>
        <v>2.1798497652582158</v>
      </c>
      <c r="H185" s="2">
        <f t="shared" si="17"/>
        <v>3.1329401698684665</v>
      </c>
      <c r="I185" s="2">
        <f t="shared" si="17"/>
        <v>3.9691096110810098</v>
      </c>
      <c r="J185" s="2">
        <f t="shared" si="17"/>
        <v>1.5991220321435056</v>
      </c>
      <c r="K185" s="2">
        <f t="shared" si="17"/>
        <v>0.12236213781957313</v>
      </c>
      <c r="L185" s="2">
        <f t="shared" si="14"/>
        <v>286.00338371617079</v>
      </c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1:37">
      <c r="A186" s="5">
        <v>1954</v>
      </c>
      <c r="B186" s="5">
        <v>311.88655</v>
      </c>
      <c r="C186">
        <v>1973.2027</v>
      </c>
      <c r="D186">
        <v>330.3</v>
      </c>
      <c r="E186" s="1">
        <f t="shared" si="12"/>
        <v>1930</v>
      </c>
      <c r="F186">
        <v>1053</v>
      </c>
      <c r="G186" s="2">
        <f t="shared" si="17"/>
        <v>2.2497323943661969</v>
      </c>
      <c r="H186" s="2">
        <f t="shared" si="17"/>
        <v>3.2318330948771683</v>
      </c>
      <c r="I186" s="2">
        <f t="shared" si="17"/>
        <v>4.0878525566525203</v>
      </c>
      <c r="J186" s="2">
        <f t="shared" si="17"/>
        <v>1.6421588892162458</v>
      </c>
      <c r="K186" s="2">
        <f t="shared" si="17"/>
        <v>0.1279722567201548</v>
      </c>
      <c r="L186" s="2">
        <f t="shared" si="14"/>
        <v>286.3395491918323</v>
      </c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1:37">
      <c r="A187" s="5">
        <v>1954</v>
      </c>
      <c r="B187" s="5">
        <v>312.68294999999995</v>
      </c>
      <c r="C187">
        <v>1973.2877000000001</v>
      </c>
      <c r="D187">
        <v>331.5</v>
      </c>
      <c r="E187" s="1">
        <f t="shared" si="12"/>
        <v>1931</v>
      </c>
      <c r="F187">
        <v>940</v>
      </c>
      <c r="G187" s="2">
        <f t="shared" si="17"/>
        <v>2.3139999999999996</v>
      </c>
      <c r="H187" s="2">
        <f t="shared" si="17"/>
        <v>3.3218154648397449</v>
      </c>
      <c r="I187" s="2">
        <f t="shared" si="17"/>
        <v>4.1911800650307578</v>
      </c>
      <c r="J187" s="2">
        <f t="shared" si="17"/>
        <v>1.6719390638803255</v>
      </c>
      <c r="K187" s="2">
        <f t="shared" si="17"/>
        <v>0.12705571701169985</v>
      </c>
      <c r="L187" s="2">
        <f t="shared" si="14"/>
        <v>286.62599031076252</v>
      </c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1:37">
      <c r="A188" s="5">
        <v>1954</v>
      </c>
      <c r="B188" s="5">
        <v>311.67614499999996</v>
      </c>
      <c r="C188">
        <v>1973.3698999999999</v>
      </c>
      <c r="D188">
        <v>332.48</v>
      </c>
      <c r="E188" s="1">
        <f t="shared" si="12"/>
        <v>1932</v>
      </c>
      <c r="F188">
        <v>847</v>
      </c>
      <c r="G188" s="2">
        <f t="shared" si="17"/>
        <v>2.371370892018779</v>
      </c>
      <c r="H188" s="2">
        <f t="shared" si="17"/>
        <v>3.4009399619736334</v>
      </c>
      <c r="I188" s="2">
        <f t="shared" si="17"/>
        <v>4.2761441221306207</v>
      </c>
      <c r="J188" s="2">
        <f t="shared" si="17"/>
        <v>1.6867550799922717</v>
      </c>
      <c r="K188" s="2">
        <f t="shared" si="17"/>
        <v>0.12119464325842901</v>
      </c>
      <c r="L188" s="2">
        <f t="shared" si="14"/>
        <v>286.85640469937374</v>
      </c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spans="1:37">
      <c r="A189" s="5">
        <v>1955</v>
      </c>
      <c r="B189" s="5">
        <v>313.48795499999994</v>
      </c>
      <c r="C189">
        <v>1973.4548</v>
      </c>
      <c r="D189">
        <v>332.07</v>
      </c>
      <c r="E189" s="1">
        <f t="shared" si="12"/>
        <v>1933</v>
      </c>
      <c r="F189">
        <v>893</v>
      </c>
      <c r="G189" s="2">
        <f t="shared" si="17"/>
        <v>2.4230657276995302</v>
      </c>
      <c r="H189" s="2">
        <f t="shared" si="17"/>
        <v>3.4711143908839301</v>
      </c>
      <c r="I189" s="2">
        <f t="shared" si="17"/>
        <v>4.3459959083408819</v>
      </c>
      <c r="J189" s="2">
        <f t="shared" si="17"/>
        <v>1.6898092107254004</v>
      </c>
      <c r="K189" s="2">
        <f t="shared" si="17"/>
        <v>0.11327352514513464</v>
      </c>
      <c r="L189" s="2">
        <f t="shared" si="14"/>
        <v>287.04325876279489</v>
      </c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1:37">
      <c r="A190" s="5">
        <v>1955</v>
      </c>
      <c r="B190" s="5">
        <v>313.79655999999994</v>
      </c>
      <c r="C190">
        <v>1973.537</v>
      </c>
      <c r="D190">
        <v>330.87</v>
      </c>
      <c r="E190" s="1">
        <f t="shared" si="12"/>
        <v>1934</v>
      </c>
      <c r="F190">
        <v>973</v>
      </c>
      <c r="G190" s="2">
        <f t="shared" si="17"/>
        <v>2.4775680751173708</v>
      </c>
      <c r="H190" s="2">
        <f t="shared" si="17"/>
        <v>3.5454150166684091</v>
      </c>
      <c r="I190" s="2">
        <f t="shared" si="17"/>
        <v>4.421820898977038</v>
      </c>
      <c r="J190" s="2">
        <f t="shared" si="17"/>
        <v>1.698087929604353</v>
      </c>
      <c r="K190" s="2">
        <f t="shared" si="17"/>
        <v>0.11062874856336206</v>
      </c>
      <c r="L190" s="2">
        <f t="shared" si="14"/>
        <v>287.25352066893055</v>
      </c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1:37">
      <c r="A191" s="5">
        <v>1955.1946053516383</v>
      </c>
      <c r="B191" s="5">
        <v>313.6452666666666</v>
      </c>
      <c r="C191">
        <v>1973.6219000000001</v>
      </c>
      <c r="D191">
        <v>329.31</v>
      </c>
      <c r="E191" s="1">
        <f t="shared" si="12"/>
        <v>1935</v>
      </c>
      <c r="F191">
        <v>1027</v>
      </c>
      <c r="G191" s="2">
        <f t="shared" si="17"/>
        <v>2.5369530516431924</v>
      </c>
      <c r="H191" s="2">
        <f t="shared" si="17"/>
        <v>3.6270229762990089</v>
      </c>
      <c r="I191" s="2">
        <f t="shared" si="17"/>
        <v>4.5086468992310511</v>
      </c>
      <c r="J191" s="2">
        <f t="shared" si="17"/>
        <v>1.7152833826623444</v>
      </c>
      <c r="K191" s="2">
        <f t="shared" si="17"/>
        <v>0.11278047902302797</v>
      </c>
      <c r="L191" s="2">
        <f t="shared" si="14"/>
        <v>287.50068678885862</v>
      </c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1:37">
      <c r="A192" s="5">
        <v>1955.1946053516383</v>
      </c>
      <c r="B192" s="5">
        <v>314.10153749999995</v>
      </c>
      <c r="C192">
        <v>1973.7067999999999</v>
      </c>
      <c r="D192">
        <v>327.51</v>
      </c>
      <c r="E192" s="1">
        <f t="shared" si="12"/>
        <v>1936</v>
      </c>
      <c r="F192">
        <v>1130</v>
      </c>
      <c r="G192" s="2">
        <f t="shared" si="17"/>
        <v>2.5996338028169013</v>
      </c>
      <c r="H192" s="2">
        <f t="shared" si="17"/>
        <v>3.713476852527843</v>
      </c>
      <c r="I192" s="2">
        <f t="shared" si="17"/>
        <v>4.6024201434899314</v>
      </c>
      <c r="J192" s="2">
        <f t="shared" si="17"/>
        <v>1.7378345417161556</v>
      </c>
      <c r="K192" s="2">
        <f t="shared" si="17"/>
        <v>0.11662078078585852</v>
      </c>
      <c r="L192" s="2">
        <f t="shared" si="14"/>
        <v>287.76998612133667</v>
      </c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1:37">
      <c r="A193" s="5">
        <v>1955.1946053516383</v>
      </c>
      <c r="B193" s="5">
        <v>314.723725</v>
      </c>
      <c r="C193">
        <v>1973.789</v>
      </c>
      <c r="D193">
        <v>327.18</v>
      </c>
      <c r="E193" s="1">
        <f t="shared" si="12"/>
        <v>1937</v>
      </c>
      <c r="F193">
        <v>1209</v>
      </c>
      <c r="G193" s="2">
        <f t="shared" si="17"/>
        <v>2.6686009389671361</v>
      </c>
      <c r="H193" s="2">
        <f t="shared" si="17"/>
        <v>3.8093642530605956</v>
      </c>
      <c r="I193" s="2">
        <f t="shared" si="17"/>
        <v>4.7104088839132627</v>
      </c>
      <c r="J193" s="2">
        <f t="shared" si="17"/>
        <v>1.7711866258287283</v>
      </c>
      <c r="K193" s="2">
        <f t="shared" si="17"/>
        <v>0.12378572229873744</v>
      </c>
      <c r="L193" s="2">
        <f t="shared" si="14"/>
        <v>288.08334642406845</v>
      </c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spans="1:37">
      <c r="A194" s="5">
        <v>1957</v>
      </c>
      <c r="B194" s="5">
        <v>314.03953000000001</v>
      </c>
      <c r="C194">
        <v>1973.874</v>
      </c>
      <c r="D194">
        <v>328.16</v>
      </c>
      <c r="E194" s="1">
        <f t="shared" si="12"/>
        <v>1938</v>
      </c>
      <c r="F194">
        <v>1142</v>
      </c>
      <c r="G194" s="2">
        <f t="shared" si="17"/>
        <v>2.7423896713615021</v>
      </c>
      <c r="H194" s="2">
        <f t="shared" si="17"/>
        <v>3.9124057048630885</v>
      </c>
      <c r="I194" s="2">
        <f t="shared" si="17"/>
        <v>4.8288166775533963</v>
      </c>
      <c r="J194" s="2">
        <f t="shared" si="17"/>
        <v>1.8119057106995453</v>
      </c>
      <c r="K194" s="2">
        <f t="shared" si="17"/>
        <v>0.13184039918913976</v>
      </c>
      <c r="L194" s="2">
        <f t="shared" si="14"/>
        <v>288.42735816366667</v>
      </c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1:37">
      <c r="A195" s="5">
        <v>1958</v>
      </c>
      <c r="B195" s="5">
        <v>314.37799999999999</v>
      </c>
      <c r="C195">
        <v>1973.9562000000001</v>
      </c>
      <c r="D195">
        <v>328.64</v>
      </c>
      <c r="E195" s="1">
        <f t="shared" si="12"/>
        <v>1939</v>
      </c>
      <c r="F195">
        <v>1192</v>
      </c>
      <c r="G195" s="2">
        <f t="shared" si="17"/>
        <v>2.8120892018779342</v>
      </c>
      <c r="H195" s="2">
        <f t="shared" si="17"/>
        <v>4.008872606738584</v>
      </c>
      <c r="I195" s="2">
        <f t="shared" si="17"/>
        <v>4.9355694011605005</v>
      </c>
      <c r="J195" s="2">
        <f t="shared" si="17"/>
        <v>1.842434792501328</v>
      </c>
      <c r="K195" s="2">
        <f t="shared" si="17"/>
        <v>0.13358026777114429</v>
      </c>
      <c r="L195" s="2">
        <f t="shared" si="14"/>
        <v>288.73254627004951</v>
      </c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1:37">
      <c r="A196" s="5">
        <v>1959</v>
      </c>
      <c r="B196" s="5">
        <v>316.26945000000001</v>
      </c>
      <c r="C196">
        <v>1974.0410999999999</v>
      </c>
      <c r="D196">
        <v>329.35</v>
      </c>
      <c r="E196" s="1">
        <f t="shared" si="12"/>
        <v>1940</v>
      </c>
      <c r="F196">
        <v>1299</v>
      </c>
      <c r="G196" s="2">
        <f t="shared" si="17"/>
        <v>2.8848403755868546</v>
      </c>
      <c r="H196" s="2">
        <f t="shared" si="17"/>
        <v>4.1097689609634633</v>
      </c>
      <c r="I196" s="2">
        <f t="shared" si="17"/>
        <v>5.0484009610516392</v>
      </c>
      <c r="J196" s="2">
        <f t="shared" si="17"/>
        <v>1.8770883884397165</v>
      </c>
      <c r="K196" s="2">
        <f t="shared" si="17"/>
        <v>0.13698296925037637</v>
      </c>
      <c r="L196" s="2">
        <f t="shared" si="14"/>
        <v>289.05708165529205</v>
      </c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1:37">
      <c r="A197" s="5">
        <v>1960.7390289576404</v>
      </c>
      <c r="B197" s="5">
        <v>315.71922500000005</v>
      </c>
      <c r="C197">
        <v>1974.126</v>
      </c>
      <c r="D197">
        <v>330.71</v>
      </c>
      <c r="E197" s="1">
        <f t="shared" si="12"/>
        <v>1941</v>
      </c>
      <c r="F197">
        <v>1334</v>
      </c>
      <c r="G197" s="2">
        <f t="shared" si="17"/>
        <v>2.9641220657276994</v>
      </c>
      <c r="H197" s="2">
        <f t="shared" si="17"/>
        <v>4.2204346946579321</v>
      </c>
      <c r="I197" s="2">
        <f t="shared" si="17"/>
        <v>5.175793143623947</v>
      </c>
      <c r="J197" s="2">
        <f t="shared" si="17"/>
        <v>1.9223210188340307</v>
      </c>
      <c r="K197" s="2">
        <f t="shared" si="17"/>
        <v>0.14407028620178391</v>
      </c>
      <c r="L197" s="2">
        <f t="shared" si="14"/>
        <v>289.42674120904542</v>
      </c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1:37">
      <c r="A198" s="5">
        <v>1963</v>
      </c>
      <c r="B198" s="5">
        <v>317.0083975</v>
      </c>
      <c r="C198">
        <v>1974.2027</v>
      </c>
      <c r="D198">
        <v>331.48</v>
      </c>
      <c r="E198" s="1">
        <f t="shared" si="12"/>
        <v>1942</v>
      </c>
      <c r="F198">
        <v>1342</v>
      </c>
      <c r="G198" s="2">
        <f t="shared" si="17"/>
        <v>3.0455399061032864</v>
      </c>
      <c r="H198" s="2">
        <f t="shared" si="17"/>
        <v>4.3340823685866887</v>
      </c>
      <c r="I198" s="2">
        <f t="shared" si="17"/>
        <v>5.3067336058234735</v>
      </c>
      <c r="J198" s="2">
        <f t="shared" si="17"/>
        <v>1.9690776324794006</v>
      </c>
      <c r="K198" s="2">
        <f t="shared" si="17"/>
        <v>0.15001215371617657</v>
      </c>
      <c r="L198" s="2">
        <f t="shared" si="14"/>
        <v>289.80544566670903</v>
      </c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1:37">
      <c r="A199" s="5">
        <v>1963</v>
      </c>
      <c r="B199" s="5">
        <v>317.013375</v>
      </c>
      <c r="C199">
        <v>1974.2877000000001</v>
      </c>
      <c r="D199">
        <v>332.65</v>
      </c>
      <c r="E199" s="1">
        <f t="shared" ref="E199:E262" si="18">1+E198</f>
        <v>1943</v>
      </c>
      <c r="F199">
        <v>1391</v>
      </c>
      <c r="G199" s="2">
        <f t="shared" ref="G199:K214" si="19">G198*(1-G$5)+G$4*$F198*$L$4/1000</f>
        <v>3.1274460093896712</v>
      </c>
      <c r="H199" s="2">
        <f t="shared" si="19"/>
        <v>4.448168568075384</v>
      </c>
      <c r="I199" s="2">
        <f t="shared" si="19"/>
        <v>5.4371183824275091</v>
      </c>
      <c r="J199" s="2">
        <f t="shared" si="19"/>
        <v>2.0141021549193683</v>
      </c>
      <c r="K199" s="2">
        <f t="shared" si="19"/>
        <v>0.15399166539406631</v>
      </c>
      <c r="L199" s="2">
        <f t="shared" ref="L199:L262" si="20">SUM(G199:K199,L$5)</f>
        <v>290.18082678020602</v>
      </c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1:37">
      <c r="A200" s="5">
        <v>1963</v>
      </c>
      <c r="B200" s="5">
        <v>318.70572499999997</v>
      </c>
      <c r="C200">
        <v>1974.375</v>
      </c>
      <c r="D200">
        <v>333.19</v>
      </c>
      <c r="E200" s="1">
        <f t="shared" si="18"/>
        <v>1944</v>
      </c>
      <c r="F200">
        <v>1383</v>
      </c>
      <c r="G200" s="2">
        <f t="shared" si="19"/>
        <v>3.2123427230046948</v>
      </c>
      <c r="H200" s="2">
        <f t="shared" si="19"/>
        <v>4.5665418519853072</v>
      </c>
      <c r="I200" s="2">
        <f t="shared" si="19"/>
        <v>5.5731145566035076</v>
      </c>
      <c r="J200" s="2">
        <f t="shared" si="19"/>
        <v>2.0623057416518256</v>
      </c>
      <c r="K200" s="2">
        <f t="shared" si="19"/>
        <v>0.15870583072095895</v>
      </c>
      <c r="L200" s="2">
        <f t="shared" si="20"/>
        <v>290.5730107039663</v>
      </c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1:37">
      <c r="A201" s="5">
        <v>1963</v>
      </c>
      <c r="B201" s="5">
        <v>319.3528</v>
      </c>
      <c r="C201">
        <v>1974.4583</v>
      </c>
      <c r="D201">
        <v>332.2</v>
      </c>
      <c r="E201" s="1">
        <f t="shared" si="18"/>
        <v>1945</v>
      </c>
      <c r="F201">
        <v>1160</v>
      </c>
      <c r="G201" s="2">
        <f t="shared" si="19"/>
        <v>3.2967511737089201</v>
      </c>
      <c r="H201" s="2">
        <f t="shared" si="19"/>
        <v>4.683838313742978</v>
      </c>
      <c r="I201" s="2">
        <f t="shared" si="19"/>
        <v>5.7060834284355142</v>
      </c>
      <c r="J201" s="2">
        <f t="shared" si="19"/>
        <v>2.1068166418831882</v>
      </c>
      <c r="K201" s="2">
        <f t="shared" si="19"/>
        <v>0.16118952967221351</v>
      </c>
      <c r="L201" s="2">
        <f t="shared" si="20"/>
        <v>290.9546790874428</v>
      </c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1:37">
      <c r="A202" s="5">
        <v>1964</v>
      </c>
      <c r="B202" s="5">
        <v>318.15819999999997</v>
      </c>
      <c r="C202">
        <v>1974.5417</v>
      </c>
      <c r="D202">
        <v>331.07</v>
      </c>
      <c r="E202" s="1">
        <f t="shared" si="18"/>
        <v>1946</v>
      </c>
      <c r="F202">
        <v>1238</v>
      </c>
      <c r="G202" s="2">
        <f t="shared" si="19"/>
        <v>3.3675492957746478</v>
      </c>
      <c r="H202" s="2">
        <f t="shared" si="19"/>
        <v>4.7798731222911037</v>
      </c>
      <c r="I202" s="2">
        <f t="shared" si="19"/>
        <v>5.8037651627565348</v>
      </c>
      <c r="J202" s="2">
        <f t="shared" si="19"/>
        <v>2.1226110653999561</v>
      </c>
      <c r="K202" s="2">
        <f t="shared" si="19"/>
        <v>0.15222648566757038</v>
      </c>
      <c r="L202" s="2">
        <f t="shared" si="20"/>
        <v>291.2260251318898</v>
      </c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1:37">
      <c r="A203" s="5">
        <v>1964</v>
      </c>
      <c r="B203" s="5">
        <v>318.96725500000002</v>
      </c>
      <c r="C203">
        <v>1974.625</v>
      </c>
      <c r="D203">
        <v>329.15</v>
      </c>
      <c r="E203" s="1">
        <f t="shared" si="18"/>
        <v>1947</v>
      </c>
      <c r="F203">
        <v>1392</v>
      </c>
      <c r="G203" s="2">
        <f t="shared" si="19"/>
        <v>3.4431079812206571</v>
      </c>
      <c r="H203" s="2">
        <f t="shared" si="19"/>
        <v>4.8829676798714976</v>
      </c>
      <c r="I203" s="2">
        <f t="shared" si="19"/>
        <v>5.9118540625365554</v>
      </c>
      <c r="J203" s="2">
        <f t="shared" si="19"/>
        <v>2.1466581327340513</v>
      </c>
      <c r="K203" s="2">
        <f t="shared" si="19"/>
        <v>0.15045209650538674</v>
      </c>
      <c r="L203" s="2">
        <f t="shared" si="20"/>
        <v>291.53503995286815</v>
      </c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1:37">
      <c r="A204" s="5">
        <v>1966</v>
      </c>
      <c r="B204" s="5">
        <v>318.75549999999998</v>
      </c>
      <c r="C204">
        <v>1974.7083</v>
      </c>
      <c r="D204">
        <v>327.33</v>
      </c>
      <c r="E204" s="1">
        <f t="shared" si="18"/>
        <v>1948</v>
      </c>
      <c r="F204">
        <v>1469</v>
      </c>
      <c r="G204" s="2">
        <f t="shared" si="19"/>
        <v>3.5280657276995302</v>
      </c>
      <c r="H204" s="2">
        <f t="shared" si="19"/>
        <v>5.0002387151382299</v>
      </c>
      <c r="I204" s="2">
        <f t="shared" si="19"/>
        <v>6.0416282767666081</v>
      </c>
      <c r="J204" s="2">
        <f t="shared" si="19"/>
        <v>2.1874065840827313</v>
      </c>
      <c r="K204" s="2">
        <f t="shared" si="19"/>
        <v>0.15660592202461737</v>
      </c>
      <c r="L204" s="2">
        <f t="shared" si="20"/>
        <v>291.9139452257117</v>
      </c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1:37">
      <c r="A205" s="5">
        <v>1966</v>
      </c>
      <c r="B205" s="5">
        <v>319.45234999999997</v>
      </c>
      <c r="C205">
        <v>1974.7917</v>
      </c>
      <c r="D205">
        <v>327.27999999999997</v>
      </c>
      <c r="E205" s="1">
        <f t="shared" si="18"/>
        <v>1949</v>
      </c>
      <c r="F205">
        <v>1419</v>
      </c>
      <c r="G205" s="2">
        <f t="shared" si="19"/>
        <v>3.6177230046948354</v>
      </c>
      <c r="H205" s="2">
        <f t="shared" si="19"/>
        <v>5.1244171812289609</v>
      </c>
      <c r="I205" s="2">
        <f t="shared" si="19"/>
        <v>6.1812286566828059</v>
      </c>
      <c r="J205" s="2">
        <f t="shared" si="19"/>
        <v>2.2348647631985243</v>
      </c>
      <c r="K205" s="2">
        <f t="shared" si="19"/>
        <v>0.16395342935073115</v>
      </c>
      <c r="L205" s="2">
        <f t="shared" si="20"/>
        <v>292.32218703515588</v>
      </c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1:37">
      <c r="A206" s="5">
        <v>1967</v>
      </c>
      <c r="B206" s="5">
        <v>322.89999999999998</v>
      </c>
      <c r="C206">
        <v>1974.875</v>
      </c>
      <c r="D206">
        <v>328.31</v>
      </c>
      <c r="E206" s="1">
        <f t="shared" si="18"/>
        <v>1950</v>
      </c>
      <c r="F206">
        <v>1630</v>
      </c>
      <c r="G206" s="2">
        <f t="shared" si="19"/>
        <v>3.7043286384976524</v>
      </c>
      <c r="H206" s="2">
        <f t="shared" si="19"/>
        <v>5.2435591929658569</v>
      </c>
      <c r="I206" s="2">
        <f t="shared" si="19"/>
        <v>6.3114434972308091</v>
      </c>
      <c r="J206" s="2">
        <f t="shared" si="19"/>
        <v>2.2737432611421209</v>
      </c>
      <c r="K206" s="2">
        <f t="shared" si="19"/>
        <v>0.16606249997610675</v>
      </c>
      <c r="L206" s="2">
        <f t="shared" si="20"/>
        <v>292.69913708981255</v>
      </c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1:37">
      <c r="A207" s="5">
        <v>1969</v>
      </c>
      <c r="B207" s="5">
        <v>323.733</v>
      </c>
      <c r="C207">
        <v>1974.9583</v>
      </c>
      <c r="D207">
        <v>329.58</v>
      </c>
      <c r="E207" s="1">
        <f t="shared" si="18"/>
        <v>1951</v>
      </c>
      <c r="F207">
        <v>1767</v>
      </c>
      <c r="G207" s="2">
        <f t="shared" si="19"/>
        <v>3.8038122065727697</v>
      </c>
      <c r="H207" s="2">
        <f t="shared" si="19"/>
        <v>5.3821856480389538</v>
      </c>
      <c r="I207" s="2">
        <f t="shared" si="19"/>
        <v>6.4716100445061979</v>
      </c>
      <c r="J207" s="2">
        <f t="shared" si="19"/>
        <v>2.3351660109425181</v>
      </c>
      <c r="K207" s="2">
        <f t="shared" si="19"/>
        <v>0.17724781926028133</v>
      </c>
      <c r="L207" s="2">
        <f t="shared" si="20"/>
        <v>293.17002172932069</v>
      </c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1:37">
      <c r="A208" s="5">
        <v>1970</v>
      </c>
      <c r="B208" s="5">
        <v>323.16888333333333</v>
      </c>
      <c r="C208">
        <v>1975.0417</v>
      </c>
      <c r="D208">
        <v>330.73</v>
      </c>
      <c r="E208" s="1">
        <f t="shared" si="18"/>
        <v>1952</v>
      </c>
      <c r="F208">
        <v>1795</v>
      </c>
      <c r="G208" s="2">
        <f t="shared" si="19"/>
        <v>3.9116572769953049</v>
      </c>
      <c r="H208" s="2">
        <f t="shared" si="19"/>
        <v>5.5332945873545478</v>
      </c>
      <c r="I208" s="2">
        <f t="shared" si="19"/>
        <v>6.6502088973620275</v>
      </c>
      <c r="J208" s="2">
        <f t="shared" si="19"/>
        <v>2.4091596843576024</v>
      </c>
      <c r="K208" s="2">
        <f t="shared" si="19"/>
        <v>0.19046398322743729</v>
      </c>
      <c r="L208" s="2">
        <f t="shared" si="20"/>
        <v>293.69478442929693</v>
      </c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1:37">
      <c r="A209" s="5">
        <v>1970.7</v>
      </c>
      <c r="B209" s="5">
        <v>324.7285</v>
      </c>
      <c r="C209">
        <v>1975.125</v>
      </c>
      <c r="D209">
        <v>331.46</v>
      </c>
      <c r="E209" s="1">
        <f t="shared" si="18"/>
        <v>1953</v>
      </c>
      <c r="F209">
        <v>1841</v>
      </c>
      <c r="G209" s="2">
        <f t="shared" si="19"/>
        <v>4.0212112676056337</v>
      </c>
      <c r="H209" s="2">
        <f t="shared" si="19"/>
        <v>5.6866169294412305</v>
      </c>
      <c r="I209" s="2">
        <f t="shared" si="19"/>
        <v>6.8306170591858955</v>
      </c>
      <c r="J209" s="2">
        <f t="shared" si="19"/>
        <v>2.4822127168123798</v>
      </c>
      <c r="K209" s="2">
        <f t="shared" si="19"/>
        <v>0.19979454586791706</v>
      </c>
      <c r="L209" s="2">
        <f t="shared" si="20"/>
        <v>294.22045251891308</v>
      </c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1:37">
      <c r="A210" s="5">
        <v>1971.2</v>
      </c>
      <c r="B210" s="5">
        <v>325.22624999999999</v>
      </c>
      <c r="C210">
        <v>1975.2083</v>
      </c>
      <c r="D210">
        <v>331.94</v>
      </c>
      <c r="E210" s="1">
        <f t="shared" si="18"/>
        <v>1954</v>
      </c>
      <c r="F210">
        <v>1865</v>
      </c>
      <c r="G210" s="2">
        <f t="shared" si="19"/>
        <v>4.1335727699530516</v>
      </c>
      <c r="H210" s="2">
        <f t="shared" si="19"/>
        <v>5.8438367260068711</v>
      </c>
      <c r="I210" s="2">
        <f t="shared" si="19"/>
        <v>7.0155144696705936</v>
      </c>
      <c r="J210" s="2">
        <f t="shared" si="19"/>
        <v>2.5564915202240117</v>
      </c>
      <c r="K210" s="2">
        <f t="shared" si="19"/>
        <v>0.20761344259488285</v>
      </c>
      <c r="L210" s="2">
        <f t="shared" si="20"/>
        <v>294.75702892844942</v>
      </c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1:37">
      <c r="A211" s="5">
        <v>1972</v>
      </c>
      <c r="B211" s="5">
        <v>324.13119999999998</v>
      </c>
      <c r="C211">
        <v>1975.2917</v>
      </c>
      <c r="D211">
        <v>333.11</v>
      </c>
      <c r="E211" s="1">
        <f t="shared" si="18"/>
        <v>1955</v>
      </c>
      <c r="F211">
        <v>2043</v>
      </c>
      <c r="G211" s="2">
        <f t="shared" si="19"/>
        <v>4.2473990610328638</v>
      </c>
      <c r="H211" s="2">
        <f t="shared" si="19"/>
        <v>6.0028775273381338</v>
      </c>
      <c r="I211" s="2">
        <f t="shared" si="19"/>
        <v>7.201535707036423</v>
      </c>
      <c r="J211" s="2">
        <f t="shared" si="19"/>
        <v>2.6293439105269663</v>
      </c>
      <c r="K211" s="2">
        <f t="shared" si="19"/>
        <v>0.21348260374829464</v>
      </c>
      <c r="L211" s="2">
        <f t="shared" si="20"/>
        <v>295.29463880968268</v>
      </c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1:37">
      <c r="A212" s="5">
        <v>1973</v>
      </c>
      <c r="B212" s="5">
        <v>329.19694499999997</v>
      </c>
      <c r="C212">
        <v>1975.375</v>
      </c>
      <c r="D212">
        <v>333.95</v>
      </c>
      <c r="E212" s="1">
        <f t="shared" si="18"/>
        <v>1956</v>
      </c>
      <c r="F212">
        <v>2177</v>
      </c>
      <c r="G212" s="2">
        <f t="shared" si="19"/>
        <v>4.3720892018779338</v>
      </c>
      <c r="H212" s="2">
        <f t="shared" si="19"/>
        <v>6.1781944176931756</v>
      </c>
      <c r="I212" s="2">
        <f t="shared" si="19"/>
        <v>7.4118018368215628</v>
      </c>
      <c r="J212" s="2">
        <f t="shared" si="19"/>
        <v>2.718926491588598</v>
      </c>
      <c r="K212" s="2">
        <f t="shared" si="19"/>
        <v>0.22539923744637033</v>
      </c>
      <c r="L212" s="2">
        <f t="shared" si="20"/>
        <v>295.90641118542766</v>
      </c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1:37">
      <c r="A213" s="5">
        <v>1973</v>
      </c>
      <c r="B213" s="5">
        <v>326.39999999999998</v>
      </c>
      <c r="C213">
        <v>1975.4583</v>
      </c>
      <c r="D213">
        <v>333.42</v>
      </c>
      <c r="E213" s="1">
        <f t="shared" si="18"/>
        <v>1957</v>
      </c>
      <c r="F213">
        <v>2270</v>
      </c>
      <c r="G213" s="2">
        <f t="shared" si="19"/>
        <v>4.5049577464788726</v>
      </c>
      <c r="H213" s="2">
        <f t="shared" si="19"/>
        <v>6.3656111656653849</v>
      </c>
      <c r="I213" s="2">
        <f t="shared" si="19"/>
        <v>7.6393771005090541</v>
      </c>
      <c r="J213" s="2">
        <f t="shared" si="19"/>
        <v>2.8191192009593293</v>
      </c>
      <c r="K213" s="2">
        <f t="shared" si="19"/>
        <v>0.23891812095702458</v>
      </c>
      <c r="L213" s="2">
        <f t="shared" si="20"/>
        <v>296.56798333456965</v>
      </c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1:37">
      <c r="A214" s="5">
        <v>1974</v>
      </c>
      <c r="B214" s="5">
        <v>328.063425</v>
      </c>
      <c r="C214">
        <v>1975.5417</v>
      </c>
      <c r="D214">
        <v>331.97</v>
      </c>
      <c r="E214" s="1">
        <f t="shared" si="18"/>
        <v>1958</v>
      </c>
      <c r="F214">
        <v>2330</v>
      </c>
      <c r="G214" s="2">
        <f t="shared" si="19"/>
        <v>4.6435023474178401</v>
      </c>
      <c r="H214" s="2">
        <f t="shared" si="19"/>
        <v>6.5612447189264618</v>
      </c>
      <c r="I214" s="2">
        <f t="shared" si="19"/>
        <v>7.8778695398298328</v>
      </c>
      <c r="J214" s="2">
        <f t="shared" si="19"/>
        <v>2.9245037087927948</v>
      </c>
      <c r="K214" s="2">
        <f t="shared" si="19"/>
        <v>0.2514839354744185</v>
      </c>
      <c r="L214" s="2">
        <f t="shared" si="20"/>
        <v>297.25860425044135</v>
      </c>
      <c r="M214">
        <f>AVERAGE(D6:D15)</f>
        <v>315.23200000000003</v>
      </c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1:37">
      <c r="A215" s="5">
        <v>1976</v>
      </c>
      <c r="B215" s="5">
        <v>331.19925000000001</v>
      </c>
      <c r="C215">
        <v>1975.625</v>
      </c>
      <c r="D215">
        <v>329.95</v>
      </c>
      <c r="E215" s="1">
        <f t="shared" si="18"/>
        <v>1959</v>
      </c>
      <c r="F215">
        <v>2454</v>
      </c>
      <c r="G215" s="2">
        <f t="shared" ref="G215:K230" si="21">G214*(1-G$5)+G$4*$F214*$L$4/1000</f>
        <v>4.7857089201877931</v>
      </c>
      <c r="H215" s="2">
        <f t="shared" si="21"/>
        <v>6.7619738812500838</v>
      </c>
      <c r="I215" s="2">
        <f t="shared" si="21"/>
        <v>8.122174871249797</v>
      </c>
      <c r="J215" s="2">
        <f t="shared" si="21"/>
        <v>3.0309101845284601</v>
      </c>
      <c r="K215" s="2">
        <f t="shared" si="21"/>
        <v>0.26192238865193074</v>
      </c>
      <c r="L215" s="2">
        <f t="shared" si="20"/>
        <v>297.96269024586809</v>
      </c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1:37">
      <c r="A216" s="5">
        <v>1977</v>
      </c>
      <c r="B216" s="5">
        <v>331.73058329999998</v>
      </c>
      <c r="C216">
        <v>1975.7083</v>
      </c>
      <c r="D216">
        <v>328.5</v>
      </c>
      <c r="E216" s="1">
        <f t="shared" si="18"/>
        <v>1960</v>
      </c>
      <c r="F216">
        <v>2569</v>
      </c>
      <c r="G216" s="2">
        <f t="shared" si="21"/>
        <v>4.9354835680751172</v>
      </c>
      <c r="H216" s="2">
        <f t="shared" si="21"/>
        <v>6.9737940241347243</v>
      </c>
      <c r="I216" s="2">
        <f t="shared" si="21"/>
        <v>8.3818300940252133</v>
      </c>
      <c r="J216" s="2">
        <f t="shared" si="21"/>
        <v>3.1457919834421926</v>
      </c>
      <c r="K216" s="2">
        <f t="shared" si="21"/>
        <v>0.27407522678819812</v>
      </c>
      <c r="L216" s="2">
        <f t="shared" si="20"/>
        <v>298.71097489646547</v>
      </c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1:37">
      <c r="A217" s="5">
        <v>1978</v>
      </c>
      <c r="B217" s="5">
        <v>333.49275</v>
      </c>
      <c r="C217">
        <v>1975.7917</v>
      </c>
      <c r="D217">
        <v>328.36</v>
      </c>
      <c r="E217" s="1">
        <f t="shared" si="18"/>
        <v>1961</v>
      </c>
      <c r="F217">
        <v>2580</v>
      </c>
      <c r="G217" s="2">
        <f t="shared" si="21"/>
        <v>5.0922769953051645</v>
      </c>
      <c r="H217" s="2">
        <f t="shared" si="21"/>
        <v>7.1958295655387117</v>
      </c>
      <c r="I217" s="2">
        <f t="shared" si="21"/>
        <v>8.6552770597842681</v>
      </c>
      <c r="J217" s="2">
        <f t="shared" si="21"/>
        <v>3.2676085989378469</v>
      </c>
      <c r="K217" s="2">
        <f t="shared" si="21"/>
        <v>0.28684535675323308</v>
      </c>
      <c r="L217" s="2">
        <f t="shared" si="20"/>
        <v>299.49783757631923</v>
      </c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1:37">
      <c r="A218" s="5">
        <v>1979</v>
      </c>
      <c r="B218" s="5">
        <v>335.2824167</v>
      </c>
      <c r="C218">
        <v>1975.875</v>
      </c>
      <c r="D218">
        <v>329.38</v>
      </c>
      <c r="E218" s="1">
        <f t="shared" si="18"/>
        <v>1962</v>
      </c>
      <c r="F218">
        <v>2686</v>
      </c>
      <c r="G218" s="2">
        <f t="shared" si="21"/>
        <v>5.2497417840375586</v>
      </c>
      <c r="H218" s="2">
        <f t="shared" si="21"/>
        <v>7.4182871443793204</v>
      </c>
      <c r="I218" s="2">
        <f t="shared" si="21"/>
        <v>8.926706234112773</v>
      </c>
      <c r="J218" s="2">
        <f t="shared" si="21"/>
        <v>3.3837572939762017</v>
      </c>
      <c r="K218" s="2">
        <f t="shared" si="21"/>
        <v>0.29510726403042442</v>
      </c>
      <c r="L218" s="2">
        <f t="shared" si="20"/>
        <v>300.27359972053625</v>
      </c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1:37">
      <c r="A219" s="5">
        <v>1979</v>
      </c>
      <c r="B219" s="5">
        <v>332.04542500000002</v>
      </c>
      <c r="C219">
        <v>1975.9583</v>
      </c>
      <c r="D219">
        <v>330.62</v>
      </c>
      <c r="E219" s="1">
        <f t="shared" si="18"/>
        <v>1963</v>
      </c>
      <c r="F219">
        <v>2833</v>
      </c>
      <c r="G219" s="2">
        <f t="shared" si="21"/>
        <v>5.4136760563380282</v>
      </c>
      <c r="H219" s="2">
        <f t="shared" si="21"/>
        <v>7.6500857874123716</v>
      </c>
      <c r="I219" s="2">
        <f t="shared" si="21"/>
        <v>9.2104170015195468</v>
      </c>
      <c r="J219" s="2">
        <f t="shared" si="21"/>
        <v>3.5057120937756472</v>
      </c>
      <c r="K219" s="2">
        <f t="shared" si="21"/>
        <v>0.30509488992334016</v>
      </c>
      <c r="L219" s="2">
        <f t="shared" si="20"/>
        <v>301.08498582896891</v>
      </c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1:37">
      <c r="A220" s="5">
        <v>1979</v>
      </c>
      <c r="B220" s="5">
        <v>335.24097999999998</v>
      </c>
      <c r="C220">
        <v>1976.0417</v>
      </c>
      <c r="D220">
        <v>331.56</v>
      </c>
      <c r="E220" s="1">
        <f t="shared" si="18"/>
        <v>1964</v>
      </c>
      <c r="F220">
        <v>2995</v>
      </c>
      <c r="G220" s="2">
        <f t="shared" si="21"/>
        <v>5.5865821596244132</v>
      </c>
      <c r="H220" s="2">
        <f t="shared" si="21"/>
        <v>7.895049562349195</v>
      </c>
      <c r="I220" s="2">
        <f t="shared" si="21"/>
        <v>9.5124041353112165</v>
      </c>
      <c r="J220" s="2">
        <f t="shared" si="21"/>
        <v>3.6379535203975024</v>
      </c>
      <c r="K220" s="2">
        <f t="shared" si="21"/>
        <v>0.31805409969583753</v>
      </c>
      <c r="L220" s="2">
        <f t="shared" si="20"/>
        <v>301.95004347737819</v>
      </c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1:37">
      <c r="A221" s="5">
        <v>1980</v>
      </c>
      <c r="B221" s="5">
        <v>336.58983330000001</v>
      </c>
      <c r="C221">
        <v>1976.125</v>
      </c>
      <c r="D221">
        <v>332.74</v>
      </c>
      <c r="E221" s="1">
        <f t="shared" si="18"/>
        <v>1965</v>
      </c>
      <c r="F221">
        <v>3130</v>
      </c>
      <c r="G221" s="2">
        <f t="shared" si="21"/>
        <v>5.7693755868544603</v>
      </c>
      <c r="H221" s="2">
        <f t="shared" si="21"/>
        <v>8.1545507022225188</v>
      </c>
      <c r="I221" s="2">
        <f t="shared" si="21"/>
        <v>9.8346758399685257</v>
      </c>
      <c r="J221" s="2">
        <f t="shared" si="21"/>
        <v>3.7816544945713471</v>
      </c>
      <c r="K221" s="2">
        <f t="shared" si="21"/>
        <v>0.33351989155132167</v>
      </c>
      <c r="L221" s="2">
        <f t="shared" si="20"/>
        <v>302.87377651516817</v>
      </c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1:37">
      <c r="A222" s="5">
        <v>1981</v>
      </c>
      <c r="B222" s="5">
        <v>337.63400000000001</v>
      </c>
      <c r="C222">
        <v>1976.2083</v>
      </c>
      <c r="D222">
        <v>333.36</v>
      </c>
      <c r="E222" s="1">
        <f t="shared" si="18"/>
        <v>1966</v>
      </c>
      <c r="F222">
        <v>3288</v>
      </c>
      <c r="G222" s="2">
        <f t="shared" si="21"/>
        <v>5.9604084507042252</v>
      </c>
      <c r="H222" s="2">
        <f t="shared" si="21"/>
        <v>8.4260140030391373</v>
      </c>
      <c r="I222" s="2">
        <f t="shared" si="21"/>
        <v>10.172903505459898</v>
      </c>
      <c r="J222" s="2">
        <f t="shared" si="21"/>
        <v>3.9329913542881836</v>
      </c>
      <c r="K222" s="2">
        <f t="shared" si="21"/>
        <v>0.34923839665742085</v>
      </c>
      <c r="L222" s="2">
        <f t="shared" si="20"/>
        <v>303.84155571014884</v>
      </c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1:37">
      <c r="A223" s="5">
        <v>1982</v>
      </c>
      <c r="B223" s="5">
        <v>338.11783329999997</v>
      </c>
      <c r="C223">
        <v>1976.2917</v>
      </c>
      <c r="D223">
        <v>334.74</v>
      </c>
      <c r="E223" s="1">
        <f t="shared" si="18"/>
        <v>1967</v>
      </c>
      <c r="F223">
        <v>3393</v>
      </c>
      <c r="G223" s="2">
        <f t="shared" si="21"/>
        <v>6.1610845070422533</v>
      </c>
      <c r="H223" s="2">
        <f t="shared" si="21"/>
        <v>8.7115661809497791</v>
      </c>
      <c r="I223" s="2">
        <f t="shared" si="21"/>
        <v>10.530328360112787</v>
      </c>
      <c r="J223" s="2">
        <f t="shared" si="21"/>
        <v>4.0942274159294891</v>
      </c>
      <c r="K223" s="2">
        <f t="shared" si="21"/>
        <v>0.36618999230470639</v>
      </c>
      <c r="L223" s="2">
        <f t="shared" si="20"/>
        <v>304.86339645633899</v>
      </c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1:37">
      <c r="A224" s="5">
        <v>1983</v>
      </c>
      <c r="B224" s="5">
        <v>340.06866669999999</v>
      </c>
      <c r="C224">
        <v>1976.375</v>
      </c>
      <c r="D224">
        <v>334.72</v>
      </c>
      <c r="E224" s="1">
        <f t="shared" si="18"/>
        <v>1968</v>
      </c>
      <c r="F224">
        <v>3566</v>
      </c>
      <c r="G224" s="2">
        <f t="shared" si="21"/>
        <v>6.3681690140845069</v>
      </c>
      <c r="H224" s="2">
        <f t="shared" si="21"/>
        <v>9.0061919512107131</v>
      </c>
      <c r="I224" s="2">
        <f t="shared" si="21"/>
        <v>10.89873028611618</v>
      </c>
      <c r="J224" s="2">
        <f t="shared" si="21"/>
        <v>4.2585765119339767</v>
      </c>
      <c r="K224" s="2">
        <f t="shared" si="21"/>
        <v>0.38140123226062506</v>
      </c>
      <c r="L224" s="2">
        <f t="shared" si="20"/>
        <v>305.91306899560601</v>
      </c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1:37">
      <c r="A225" s="5">
        <v>1984</v>
      </c>
      <c r="B225" s="5">
        <v>341.84866670000002</v>
      </c>
      <c r="C225">
        <v>1976.4583</v>
      </c>
      <c r="D225">
        <v>333.98</v>
      </c>
      <c r="E225" s="1">
        <f t="shared" si="18"/>
        <v>1969</v>
      </c>
      <c r="F225">
        <v>3780</v>
      </c>
      <c r="G225" s="2">
        <f t="shared" si="21"/>
        <v>6.5858122065727702</v>
      </c>
      <c r="H225" s="2">
        <f t="shared" si="21"/>
        <v>9.3162513286239097</v>
      </c>
      <c r="I225" s="2">
        <f t="shared" si="21"/>
        <v>11.288177904898959</v>
      </c>
      <c r="J225" s="2">
        <f t="shared" si="21"/>
        <v>4.4338420250926829</v>
      </c>
      <c r="K225" s="2">
        <f t="shared" si="21"/>
        <v>0.39874938139383509</v>
      </c>
      <c r="L225" s="2">
        <f t="shared" si="20"/>
        <v>307.02283284658216</v>
      </c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1:37">
      <c r="A226" s="5">
        <v>1985</v>
      </c>
      <c r="B226" s="5">
        <v>343.24783330000002</v>
      </c>
      <c r="C226">
        <v>1976.5417</v>
      </c>
      <c r="D226">
        <v>333.08</v>
      </c>
      <c r="E226" s="1">
        <f t="shared" si="18"/>
        <v>1970</v>
      </c>
      <c r="F226">
        <v>4053</v>
      </c>
      <c r="G226" s="2">
        <f t="shared" si="21"/>
        <v>6.8165164319248825</v>
      </c>
      <c r="H226" s="2">
        <f t="shared" si="21"/>
        <v>9.6455516201328528</v>
      </c>
      <c r="I226" s="2">
        <f t="shared" si="21"/>
        <v>11.704548352623755</v>
      </c>
      <c r="J226" s="2">
        <f t="shared" si="21"/>
        <v>4.6242125413859894</v>
      </c>
      <c r="K226" s="2">
        <f t="shared" si="21"/>
        <v>0.41931851408920162</v>
      </c>
      <c r="L226" s="2">
        <f t="shared" si="20"/>
        <v>308.21014746015669</v>
      </c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spans="1:37">
      <c r="A227" s="5">
        <v>1986</v>
      </c>
      <c r="B227" s="5">
        <v>344.45466670000002</v>
      </c>
      <c r="C227">
        <v>1976.625</v>
      </c>
      <c r="D227">
        <v>330.68</v>
      </c>
      <c r="E227" s="1">
        <f t="shared" si="18"/>
        <v>1971</v>
      </c>
      <c r="F227">
        <v>4208</v>
      </c>
      <c r="G227" s="2">
        <f t="shared" si="21"/>
        <v>7.0638826291079813</v>
      </c>
      <c r="H227" s="2">
        <f t="shared" si="21"/>
        <v>9.9995797995108582</v>
      </c>
      <c r="I227" s="2">
        <f t="shared" si="21"/>
        <v>12.156344104264022</v>
      </c>
      <c r="J227" s="2">
        <f t="shared" si="21"/>
        <v>4.8357500421018615</v>
      </c>
      <c r="K227" s="2">
        <f t="shared" si="21"/>
        <v>0.44461122512108975</v>
      </c>
      <c r="L227" s="2">
        <f t="shared" si="20"/>
        <v>309.50016780010583</v>
      </c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spans="1:37">
      <c r="A228" s="5">
        <v>1987</v>
      </c>
      <c r="B228" s="5">
        <v>346.12925000000001</v>
      </c>
      <c r="C228">
        <v>1976.7083</v>
      </c>
      <c r="D228">
        <v>328.96</v>
      </c>
      <c r="E228" s="1">
        <f t="shared" si="18"/>
        <v>1972</v>
      </c>
      <c r="F228">
        <v>4376</v>
      </c>
      <c r="G228" s="2">
        <f t="shared" si="21"/>
        <v>7.3207089201877933</v>
      </c>
      <c r="H228" s="2">
        <f t="shared" si="21"/>
        <v>10.367188027392475</v>
      </c>
      <c r="I228" s="2">
        <f t="shared" si="21"/>
        <v>12.625361960041674</v>
      </c>
      <c r="J228" s="2">
        <f t="shared" si="21"/>
        <v>5.0533955587079493</v>
      </c>
      <c r="K228" s="2">
        <f t="shared" si="21"/>
        <v>0.46722902513434617</v>
      </c>
      <c r="L228" s="2">
        <f t="shared" si="20"/>
        <v>310.83388349146423</v>
      </c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spans="1:37">
      <c r="A229" s="5">
        <v>1988</v>
      </c>
      <c r="B229" s="5">
        <v>348.3018333</v>
      </c>
      <c r="C229">
        <v>1976.7917</v>
      </c>
      <c r="D229">
        <v>328.72</v>
      </c>
      <c r="E229" s="1">
        <f t="shared" si="18"/>
        <v>1973</v>
      </c>
      <c r="F229">
        <v>4615</v>
      </c>
      <c r="G229" s="2">
        <f t="shared" si="21"/>
        <v>7.5877887323943662</v>
      </c>
      <c r="H229" s="2">
        <f t="shared" si="21"/>
        <v>10.749559601935228</v>
      </c>
      <c r="I229" s="2">
        <f t="shared" si="21"/>
        <v>13.113323805911094</v>
      </c>
      <c r="J229" s="2">
        <f t="shared" si="21"/>
        <v>5.2783259810554055</v>
      </c>
      <c r="K229" s="2">
        <f t="shared" si="21"/>
        <v>0.48883473824129697</v>
      </c>
      <c r="L229" s="2">
        <f t="shared" si="20"/>
        <v>312.2178328595374</v>
      </c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spans="1:37">
      <c r="A230" s="5">
        <v>1989</v>
      </c>
      <c r="B230" s="5">
        <v>349.49725000000001</v>
      </c>
      <c r="C230">
        <v>1976.875</v>
      </c>
      <c r="D230">
        <v>330.16</v>
      </c>
      <c r="E230" s="1">
        <f t="shared" si="18"/>
        <v>1974</v>
      </c>
      <c r="F230">
        <v>4623</v>
      </c>
      <c r="G230" s="2">
        <f t="shared" si="21"/>
        <v>7.8694553990610325</v>
      </c>
      <c r="H230" s="2">
        <f t="shared" si="21"/>
        <v>11.153320575397705</v>
      </c>
      <c r="I230" s="2">
        <f t="shared" si="21"/>
        <v>13.630642030636347</v>
      </c>
      <c r="J230" s="2">
        <f t="shared" si="21"/>
        <v>5.5184584787152442</v>
      </c>
      <c r="K230" s="2">
        <f t="shared" si="21"/>
        <v>0.51315992294261292</v>
      </c>
      <c r="L230" s="2">
        <f t="shared" si="20"/>
        <v>313.68503640675294</v>
      </c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spans="1:37">
      <c r="A231" s="5">
        <v>1990</v>
      </c>
      <c r="B231" s="5">
        <v>350.95974999999999</v>
      </c>
      <c r="C231">
        <v>1976.9583</v>
      </c>
      <c r="D231">
        <v>331.62</v>
      </c>
      <c r="E231" s="1">
        <f t="shared" si="18"/>
        <v>1975</v>
      </c>
      <c r="F231">
        <v>4596</v>
      </c>
      <c r="G231" s="2">
        <f t="shared" ref="G231:K246" si="22">G230*(1-G$5)+G$4*$F230*$L$4/1000</f>
        <v>8.1516103286384975</v>
      </c>
      <c r="H231" s="2">
        <f t="shared" si="22"/>
        <v>11.556721964058877</v>
      </c>
      <c r="I231" s="2">
        <f t="shared" si="22"/>
        <v>14.142218369467749</v>
      </c>
      <c r="J231" s="2">
        <f t="shared" si="22"/>
        <v>5.7458119288616505</v>
      </c>
      <c r="K231" s="2">
        <f t="shared" si="22"/>
        <v>0.52828948012159394</v>
      </c>
      <c r="L231" s="2">
        <f t="shared" si="20"/>
        <v>315.12465207114838</v>
      </c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spans="1:37">
      <c r="A232" s="5">
        <v>1991</v>
      </c>
      <c r="B232" s="5">
        <v>352.5660833</v>
      </c>
      <c r="C232">
        <v>1977.0417</v>
      </c>
      <c r="D232">
        <v>332.68</v>
      </c>
      <c r="E232" s="1">
        <f t="shared" si="18"/>
        <v>1976</v>
      </c>
      <c r="F232">
        <v>4864</v>
      </c>
      <c r="G232" s="2">
        <f t="shared" si="22"/>
        <v>8.4321173708920192</v>
      </c>
      <c r="H232" s="2">
        <f t="shared" si="22"/>
        <v>11.956478372170753</v>
      </c>
      <c r="I232" s="2">
        <f t="shared" si="22"/>
        <v>14.642871677571748</v>
      </c>
      <c r="J232" s="2">
        <f t="shared" si="22"/>
        <v>5.9570083770829374</v>
      </c>
      <c r="K232" s="2">
        <f t="shared" si="22"/>
        <v>0.53619841478471852</v>
      </c>
      <c r="L232" s="2">
        <f t="shared" si="20"/>
        <v>316.52467421250219</v>
      </c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spans="1:37">
      <c r="A233" s="5">
        <v>1992</v>
      </c>
      <c r="B233" s="5">
        <v>354.07</v>
      </c>
      <c r="C233">
        <v>1977.125</v>
      </c>
      <c r="D233">
        <v>333.17</v>
      </c>
      <c r="E233" s="1">
        <f t="shared" si="18"/>
        <v>1977</v>
      </c>
      <c r="F233">
        <v>5026</v>
      </c>
      <c r="G233" s="2">
        <f t="shared" si="22"/>
        <v>8.7289812206572783</v>
      </c>
      <c r="H233" s="2">
        <f t="shared" si="22"/>
        <v>12.380299357700245</v>
      </c>
      <c r="I233" s="2">
        <f t="shared" si="22"/>
        <v>15.177067819420543</v>
      </c>
      <c r="J233" s="2">
        <f t="shared" si="22"/>
        <v>6.1875952352493577</v>
      </c>
      <c r="K233" s="2">
        <f t="shared" si="22"/>
        <v>0.55357758576798066</v>
      </c>
      <c r="L233" s="2">
        <f t="shared" si="20"/>
        <v>318.02752121879541</v>
      </c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spans="1:37">
      <c r="A234" s="5">
        <v>1993</v>
      </c>
      <c r="B234" s="5">
        <v>354.87</v>
      </c>
      <c r="C234">
        <v>1977.2083</v>
      </c>
      <c r="D234">
        <v>334.96</v>
      </c>
      <c r="E234" s="1">
        <f t="shared" si="18"/>
        <v>1978</v>
      </c>
      <c r="F234">
        <v>5087</v>
      </c>
      <c r="G234" s="2">
        <f t="shared" si="22"/>
        <v>9.0357323943661978</v>
      </c>
      <c r="H234" s="2">
        <f t="shared" si="22"/>
        <v>12.818165666632165</v>
      </c>
      <c r="I234" s="2">
        <f t="shared" si="22"/>
        <v>15.728431679811502</v>
      </c>
      <c r="J234" s="2">
        <f t="shared" si="22"/>
        <v>6.4240234756473917</v>
      </c>
      <c r="K234" s="2">
        <f t="shared" si="22"/>
        <v>0.57172421961253428</v>
      </c>
      <c r="L234" s="2">
        <f t="shared" si="20"/>
        <v>319.5780774360698</v>
      </c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spans="1:37">
      <c r="A235" s="5">
        <v>1994</v>
      </c>
      <c r="B235" s="5">
        <v>356.32</v>
      </c>
      <c r="C235">
        <v>1977.2917</v>
      </c>
      <c r="D235">
        <v>336.14</v>
      </c>
      <c r="E235" s="1">
        <f t="shared" si="18"/>
        <v>1979</v>
      </c>
      <c r="F235">
        <v>5369</v>
      </c>
      <c r="G235" s="2">
        <f t="shared" si="22"/>
        <v>9.3462065727699546</v>
      </c>
      <c r="H235" s="2">
        <f t="shared" si="22"/>
        <v>13.260555091786765</v>
      </c>
      <c r="I235" s="2">
        <f t="shared" si="22"/>
        <v>16.28155911413258</v>
      </c>
      <c r="J235" s="2">
        <f t="shared" si="22"/>
        <v>6.6541049383807076</v>
      </c>
      <c r="K235" s="2">
        <f t="shared" si="22"/>
        <v>0.58559455917509318</v>
      </c>
      <c r="L235" s="2">
        <f t="shared" si="20"/>
        <v>321.12802027624508</v>
      </c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spans="1:37">
      <c r="A236" s="5">
        <v>1995</v>
      </c>
      <c r="B236" s="5">
        <v>358.31</v>
      </c>
      <c r="C236">
        <v>1977.375</v>
      </c>
      <c r="D236">
        <v>336.93</v>
      </c>
      <c r="E236" s="1">
        <f t="shared" si="18"/>
        <v>1980</v>
      </c>
      <c r="F236">
        <v>5316</v>
      </c>
      <c r="G236" s="2">
        <f t="shared" si="22"/>
        <v>9.6738920187793447</v>
      </c>
      <c r="H236" s="2">
        <f t="shared" si="22"/>
        <v>13.728206363645002</v>
      </c>
      <c r="I236" s="2">
        <f t="shared" si="22"/>
        <v>16.869628328542579</v>
      </c>
      <c r="J236" s="2">
        <f t="shared" si="22"/>
        <v>6.9041411620400934</v>
      </c>
      <c r="K236" s="2">
        <f t="shared" si="22"/>
        <v>0.6072467820001286</v>
      </c>
      <c r="L236" s="2">
        <f t="shared" si="20"/>
        <v>322.78311465500713</v>
      </c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spans="1:37">
      <c r="A237" s="5">
        <v>1996</v>
      </c>
      <c r="B237" s="5">
        <v>359.8</v>
      </c>
      <c r="C237">
        <v>1977.4583</v>
      </c>
      <c r="D237">
        <v>336.17</v>
      </c>
      <c r="E237" s="1">
        <f t="shared" si="18"/>
        <v>1981</v>
      </c>
      <c r="F237">
        <v>5152</v>
      </c>
      <c r="G237" s="2">
        <f t="shared" si="22"/>
        <v>9.9983427230046971</v>
      </c>
      <c r="H237" s="2">
        <f t="shared" si="22"/>
        <v>14.189594587050243</v>
      </c>
      <c r="I237" s="2">
        <f t="shared" si="22"/>
        <v>17.441841674450874</v>
      </c>
      <c r="J237" s="2">
        <f t="shared" si="22"/>
        <v>7.1336729450424237</v>
      </c>
      <c r="K237" s="2">
        <f t="shared" si="22"/>
        <v>0.61789125608364415</v>
      </c>
      <c r="L237" s="2">
        <f t="shared" si="20"/>
        <v>324.38134318563186</v>
      </c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spans="1:37">
      <c r="A238" s="5">
        <v>1997</v>
      </c>
      <c r="B238" s="5">
        <v>361.13</v>
      </c>
      <c r="C238">
        <v>1977.5417</v>
      </c>
      <c r="D238">
        <v>334.89</v>
      </c>
      <c r="E238" s="1">
        <f t="shared" si="18"/>
        <v>1982</v>
      </c>
      <c r="F238">
        <v>5113</v>
      </c>
      <c r="G238" s="2">
        <f t="shared" si="22"/>
        <v>10.312784037558687</v>
      </c>
      <c r="H238" s="2">
        <f t="shared" si="22"/>
        <v>14.634314456624777</v>
      </c>
      <c r="I238" s="2">
        <f t="shared" si="22"/>
        <v>17.981735922752087</v>
      </c>
      <c r="J238" s="2">
        <f t="shared" si="22"/>
        <v>7.3308434726053662</v>
      </c>
      <c r="K238" s="2">
        <f t="shared" si="22"/>
        <v>0.61664792545538094</v>
      </c>
      <c r="L238" s="2">
        <f t="shared" si="20"/>
        <v>325.87632581499628</v>
      </c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spans="1:37">
      <c r="A239" s="5">
        <v>1998</v>
      </c>
      <c r="B239" s="5">
        <v>363.6</v>
      </c>
      <c r="C239">
        <v>1977.625</v>
      </c>
      <c r="D239">
        <v>332.56</v>
      </c>
      <c r="E239" s="1">
        <f t="shared" si="18"/>
        <v>1983</v>
      </c>
      <c r="F239">
        <v>5095</v>
      </c>
      <c r="G239" s="2">
        <f t="shared" si="22"/>
        <v>10.624845070422538</v>
      </c>
      <c r="H239" s="2">
        <f t="shared" si="22"/>
        <v>15.074148916710246</v>
      </c>
      <c r="I239" s="2">
        <f t="shared" si="22"/>
        <v>18.50852422300261</v>
      </c>
      <c r="J239" s="2">
        <f t="shared" si="22"/>
        <v>7.5121728030154289</v>
      </c>
      <c r="K239" s="2">
        <f t="shared" si="22"/>
        <v>0.61406282139368651</v>
      </c>
      <c r="L239" s="2">
        <f t="shared" si="20"/>
        <v>327.3337538345445</v>
      </c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spans="1:37">
      <c r="A240" s="5">
        <v>1999</v>
      </c>
      <c r="B240" s="5">
        <v>365.54</v>
      </c>
      <c r="C240">
        <v>1977.7083</v>
      </c>
      <c r="D240">
        <v>331.29</v>
      </c>
      <c r="E240" s="1">
        <f t="shared" si="18"/>
        <v>1984</v>
      </c>
      <c r="F240">
        <v>5283</v>
      </c>
      <c r="G240" s="2">
        <f t="shared" si="22"/>
        <v>10.935807511737092</v>
      </c>
      <c r="H240" s="2">
        <f t="shared" si="22"/>
        <v>15.511083238200142</v>
      </c>
      <c r="I240" s="2">
        <f t="shared" si="22"/>
        <v>19.025537420886582</v>
      </c>
      <c r="J240" s="2">
        <f t="shared" si="22"/>
        <v>7.6810306827959272</v>
      </c>
      <c r="K240" s="2">
        <f t="shared" si="22"/>
        <v>0.61164980609918596</v>
      </c>
      <c r="L240" s="2">
        <f t="shared" si="20"/>
        <v>328.76510865971892</v>
      </c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spans="1:37">
      <c r="A241" s="5">
        <v>2000</v>
      </c>
      <c r="B241" s="5">
        <v>366.82</v>
      </c>
      <c r="C241">
        <v>1977.7917</v>
      </c>
      <c r="D241">
        <v>331.28</v>
      </c>
      <c r="E241" s="1">
        <f t="shared" si="18"/>
        <v>1985</v>
      </c>
      <c r="F241">
        <v>5441</v>
      </c>
      <c r="G241" s="2">
        <f t="shared" si="22"/>
        <v>11.258244131455402</v>
      </c>
      <c r="H241" s="2">
        <f t="shared" si="22"/>
        <v>15.964468122467146</v>
      </c>
      <c r="I241" s="2">
        <f t="shared" si="22"/>
        <v>19.563855080655962</v>
      </c>
      <c r="J241" s="2">
        <f t="shared" si="22"/>
        <v>7.8623079704687644</v>
      </c>
      <c r="K241" s="2">
        <f t="shared" si="22"/>
        <v>0.61901252942052809</v>
      </c>
      <c r="L241" s="2">
        <f t="shared" si="20"/>
        <v>330.26788783446779</v>
      </c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spans="1:37">
      <c r="A242" s="5">
        <v>2001</v>
      </c>
      <c r="B242" s="5">
        <v>368.33</v>
      </c>
      <c r="C242">
        <v>1977.875</v>
      </c>
      <c r="D242">
        <v>332.46</v>
      </c>
      <c r="E242" s="1">
        <f t="shared" si="18"/>
        <v>1986</v>
      </c>
      <c r="F242">
        <v>5609</v>
      </c>
      <c r="G242" s="2">
        <f t="shared" si="22"/>
        <v>11.590323943661975</v>
      </c>
      <c r="H242" s="2">
        <f t="shared" si="22"/>
        <v>16.431441412112747</v>
      </c>
      <c r="I242" s="2">
        <f t="shared" si="22"/>
        <v>20.118684198448399</v>
      </c>
      <c r="J242" s="2">
        <f t="shared" si="22"/>
        <v>8.0517740575453036</v>
      </c>
      <c r="K242" s="2">
        <f t="shared" si="22"/>
        <v>0.6308960872294902</v>
      </c>
      <c r="L242" s="2">
        <f t="shared" si="20"/>
        <v>331.82311969899791</v>
      </c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spans="1:37">
      <c r="A243" s="5">
        <v>2002</v>
      </c>
      <c r="B243" s="5">
        <v>370.5</v>
      </c>
      <c r="C243">
        <v>1977.9583</v>
      </c>
      <c r="D243">
        <v>333.6</v>
      </c>
      <c r="E243" s="1">
        <f t="shared" si="18"/>
        <v>1987</v>
      </c>
      <c r="F243">
        <v>5755</v>
      </c>
      <c r="G243" s="2">
        <f t="shared" si="22"/>
        <v>11.932657276995307</v>
      </c>
      <c r="H243" s="2">
        <f t="shared" si="22"/>
        <v>16.912904692163611</v>
      </c>
      <c r="I243" s="2">
        <f t="shared" si="22"/>
        <v>20.691305494722755</v>
      </c>
      <c r="J243" s="2">
        <f t="shared" si="22"/>
        <v>8.2501348525801976</v>
      </c>
      <c r="K243" s="2">
        <f t="shared" si="22"/>
        <v>0.64599115333075519</v>
      </c>
      <c r="L243" s="2">
        <f t="shared" si="20"/>
        <v>333.43299346979262</v>
      </c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spans="1:37">
      <c r="A244" s="5">
        <v>2003</v>
      </c>
      <c r="B244" s="5">
        <v>372.78</v>
      </c>
      <c r="C244">
        <v>1978.0417</v>
      </c>
      <c r="D244">
        <v>334.94</v>
      </c>
      <c r="E244" s="1">
        <f t="shared" si="18"/>
        <v>1988</v>
      </c>
      <c r="F244">
        <v>5968</v>
      </c>
      <c r="G244" s="2">
        <f t="shared" si="22"/>
        <v>12.283901408450706</v>
      </c>
      <c r="H244" s="2">
        <f t="shared" si="22"/>
        <v>17.406752372523361</v>
      </c>
      <c r="I244" s="2">
        <f t="shared" si="22"/>
        <v>21.278174987582009</v>
      </c>
      <c r="J244" s="2">
        <f t="shared" si="22"/>
        <v>8.4543000692470418</v>
      </c>
      <c r="K244" s="2">
        <f t="shared" si="22"/>
        <v>0.66200123382545795</v>
      </c>
      <c r="L244" s="2">
        <f t="shared" si="20"/>
        <v>335.08513007162856</v>
      </c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spans="1:37">
      <c r="A245" s="5">
        <v>2004</v>
      </c>
      <c r="B245" s="5">
        <v>374.7</v>
      </c>
      <c r="C245">
        <v>1978.125</v>
      </c>
      <c r="D245">
        <v>335.26</v>
      </c>
      <c r="E245" s="1">
        <f t="shared" si="18"/>
        <v>1989</v>
      </c>
      <c r="F245">
        <v>6088</v>
      </c>
      <c r="G245" s="2">
        <f t="shared" si="22"/>
        <v>12.648145539906105</v>
      </c>
      <c r="H245" s="2">
        <f t="shared" si="22"/>
        <v>17.919241463148666</v>
      </c>
      <c r="I245" s="2">
        <f t="shared" si="22"/>
        <v>21.889167156655677</v>
      </c>
      <c r="J245" s="2">
        <f t="shared" si="22"/>
        <v>8.6718019689515202</v>
      </c>
      <c r="K245" s="2">
        <f t="shared" si="22"/>
        <v>0.68171183850996242</v>
      </c>
      <c r="L245" s="2">
        <f t="shared" si="20"/>
        <v>336.8100679671719</v>
      </c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spans="1:37">
      <c r="A246" s="5">
        <v>2005</v>
      </c>
      <c r="B246" s="5">
        <v>376.7</v>
      </c>
      <c r="C246">
        <v>1978.2083</v>
      </c>
      <c r="D246">
        <v>336.66</v>
      </c>
      <c r="E246" s="1">
        <f t="shared" si="18"/>
        <v>1990</v>
      </c>
      <c r="F246">
        <v>6151</v>
      </c>
      <c r="G246" s="2">
        <f t="shared" si="22"/>
        <v>13.019713615023477</v>
      </c>
      <c r="H246" s="2">
        <f t="shared" si="22"/>
        <v>18.441588286596321</v>
      </c>
      <c r="I246" s="2">
        <f t="shared" si="22"/>
        <v>22.509986381540557</v>
      </c>
      <c r="J246" s="2">
        <f t="shared" si="22"/>
        <v>8.8909631759625434</v>
      </c>
      <c r="K246" s="2">
        <f t="shared" si="22"/>
        <v>0.69930072738949123</v>
      </c>
      <c r="L246" s="2">
        <f t="shared" si="20"/>
        <v>338.56155218651242</v>
      </c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1:37">
      <c r="A247" s="5">
        <v>2006</v>
      </c>
      <c r="B247" s="5">
        <v>378.7</v>
      </c>
      <c r="C247">
        <v>1978.2917</v>
      </c>
      <c r="D247">
        <v>337.69</v>
      </c>
      <c r="E247" s="1">
        <f t="shared" si="18"/>
        <v>1991</v>
      </c>
      <c r="F247">
        <v>6239</v>
      </c>
      <c r="G247" s="2">
        <f t="shared" ref="G247:K262" si="23">G246*(1-G$5)+G$4*$F246*$L$4/1000</f>
        <v>13.395126760563382</v>
      </c>
      <c r="H247" s="2">
        <f t="shared" si="23"/>
        <v>18.968413611272538</v>
      </c>
      <c r="I247" s="2">
        <f t="shared" si="23"/>
        <v>23.131937377159385</v>
      </c>
      <c r="J247" s="2">
        <f t="shared" si="23"/>
        <v>9.1049987584252374</v>
      </c>
      <c r="K247" s="2">
        <f t="shared" si="23"/>
        <v>0.71292667424407719</v>
      </c>
      <c r="L247" s="2">
        <f t="shared" si="20"/>
        <v>340.31340318166463</v>
      </c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spans="1:37">
      <c r="A248" s="5"/>
      <c r="B248" s="5"/>
      <c r="C248">
        <v>1978.375</v>
      </c>
      <c r="D248">
        <v>338.02</v>
      </c>
      <c r="E248" s="1">
        <f t="shared" si="18"/>
        <v>1992</v>
      </c>
      <c r="F248">
        <v>6178</v>
      </c>
      <c r="G248" s="2">
        <f t="shared" si="23"/>
        <v>13.775910798122068</v>
      </c>
      <c r="H248" s="2">
        <f t="shared" si="23"/>
        <v>19.5020525345269</v>
      </c>
      <c r="I248" s="2">
        <f t="shared" si="23"/>
        <v>23.758760820732917</v>
      </c>
      <c r="J248" s="2">
        <f t="shared" si="23"/>
        <v>9.3171357994563024</v>
      </c>
      <c r="K248" s="2">
        <f t="shared" si="23"/>
        <v>0.72532268417805956</v>
      </c>
      <c r="L248" s="2">
        <f t="shared" si="20"/>
        <v>342.07918263701623</v>
      </c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spans="1:37">
      <c r="A249" s="5"/>
      <c r="B249" s="5"/>
      <c r="C249">
        <v>1978.4583</v>
      </c>
      <c r="D249">
        <v>338.01</v>
      </c>
      <c r="E249" s="1">
        <f t="shared" si="18"/>
        <v>1993</v>
      </c>
      <c r="F249">
        <v>6172</v>
      </c>
      <c r="G249" s="2">
        <f t="shared" si="23"/>
        <v>14.152971830985917</v>
      </c>
      <c r="H249" s="2">
        <f t="shared" si="23"/>
        <v>20.028495701617366</v>
      </c>
      <c r="I249" s="2">
        <f t="shared" si="23"/>
        <v>24.368006334737949</v>
      </c>
      <c r="J249" s="2">
        <f t="shared" si="23"/>
        <v>9.5099944938481862</v>
      </c>
      <c r="K249" s="2">
        <f t="shared" si="23"/>
        <v>0.72997739449586407</v>
      </c>
      <c r="L249" s="2">
        <f t="shared" si="20"/>
        <v>343.78944575568528</v>
      </c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spans="1:37">
      <c r="A250" s="5"/>
      <c r="B250" s="5"/>
      <c r="C250">
        <v>1978.5417</v>
      </c>
      <c r="D250">
        <v>336.5</v>
      </c>
      <c r="E250" s="1">
        <f t="shared" si="18"/>
        <v>1994</v>
      </c>
      <c r="F250">
        <v>6284</v>
      </c>
      <c r="G250" s="2">
        <f t="shared" si="23"/>
        <v>14.529666666666669</v>
      </c>
      <c r="H250" s="2">
        <f t="shared" si="23"/>
        <v>20.552927227533115</v>
      </c>
      <c r="I250" s="2">
        <f t="shared" si="23"/>
        <v>24.968172771769495</v>
      </c>
      <c r="J250" s="2">
        <f t="shared" si="23"/>
        <v>9.6911315519970955</v>
      </c>
      <c r="K250" s="2">
        <f t="shared" si="23"/>
        <v>0.73251892887484815</v>
      </c>
      <c r="L250" s="2">
        <f t="shared" si="20"/>
        <v>345.47441714684123</v>
      </c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spans="1:37">
      <c r="A251" s="5"/>
      <c r="B251" s="5"/>
      <c r="C251">
        <v>1978.625</v>
      </c>
      <c r="D251">
        <v>334.42</v>
      </c>
      <c r="E251" s="1">
        <f t="shared" si="18"/>
        <v>1995</v>
      </c>
      <c r="F251">
        <v>6422</v>
      </c>
      <c r="G251" s="2">
        <f t="shared" si="23"/>
        <v>14.913197183098594</v>
      </c>
      <c r="H251" s="2">
        <f t="shared" si="23"/>
        <v>21.086432458565735</v>
      </c>
      <c r="I251" s="2">
        <f t="shared" si="23"/>
        <v>25.577109696321013</v>
      </c>
      <c r="J251" s="2">
        <f t="shared" si="23"/>
        <v>9.8750663593886845</v>
      </c>
      <c r="K251" s="2">
        <f t="shared" si="23"/>
        <v>0.73931866336085705</v>
      </c>
      <c r="L251" s="2">
        <f t="shared" si="20"/>
        <v>347.19112436073488</v>
      </c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spans="1:37">
      <c r="A252" s="5"/>
      <c r="B252" s="5"/>
      <c r="C252">
        <v>1978.7083</v>
      </c>
      <c r="D252">
        <v>332.36</v>
      </c>
      <c r="E252" s="1">
        <f t="shared" si="18"/>
        <v>1996</v>
      </c>
      <c r="F252">
        <v>6550</v>
      </c>
      <c r="G252" s="2">
        <f t="shared" si="23"/>
        <v>15.305150234741786</v>
      </c>
      <c r="H252" s="2">
        <f t="shared" si="23"/>
        <v>21.63142774723514</v>
      </c>
      <c r="I252" s="2">
        <f t="shared" si="23"/>
        <v>26.198605488793653</v>
      </c>
      <c r="J252" s="2">
        <f t="shared" si="23"/>
        <v>10.064690732596926</v>
      </c>
      <c r="K252" s="2">
        <f t="shared" si="23"/>
        <v>0.74992178404396337</v>
      </c>
      <c r="L252" s="2">
        <f t="shared" si="20"/>
        <v>348.94979598741145</v>
      </c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spans="1:37">
      <c r="A253" s="5"/>
      <c r="B253" s="5"/>
      <c r="C253">
        <v>1978.7917</v>
      </c>
      <c r="D253">
        <v>332.45</v>
      </c>
      <c r="E253" s="1">
        <f t="shared" si="18"/>
        <v>1997</v>
      </c>
      <c r="F253">
        <v>6663</v>
      </c>
      <c r="G253" s="2">
        <f t="shared" si="23"/>
        <v>15.704915492957749</v>
      </c>
      <c r="H253" s="2">
        <f t="shared" si="23"/>
        <v>22.186942516913081</v>
      </c>
      <c r="I253" s="2">
        <f t="shared" si="23"/>
        <v>26.830989228909349</v>
      </c>
      <c r="J253" s="2">
        <f t="shared" si="23"/>
        <v>10.258505935693693</v>
      </c>
      <c r="K253" s="2">
        <f t="shared" si="23"/>
        <v>0.76236229149826196</v>
      </c>
      <c r="L253" s="2">
        <f t="shared" si="20"/>
        <v>350.74371546597212</v>
      </c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spans="1:37">
      <c r="A254" s="5"/>
      <c r="B254" s="5"/>
      <c r="C254">
        <v>1978.875</v>
      </c>
      <c r="D254">
        <v>333.76</v>
      </c>
      <c r="E254" s="1">
        <f t="shared" si="18"/>
        <v>1998</v>
      </c>
      <c r="F254">
        <v>6638</v>
      </c>
      <c r="G254" s="2">
        <f t="shared" si="23"/>
        <v>16.111577464788734</v>
      </c>
      <c r="H254" s="2">
        <f t="shared" si="23"/>
        <v>22.751539377488548</v>
      </c>
      <c r="I254" s="2">
        <f t="shared" si="23"/>
        <v>27.471861250802188</v>
      </c>
      <c r="J254" s="2">
        <f t="shared" si="23"/>
        <v>10.454511996362534</v>
      </c>
      <c r="K254" s="2">
        <f t="shared" si="23"/>
        <v>0.77521300501092649</v>
      </c>
      <c r="L254" s="2">
        <f t="shared" si="20"/>
        <v>352.56470309445297</v>
      </c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spans="1:37">
      <c r="A255" s="5"/>
      <c r="B255" s="5"/>
      <c r="C255">
        <v>1978.9583</v>
      </c>
      <c r="D255">
        <v>334.91</v>
      </c>
      <c r="E255" s="1">
        <f t="shared" si="18"/>
        <v>1999</v>
      </c>
      <c r="F255">
        <v>6584</v>
      </c>
      <c r="G255" s="2">
        <f t="shared" si="23"/>
        <v>16.516713615023477</v>
      </c>
      <c r="H255" s="2">
        <f t="shared" si="23"/>
        <v>23.312235597379065</v>
      </c>
      <c r="I255" s="2">
        <f t="shared" si="23"/>
        <v>28.100375225160043</v>
      </c>
      <c r="J255" s="2">
        <f t="shared" si="23"/>
        <v>10.636386574699504</v>
      </c>
      <c r="K255" s="2">
        <f t="shared" si="23"/>
        <v>0.78183364783535314</v>
      </c>
      <c r="L255" s="2">
        <f t="shared" si="20"/>
        <v>354.34754466009747</v>
      </c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spans="1:37">
      <c r="A256" s="5"/>
      <c r="B256" s="2"/>
      <c r="C256">
        <v>1979.0417</v>
      </c>
      <c r="D256">
        <v>336.14</v>
      </c>
      <c r="E256" s="1">
        <f t="shared" si="18"/>
        <v>2000</v>
      </c>
      <c r="F256">
        <v>6750</v>
      </c>
      <c r="G256" s="2">
        <f t="shared" si="23"/>
        <v>16.918553990610331</v>
      </c>
      <c r="H256" s="2">
        <f t="shared" si="23"/>
        <v>23.86631890266894</v>
      </c>
      <c r="I256" s="2">
        <f t="shared" si="23"/>
        <v>28.712340221796499</v>
      </c>
      <c r="J256" s="2">
        <f t="shared" si="23"/>
        <v>10.801533201994349</v>
      </c>
      <c r="K256" s="2">
        <f t="shared" si="23"/>
        <v>0.78331405942776877</v>
      </c>
      <c r="L256" s="2">
        <f t="shared" si="20"/>
        <v>356.08206037649791</v>
      </c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spans="1:37">
      <c r="A257" s="5"/>
      <c r="B257" s="2"/>
      <c r="C257">
        <v>1979.125</v>
      </c>
      <c r="D257">
        <v>336.69</v>
      </c>
      <c r="E257" s="1">
        <f t="shared" si="18"/>
        <v>2001</v>
      </c>
      <c r="F257">
        <v>6916</v>
      </c>
      <c r="G257" s="2">
        <f t="shared" si="23"/>
        <v>17.330525821596247</v>
      </c>
      <c r="H257" s="2">
        <f t="shared" si="23"/>
        <v>24.434464762679269</v>
      </c>
      <c r="I257" s="2">
        <f t="shared" si="23"/>
        <v>29.341030014475518</v>
      </c>
      <c r="J257" s="2">
        <f t="shared" si="23"/>
        <v>10.976729089743987</v>
      </c>
      <c r="K257" s="2">
        <f t="shared" si="23"/>
        <v>0.7920054016776098</v>
      </c>
      <c r="L257" s="2">
        <f t="shared" si="20"/>
        <v>357.87475509017264</v>
      </c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spans="1:37">
      <c r="A258" s="5"/>
      <c r="B258" s="2"/>
      <c r="C258">
        <v>1979.2083</v>
      </c>
      <c r="D258">
        <v>338.27</v>
      </c>
      <c r="E258" s="1">
        <f t="shared" si="18"/>
        <v>2002</v>
      </c>
      <c r="F258">
        <v>6981</v>
      </c>
      <c r="G258" s="2">
        <f t="shared" si="23"/>
        <v>17.752629107981225</v>
      </c>
      <c r="H258" s="2">
        <f t="shared" si="23"/>
        <v>25.016634490901552</v>
      </c>
      <c r="I258" s="2">
        <f t="shared" si="23"/>
        <v>29.986220112683835</v>
      </c>
      <c r="J258" s="2">
        <f t="shared" si="23"/>
        <v>11.161400155292052</v>
      </c>
      <c r="K258" s="2">
        <f t="shared" si="23"/>
        <v>0.80507039445624107</v>
      </c>
      <c r="L258" s="2">
        <f t="shared" si="20"/>
        <v>359.72195426131492</v>
      </c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 spans="1:37">
      <c r="A259" s="5"/>
      <c r="B259" s="2"/>
      <c r="C259">
        <v>1979.2917</v>
      </c>
      <c r="D259">
        <v>338.82</v>
      </c>
      <c r="E259" s="1">
        <f t="shared" si="18"/>
        <v>2003</v>
      </c>
      <c r="F259">
        <v>7397</v>
      </c>
      <c r="G259" s="2">
        <f t="shared" si="23"/>
        <v>18.178699530516436</v>
      </c>
      <c r="H259" s="2">
        <f t="shared" si="23"/>
        <v>25.603305939179918</v>
      </c>
      <c r="I259" s="2">
        <f t="shared" si="23"/>
        <v>30.632515330237922</v>
      </c>
      <c r="J259" s="2">
        <f t="shared" si="23"/>
        <v>11.343150651425605</v>
      </c>
      <c r="K259" s="2">
        <f t="shared" si="23"/>
        <v>0.81604635633789335</v>
      </c>
      <c r="L259" s="2">
        <f t="shared" si="20"/>
        <v>361.57371780769779</v>
      </c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 spans="1:37">
      <c r="A260" s="5"/>
      <c r="B260" s="2"/>
      <c r="C260">
        <v>1979.375</v>
      </c>
      <c r="D260">
        <v>339.24</v>
      </c>
      <c r="E260" s="1">
        <f t="shared" si="18"/>
        <v>2004</v>
      </c>
      <c r="F260">
        <v>7782</v>
      </c>
      <c r="G260" s="2">
        <f t="shared" si="23"/>
        <v>18.63015962441315</v>
      </c>
      <c r="H260" s="2">
        <f t="shared" si="23"/>
        <v>26.227424469626765</v>
      </c>
      <c r="I260" s="2">
        <f t="shared" si="23"/>
        <v>31.332633227911476</v>
      </c>
      <c r="J260" s="2">
        <f t="shared" si="23"/>
        <v>11.563344604192045</v>
      </c>
      <c r="K260" s="2">
        <f t="shared" si="23"/>
        <v>0.84223413017087756</v>
      </c>
      <c r="L260" s="2">
        <f t="shared" si="20"/>
        <v>363.59579605631433</v>
      </c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 spans="1:37">
      <c r="A261" s="5"/>
      <c r="B261" s="2"/>
      <c r="C261">
        <v>1979.4583</v>
      </c>
      <c r="D261">
        <v>339.26</v>
      </c>
      <c r="E261" s="1">
        <f t="shared" si="18"/>
        <v>2005</v>
      </c>
      <c r="F261">
        <v>8086</v>
      </c>
      <c r="G261" s="2">
        <f t="shared" si="23"/>
        <v>19.105117370892025</v>
      </c>
      <c r="H261" s="2">
        <f t="shared" si="23"/>
        <v>26.885976266077336</v>
      </c>
      <c r="I261" s="2">
        <f t="shared" si="23"/>
        <v>32.081194087547281</v>
      </c>
      <c r="J261" s="2">
        <f t="shared" si="23"/>
        <v>11.816147362121999</v>
      </c>
      <c r="K261" s="2">
        <f t="shared" si="23"/>
        <v>0.87619293528109476</v>
      </c>
      <c r="L261" s="2">
        <f t="shared" si="20"/>
        <v>365.76462802191975</v>
      </c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 spans="1:37">
      <c r="A262" s="5"/>
      <c r="B262" s="2"/>
      <c r="C262">
        <v>1979.5417</v>
      </c>
      <c r="D262">
        <v>337.54</v>
      </c>
      <c r="E262" s="1">
        <f t="shared" si="18"/>
        <v>2006</v>
      </c>
      <c r="F262">
        <v>8350</v>
      </c>
      <c r="G262" s="2">
        <f t="shared" si="23"/>
        <v>19.598629107981225</v>
      </c>
      <c r="H262" s="2">
        <f t="shared" si="23"/>
        <v>27.571260967784504</v>
      </c>
      <c r="I262" s="2">
        <f t="shared" si="23"/>
        <v>32.8653786637894</v>
      </c>
      <c r="J262" s="2">
        <f t="shared" si="23"/>
        <v>12.090189044440306</v>
      </c>
      <c r="K262" s="2">
        <f t="shared" si="23"/>
        <v>0.91106229221713098</v>
      </c>
      <c r="L262" s="2">
        <f t="shared" si="20"/>
        <v>368.03652007621258</v>
      </c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 spans="1:37">
      <c r="A263" s="5"/>
      <c r="B263" s="2"/>
      <c r="C263">
        <v>1979.625</v>
      </c>
      <c r="D263">
        <v>335.72</v>
      </c>
      <c r="E263" s="1">
        <f t="shared" ref="E263:E264" si="24">1+E262</f>
        <v>2007</v>
      </c>
      <c r="F263">
        <v>8543</v>
      </c>
      <c r="G263" s="2">
        <f t="shared" ref="G263:K278" si="25">G262*(1-G$5)+G$4*$F262*$L$4/1000</f>
        <v>20.108253521126766</v>
      </c>
      <c r="H263" s="2">
        <f t="shared" si="25"/>
        <v>28.279449163182001</v>
      </c>
      <c r="I263" s="2">
        <f t="shared" si="25"/>
        <v>33.678699403501554</v>
      </c>
      <c r="J263" s="2">
        <f t="shared" si="25"/>
        <v>12.379561502488006</v>
      </c>
      <c r="K263" s="2">
        <f t="shared" si="25"/>
        <v>0.94460599248048349</v>
      </c>
      <c r="L263" s="2">
        <f>SUM(G263:K263,L$5)</f>
        <v>370.39056958277882</v>
      </c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 spans="1:37">
      <c r="A264" s="5"/>
      <c r="B264" s="2"/>
      <c r="C264">
        <v>1979.7083</v>
      </c>
      <c r="D264">
        <v>333.97</v>
      </c>
      <c r="E264" s="1">
        <f t="shared" si="24"/>
        <v>2008</v>
      </c>
      <c r="F264">
        <v>8749</v>
      </c>
      <c r="G264" s="2">
        <f t="shared" si="25"/>
        <v>20.62965727699531</v>
      </c>
      <c r="H264" s="2">
        <f t="shared" si="25"/>
        <v>29.003811177407222</v>
      </c>
      <c r="I264" s="2">
        <f t="shared" si="25"/>
        <v>34.510098556486049</v>
      </c>
      <c r="J264" s="2">
        <f t="shared" si="25"/>
        <v>12.675055603912078</v>
      </c>
      <c r="K264" s="2">
        <f t="shared" si="25"/>
        <v>0.9740123079942673</v>
      </c>
      <c r="L264" s="2">
        <f>SUM(G264:K264,L$5)</f>
        <v>372.79263492279495</v>
      </c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 spans="1:37">
      <c r="A265" s="5"/>
      <c r="B265" s="2"/>
      <c r="C265">
        <v>1979.7917</v>
      </c>
      <c r="D265">
        <v>334.24</v>
      </c>
      <c r="E265" s="1">
        <f>1+E264</f>
        <v>2009</v>
      </c>
      <c r="F265" s="14">
        <v>9155.4950363392491</v>
      </c>
      <c r="G265" s="2">
        <f t="shared" si="25"/>
        <v>21.163633802816907</v>
      </c>
      <c r="H265" s="2">
        <f t="shared" si="25"/>
        <v>29.745523173077977</v>
      </c>
      <c r="I265" s="2">
        <f t="shared" si="25"/>
        <v>35.361286514788659</v>
      </c>
      <c r="J265" s="2">
        <f t="shared" si="25"/>
        <v>12.977847460068233</v>
      </c>
      <c r="K265" s="2">
        <f t="shared" si="25"/>
        <v>1.0015195014449079</v>
      </c>
      <c r="L265" s="2">
        <f t="shared" ref="L265:L328" si="26">SUM(G265:K265,L$5)</f>
        <v>375.2498104521967</v>
      </c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 spans="1:37">
      <c r="A266" s="5"/>
      <c r="B266" s="2"/>
      <c r="C266">
        <v>1979.875</v>
      </c>
      <c r="D266">
        <v>335.32</v>
      </c>
      <c r="E266" s="1">
        <f t="shared" ref="E266:E329" si="27">1+E265</f>
        <v>2010</v>
      </c>
      <c r="F266" s="14">
        <v>9498.9534144443514</v>
      </c>
      <c r="G266" s="2">
        <f t="shared" si="25"/>
        <v>21.722419884847003</v>
      </c>
      <c r="H266" s="2">
        <f t="shared" si="25"/>
        <v>30.523363244884937</v>
      </c>
      <c r="I266" s="2">
        <f t="shared" si="25"/>
        <v>36.262118980889902</v>
      </c>
      <c r="J266" s="2">
        <f t="shared" si="25"/>
        <v>13.311052454432183</v>
      </c>
      <c r="K266" s="2">
        <f t="shared" si="25"/>
        <v>1.0372877316419054</v>
      </c>
      <c r="L266" s="2">
        <f t="shared" si="26"/>
        <v>377.85624229669594</v>
      </c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 spans="1:37">
      <c r="A267" s="5"/>
      <c r="B267" s="2"/>
      <c r="C267">
        <v>1979.9583</v>
      </c>
      <c r="D267">
        <v>336.82</v>
      </c>
      <c r="E267" s="1">
        <f t="shared" si="27"/>
        <v>2011</v>
      </c>
      <c r="F267" s="14">
        <v>9812.2726100693326</v>
      </c>
      <c r="G267" s="2">
        <f t="shared" si="25"/>
        <v>22.302168215306047</v>
      </c>
      <c r="H267" s="2">
        <f t="shared" si="25"/>
        <v>31.331313068364981</v>
      </c>
      <c r="I267" s="2">
        <f t="shared" si="25"/>
        <v>37.202459299557354</v>
      </c>
      <c r="J267" s="2">
        <f t="shared" si="25"/>
        <v>13.665534511225784</v>
      </c>
      <c r="K267" s="2">
        <f t="shared" si="25"/>
        <v>1.0751070663838513</v>
      </c>
      <c r="L267" s="2">
        <f t="shared" si="26"/>
        <v>380.57658216083803</v>
      </c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 spans="1:37">
      <c r="A268" s="5"/>
      <c r="B268" s="2"/>
      <c r="C268">
        <v>1980.0417</v>
      </c>
      <c r="D268">
        <v>337.9</v>
      </c>
      <c r="E268" s="1">
        <f t="shared" si="27"/>
        <v>2012</v>
      </c>
      <c r="F268" s="14">
        <v>10189.375344508617</v>
      </c>
      <c r="G268" s="2">
        <f t="shared" si="25"/>
        <v>22.90103931357319</v>
      </c>
      <c r="H268" s="2">
        <f t="shared" si="25"/>
        <v>32.166459840505063</v>
      </c>
      <c r="I268" s="2">
        <f t="shared" si="25"/>
        <v>38.177249219763546</v>
      </c>
      <c r="J268" s="2">
        <f t="shared" si="25"/>
        <v>14.036540676032022</v>
      </c>
      <c r="K268" s="2">
        <f t="shared" si="25"/>
        <v>1.1127554738256209</v>
      </c>
      <c r="L268" s="2">
        <f t="shared" si="26"/>
        <v>383.39404452369945</v>
      </c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 spans="1:37">
      <c r="A269" s="5"/>
      <c r="B269" s="2"/>
      <c r="C269">
        <v>1980.125</v>
      </c>
      <c r="D269">
        <v>338.34</v>
      </c>
      <c r="E269" s="1">
        <f t="shared" si="27"/>
        <v>2013</v>
      </c>
      <c r="F269" s="14">
        <v>10274.768020488516</v>
      </c>
      <c r="G269" s="2">
        <f t="shared" si="25"/>
        <v>23.52292607168874</v>
      </c>
      <c r="H269" s="2">
        <f t="shared" si="25"/>
        <v>33.034717806363645</v>
      </c>
      <c r="I269" s="2">
        <f t="shared" si="25"/>
        <v>39.19560884122297</v>
      </c>
      <c r="J269" s="2">
        <f t="shared" si="25"/>
        <v>14.430613309356279</v>
      </c>
      <c r="K269" s="2">
        <f t="shared" si="25"/>
        <v>1.1532947409579513</v>
      </c>
      <c r="L269" s="2">
        <f t="shared" si="26"/>
        <v>386.33716076958956</v>
      </c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 spans="1:37">
      <c r="A270" s="5"/>
      <c r="B270" s="2"/>
      <c r="C270">
        <v>1980.2083</v>
      </c>
      <c r="D270">
        <v>340.07</v>
      </c>
      <c r="E270" s="1">
        <f t="shared" si="27"/>
        <v>2014</v>
      </c>
      <c r="F270" s="14">
        <v>10158.274238369077</v>
      </c>
      <c r="G270" s="2">
        <f t="shared" si="25"/>
        <v>24.150024589371139</v>
      </c>
      <c r="H270" s="2">
        <f t="shared" si="25"/>
        <v>33.908605260239021</v>
      </c>
      <c r="I270" s="2">
        <f t="shared" si="25"/>
        <v>40.21312835926242</v>
      </c>
      <c r="J270" s="2">
        <f t="shared" si="25"/>
        <v>14.812196426597522</v>
      </c>
      <c r="K270" s="2">
        <f t="shared" si="25"/>
        <v>1.1818920952166427</v>
      </c>
      <c r="L270" s="2">
        <f t="shared" si="26"/>
        <v>389.26584673068675</v>
      </c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 spans="1:37">
      <c r="A271" s="5"/>
      <c r="B271" s="2"/>
      <c r="C271">
        <v>1980.2917</v>
      </c>
      <c r="D271">
        <v>340.93</v>
      </c>
      <c r="E271" s="1">
        <f t="shared" si="27"/>
        <v>2015</v>
      </c>
      <c r="F271" s="14">
        <v>10774.92826930818</v>
      </c>
      <c r="G271" s="2">
        <f t="shared" si="25"/>
        <v>24.770013157910096</v>
      </c>
      <c r="H271" s="2">
        <f t="shared" si="25"/>
        <v>34.76915024030243</v>
      </c>
      <c r="I271" s="2">
        <f t="shared" si="25"/>
        <v>41.199488690365158</v>
      </c>
      <c r="J271" s="2">
        <f t="shared" si="25"/>
        <v>15.158307920870715</v>
      </c>
      <c r="K271" s="2">
        <f t="shared" si="25"/>
        <v>1.1937680757124027</v>
      </c>
      <c r="L271" s="2">
        <f t="shared" si="26"/>
        <v>392.09072808516078</v>
      </c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 spans="1:37">
      <c r="A272" s="5"/>
      <c r="B272" s="2"/>
      <c r="C272">
        <v>1980.375</v>
      </c>
      <c r="D272">
        <v>341.45</v>
      </c>
      <c r="E272" s="1">
        <f t="shared" si="27"/>
        <v>2016</v>
      </c>
      <c r="F272" s="14">
        <v>11110.268959968891</v>
      </c>
      <c r="G272" s="2">
        <f t="shared" si="25"/>
        <v>25.427637887961769</v>
      </c>
      <c r="H272" s="2">
        <f t="shared" si="25"/>
        <v>35.685229622338497</v>
      </c>
      <c r="I272" s="2">
        <f t="shared" si="25"/>
        <v>42.265252344713559</v>
      </c>
      <c r="J272" s="2">
        <f t="shared" si="25"/>
        <v>15.557024387278689</v>
      </c>
      <c r="K272" s="2">
        <f t="shared" si="25"/>
        <v>1.22992211546855</v>
      </c>
      <c r="L272" s="2">
        <f t="shared" si="26"/>
        <v>395.16506635776108</v>
      </c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 spans="1:37">
      <c r="A273" s="5"/>
      <c r="B273" s="2"/>
      <c r="C273">
        <v>1980.4583</v>
      </c>
      <c r="D273">
        <v>341.36</v>
      </c>
      <c r="E273" s="1">
        <f t="shared" si="27"/>
        <v>2017</v>
      </c>
      <c r="F273" s="14">
        <v>11256.830468363096</v>
      </c>
      <c r="G273" s="2">
        <f t="shared" si="25"/>
        <v>26.105729420729823</v>
      </c>
      <c r="H273" s="2">
        <f t="shared" si="25"/>
        <v>36.630276231398746</v>
      </c>
      <c r="I273" s="2">
        <f t="shared" si="25"/>
        <v>43.367090484961452</v>
      </c>
      <c r="J273" s="2">
        <f t="shared" si="25"/>
        <v>15.972322671460523</v>
      </c>
      <c r="K273" s="2">
        <f t="shared" si="25"/>
        <v>1.2675943434503392</v>
      </c>
      <c r="L273" s="2">
        <f t="shared" si="26"/>
        <v>398.34301315200088</v>
      </c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 spans="1:37">
      <c r="A274" s="5"/>
      <c r="B274" s="2"/>
      <c r="C274">
        <v>1980.5417</v>
      </c>
      <c r="D274">
        <v>339.45</v>
      </c>
      <c r="E274" s="1">
        <f t="shared" si="27"/>
        <v>2018</v>
      </c>
      <c r="F274" s="14">
        <v>11467.297756108754</v>
      </c>
      <c r="G274" s="2">
        <f t="shared" si="25"/>
        <v>26.792766022085317</v>
      </c>
      <c r="H274" s="2">
        <f t="shared" si="25"/>
        <v>37.586484632961771</v>
      </c>
      <c r="I274" s="2">
        <f t="shared" si="25"/>
        <v>44.47615770543883</v>
      </c>
      <c r="J274" s="2">
        <f t="shared" si="25"/>
        <v>16.38109832528043</v>
      </c>
      <c r="K274" s="2">
        <f t="shared" si="25"/>
        <v>1.2973245267313167</v>
      </c>
      <c r="L274" s="2">
        <f t="shared" si="26"/>
        <v>401.53383121249766</v>
      </c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 spans="1:37">
      <c r="A275" s="5"/>
      <c r="B275" s="2"/>
      <c r="C275">
        <v>1980.625</v>
      </c>
      <c r="D275">
        <v>337.67</v>
      </c>
      <c r="E275" s="1">
        <f t="shared" si="27"/>
        <v>2019</v>
      </c>
      <c r="F275" s="14">
        <v>11476.535739799836</v>
      </c>
      <c r="G275" s="2">
        <f t="shared" si="25"/>
        <v>27.492648044758621</v>
      </c>
      <c r="H275" s="2">
        <f t="shared" si="25"/>
        <v>38.559824663264777</v>
      </c>
      <c r="I275" s="2">
        <f t="shared" si="25"/>
        <v>45.601957841237848</v>
      </c>
      <c r="J275" s="2">
        <f t="shared" si="25"/>
        <v>16.791224644432418</v>
      </c>
      <c r="K275" s="2">
        <f t="shared" si="25"/>
        <v>1.3252378877314979</v>
      </c>
      <c r="L275" s="2">
        <f t="shared" si="26"/>
        <v>404.77089308142513</v>
      </c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 spans="1:37">
      <c r="A276" s="5"/>
      <c r="B276" s="2"/>
      <c r="C276">
        <v>1980.7083</v>
      </c>
      <c r="D276">
        <v>336.25</v>
      </c>
      <c r="E276" s="1">
        <f t="shared" si="27"/>
        <v>2020</v>
      </c>
      <c r="F276" s="14">
        <v>11432.231813496866</v>
      </c>
      <c r="G276" s="2">
        <f t="shared" si="25"/>
        <v>28.193093888032788</v>
      </c>
      <c r="H276" s="2">
        <f t="shared" si="25"/>
        <v>39.531354422351107</v>
      </c>
      <c r="I276" s="2">
        <f t="shared" si="25"/>
        <v>46.714034660329247</v>
      </c>
      <c r="J276" s="2">
        <f t="shared" si="25"/>
        <v>17.179006006735158</v>
      </c>
      <c r="K276" s="2">
        <f t="shared" si="25"/>
        <v>1.3426019051482458</v>
      </c>
      <c r="L276" s="2">
        <f t="shared" si="26"/>
        <v>407.96009088259655</v>
      </c>
      <c r="M276">
        <f>AVERAGE(D748:D759)</f>
        <v>414.23833333333329</v>
      </c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 spans="1:37">
      <c r="A277" s="5"/>
      <c r="B277" s="2"/>
      <c r="C277">
        <v>1980.7917</v>
      </c>
      <c r="D277">
        <v>336.14</v>
      </c>
      <c r="E277" s="1">
        <f t="shared" si="27"/>
        <v>2021</v>
      </c>
      <c r="F277" s="4">
        <f>F276*SUM(economy!Z67:AB67)/SUM(economy!Z66:AB66)</f>
        <v>10864.70018166547</v>
      </c>
      <c r="G277" s="9">
        <f t="shared" si="25"/>
        <v>28.890835735804899</v>
      </c>
      <c r="H277" s="9">
        <f t="shared" si="25"/>
        <v>40.496051480941894</v>
      </c>
      <c r="I277" s="9">
        <f t="shared" si="25"/>
        <v>47.804528510499473</v>
      </c>
      <c r="J277" s="9">
        <f t="shared" si="25"/>
        <v>17.539434647587754</v>
      </c>
      <c r="K277" s="9">
        <f t="shared" si="25"/>
        <v>1.3510537175472419</v>
      </c>
      <c r="L277" s="9">
        <f t="shared" si="26"/>
        <v>411.08190409238125</v>
      </c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 spans="1:37">
      <c r="A278" s="5"/>
      <c r="B278" s="2"/>
      <c r="C278">
        <v>1980.875</v>
      </c>
      <c r="D278">
        <v>337.3</v>
      </c>
      <c r="E278" s="1">
        <f t="shared" si="27"/>
        <v>2022</v>
      </c>
      <c r="F278" s="4">
        <f>F277*SUM(economy!Z68:AB68)/SUM(economy!Z67:AB67)</f>
        <v>11182.513790966737</v>
      </c>
      <c r="G278" s="9">
        <f t="shared" si="25"/>
        <v>29.553939502761008</v>
      </c>
      <c r="H278" s="9">
        <f t="shared" si="25"/>
        <v>41.404805273979044</v>
      </c>
      <c r="I278" s="9">
        <f t="shared" si="25"/>
        <v>48.795122112415996</v>
      </c>
      <c r="J278" s="9">
        <f t="shared" si="25"/>
        <v>17.81266143944686</v>
      </c>
      <c r="K278" s="9">
        <f t="shared" si="25"/>
        <v>1.3295353233466027</v>
      </c>
      <c r="L278" s="9">
        <f t="shared" si="26"/>
        <v>413.89606365194948</v>
      </c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 spans="1:37">
      <c r="A279" s="5"/>
      <c r="B279" s="2"/>
      <c r="C279">
        <v>1980.9583</v>
      </c>
      <c r="D279">
        <v>338.29</v>
      </c>
      <c r="E279" s="1">
        <f t="shared" si="27"/>
        <v>2023</v>
      </c>
      <c r="F279" s="4">
        <f>F278*SUM(economy!Z69:AB69)/SUM(economy!Z68:AB68)</f>
        <v>11445.542566171875</v>
      </c>
      <c r="G279" s="9">
        <f t="shared" ref="G279:K294" si="28">G278*(1-G$5)+G$4*$F278*$L$4/1000</f>
        <v>30.236440344463205</v>
      </c>
      <c r="H279" s="9">
        <f t="shared" si="28"/>
        <v>42.340900711615824</v>
      </c>
      <c r="I279" s="9">
        <f t="shared" si="28"/>
        <v>49.820166002430661</v>
      </c>
      <c r="J279" s="9">
        <f t="shared" si="28"/>
        <v>18.107581710491832</v>
      </c>
      <c r="K279" s="9">
        <f t="shared" si="28"/>
        <v>1.3314045842438915</v>
      </c>
      <c r="L279" s="9">
        <f t="shared" si="26"/>
        <v>416.83649335324543</v>
      </c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 spans="1:37">
      <c r="A280" s="5"/>
      <c r="B280" s="2"/>
      <c r="C280">
        <v>1981.0417</v>
      </c>
      <c r="D280">
        <v>339.29</v>
      </c>
      <c r="E280" s="1">
        <f t="shared" si="27"/>
        <v>2024</v>
      </c>
      <c r="F280" s="4">
        <f>F279*SUM(economy!Z70:AB70)/SUM(economy!Z69:AB69)</f>
        <v>11709.76567502298</v>
      </c>
      <c r="G280" s="9">
        <f t="shared" si="28"/>
        <v>30.934994585591067</v>
      </c>
      <c r="H280" s="9">
        <f t="shared" si="28"/>
        <v>43.299118460292874</v>
      </c>
      <c r="I280" s="9">
        <f t="shared" si="28"/>
        <v>50.870967182154587</v>
      </c>
      <c r="J280" s="9">
        <f t="shared" si="28"/>
        <v>18.416526035610971</v>
      </c>
      <c r="K280" s="9">
        <f t="shared" si="28"/>
        <v>1.3448871170780727</v>
      </c>
      <c r="L280" s="9">
        <f t="shared" si="26"/>
        <v>419.86649338072755</v>
      </c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 spans="1:37">
      <c r="A281" s="5"/>
      <c r="B281" s="2"/>
      <c r="C281">
        <v>1981.125</v>
      </c>
      <c r="D281">
        <v>340.55</v>
      </c>
      <c r="E281" s="1">
        <f t="shared" si="27"/>
        <v>2025</v>
      </c>
      <c r="F281" s="4">
        <f>F280*SUM(economy!Z71:AB71)/SUM(economy!Z70:AB70)</f>
        <v>11971.80615687419</v>
      </c>
      <c r="G281" s="9">
        <f t="shared" si="28"/>
        <v>31.6496751197474</v>
      </c>
      <c r="H281" s="9">
        <f t="shared" si="28"/>
        <v>44.279509804875396</v>
      </c>
      <c r="I281" s="9">
        <f t="shared" si="28"/>
        <v>51.947359351788322</v>
      </c>
      <c r="J281" s="9">
        <f t="shared" si="28"/>
        <v>18.738833444690005</v>
      </c>
      <c r="K281" s="9">
        <f t="shared" si="28"/>
        <v>1.3654695274037176</v>
      </c>
      <c r="L281" s="9">
        <f t="shared" si="26"/>
        <v>422.98084724850486</v>
      </c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 spans="1:37">
      <c r="A282" s="5"/>
      <c r="B282" s="2"/>
      <c r="C282">
        <v>1981.2083</v>
      </c>
      <c r="D282">
        <v>341.63</v>
      </c>
      <c r="E282" s="1">
        <f t="shared" si="27"/>
        <v>2026</v>
      </c>
      <c r="F282" s="4">
        <f>F281*SUM(economy!Z72:AB72)/SUM(economy!Z71:AB71)</f>
        <v>12231.510978917218</v>
      </c>
      <c r="G282" s="9">
        <f t="shared" si="28"/>
        <v>32.380348734955682</v>
      </c>
      <c r="H282" s="9">
        <f t="shared" si="28"/>
        <v>45.281808803635727</v>
      </c>
      <c r="I282" s="9">
        <f t="shared" si="28"/>
        <v>53.048671106900073</v>
      </c>
      <c r="J282" s="9">
        <f t="shared" si="28"/>
        <v>19.073484369875981</v>
      </c>
      <c r="K282" s="9">
        <f t="shared" si="28"/>
        <v>1.3902557603569701</v>
      </c>
      <c r="L282" s="9">
        <f t="shared" si="26"/>
        <v>426.17456877572442</v>
      </c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 spans="1:37">
      <c r="A283" s="5"/>
      <c r="B283" s="2"/>
      <c r="C283">
        <v>1981.2917</v>
      </c>
      <c r="D283">
        <v>342.6</v>
      </c>
      <c r="E283" s="1">
        <f t="shared" si="27"/>
        <v>2027</v>
      </c>
      <c r="F283" s="4">
        <f>F282*SUM(economy!Z73:AB73)/SUM(economy!Z72:AB72)</f>
        <v>12488.569001344327</v>
      </c>
      <c r="G283" s="9">
        <f t="shared" si="28"/>
        <v>33.126872879208847</v>
      </c>
      <c r="H283" s="9">
        <f t="shared" si="28"/>
        <v>46.305735877182101</v>
      </c>
      <c r="I283" s="9">
        <f t="shared" si="28"/>
        <v>54.17421706421743</v>
      </c>
      <c r="J283" s="9">
        <f t="shared" si="28"/>
        <v>19.419499526424794</v>
      </c>
      <c r="K283" s="9">
        <f t="shared" si="28"/>
        <v>1.4174820852318046</v>
      </c>
      <c r="L283" s="9">
        <f t="shared" si="26"/>
        <v>429.44380743226498</v>
      </c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 spans="1:37">
      <c r="A284" s="5"/>
      <c r="B284" s="2"/>
      <c r="C284">
        <v>1981.375</v>
      </c>
      <c r="D284">
        <v>343.04</v>
      </c>
      <c r="E284" s="1">
        <f t="shared" si="27"/>
        <v>2028</v>
      </c>
      <c r="F284" s="4">
        <f>F283*SUM(economy!Z74:AB74)/SUM(economy!Z73:AB73)</f>
        <v>12742.69025096292</v>
      </c>
      <c r="G284" s="9">
        <f t="shared" si="28"/>
        <v>33.889086010746297</v>
      </c>
      <c r="H284" s="9">
        <f t="shared" si="28"/>
        <v>47.350983000248576</v>
      </c>
      <c r="I284" s="9">
        <f t="shared" si="28"/>
        <v>55.323274296095711</v>
      </c>
      <c r="J284" s="9">
        <f t="shared" si="28"/>
        <v>19.775919054294263</v>
      </c>
      <c r="K284" s="9">
        <f t="shared" si="28"/>
        <v>1.4460641377768297</v>
      </c>
      <c r="L284" s="9">
        <f t="shared" si="26"/>
        <v>432.78532649916167</v>
      </c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 spans="1:37">
      <c r="A285" s="5"/>
      <c r="B285" s="2"/>
      <c r="C285">
        <v>1981.4583</v>
      </c>
      <c r="D285">
        <v>342.54</v>
      </c>
      <c r="E285" s="1">
        <f t="shared" si="27"/>
        <v>2029</v>
      </c>
      <c r="F285" s="4">
        <f>F284*SUM(economy!Z75:AB75)/SUM(economy!Z74:AB74)</f>
        <v>12993.595926561551</v>
      </c>
      <c r="G285" s="9">
        <f t="shared" si="28"/>
        <v>34.66680888991305</v>
      </c>
      <c r="H285" s="9">
        <f t="shared" si="28"/>
        <v>48.4172157674261</v>
      </c>
      <c r="I285" s="9">
        <f t="shared" si="28"/>
        <v>56.495086014422625</v>
      </c>
      <c r="J285" s="9">
        <f t="shared" si="28"/>
        <v>20.14180389281648</v>
      </c>
      <c r="K285" s="9">
        <f t="shared" si="28"/>
        <v>1.4753306040623695</v>
      </c>
      <c r="L285" s="9">
        <f t="shared" si="26"/>
        <v>436.19624516864064</v>
      </c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 spans="1:37">
      <c r="A286" s="5"/>
      <c r="B286" s="2"/>
      <c r="C286">
        <v>1981.5417</v>
      </c>
      <c r="D286">
        <v>340.82</v>
      </c>
      <c r="E286" s="1">
        <f t="shared" si="27"/>
        <v>2030</v>
      </c>
      <c r="F286" s="4">
        <f>F285*SUM(economy!Z76:AB76)/SUM(economy!Z75:AB75)</f>
        <v>13241.018683504872</v>
      </c>
      <c r="G286" s="9">
        <f t="shared" si="28"/>
        <v>35.459845261017747</v>
      </c>
      <c r="H286" s="9">
        <f t="shared" si="28"/>
        <v>49.504074514747423</v>
      </c>
      <c r="I286" s="9">
        <f t="shared" si="28"/>
        <v>57.688863703534011</v>
      </c>
      <c r="J286" s="9">
        <f t="shared" si="28"/>
        <v>20.516235903760343</v>
      </c>
      <c r="K286" s="9">
        <f t="shared" si="28"/>
        <v>1.5048612223490299</v>
      </c>
      <c r="L286" s="9">
        <f t="shared" si="26"/>
        <v>439.6738806054085</v>
      </c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 spans="1:37">
      <c r="A287" s="5"/>
      <c r="B287" s="2"/>
      <c r="C287">
        <v>1981.625</v>
      </c>
      <c r="D287">
        <v>338.48</v>
      </c>
      <c r="E287" s="1">
        <f t="shared" si="27"/>
        <v>2031</v>
      </c>
      <c r="F287" s="4">
        <f>F286*SUM(economy!Z77:AB77)/SUM(economy!Z76:AB76)</f>
        <v>13484.702308953914</v>
      </c>
      <c r="G287" s="9">
        <f t="shared" si="28"/>
        <v>36.267982551560301</v>
      </c>
      <c r="H287" s="9">
        <f t="shared" si="28"/>
        <v>50.611175464908925</v>
      </c>
      <c r="I287" s="9">
        <f t="shared" si="28"/>
        <v>58.903789267256336</v>
      </c>
      <c r="J287" s="9">
        <f t="shared" si="28"/>
        <v>20.898318020767068</v>
      </c>
      <c r="K287" s="9">
        <f t="shared" si="28"/>
        <v>1.5343885396154331</v>
      </c>
      <c r="L287" s="9">
        <f t="shared" si="26"/>
        <v>443.21565384410809</v>
      </c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 spans="1:37">
      <c r="A288" s="5"/>
      <c r="B288" s="2"/>
      <c r="C288">
        <v>1981.7083</v>
      </c>
      <c r="D288">
        <v>336.95</v>
      </c>
      <c r="E288" s="1">
        <f t="shared" si="27"/>
        <v>2032</v>
      </c>
      <c r="F288" s="4">
        <f>F287*SUM(economy!Z78:AB78)/SUM(economy!Z77:AB77)</f>
        <v>13724.401415412165</v>
      </c>
      <c r="G288" s="9">
        <f t="shared" si="28"/>
        <v>37.090992551637299</v>
      </c>
      <c r="H288" s="9">
        <f t="shared" si="28"/>
        <v>51.73811183884628</v>
      </c>
      <c r="I288" s="9">
        <f t="shared" si="28"/>
        <v>60.139017098337085</v>
      </c>
      <c r="J288" s="9">
        <f t="shared" si="28"/>
        <v>21.287174352129249</v>
      </c>
      <c r="K288" s="9">
        <f t="shared" si="28"/>
        <v>1.5637383086322987</v>
      </c>
      <c r="L288" s="9">
        <f t="shared" si="26"/>
        <v>446.81903414958219</v>
      </c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 spans="1:37">
      <c r="A289" s="5"/>
      <c r="B289" s="2"/>
      <c r="C289">
        <v>1981.7917</v>
      </c>
      <c r="D289">
        <v>337.05</v>
      </c>
      <c r="E289" s="1">
        <f t="shared" si="27"/>
        <v>2033</v>
      </c>
      <c r="F289" s="4">
        <f>F288*SUM(economy!Z79:AB79)/SUM(economy!Z78:AB78)</f>
        <v>13959.88112521435</v>
      </c>
      <c r="G289" s="9">
        <f t="shared" si="28"/>
        <v>37.928632074643673</v>
      </c>
      <c r="H289" s="9">
        <f t="shared" si="28"/>
        <v>52.884454935477038</v>
      </c>
      <c r="I289" s="9">
        <f t="shared" si="28"/>
        <v>61.3936760740579</v>
      </c>
      <c r="J289" s="9">
        <f t="shared" si="28"/>
        <v>21.681950241729691</v>
      </c>
      <c r="K289" s="9">
        <f t="shared" si="28"/>
        <v>1.5927933225729554</v>
      </c>
      <c r="L289" s="9">
        <f t="shared" si="26"/>
        <v>450.48150664848129</v>
      </c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 spans="1:37">
      <c r="A290" s="5"/>
      <c r="B290" s="2"/>
      <c r="C290">
        <v>1981.875</v>
      </c>
      <c r="D290">
        <v>338.57</v>
      </c>
      <c r="E290" s="1">
        <f t="shared" si="27"/>
        <v>2034</v>
      </c>
      <c r="F290" s="4">
        <f>F289*SUM(economy!Z80:AB80)/SUM(economy!Z79:AB79)</f>
        <v>14190.91675531669</v>
      </c>
      <c r="G290" s="9">
        <f t="shared" si="28"/>
        <v>38.780643598717788</v>
      </c>
      <c r="H290" s="9">
        <f t="shared" si="28"/>
        <v>54.049755178847384</v>
      </c>
      <c r="I290" s="9">
        <f t="shared" si="28"/>
        <v>62.666871477660692</v>
      </c>
      <c r="J290" s="9">
        <f t="shared" si="28"/>
        <v>22.08181228946717</v>
      </c>
      <c r="K290" s="9">
        <f t="shared" si="28"/>
        <v>1.6214714647830637</v>
      </c>
      <c r="L290" s="9">
        <f t="shared" si="26"/>
        <v>454.20055400947609</v>
      </c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 spans="1:37">
      <c r="A291" s="5"/>
      <c r="B291" s="2"/>
      <c r="C291">
        <v>1981.9583</v>
      </c>
      <c r="D291">
        <v>339.91</v>
      </c>
      <c r="E291" s="1">
        <f t="shared" si="27"/>
        <v>2035</v>
      </c>
      <c r="F291" s="4">
        <f>F290*SUM(economy!Z81:AB81)/SUM(economy!Z80:AB80)</f>
        <v>14417.293507976417</v>
      </c>
      <c r="G291" s="9">
        <f t="shared" si="28"/>
        <v>39.646755888948384</v>
      </c>
      <c r="H291" s="9">
        <f t="shared" si="28"/>
        <v>55.233543132800968</v>
      </c>
      <c r="I291" s="9">
        <f t="shared" si="28"/>
        <v>63.957686846627681</v>
      </c>
      <c r="J291" s="9">
        <f t="shared" si="28"/>
        <v>22.485948333518884</v>
      </c>
      <c r="K291" s="9">
        <f t="shared" si="28"/>
        <v>1.6497123804943863</v>
      </c>
      <c r="L291" s="9">
        <f t="shared" si="26"/>
        <v>457.9736465823903</v>
      </c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 spans="1:37">
      <c r="A292" s="5"/>
      <c r="B292" s="2"/>
      <c r="C292">
        <v>1982.0417</v>
      </c>
      <c r="D292">
        <v>340.93</v>
      </c>
      <c r="E292" s="1">
        <f t="shared" si="27"/>
        <v>2036</v>
      </c>
      <c r="F292" s="4">
        <f>F291*SUM(economy!Z82:AB82)/SUM(economy!Z81:AB81)</f>
        <v>14638.806171866236</v>
      </c>
      <c r="G292" s="9">
        <f t="shared" si="28"/>
        <v>40.526684600702815</v>
      </c>
      <c r="H292" s="9">
        <f t="shared" si="28"/>
        <v>56.435330483812201</v>
      </c>
      <c r="I292" s="9">
        <f t="shared" si="28"/>
        <v>65.265185749682033</v>
      </c>
      <c r="J292" s="9">
        <f t="shared" si="28"/>
        <v>22.893567397310985</v>
      </c>
      <c r="K292" s="9">
        <f t="shared" si="28"/>
        <v>1.6774693782884587</v>
      </c>
      <c r="L292" s="9">
        <f t="shared" si="26"/>
        <v>461.7982376097965</v>
      </c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 spans="1:37">
      <c r="A293" s="5"/>
      <c r="B293" s="2"/>
      <c r="C293">
        <v>1982.125</v>
      </c>
      <c r="D293">
        <v>341.76</v>
      </c>
      <c r="E293" s="1">
        <f t="shared" si="27"/>
        <v>2037</v>
      </c>
      <c r="F293" s="4">
        <f>F292*SUM(economy!Z83:AB83)/SUM(economy!Z82:AB82)</f>
        <v>14855.258837160343</v>
      </c>
      <c r="G293" s="9">
        <f t="shared" si="28"/>
        <v>41.42013286471343</v>
      </c>
      <c r="H293" s="9">
        <f t="shared" si="28"/>
        <v>57.654610993051392</v>
      </c>
      <c r="I293" s="9">
        <f t="shared" si="28"/>
        <v>66.588413495033492</v>
      </c>
      <c r="J293" s="9">
        <f t="shared" si="28"/>
        <v>23.30389960443803</v>
      </c>
      <c r="K293" s="9">
        <f t="shared" si="28"/>
        <v>1.7047045040538209</v>
      </c>
      <c r="L293" s="9">
        <f t="shared" si="26"/>
        <v>465.67176146129009</v>
      </c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 spans="1:37">
      <c r="A294" s="5"/>
      <c r="B294" s="2"/>
      <c r="C294">
        <v>1982.2083</v>
      </c>
      <c r="D294">
        <v>342.77</v>
      </c>
      <c r="E294" s="1">
        <f t="shared" si="27"/>
        <v>2038</v>
      </c>
      <c r="F294" s="4">
        <f>F293*SUM(economy!Z84:AB84)/SUM(economy!Z83:AB83)</f>
        <v>15066.464627291341</v>
      </c>
      <c r="G294" s="9">
        <f t="shared" si="28"/>
        <v>42.326791854774861</v>
      </c>
      <c r="H294" s="9">
        <f t="shared" si="28"/>
        <v>58.890861419078171</v>
      </c>
      <c r="I294" s="9">
        <f t="shared" si="28"/>
        <v>67.926398772890906</v>
      </c>
      <c r="J294" s="9">
        <f t="shared" si="28"/>
        <v>23.716196065002226</v>
      </c>
      <c r="K294" s="9">
        <f t="shared" si="28"/>
        <v>1.7313855398138074</v>
      </c>
      <c r="L294" s="9">
        <f t="shared" si="26"/>
        <v>469.59163365155996</v>
      </c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 spans="1:37">
      <c r="A295" s="5"/>
      <c r="B295" s="2"/>
      <c r="C295">
        <v>1982.2917</v>
      </c>
      <c r="D295">
        <v>343.96</v>
      </c>
      <c r="E295" s="1">
        <f t="shared" si="27"/>
        <v>2039</v>
      </c>
      <c r="F295" s="4">
        <f>F294*SUM(economy!Z85:AB85)/SUM(economy!Z84:AB84)</f>
        <v>15272.245449371341</v>
      </c>
      <c r="G295" s="9">
        <f t="shared" ref="G295:K310" si="29">G294*(1-G$5)+G$4*$F294*$L$4/1000</f>
        <v>43.246341339069637</v>
      </c>
      <c r="H295" s="9">
        <f t="shared" si="29"/>
        <v>60.143542412809502</v>
      </c>
      <c r="I295" s="9">
        <f t="shared" si="29"/>
        <v>69.278155235628532</v>
      </c>
      <c r="J295" s="9">
        <f t="shared" si="29"/>
        <v>24.129728736961834</v>
      </c>
      <c r="K295" s="9">
        <f t="shared" si="29"/>
        <v>1.7574841708300109</v>
      </c>
      <c r="L295" s="9">
        <f t="shared" si="26"/>
        <v>473.55525189529948</v>
      </c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 spans="1:37">
      <c r="A296" s="5"/>
      <c r="B296" s="2"/>
      <c r="C296">
        <v>1982.375</v>
      </c>
      <c r="D296">
        <v>344.77</v>
      </c>
      <c r="E296" s="1">
        <f t="shared" si="27"/>
        <v>2040</v>
      </c>
      <c r="F296" s="4">
        <f>F295*SUM(economy!Z86:AB86)/SUM(economy!Z85:AB85)</f>
        <v>15472.431764675934</v>
      </c>
      <c r="G296" s="9">
        <f t="shared" si="29"/>
        <v>44.178450216261318</v>
      </c>
      <c r="H296" s="9">
        <f t="shared" si="29"/>
        <v>61.412099386590917</v>
      </c>
      <c r="I296" s="9">
        <f t="shared" si="29"/>
        <v>70.642683019246917</v>
      </c>
      <c r="J296" s="9">
        <f t="shared" si="29"/>
        <v>24.543790266106985</v>
      </c>
      <c r="K296" s="9">
        <f t="shared" si="29"/>
        <v>1.7829748621770203</v>
      </c>
      <c r="L296" s="9">
        <f t="shared" si="26"/>
        <v>477.5599977503831</v>
      </c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 spans="1:37">
      <c r="A297" s="5"/>
      <c r="B297" s="2"/>
      <c r="C297">
        <v>1982.4583</v>
      </c>
      <c r="D297">
        <v>343.88</v>
      </c>
      <c r="E297" s="1">
        <f t="shared" si="27"/>
        <v>2041</v>
      </c>
      <c r="F297" s="4">
        <f>F296*SUM(economy!Z87:AB87)/SUM(economy!Z86:AB86)</f>
        <v>15666.862380086122</v>
      </c>
      <c r="G297" s="9">
        <f t="shared" si="29"/>
        <v>45.122777037579567</v>
      </c>
      <c r="H297" s="9">
        <f t="shared" si="29"/>
        <v>62.695963359326107</v>
      </c>
      <c r="I297" s="9">
        <f t="shared" si="29"/>
        <v>72.018970209930544</v>
      </c>
      <c r="J297" s="9">
        <f t="shared" si="29"/>
        <v>24.95769380823868</v>
      </c>
      <c r="K297" s="9">
        <f t="shared" si="29"/>
        <v>1.8078341665751538</v>
      </c>
      <c r="L297" s="9">
        <f t="shared" si="26"/>
        <v>481.60323858165003</v>
      </c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 spans="1:37">
      <c r="A298" s="5"/>
      <c r="B298" s="2"/>
      <c r="C298">
        <v>1982.5417</v>
      </c>
      <c r="D298">
        <v>342.42</v>
      </c>
      <c r="E298" s="1">
        <f t="shared" si="27"/>
        <v>2042</v>
      </c>
      <c r="F298" s="4">
        <f>F297*SUM(economy!Z88:AB88)/SUM(economy!Z87:AB87)</f>
        <v>15855.384260956316</v>
      </c>
      <c r="G298" s="9">
        <f t="shared" si="29"/>
        <v>46.078970516176376</v>
      </c>
      <c r="H298" s="9">
        <f t="shared" si="29"/>
        <v>63.994551779698639</v>
      </c>
      <c r="I298" s="9">
        <f t="shared" si="29"/>
        <v>73.405994259587743</v>
      </c>
      <c r="J298" s="9">
        <f t="shared" si="29"/>
        <v>25.370772837027516</v>
      </c>
      <c r="K298" s="9">
        <f t="shared" si="29"/>
        <v>1.8320402947783325</v>
      </c>
      <c r="L298" s="9">
        <f t="shared" si="26"/>
        <v>485.68232968726863</v>
      </c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 spans="1:37">
      <c r="A299" s="5"/>
      <c r="B299" s="2"/>
      <c r="C299">
        <v>1982.625</v>
      </c>
      <c r="D299">
        <v>340.24</v>
      </c>
      <c r="E299" s="1">
        <f t="shared" si="27"/>
        <v>2043</v>
      </c>
      <c r="F299" s="4">
        <f>F298*SUM(economy!Z89:AB89)/SUM(economy!Z88:AB88)</f>
        <v>16037.852365512996</v>
      </c>
      <c r="G299" s="9">
        <f t="shared" si="29"/>
        <v>47.046670025061033</v>
      </c>
      <c r="H299" s="9">
        <f t="shared" si="29"/>
        <v>65.307269329557869</v>
      </c>
      <c r="I299" s="9">
        <f t="shared" si="29"/>
        <v>74.802723354276665</v>
      </c>
      <c r="J299" s="9">
        <f t="shared" si="29"/>
        <v>25.782380940884959</v>
      </c>
      <c r="K299" s="9">
        <f t="shared" si="29"/>
        <v>1.8555728462156125</v>
      </c>
      <c r="L299" s="9">
        <f t="shared" si="26"/>
        <v>489.79461649599614</v>
      </c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 spans="1:37">
      <c r="A300" s="5"/>
      <c r="B300" s="2"/>
      <c r="C300">
        <v>1982.7083</v>
      </c>
      <c r="D300">
        <v>338.38</v>
      </c>
      <c r="E300" s="1">
        <f t="shared" si="27"/>
        <v>2044</v>
      </c>
      <c r="F300" s="4">
        <f>F299*SUM(economy!Z90:AB90)/SUM(economy!Z89:AB89)</f>
        <v>16214.129500577737</v>
      </c>
      <c r="G300" s="9">
        <f t="shared" si="29"/>
        <v>48.025506084928026</v>
      </c>
      <c r="H300" s="9">
        <f t="shared" si="29"/>
        <v>66.633508709545339</v>
      </c>
      <c r="I300" s="9">
        <f t="shared" si="29"/>
        <v>76.208117739384306</v>
      </c>
      <c r="J300" s="9">
        <f t="shared" si="29"/>
        <v>26.19189161200196</v>
      </c>
      <c r="K300" s="9">
        <f t="shared" si="29"/>
        <v>1.8784126378423047</v>
      </c>
      <c r="L300" s="9">
        <f t="shared" si="26"/>
        <v>493.93743678370197</v>
      </c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 spans="1:37">
      <c r="A301" s="5"/>
      <c r="B301" s="2"/>
      <c r="C301">
        <v>1982.7917</v>
      </c>
      <c r="D301">
        <v>338.41</v>
      </c>
      <c r="E301" s="1">
        <f t="shared" si="27"/>
        <v>2045</v>
      </c>
      <c r="F301" s="4">
        <f>F300*SUM(economy!Z91:AB91)/SUM(economy!Z90:AB90)</f>
        <v>16384.086198143854</v>
      </c>
      <c r="G301" s="9">
        <f t="shared" si="29"/>
        <v>49.015100843179248</v>
      </c>
      <c r="H301" s="9">
        <f t="shared" si="29"/>
        <v>67.972651409012684</v>
      </c>
      <c r="I301" s="9">
        <f t="shared" si="29"/>
        <v>77.621131005342676</v>
      </c>
      <c r="J301" s="9">
        <f t="shared" si="29"/>
        <v>26.598698030505233</v>
      </c>
      <c r="K301" s="9">
        <f t="shared" si="29"/>
        <v>1.9005415935593668</v>
      </c>
      <c r="L301" s="9">
        <f t="shared" si="26"/>
        <v>498.10812288159923</v>
      </c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 spans="1:37">
      <c r="A302" s="5"/>
      <c r="B302" s="2"/>
      <c r="C302">
        <v>1982.875</v>
      </c>
      <c r="D302">
        <v>339.44</v>
      </c>
      <c r="E302" s="1">
        <f t="shared" si="27"/>
        <v>2046</v>
      </c>
      <c r="F302" s="4">
        <f>F301*SUM(economy!Z92:AB92)/SUM(economy!Z91:AB91)</f>
        <v>16547.600612106333</v>
      </c>
      <c r="G302" s="9">
        <f t="shared" si="29"/>
        <v>50.015068545413378</v>
      </c>
      <c r="H302" s="9">
        <f t="shared" si="29"/>
        <v>69.324068462232489</v>
      </c>
      <c r="I302" s="9">
        <f t="shared" si="29"/>
        <v>79.040711337544977</v>
      </c>
      <c r="J302" s="9">
        <f t="shared" si="29"/>
        <v>27.002212846457656</v>
      </c>
      <c r="K302" s="9">
        <f t="shared" si="29"/>
        <v>1.9219426713483485</v>
      </c>
      <c r="L302" s="9">
        <f t="shared" si="26"/>
        <v>502.30400386299686</v>
      </c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spans="1:37">
      <c r="A303" s="5"/>
      <c r="B303" s="2"/>
      <c r="C303">
        <v>1982.9583</v>
      </c>
      <c r="D303">
        <v>340.78</v>
      </c>
      <c r="E303" s="1">
        <f t="shared" si="27"/>
        <v>2047</v>
      </c>
      <c r="F303" s="4">
        <f>F302*SUM(economy!Z93:AB93)/SUM(economy!Z92:AB92)</f>
        <v>16704.558434251412</v>
      </c>
      <c r="G303" s="9">
        <f t="shared" si="29"/>
        <v>51.025016000612354</v>
      </c>
      <c r="H303" s="9">
        <f t="shared" si="29"/>
        <v>70.687121192832024</v>
      </c>
      <c r="I303" s="9">
        <f t="shared" si="29"/>
        <v>80.465802733969753</v>
      </c>
      <c r="J303" s="9">
        <f t="shared" si="29"/>
        <v>27.401867962191439</v>
      </c>
      <c r="K303" s="9">
        <f t="shared" si="29"/>
        <v>1.9425998142281427</v>
      </c>
      <c r="L303" s="9">
        <f t="shared" si="26"/>
        <v>506.52240770383366</v>
      </c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 spans="1:37">
      <c r="A304" s="5"/>
      <c r="B304" s="2"/>
      <c r="C304">
        <v>1983.0417</v>
      </c>
      <c r="D304">
        <v>341.57</v>
      </c>
      <c r="E304" s="1">
        <f t="shared" si="27"/>
        <v>2048</v>
      </c>
      <c r="F304" s="4">
        <f>F303*SUM(economy!Z94:AB94)/SUM(economy!Z93:AB93)</f>
        <v>16854.852828442534</v>
      </c>
      <c r="G304" s="9">
        <f t="shared" si="29"/>
        <v>52.04454304120047</v>
      </c>
      <c r="H304" s="9">
        <f t="shared" si="29"/>
        <v>72.061161948290746</v>
      </c>
      <c r="I304" s="9">
        <f t="shared" si="29"/>
        <v>81.895346193840069</v>
      </c>
      <c r="J304" s="9">
        <f t="shared" si="29"/>
        <v>27.797114317215531</v>
      </c>
      <c r="K304" s="9">
        <f t="shared" si="29"/>
        <v>1.9624979165645995</v>
      </c>
      <c r="L304" s="9">
        <f t="shared" si="26"/>
        <v>510.7606634171114</v>
      </c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 spans="1:37">
      <c r="A305" s="5"/>
      <c r="B305" s="2"/>
      <c r="C305">
        <v>1983.125</v>
      </c>
      <c r="D305">
        <v>342.79</v>
      </c>
      <c r="E305" s="1">
        <f t="shared" si="27"/>
        <v>2049</v>
      </c>
      <c r="F305" s="4">
        <f>F304*SUM(economy!Z95:AB95)/SUM(economy!Z94:AB94)</f>
        <v>16998.384381797339</v>
      </c>
      <c r="G305" s="9">
        <f t="shared" si="29"/>
        <v>53.073242979086636</v>
      </c>
      <c r="H305" s="9">
        <f t="shared" si="29"/>
        <v>73.445534826237449</v>
      </c>
      <c r="I305" s="9">
        <f t="shared" si="29"/>
        <v>83.328280880440275</v>
      </c>
      <c r="J305" s="9">
        <f t="shared" si="29"/>
        <v>28.187421677685908</v>
      </c>
      <c r="K305" s="9">
        <f t="shared" si="29"/>
        <v>1.9816228005464138</v>
      </c>
      <c r="L305" s="9">
        <f t="shared" si="26"/>
        <v>515.0161031639966</v>
      </c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 spans="1:37">
      <c r="A306" s="5"/>
      <c r="B306" s="2"/>
      <c r="C306">
        <v>1983.2083</v>
      </c>
      <c r="D306">
        <v>343.37</v>
      </c>
      <c r="E306" s="1">
        <f t="shared" si="27"/>
        <v>2050</v>
      </c>
      <c r="F306" s="4">
        <f>F305*SUM(economy!Z96:AB96)/SUM(economy!Z95:AB95)</f>
        <v>17135.061071526678</v>
      </c>
      <c r="G306" s="9">
        <f t="shared" si="29"/>
        <v>54.110703058726848</v>
      </c>
      <c r="H306" s="9">
        <f t="shared" si="29"/>
        <v>74.839576394165007</v>
      </c>
      <c r="I306" s="9">
        <f t="shared" si="29"/>
        <v>84.763545260989787</v>
      </c>
      <c r="J306" s="9">
        <f t="shared" si="29"/>
        <v>28.572278432172407</v>
      </c>
      <c r="K306" s="9">
        <f t="shared" si="29"/>
        <v>1.999961199624869</v>
      </c>
      <c r="L306" s="9">
        <f t="shared" si="26"/>
        <v>519.28606434567894</v>
      </c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 spans="1:37">
      <c r="A307" s="5"/>
      <c r="B307" s="2"/>
      <c r="C307">
        <v>1983.2917</v>
      </c>
      <c r="D307">
        <v>345.4</v>
      </c>
      <c r="E307" s="1">
        <f t="shared" si="27"/>
        <v>2051</v>
      </c>
      <c r="F307" s="4">
        <f>F306*SUM(economy!Z97:AB97)/SUM(economy!Z96:AB96)</f>
        <v>17264.798246003982</v>
      </c>
      <c r="G307" s="9">
        <f t="shared" si="29"/>
        <v>55.156504908162752</v>
      </c>
      <c r="H307" s="9">
        <f t="shared" si="29"/>
        <v>76.242616404051475</v>
      </c>
      <c r="I307" s="9">
        <f t="shared" si="29"/>
        <v>86.200078226234808</v>
      </c>
      <c r="J307" s="9">
        <f t="shared" si="29"/>
        <v>28.951191395200585</v>
      </c>
      <c r="K307" s="9">
        <f t="shared" si="29"/>
        <v>2.0175007469126807</v>
      </c>
      <c r="L307" s="9">
        <f t="shared" si="26"/>
        <v>523.5678916805623</v>
      </c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 spans="1:37">
      <c r="A308" s="5"/>
      <c r="B308" s="2"/>
      <c r="C308">
        <v>1983.375</v>
      </c>
      <c r="D308">
        <v>346.14</v>
      </c>
      <c r="E308" s="1">
        <f t="shared" si="27"/>
        <v>2052</v>
      </c>
      <c r="F308" s="4">
        <f>F307*SUM(economy!Z98:AB98)/SUM(economy!Z97:AB97)</f>
        <v>17387.518618546179</v>
      </c>
      <c r="G308" s="9">
        <f t="shared" si="29"/>
        <v>56.210224988904777</v>
      </c>
      <c r="H308" s="9">
        <f t="shared" si="29"/>
        <v>77.653978503237738</v>
      </c>
      <c r="I308" s="9">
        <f t="shared" si="29"/>
        <v>87.636820192168258</v>
      </c>
      <c r="J308" s="9">
        <f t="shared" si="29"/>
        <v>29.323685619794727</v>
      </c>
      <c r="K308" s="9">
        <f t="shared" si="29"/>
        <v>2.0342299672587769</v>
      </c>
      <c r="L308" s="9">
        <f t="shared" si="26"/>
        <v>527.85893927136431</v>
      </c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 spans="1:37">
      <c r="A309" s="5"/>
      <c r="B309" s="2"/>
      <c r="C309">
        <v>1983.4583</v>
      </c>
      <c r="D309">
        <v>345.76</v>
      </c>
      <c r="E309" s="1">
        <f t="shared" si="27"/>
        <v>2053</v>
      </c>
      <c r="F309" s="4">
        <f>F308*SUM(economy!Z99:AB99)/SUM(economy!Z98:AB98)</f>
        <v>17503.152272315867</v>
      </c>
      <c r="G309" s="9">
        <f t="shared" si="29"/>
        <v>57.271435045435766</v>
      </c>
      <c r="H309" s="9">
        <f t="shared" si="29"/>
        <v>79.072980942765511</v>
      </c>
      <c r="I309" s="9">
        <f t="shared" si="29"/>
        <v>89.072714186027284</v>
      </c>
      <c r="J309" s="9">
        <f t="shared" si="29"/>
        <v>29.689304219999741</v>
      </c>
      <c r="K309" s="9">
        <f t="shared" si="29"/>
        <v>2.0501382721494341</v>
      </c>
      <c r="L309" s="9">
        <f t="shared" si="26"/>
        <v>532.15657266637777</v>
      </c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 spans="1:37">
      <c r="A310" s="5"/>
      <c r="B310" s="2"/>
      <c r="C310">
        <v>1983.5417</v>
      </c>
      <c r="D310">
        <v>344.32</v>
      </c>
      <c r="E310" s="1">
        <f t="shared" si="27"/>
        <v>2054</v>
      </c>
      <c r="F310" s="4">
        <f>F309*SUM(economy!Z100:AB100)/SUM(economy!Z99:AB99)</f>
        <v>17611.636674697929</v>
      </c>
      <c r="G310" s="9">
        <f t="shared" si="29"/>
        <v>58.33970255501373</v>
      </c>
      <c r="H310" s="9">
        <f t="shared" si="29"/>
        <v>80.498937284227011</v>
      </c>
      <c r="I310" s="9">
        <f t="shared" si="29"/>
        <v>90.506706918450476</v>
      </c>
      <c r="J310" s="9">
        <f t="shared" si="29"/>
        <v>30.0476082041172</v>
      </c>
      <c r="K310" s="9">
        <f t="shared" si="29"/>
        <v>2.0652159568458099</v>
      </c>
      <c r="L310" s="9">
        <f t="shared" si="26"/>
        <v>536.45817091865422</v>
      </c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 spans="1:37">
      <c r="A311" s="5"/>
      <c r="B311" s="2"/>
      <c r="C311">
        <v>1983.625</v>
      </c>
      <c r="D311">
        <v>342.51</v>
      </c>
      <c r="E311" s="1">
        <f t="shared" si="27"/>
        <v>2055</v>
      </c>
      <c r="F311" s="4">
        <f>F310*SUM(economy!Z101:AB101)/SUM(economy!Z100:AB100)</f>
        <v>17712.916699459965</v>
      </c>
      <c r="G311" s="9">
        <f t="shared" ref="G311:K326" si="30">G310*(1-G$5)+G$4*$F310*$L$4/1000</f>
        <v>59.414591178352104</v>
      </c>
      <c r="H311" s="9">
        <f t="shared" si="30"/>
        <v>81.931157106020009</v>
      </c>
      <c r="I311" s="9">
        <f t="shared" si="30"/>
        <v>91.937749843403623</v>
      </c>
      <c r="J311" s="9">
        <f t="shared" si="30"/>
        <v>30.398176319155461</v>
      </c>
      <c r="K311" s="9">
        <f t="shared" si="30"/>
        <v>2.0794541993227247</v>
      </c>
      <c r="L311" s="9">
        <f t="shared" si="26"/>
        <v>540.76112864625384</v>
      </c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 spans="1:37">
      <c r="A312" s="5"/>
      <c r="B312" s="2"/>
      <c r="C312">
        <v>1983.7083</v>
      </c>
      <c r="D312">
        <v>340.46</v>
      </c>
      <c r="E312" s="1">
        <f t="shared" si="27"/>
        <v>2056</v>
      </c>
      <c r="F312" s="4">
        <f>F311*SUM(economy!Z102:AB102)/SUM(economy!Z101:AB101)</f>
        <v>17806.944654975065</v>
      </c>
      <c r="G312" s="9">
        <f t="shared" si="30"/>
        <v>60.495661211652475</v>
      </c>
      <c r="H312" s="9">
        <f t="shared" si="30"/>
        <v>83.368946709740683</v>
      </c>
      <c r="I312" s="9">
        <f t="shared" si="30"/>
        <v>93.364800207207921</v>
      </c>
      <c r="J312" s="9">
        <f t="shared" si="30"/>
        <v>30.740604906766869</v>
      </c>
      <c r="K312" s="9">
        <f t="shared" si="30"/>
        <v>2.0928450606653977</v>
      </c>
      <c r="L312" s="9">
        <f t="shared" si="26"/>
        <v>545.06285809603332</v>
      </c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 spans="1:37">
      <c r="A313" s="5"/>
      <c r="B313" s="2"/>
      <c r="C313">
        <v>1983.7917</v>
      </c>
      <c r="D313">
        <v>340.53</v>
      </c>
      <c r="E313" s="1">
        <f t="shared" si="27"/>
        <v>2057</v>
      </c>
      <c r="F313" s="4">
        <f>F312*SUM(economy!Z103:AB103)/SUM(economy!Z102:AB102)</f>
        <v>17893.680316766859</v>
      </c>
      <c r="G313" s="9">
        <f t="shared" si="30"/>
        <v>61.582470040359873</v>
      </c>
      <c r="H313" s="9">
        <f t="shared" si="30"/>
        <v>84.811609827283192</v>
      </c>
      <c r="I313" s="9">
        <f t="shared" si="30"/>
        <v>94.786822087727401</v>
      </c>
      <c r="J313" s="9">
        <f t="shared" si="30"/>
        <v>31.074507770727333</v>
      </c>
      <c r="K313" s="9">
        <f t="shared" si="30"/>
        <v>2.1053814866350935</v>
      </c>
      <c r="L313" s="9">
        <f t="shared" si="26"/>
        <v>549.36079121273292</v>
      </c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 spans="1:37">
      <c r="A314" s="5"/>
      <c r="B314" s="2"/>
      <c r="C314">
        <v>1983.875</v>
      </c>
      <c r="D314">
        <v>341.79</v>
      </c>
      <c r="E314" s="1">
        <f t="shared" si="27"/>
        <v>2058</v>
      </c>
      <c r="F314" s="4">
        <f>F313*SUM(economy!Z104:AB104)/SUM(economy!Z103:AB103)</f>
        <v>17973.090962630209</v>
      </c>
      <c r="G314" s="9">
        <f t="shared" si="30"/>
        <v>62.674572594904326</v>
      </c>
      <c r="H314" s="9">
        <f t="shared" si="30"/>
        <v>86.258448329049997</v>
      </c>
      <c r="I314" s="9">
        <f t="shared" si="30"/>
        <v>96.202787424497217</v>
      </c>
      <c r="J314" s="9">
        <f t="shared" si="30"/>
        <v>31.399516055806224</v>
      </c>
      <c r="K314" s="9">
        <f t="shared" si="30"/>
        <v>2.1170573101466683</v>
      </c>
      <c r="L314" s="9">
        <f t="shared" si="26"/>
        <v>553.65238171440444</v>
      </c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 spans="1:37">
      <c r="A315" s="5"/>
      <c r="B315" s="2"/>
      <c r="C315">
        <v>1983.9583</v>
      </c>
      <c r="D315">
        <v>343.2</v>
      </c>
      <c r="E315" s="1">
        <f t="shared" si="27"/>
        <v>2059</v>
      </c>
      <c r="F315" s="4">
        <f>F314*SUM(economy!Z105:AB105)/SUM(economy!Z104:AB104)</f>
        <v>18045.151408585501</v>
      </c>
      <c r="G315" s="9">
        <f t="shared" si="30"/>
        <v>63.77152180858598</v>
      </c>
      <c r="H315" s="9">
        <f t="shared" si="30"/>
        <v>87.70876293351138</v>
      </c>
      <c r="I315" s="9">
        <f t="shared" si="30"/>
        <v>97.611677040301231</v>
      </c>
      <c r="J315" s="9">
        <f t="shared" si="30"/>
        <v>31.715278137678208</v>
      </c>
      <c r="K315" s="9">
        <f t="shared" si="30"/>
        <v>2.1278672544201394</v>
      </c>
      <c r="L315" s="9">
        <f t="shared" si="26"/>
        <v>557.93510717449692</v>
      </c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 spans="1:37">
      <c r="A316" s="5"/>
      <c r="B316" s="2"/>
      <c r="C316">
        <v>1984.0417</v>
      </c>
      <c r="D316">
        <v>344.21</v>
      </c>
      <c r="E316" s="1">
        <f t="shared" si="27"/>
        <v>2060</v>
      </c>
      <c r="F316" s="4">
        <f>F315*SUM(economy!Z106:AB106)/SUM(economy!Z105:AB105)</f>
        <v>18109.844043941233</v>
      </c>
      <c r="G316" s="9">
        <f t="shared" si="30"/>
        <v>64.872869077654585</v>
      </c>
      <c r="H316" s="9">
        <f t="shared" si="30"/>
        <v>89.161853918189109</v>
      </c>
      <c r="I316" s="9">
        <f t="shared" si="30"/>
        <v>99.012481654438915</v>
      </c>
      <c r="J316" s="9">
        <f t="shared" si="30"/>
        <v>32.021459523344049</v>
      </c>
      <c r="K316" s="9">
        <f t="shared" si="30"/>
        <v>2.1378069365802022</v>
      </c>
      <c r="L316" s="9">
        <f t="shared" si="26"/>
        <v>562.20647111020685</v>
      </c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 spans="1:37">
      <c r="A317" s="5"/>
      <c r="B317" s="2"/>
      <c r="C317">
        <v>1984.125</v>
      </c>
      <c r="D317">
        <v>344.92</v>
      </c>
      <c r="E317" s="1">
        <f t="shared" si="27"/>
        <v>2061</v>
      </c>
      <c r="F317" s="4">
        <f>F316*SUM(economy!Z107:AB107)/SUM(economy!Z106:AB106)</f>
        <v>18167.158863766286</v>
      </c>
      <c r="G317" s="9">
        <f t="shared" si="30"/>
        <v>65.978164723528934</v>
      </c>
      <c r="H317" s="9">
        <f t="shared" si="30"/>
        <v>90.617021831976359</v>
      </c>
      <c r="I317" s="9">
        <f t="shared" si="30"/>
        <v>100.40420288765927</v>
      </c>
      <c r="J317" s="9">
        <f t="shared" si="30"/>
        <v>32.31774276135539</v>
      </c>
      <c r="K317" s="9">
        <f t="shared" si="30"/>
        <v>2.146872871485578</v>
      </c>
      <c r="L317" s="9">
        <f t="shared" si="26"/>
        <v>566.46400507600549</v>
      </c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 spans="1:37">
      <c r="A318" s="5"/>
      <c r="B318" s="2"/>
      <c r="C318">
        <v>1984.2083</v>
      </c>
      <c r="D318">
        <v>345.68</v>
      </c>
      <c r="E318" s="1">
        <f t="shared" si="27"/>
        <v>2062</v>
      </c>
      <c r="F318" s="4">
        <f>F317*SUM(economy!Z108:AB108)/SUM(economy!Z107:AB107)</f>
        <v>18217.093497113681</v>
      </c>
      <c r="G318" s="9">
        <f t="shared" si="30"/>
        <v>67.086958456998232</v>
      </c>
      <c r="H318" s="9">
        <f t="shared" si="30"/>
        <v>92.073568208547059</v>
      </c>
      <c r="I318" s="9">
        <f t="shared" si="30"/>
        <v>101.78585425848421</v>
      </c>
      <c r="J318" s="9">
        <f t="shared" si="30"/>
        <v>32.603827360979409</v>
      </c>
      <c r="K318" s="9">
        <f t="shared" si="30"/>
        <v>2.1550624755761527</v>
      </c>
      <c r="L318" s="9">
        <f t="shared" si="26"/>
        <v>570.70527076058511</v>
      </c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 spans="1:37">
      <c r="A319" s="5"/>
      <c r="B319" s="2"/>
      <c r="C319">
        <v>1984.2917</v>
      </c>
      <c r="D319">
        <v>347.14</v>
      </c>
      <c r="E319" s="1">
        <f t="shared" si="27"/>
        <v>2063</v>
      </c>
      <c r="F319" s="4">
        <f>F318*SUM(economy!Z109:AB109)/SUM(economy!Z108:AB108)</f>
        <v>18259.653229384643</v>
      </c>
      <c r="G319" s="9">
        <f t="shared" si="30"/>
        <v>68.198799844146009</v>
      </c>
      <c r="H319" s="9">
        <f t="shared" si="30"/>
        <v>93.530796280452776</v>
      </c>
      <c r="I319" s="9">
        <f t="shared" si="30"/>
        <v>103.15646217039904</v>
      </c>
      <c r="J319" s="9">
        <f t="shared" si="30"/>
        <v>32.879429719293981</v>
      </c>
      <c r="K319" s="9">
        <f t="shared" si="30"/>
        <v>2.16237407053144</v>
      </c>
      <c r="L319" s="9">
        <f t="shared" si="26"/>
        <v>574.92786208482323</v>
      </c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 spans="1:37">
      <c r="A320" s="5"/>
      <c r="B320" s="2"/>
      <c r="C320">
        <v>1984.375</v>
      </c>
      <c r="D320">
        <v>347.78</v>
      </c>
      <c r="E320" s="1">
        <f t="shared" si="27"/>
        <v>2064</v>
      </c>
      <c r="F320" s="4">
        <f>F319*SUM(economy!Z110:AB110)/SUM(economy!Z109:AB109)</f>
        <v>18294.851017284953</v>
      </c>
      <c r="G320" s="9">
        <f t="shared" si="30"/>
        <v>69.313238773638972</v>
      </c>
      <c r="H320" s="9">
        <f t="shared" si="30"/>
        <v>94.988011693354935</v>
      </c>
      <c r="I320" s="9">
        <f t="shared" si="30"/>
        <v>104.51506688915201</v>
      </c>
      <c r="J320" s="9">
        <f t="shared" si="30"/>
        <v>33.144283055072584</v>
      </c>
      <c r="K320" s="9">
        <f t="shared" si="30"/>
        <v>2.1688068865395111</v>
      </c>
      <c r="L320" s="9">
        <f t="shared" si="26"/>
        <v>579.12940729775801</v>
      </c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 spans="1:37">
      <c r="A321" s="5"/>
      <c r="B321" s="2"/>
      <c r="C321">
        <v>1984.4583</v>
      </c>
      <c r="D321">
        <v>347.16</v>
      </c>
      <c r="E321" s="1">
        <f t="shared" si="27"/>
        <v>2065</v>
      </c>
      <c r="F321" s="4">
        <f>F320*SUM(economy!Z111:AB111)/SUM(economy!Z110:AB110)</f>
        <v>18322.70749489477</v>
      </c>
      <c r="G321" s="9">
        <f t="shared" si="30"/>
        <v>70.429825924928664</v>
      </c>
      <c r="H321" s="9">
        <f t="shared" si="30"/>
        <v>96.44452321969662</v>
      </c>
      <c r="I321" s="9">
        <f t="shared" si="30"/>
        <v>105.86072350918295</v>
      </c>
      <c r="J321" s="9">
        <f t="shared" si="30"/>
        <v>33.398137348201558</v>
      </c>
      <c r="K321" s="9">
        <f t="shared" si="30"/>
        <v>2.1743610649818756</v>
      </c>
      <c r="L321" s="9">
        <f t="shared" si="26"/>
        <v>583.30757106699161</v>
      </c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 spans="1:37">
      <c r="A322" s="5"/>
      <c r="B322" s="2"/>
      <c r="C322">
        <v>1984.5417</v>
      </c>
      <c r="D322">
        <v>345.79</v>
      </c>
      <c r="E322" s="1">
        <f t="shared" si="27"/>
        <v>2066</v>
      </c>
      <c r="F322" s="4">
        <f>F321*SUM(economy!Z112:AB112)/SUM(economy!Z111:AB111)</f>
        <v>18343.250969454912</v>
      </c>
      <c r="G322" s="9">
        <f t="shared" si="30"/>
        <v>71.548113236823653</v>
      </c>
      <c r="H322" s="9">
        <f t="shared" si="30"/>
        <v>97.899643470980891</v>
      </c>
      <c r="I322" s="9">
        <f t="shared" si="30"/>
        <v>107.19250290799177</v>
      </c>
      <c r="J322" s="9">
        <f t="shared" si="30"/>
        <v>33.640759283270697</v>
      </c>
      <c r="K322" s="9">
        <f t="shared" si="30"/>
        <v>2.1790376603469106</v>
      </c>
      <c r="L322" s="9">
        <f t="shared" si="26"/>
        <v>587.46005655941394</v>
      </c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 spans="1:37">
      <c r="A323" s="5"/>
      <c r="B323" s="2"/>
      <c r="C323">
        <v>1984.625</v>
      </c>
      <c r="D323">
        <v>343.74</v>
      </c>
      <c r="E323" s="1">
        <f t="shared" si="27"/>
        <v>2067</v>
      </c>
      <c r="F323" s="4">
        <f>F322*SUM(economy!Z113:AB113)/SUM(economy!Z112:AB112)</f>
        <v>18356.517405564187</v>
      </c>
      <c r="G323" s="9">
        <f t="shared" si="30"/>
        <v>72.667654375804474</v>
      </c>
      <c r="H323" s="9">
        <f t="shared" si="30"/>
        <v>99.352689607694018</v>
      </c>
      <c r="I323" s="9">
        <f t="shared" si="30"/>
        <v>108.50949268706385</v>
      </c>
      <c r="J323" s="9">
        <f t="shared" si="30"/>
        <v>33.871932195891773</v>
      </c>
      <c r="K323" s="9">
        <f t="shared" si="30"/>
        <v>2.18283864119259</v>
      </c>
      <c r="L323" s="9">
        <f t="shared" si="26"/>
        <v>591.58460750764675</v>
      </c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 spans="1:37">
      <c r="A324" s="5"/>
      <c r="B324" s="2"/>
      <c r="C324">
        <v>1984.7083</v>
      </c>
      <c r="D324">
        <v>341.59</v>
      </c>
      <c r="E324" s="1">
        <f t="shared" si="27"/>
        <v>2068</v>
      </c>
      <c r="F324" s="4">
        <f>F323*SUM(economy!Z114:AB114)/SUM(economy!Z113:AB113)</f>
        <v>18362.550396582414</v>
      </c>
      <c r="G324" s="9">
        <f t="shared" si="30"/>
        <v>73.788005203374126</v>
      </c>
      <c r="H324" s="9">
        <f t="shared" si="30"/>
        <v>100.80298404579182</v>
      </c>
      <c r="I324" s="9">
        <f t="shared" si="30"/>
        <v>109.8107980977916</v>
      </c>
      <c r="J324" s="9">
        <f t="shared" si="30"/>
        <v>34.091456020228954</v>
      </c>
      <c r="K324" s="9">
        <f t="shared" si="30"/>
        <v>2.1857668899884972</v>
      </c>
      <c r="L324" s="9">
        <f t="shared" si="26"/>
        <v>595.67901025717504</v>
      </c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 spans="1:37">
      <c r="A325" s="5"/>
      <c r="B325" s="2"/>
      <c r="C325">
        <v>1984.7917</v>
      </c>
      <c r="D325">
        <v>341.86</v>
      </c>
      <c r="E325" s="1">
        <f t="shared" si="27"/>
        <v>2069</v>
      </c>
      <c r="F325" s="4">
        <f>F324*SUM(economy!Z115:AB115)/SUM(economy!Z114:AB114)</f>
        <v>18361.401122143991</v>
      </c>
      <c r="G325" s="9">
        <f t="shared" si="30"/>
        <v>74.908724241663194</v>
      </c>
      <c r="H325" s="9">
        <f t="shared" si="30"/>
        <v>102.24985515855728</v>
      </c>
      <c r="I325" s="9">
        <f t="shared" si="30"/>
        <v>111.09554295067146</v>
      </c>
      <c r="J325" s="9">
        <f t="shared" si="30"/>
        <v>34.299147236170143</v>
      </c>
      <c r="K325" s="9">
        <f t="shared" si="30"/>
        <v>2.1878262016774217</v>
      </c>
      <c r="L325" s="9">
        <f t="shared" si="26"/>
        <v>599.74109578873947</v>
      </c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 spans="1:37">
      <c r="A326" s="5"/>
      <c r="B326" s="2"/>
      <c r="C326">
        <v>1984.875</v>
      </c>
      <c r="D326">
        <v>343.31</v>
      </c>
      <c r="E326" s="1">
        <f t="shared" si="27"/>
        <v>2070</v>
      </c>
      <c r="F326" s="4">
        <f>F325*SUM(economy!Z116:AB116)/SUM(economy!Z115:AB115)</f>
        <v>18353.128290804143</v>
      </c>
      <c r="G326" s="9">
        <f t="shared" si="30"/>
        <v>76.029373136441933</v>
      </c>
      <c r="H326" s="9">
        <f t="shared" si="30"/>
        <v>103.69263797253807</v>
      </c>
      <c r="I326" s="9">
        <f t="shared" si="30"/>
        <v>112.36287050591419</v>
      </c>
      <c r="J326" s="9">
        <f t="shared" si="30"/>
        <v>34.494838814529643</v>
      </c>
      <c r="K326" s="9">
        <f t="shared" si="30"/>
        <v>2.1890212808082539</v>
      </c>
      <c r="L326" s="9">
        <f t="shared" si="26"/>
        <v>603.76874171023212</v>
      </c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 spans="1:37">
      <c r="A327" s="5"/>
      <c r="B327" s="2"/>
      <c r="C327">
        <v>1984.9583</v>
      </c>
      <c r="D327">
        <v>345</v>
      </c>
      <c r="E327" s="1">
        <f t="shared" si="27"/>
        <v>2071</v>
      </c>
      <c r="F327" s="4">
        <f>F326*SUM(economy!Z117:AB117)/SUM(economy!Z116:AB116)</f>
        <v>18337.79806696605</v>
      </c>
      <c r="G327" s="9">
        <f t="shared" ref="G327:K342" si="31">G326*(1-G$5)+G$4*$F326*$L$4/1000</f>
        <v>77.149517116631856</v>
      </c>
      <c r="H327" s="9">
        <f t="shared" si="31"/>
        <v>105.13067485618407</v>
      </c>
      <c r="I327" s="9">
        <f t="shared" si="31"/>
        <v>113.61194434348431</v>
      </c>
      <c r="J327" s="9">
        <f t="shared" si="31"/>
        <v>34.67838015864951</v>
      </c>
      <c r="K327" s="9">
        <f t="shared" si="31"/>
        <v>2.1893577371043351</v>
      </c>
      <c r="L327" s="9">
        <f t="shared" si="26"/>
        <v>607.75987421205411</v>
      </c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 spans="1:37">
      <c r="A328" s="5"/>
      <c r="B328" s="2"/>
      <c r="C328">
        <v>1985.0417</v>
      </c>
      <c r="D328">
        <v>345.48</v>
      </c>
      <c r="E328" s="1">
        <f t="shared" si="27"/>
        <v>2072</v>
      </c>
      <c r="F328" s="4">
        <f>F327*SUM(economy!Z118:AB118)/SUM(economy!Z117:AB117)</f>
        <v>18315.483981368914</v>
      </c>
      <c r="G328" s="9">
        <f t="shared" si="31"/>
        <v>78.26872544935749</v>
      </c>
      <c r="H328" s="9">
        <f t="shared" si="31"/>
        <v>106.56331619972927</v>
      </c>
      <c r="I328" s="9">
        <f t="shared" si="31"/>
        <v>114.84194921048324</v>
      </c>
      <c r="J328" s="9">
        <f t="shared" si="31"/>
        <v>34.849637040760435</v>
      </c>
      <c r="K328" s="9">
        <f t="shared" si="31"/>
        <v>2.1888420793448717</v>
      </c>
      <c r="L328" s="9">
        <f t="shared" si="26"/>
        <v>611.71246997967523</v>
      </c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 spans="1:37">
      <c r="A329" s="5"/>
      <c r="B329" s="2"/>
      <c r="C329">
        <v>1985.125</v>
      </c>
      <c r="D329">
        <v>346.41</v>
      </c>
      <c r="E329" s="1">
        <f t="shared" si="27"/>
        <v>2073</v>
      </c>
      <c r="F329" s="4">
        <f>F328*SUM(economy!Z119:AB119)/SUM(economy!Z118:AB118)</f>
        <v>18286.26682455375</v>
      </c>
      <c r="G329" s="9">
        <f t="shared" si="31"/>
        <v>79.386571889534935</v>
      </c>
      <c r="H329" s="9">
        <f t="shared" si="31"/>
        <v>107.98992108479828</v>
      </c>
      <c r="I329" s="9">
        <f t="shared" si="31"/>
        <v>116.05209184371049</v>
      </c>
      <c r="J329" s="9">
        <f t="shared" si="31"/>
        <v>35.008491531472025</v>
      </c>
      <c r="K329" s="9">
        <f t="shared" si="31"/>
        <v>2.1874817074513908</v>
      </c>
      <c r="L329" s="9">
        <f t="shared" ref="L329:L392" si="32">SUM(G329:K329,L$5)</f>
        <v>615.62455805696709</v>
      </c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 spans="1:37">
      <c r="A330" s="5"/>
      <c r="B330" s="2"/>
      <c r="C330">
        <v>1985.2083</v>
      </c>
      <c r="D330">
        <v>347.91</v>
      </c>
      <c r="E330" s="1">
        <f t="shared" ref="E330:E393" si="33">1+E329</f>
        <v>2074</v>
      </c>
      <c r="F330" s="4">
        <f>F329*SUM(economy!Z120:AB120)/SUM(economy!Z119:AB119)</f>
        <v>18250.234522868723</v>
      </c>
      <c r="G330" s="9">
        <f t="shared" si="31"/>
        <v>80.502635122958409</v>
      </c>
      <c r="H330" s="9">
        <f t="shared" si="31"/>
        <v>109.40985794216765</v>
      </c>
      <c r="I330" s="9">
        <f t="shared" si="31"/>
        <v>117.24160176517894</v>
      </c>
      <c r="J330" s="9">
        <f t="shared" si="31"/>
        <v>35.154841920787085</v>
      </c>
      <c r="K330" s="9">
        <f t="shared" si="31"/>
        <v>2.1852849026863241</v>
      </c>
      <c r="L330" s="9">
        <f t="shared" si="32"/>
        <v>619.49422165377837</v>
      </c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 spans="1:37">
      <c r="A331" s="5"/>
      <c r="B331" s="2"/>
      <c r="C331">
        <v>1985.2917</v>
      </c>
      <c r="D331">
        <v>348.66</v>
      </c>
      <c r="E331" s="1">
        <f t="shared" si="33"/>
        <v>2075</v>
      </c>
      <c r="F331" s="4">
        <f>F330*SUM(economy!Z121:AB121)/SUM(economy!Z120:AB120)</f>
        <v>18207.481996718205</v>
      </c>
      <c r="G331" s="9">
        <f t="shared" si="31"/>
        <v>81.616499201818939</v>
      </c>
      <c r="H331" s="9">
        <f t="shared" si="31"/>
        <v>110.82250519607484</v>
      </c>
      <c r="I331" s="9">
        <f t="shared" si="31"/>
        <v>118.40973204832375</v>
      </c>
      <c r="J331" s="9">
        <f t="shared" si="31"/>
        <v>35.288602629074695</v>
      </c>
      <c r="K331" s="9">
        <f t="shared" si="31"/>
        <v>2.1822608158868038</v>
      </c>
      <c r="L331" s="9">
        <f t="shared" si="32"/>
        <v>623.319599891179</v>
      </c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 spans="1:37">
      <c r="A332" s="5"/>
      <c r="B332" s="2"/>
      <c r="C332">
        <v>1985.375</v>
      </c>
      <c r="D332">
        <v>349.28</v>
      </c>
      <c r="E332" s="1">
        <f t="shared" si="33"/>
        <v>2076</v>
      </c>
      <c r="F332" s="4">
        <f>F331*SUM(economy!Z122:AB122)/SUM(economy!Z121:AB121)</f>
        <v>18158.111000910565</v>
      </c>
      <c r="G332" s="9">
        <f t="shared" si="31"/>
        <v>82.727753971571687</v>
      </c>
      <c r="H332" s="9">
        <f t="shared" si="31"/>
        <v>112.2272518934449</v>
      </c>
      <c r="I332" s="9">
        <f t="shared" si="31"/>
        <v>119.55576005263087</v>
      </c>
      <c r="J332" s="9">
        <f t="shared" si="31"/>
        <v>35.409704106491745</v>
      </c>
      <c r="K332" s="9">
        <f t="shared" si="31"/>
        <v>2.1784194536731256</v>
      </c>
      <c r="L332" s="9">
        <f t="shared" si="32"/>
        <v>627.09888947781235</v>
      </c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 spans="1:37">
      <c r="A333" s="5"/>
      <c r="B333" s="2"/>
      <c r="C333">
        <v>1985.4583</v>
      </c>
      <c r="D333">
        <v>348.65</v>
      </c>
      <c r="E333" s="1">
        <f t="shared" si="33"/>
        <v>2077</v>
      </c>
      <c r="F333" s="4">
        <f>F332*SUM(economy!Z123:AB123)/SUM(economy!Z122:AB122)</f>
        <v>18102.229947108128</v>
      </c>
      <c r="G333" s="9">
        <f t="shared" si="31"/>
        <v>83.835995488059183</v>
      </c>
      <c r="H333" s="9">
        <f t="shared" si="31"/>
        <v>113.6234983163951</v>
      </c>
      <c r="I333" s="9">
        <f t="shared" si="31"/>
        <v>120.67898812441973</v>
      </c>
      <c r="J333" s="9">
        <f t="shared" si="31"/>
        <v>35.518092719411634</v>
      </c>
      <c r="K333" s="9">
        <f t="shared" si="31"/>
        <v>2.173771662588349</v>
      </c>
      <c r="L333" s="9">
        <f t="shared" si="32"/>
        <v>630.83034631087401</v>
      </c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 spans="1:37">
      <c r="A334" s="5"/>
      <c r="B334" s="2"/>
      <c r="C334">
        <v>1985.5417</v>
      </c>
      <c r="D334">
        <v>346.9</v>
      </c>
      <c r="E334" s="1">
        <f t="shared" si="33"/>
        <v>2078</v>
      </c>
      <c r="F334" s="4">
        <f>F333*SUM(economy!Z124:AB124)/SUM(economy!Z123:AB123)</f>
        <v>18039.953708529716</v>
      </c>
      <c r="G334" s="9">
        <f t="shared" si="31"/>
        <v>84.940826423798171</v>
      </c>
      <c r="H334" s="9">
        <f t="shared" si="31"/>
        <v>115.01065657638337</v>
      </c>
      <c r="I334" s="9">
        <f t="shared" si="31"/>
        <v>121.77874426154519</v>
      </c>
      <c r="J334" s="9">
        <f t="shared" si="31"/>
        <v>35.613730622501734</v>
      </c>
      <c r="K334" s="9">
        <f t="shared" si="31"/>
        <v>2.1683291111427958</v>
      </c>
      <c r="L334" s="9">
        <f t="shared" si="32"/>
        <v>634.51228699537126</v>
      </c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 spans="1:37">
      <c r="A335" s="5"/>
      <c r="B335" s="2"/>
      <c r="C335">
        <v>1985.625</v>
      </c>
      <c r="D335">
        <v>345.26</v>
      </c>
      <c r="E335" s="1">
        <f t="shared" si="33"/>
        <v>2079</v>
      </c>
      <c r="F335" s="4">
        <f>F334*SUM(economy!Z125:AB125)/SUM(economy!Z124:AB124)</f>
        <v>17971.40340720622</v>
      </c>
      <c r="G335" s="9">
        <f t="shared" si="31"/>
        <v>86.041856462346928</v>
      </c>
      <c r="H335" s="9">
        <f t="shared" si="31"/>
        <v>116.38815118838433</v>
      </c>
      <c r="I335" s="9">
        <f t="shared" si="31"/>
        <v>122.85438273983715</v>
      </c>
      <c r="J335" s="9">
        <f t="shared" si="31"/>
        <v>35.696595615186467</v>
      </c>
      <c r="K335" s="9">
        <f t="shared" si="31"/>
        <v>2.1621042697545958</v>
      </c>
      <c r="L335" s="9">
        <f t="shared" si="32"/>
        <v>638.14309027550951</v>
      </c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 spans="1:37">
      <c r="A336" s="5"/>
      <c r="B336" s="2"/>
      <c r="C336">
        <v>1985.7083</v>
      </c>
      <c r="D336">
        <v>343.47</v>
      </c>
      <c r="E336" s="1">
        <f t="shared" si="33"/>
        <v>2080</v>
      </c>
      <c r="F336" s="4">
        <f>F335*SUM(economy!Z126:AB126)/SUM(economy!Z125:AB125)</f>
        <v>17896.706184229806</v>
      </c>
      <c r="G336" s="9">
        <f t="shared" si="31"/>
        <v>87.138702679688151</v>
      </c>
      <c r="H336" s="9">
        <f t="shared" si="31"/>
        <v>117.75541962350974</v>
      </c>
      <c r="I336" s="9">
        <f t="shared" si="31"/>
        <v>123.90528469917008</v>
      </c>
      <c r="J336" s="9">
        <f t="shared" si="31"/>
        <v>35.766680981340137</v>
      </c>
      <c r="K336" s="9">
        <f t="shared" si="31"/>
        <v>2.1551103885950065</v>
      </c>
      <c r="L336" s="9">
        <f t="shared" si="32"/>
        <v>641.72119837230309</v>
      </c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 spans="1:37">
      <c r="A337" s="5"/>
      <c r="B337" s="2"/>
      <c r="C337">
        <v>1985.7917</v>
      </c>
      <c r="D337">
        <v>343.35</v>
      </c>
      <c r="E337" s="1">
        <f t="shared" si="33"/>
        <v>2081</v>
      </c>
      <c r="F337" s="4">
        <f>F336*SUM(economy!Z127:AB127)/SUM(economy!Z126:AB126)</f>
        <v>17815.994953579808</v>
      </c>
      <c r="G337" s="9">
        <f t="shared" si="31"/>
        <v>88.230989911589504</v>
      </c>
      <c r="H337" s="9">
        <f t="shared" si="31"/>
        <v>119.11191283853589</v>
      </c>
      <c r="I337" s="9">
        <f t="shared" si="31"/>
        <v>124.93085868714937</v>
      </c>
      <c r="J337" s="9">
        <f t="shared" si="31"/>
        <v>35.823995311171593</v>
      </c>
      <c r="K337" s="9">
        <f t="shared" si="31"/>
        <v>2.1473614733645019</v>
      </c>
      <c r="L337" s="9">
        <f t="shared" si="32"/>
        <v>645.2451182218108</v>
      </c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 spans="1:37">
      <c r="A338" s="5"/>
      <c r="B338" s="2"/>
      <c r="C338">
        <v>1985.875</v>
      </c>
      <c r="D338">
        <v>344.73</v>
      </c>
      <c r="E338" s="1">
        <f t="shared" si="33"/>
        <v>2082</v>
      </c>
      <c r="F338" s="4">
        <f>F337*SUM(economy!Z128:AB128)/SUM(economy!Z127:AB127)</f>
        <v>17729.408140239422</v>
      </c>
      <c r="G338" s="9">
        <f t="shared" si="31"/>
        <v>89.318351105939442</v>
      </c>
      <c r="H338" s="9">
        <f t="shared" si="31"/>
        <v>120.45709578085923</v>
      </c>
      <c r="I338" s="9">
        <f t="shared" si="31"/>
        <v>125.93054115851606</v>
      </c>
      <c r="J338" s="9">
        <f t="shared" si="31"/>
        <v>35.868562304390395</v>
      </c>
      <c r="K338" s="9">
        <f t="shared" si="31"/>
        <v>2.1388722590427571</v>
      </c>
      <c r="L338" s="9">
        <f t="shared" si="32"/>
        <v>648.71342260874781</v>
      </c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 spans="1:37">
      <c r="A339" s="5"/>
      <c r="B339" s="2"/>
      <c r="C339">
        <v>1985.9583</v>
      </c>
      <c r="D339">
        <v>346.12</v>
      </c>
      <c r="E339" s="1">
        <f t="shared" si="33"/>
        <v>2083</v>
      </c>
      <c r="F339" s="4">
        <f>F338*SUM(economy!Z129:AB129)/SUM(economy!Z128:AB128)</f>
        <v>17637.089403444701</v>
      </c>
      <c r="G339" s="9">
        <f t="shared" si="31"/>
        <v>90.400427659099591</v>
      </c>
      <c r="H339" s="9">
        <f t="shared" si="31"/>
        <v>121.79044786747296</v>
      </c>
      <c r="I339" s="9">
        <f t="shared" si="31"/>
        <v>126.90379692850438</v>
      </c>
      <c r="J339" s="9">
        <f t="shared" si="31"/>
        <v>35.90042055387994</v>
      </c>
      <c r="K339" s="9">
        <f t="shared" si="31"/>
        <v>2.1296581816722178</v>
      </c>
      <c r="L339" s="9">
        <f t="shared" si="32"/>
        <v>652.12475119062901</v>
      </c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 spans="1:37">
      <c r="A340" s="5"/>
      <c r="B340" s="2"/>
      <c r="C340">
        <v>1986.0417</v>
      </c>
      <c r="D340">
        <v>346.78</v>
      </c>
      <c r="E340" s="1">
        <f t="shared" si="33"/>
        <v>2084</v>
      </c>
      <c r="F340" s="4">
        <f>F339*SUM(economy!Z130:AB130)/SUM(economy!Z129:AB129)</f>
        <v>17539.187346025017</v>
      </c>
      <c r="G340" s="9">
        <f t="shared" si="31"/>
        <v>91.476869735366165</v>
      </c>
      <c r="H340" s="9">
        <f t="shared" si="31"/>
        <v>123.1114634366398</v>
      </c>
      <c r="I340" s="9">
        <f t="shared" si="31"/>
        <v>127.85011957853632</v>
      </c>
      <c r="J340" s="9">
        <f t="shared" si="31"/>
        <v>35.919623309246212</v>
      </c>
      <c r="K340" s="9">
        <f t="shared" si="31"/>
        <v>2.1197353482509635</v>
      </c>
      <c r="L340" s="9">
        <f t="shared" si="32"/>
        <v>655.47781140803954</v>
      </c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 spans="1:37">
      <c r="A341" s="5"/>
      <c r="B341" s="2"/>
      <c r="C341">
        <v>1986.125</v>
      </c>
      <c r="D341">
        <v>347.48</v>
      </c>
      <c r="E341" s="1">
        <f t="shared" si="33"/>
        <v>2085</v>
      </c>
      <c r="F341" s="4">
        <f>F340*SUM(economy!Z131:AB131)/SUM(economy!Z130:AB130)</f>
        <v>17435.855210902468</v>
      </c>
      <c r="G341" s="9">
        <f t="shared" si="31"/>
        <v>92.547336568691634</v>
      </c>
      <c r="H341" s="9">
        <f t="shared" si="31"/>
        <v>124.41965217103036</v>
      </c>
      <c r="I341" s="9">
        <f t="shared" si="31"/>
        <v>128.76903181280363</v>
      </c>
      <c r="J341" s="9">
        <f t="shared" si="31"/>
        <v>35.92623821975927</v>
      </c>
      <c r="K341" s="9">
        <f t="shared" si="31"/>
        <v>2.1091205048258233</v>
      </c>
      <c r="L341" s="9">
        <f t="shared" si="32"/>
        <v>658.77137927711078</v>
      </c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 spans="1:37">
      <c r="A342" s="5"/>
      <c r="B342" s="2"/>
      <c r="C342">
        <v>1986.2083</v>
      </c>
      <c r="D342">
        <v>348.25</v>
      </c>
      <c r="E342" s="1">
        <f t="shared" si="33"/>
        <v>2086</v>
      </c>
      <c r="F342" s="4">
        <f>F341*SUM(economy!Z132:AB132)/SUM(economy!Z131:AB131)</f>
        <v>17327.250565915849</v>
      </c>
      <c r="G342" s="9">
        <f t="shared" si="31"/>
        <v>93.61149674588286</v>
      </c>
      <c r="H342" s="9">
        <f t="shared" si="31"/>
        <v>125.71453949119967</v>
      </c>
      <c r="I342" s="9">
        <f t="shared" si="31"/>
        <v>129.6600857644672</v>
      </c>
      <c r="J342" s="9">
        <f t="shared" si="31"/>
        <v>35.9203470563575</v>
      </c>
      <c r="K342" s="9">
        <f t="shared" si="31"/>
        <v>2.0978310028910108</v>
      </c>
      <c r="L342" s="9">
        <f t="shared" si="32"/>
        <v>662.00430006079819</v>
      </c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 spans="1:37">
      <c r="A343" s="5"/>
      <c r="B343" s="2"/>
      <c r="C343">
        <v>1986.2917</v>
      </c>
      <c r="D343">
        <v>349.86</v>
      </c>
      <c r="E343" s="1">
        <f t="shared" si="33"/>
        <v>2087</v>
      </c>
      <c r="F343" s="4">
        <f>F342*SUM(economy!Z133:AB133)/SUM(economy!Z132:AB132)</f>
        <v>17213.534978221258</v>
      </c>
      <c r="G343" s="9">
        <f t="shared" ref="G343:K358" si="34">G342*(1-G$5)+G$4*$F342*$L$4/1000</f>
        <v>94.669028470563177</v>
      </c>
      <c r="H343" s="9">
        <f t="shared" si="34"/>
        <v>126.99566691838719</v>
      </c>
      <c r="I343" s="9">
        <f t="shared" si="34"/>
        <v>130.52286325039603</v>
      </c>
      <c r="J343" s="9">
        <f t="shared" si="34"/>
        <v>35.902045412540446</v>
      </c>
      <c r="K343" s="9">
        <f t="shared" si="34"/>
        <v>2.0858847642108769</v>
      </c>
      <c r="L343" s="9">
        <f t="shared" si="32"/>
        <v>665.17548881609764</v>
      </c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 spans="1:37">
      <c r="A344" s="5"/>
      <c r="B344" s="2"/>
      <c r="C344">
        <v>1986.375</v>
      </c>
      <c r="D344">
        <v>350.52</v>
      </c>
      <c r="E344" s="1">
        <f t="shared" si="33"/>
        <v>2088</v>
      </c>
      <c r="F344" s="4">
        <f>F343*SUM(economy!Z134:AB134)/SUM(economy!Z133:AB133)</f>
        <v>17094.873679596036</v>
      </c>
      <c r="G344" s="9">
        <f t="shared" si="34"/>
        <v>95.71961980726212</v>
      </c>
      <c r="H344" s="9">
        <f t="shared" si="34"/>
        <v>128.2625924057462</v>
      </c>
      <c r="I344" s="9">
        <f t="shared" si="34"/>
        <v>131.35697597357071</v>
      </c>
      <c r="J344" s="9">
        <f t="shared" si="34"/>
        <v>35.871442384132791</v>
      </c>
      <c r="K344" s="9">
        <f t="shared" si="34"/>
        <v>2.0733002441974695</v>
      </c>
      <c r="L344" s="9">
        <f t="shared" si="32"/>
        <v>668.28393081490935</v>
      </c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 spans="1:37">
      <c r="A345" s="5"/>
      <c r="B345" s="2"/>
      <c r="C345">
        <v>1986.4583</v>
      </c>
      <c r="D345">
        <v>349.98</v>
      </c>
      <c r="E345" s="1">
        <f t="shared" si="33"/>
        <v>2089</v>
      </c>
      <c r="F345" s="4">
        <f>F344*SUM(economy!Z135:AB135)/SUM(economy!Z134:AB134)</f>
        <v>16971.435224034962</v>
      </c>
      <c r="G345" s="9">
        <f t="shared" si="34"/>
        <v>96.762968905077841</v>
      </c>
      <c r="H345" s="9">
        <f t="shared" si="34"/>
        <v>129.51489063723491</v>
      </c>
      <c r="I345" s="9">
        <f t="shared" si="34"/>
        <v>132.16206567248688</v>
      </c>
      <c r="J345" s="9">
        <f t="shared" si="34"/>
        <v>35.828660228058837</v>
      </c>
      <c r="K345" s="9">
        <f t="shared" si="34"/>
        <v>2.060096393984471</v>
      </c>
      <c r="L345" s="9">
        <f t="shared" si="32"/>
        <v>671.32868183684286</v>
      </c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 spans="1:37">
      <c r="A346" s="5"/>
      <c r="B346" s="2"/>
      <c r="C346">
        <v>1986.5417</v>
      </c>
      <c r="D346">
        <v>348.25</v>
      </c>
      <c r="E346" s="1">
        <f t="shared" si="33"/>
        <v>2090</v>
      </c>
      <c r="F346" s="4">
        <f>F345*SUM(economy!Z136:AB136)/SUM(economy!Z135:AB135)</f>
        <v>16843.391139076382</v>
      </c>
      <c r="G346" s="9">
        <f t="shared" si="34"/>
        <v>97.798784200441474</v>
      </c>
      <c r="H346" s="9">
        <f t="shared" si="34"/>
        <v>130.75215329353486</v>
      </c>
      <c r="I346" s="9">
        <f t="shared" si="34"/>
        <v>132.9378042171127</v>
      </c>
      <c r="J346" s="9">
        <f t="shared" si="34"/>
        <v>35.773834000421871</v>
      </c>
      <c r="K346" s="9">
        <f t="shared" si="34"/>
        <v>2.0462926213485848</v>
      </c>
      <c r="L346" s="9">
        <f t="shared" si="32"/>
        <v>674.30886833285945</v>
      </c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 spans="1:37">
      <c r="A347" s="5"/>
      <c r="B347" s="2"/>
      <c r="C347">
        <v>1986.625</v>
      </c>
      <c r="D347">
        <v>346.17</v>
      </c>
      <c r="E347" s="1">
        <f t="shared" si="33"/>
        <v>2091</v>
      </c>
      <c r="F347" s="4">
        <f>F346*SUM(economy!Z137:AB137)/SUM(economy!Z136:AB136)</f>
        <v>16710.915572330483</v>
      </c>
      <c r="G347" s="9">
        <f t="shared" si="34"/>
        <v>98.826784598601066</v>
      </c>
      <c r="H347" s="9">
        <f t="shared" si="34"/>
        <v>131.97398928449837</v>
      </c>
      <c r="I347" s="9">
        <f t="shared" si="34"/>
        <v>133.68389365117511</v>
      </c>
      <c r="J347" s="9">
        <f t="shared" si="34"/>
        <v>35.707111174334784</v>
      </c>
      <c r="K347" s="9">
        <f t="shared" si="34"/>
        <v>2.0319087506374904</v>
      </c>
      <c r="L347" s="9">
        <f t="shared" si="32"/>
        <v>677.22368745924678</v>
      </c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 spans="1:37">
      <c r="A348" s="5"/>
      <c r="B348" s="2"/>
      <c r="C348">
        <v>1986.7083</v>
      </c>
      <c r="D348">
        <v>345.48</v>
      </c>
      <c r="E348" s="1">
        <f t="shared" si="33"/>
        <v>2092</v>
      </c>
      <c r="F348" s="4">
        <f>F347*SUM(economy!Z138:AB138)/SUM(economy!Z137:AB137)</f>
        <v>16574.184934706416</v>
      </c>
      <c r="G348" s="9">
        <f t="shared" si="34"/>
        <v>99.84669963353204</v>
      </c>
      <c r="H348" s="9">
        <f t="shared" si="34"/>
        <v>133.18002494776684</v>
      </c>
      <c r="I348" s="9">
        <f t="shared" si="34"/>
        <v>134.4000661807749</v>
      </c>
      <c r="J348" s="9">
        <f t="shared" si="34"/>
        <v>35.628651238095514</v>
      </c>
      <c r="K348" s="9">
        <f t="shared" si="34"/>
        <v>2.0169649818700055</v>
      </c>
      <c r="L348" s="9">
        <f t="shared" si="32"/>
        <v>680.0724069820393</v>
      </c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 spans="1:37">
      <c r="A349" s="5"/>
      <c r="B349" s="2"/>
      <c r="C349">
        <v>1986.7917</v>
      </c>
      <c r="D349">
        <v>344.82</v>
      </c>
      <c r="E349" s="1">
        <f t="shared" si="33"/>
        <v>2093</v>
      </c>
      <c r="F349" s="4">
        <f>F348*SUM(economy!Z139:AB139)/SUM(economy!Z138:AB138)</f>
        <v>16433.377541841448</v>
      </c>
      <c r="G349" s="9">
        <f t="shared" si="34"/>
        <v>100.85826960607281</v>
      </c>
      <c r="H349" s="9">
        <f t="shared" si="34"/>
        <v>134.36990421334244</v>
      </c>
      <c r="I349" s="9">
        <f t="shared" si="34"/>
        <v>135.08608410955492</v>
      </c>
      <c r="J349" s="9">
        <f t="shared" si="34"/>
        <v>35.538625274442708</v>
      </c>
      <c r="K349" s="9">
        <f t="shared" si="34"/>
        <v>2.0014818491791768</v>
      </c>
      <c r="L349" s="9">
        <f t="shared" si="32"/>
        <v>682.85436505259213</v>
      </c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 spans="1:37">
      <c r="A350" s="5"/>
      <c r="B350" s="2"/>
      <c r="C350">
        <v>1986.875</v>
      </c>
      <c r="D350">
        <v>346.22</v>
      </c>
      <c r="E350" s="1">
        <f t="shared" si="33"/>
        <v>2094</v>
      </c>
      <c r="F350" s="4">
        <f>F349*SUM(economy!Z140:AB140)/SUM(economy!Z139:AB139)</f>
        <v>16288.673255232068</v>
      </c>
      <c r="G350" s="9">
        <f t="shared" si="34"/>
        <v>101.86124570017581</v>
      </c>
      <c r="H350" s="9">
        <f t="shared" si="34"/>
        <v>135.54328873403898</v>
      </c>
      <c r="I350" s="9">
        <f t="shared" si="34"/>
        <v>135.74173972086862</v>
      </c>
      <c r="J350" s="9">
        <f t="shared" si="34"/>
        <v>35.437215521761424</v>
      </c>
      <c r="K350" s="9">
        <f t="shared" si="34"/>
        <v>1.9854801787724301</v>
      </c>
      <c r="L350" s="9">
        <f t="shared" si="32"/>
        <v>685.5689698556173</v>
      </c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 spans="1:37">
      <c r="A351" s="5"/>
      <c r="B351" s="2"/>
      <c r="C351">
        <v>1986.9583</v>
      </c>
      <c r="D351">
        <v>347.49</v>
      </c>
      <c r="E351" s="1">
        <f t="shared" si="33"/>
        <v>2095</v>
      </c>
      <c r="F351" s="4">
        <f>F350*SUM(economy!Z141:AB141)/SUM(economy!Z140:AB140)</f>
        <v>16140.253124551095</v>
      </c>
      <c r="G351" s="9">
        <f t="shared" si="34"/>
        <v>102.85539007725571</v>
      </c>
      <c r="H351" s="9">
        <f t="shared" si="34"/>
        <v>136.6998579818769</v>
      </c>
      <c r="I351" s="9">
        <f t="shared" si="34"/>
        <v>136.36685510761575</v>
      </c>
      <c r="J351" s="9">
        <f t="shared" si="34"/>
        <v>35.324614918234985</v>
      </c>
      <c r="K351" s="9">
        <f t="shared" si="34"/>
        <v>1.9689810465848083</v>
      </c>
      <c r="L351" s="9">
        <f t="shared" si="32"/>
        <v>688.21569913156816</v>
      </c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 spans="1:37">
      <c r="A352" s="5"/>
      <c r="B352" s="2"/>
      <c r="C352">
        <v>1987.0417</v>
      </c>
      <c r="D352">
        <v>348.73</v>
      </c>
      <c r="E352" s="1">
        <f t="shared" si="33"/>
        <v>2096</v>
      </c>
      <c r="F352" s="4">
        <f>F351*SUM(economy!Z142:AB142)/SUM(economy!Z141:AB141)</f>
        <v>15988.299032603521</v>
      </c>
      <c r="G352" s="9">
        <f t="shared" si="34"/>
        <v>103.84047594870718</v>
      </c>
      <c r="H352" s="9">
        <f t="shared" si="34"/>
        <v>137.83930931062798</v>
      </c>
      <c r="I352" s="9">
        <f t="shared" si="34"/>
        <v>136.96128195062548</v>
      </c>
      <c r="J352" s="9">
        <f t="shared" si="34"/>
        <v>35.201026630056489</v>
      </c>
      <c r="K352" s="9">
        <f t="shared" si="34"/>
        <v>1.9520057358017362</v>
      </c>
      <c r="L352" s="9">
        <f t="shared" si="32"/>
        <v>690.79409957581879</v>
      </c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 spans="1:37">
      <c r="A353" s="5"/>
      <c r="B353" s="2"/>
      <c r="C353">
        <v>1987.125</v>
      </c>
      <c r="D353">
        <v>348.92</v>
      </c>
      <c r="E353" s="1">
        <f t="shared" si="33"/>
        <v>2097</v>
      </c>
      <c r="F353" s="4">
        <f>F352*SUM(economy!Z143:AB143)/SUM(economy!Z142:AB142)</f>
        <v>15832.993344336552</v>
      </c>
      <c r="G353" s="9">
        <f t="shared" si="34"/>
        <v>104.81628762675341</v>
      </c>
      <c r="H353" s="9">
        <f t="shared" si="34"/>
        <v>138.96135798485048</v>
      </c>
      <c r="I353" s="9">
        <f t="shared" si="34"/>
        <v>137.52490124667457</v>
      </c>
      <c r="J353" s="9">
        <f t="shared" si="34"/>
        <v>35.066663564920205</v>
      </c>
      <c r="K353" s="9">
        <f t="shared" si="34"/>
        <v>1.9345756944265364</v>
      </c>
      <c r="L353" s="9">
        <f t="shared" si="32"/>
        <v>693.30378611762512</v>
      </c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 spans="1:37">
      <c r="A354" s="5"/>
      <c r="B354" s="2"/>
      <c r="C354">
        <v>1987.2083</v>
      </c>
      <c r="D354">
        <v>349.81</v>
      </c>
      <c r="E354" s="1">
        <f t="shared" si="33"/>
        <v>2098</v>
      </c>
      <c r="F354" s="4">
        <f>F353*SUM(economy!Z144:AB144)/SUM(economy!Z143:AB143)</f>
        <v>15674.518561264584</v>
      </c>
      <c r="G354" s="9">
        <f t="shared" si="34"/>
        <v>105.78262055387253</v>
      </c>
      <c r="H354" s="9">
        <f t="shared" si="34"/>
        <v>140.06573717588756</v>
      </c>
      <c r="I354" s="9">
        <f t="shared" si="34"/>
        <v>138.05762298742508</v>
      </c>
      <c r="J354" s="9">
        <f t="shared" si="34"/>
        <v>34.921747872109691</v>
      </c>
      <c r="K354" s="9">
        <f t="shared" si="34"/>
        <v>1.916712493065424</v>
      </c>
      <c r="L354" s="9">
        <f t="shared" si="32"/>
        <v>695.74444108236025</v>
      </c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 spans="1:37">
      <c r="A355" s="5"/>
      <c r="B355" s="2"/>
      <c r="C355">
        <v>1987.2917</v>
      </c>
      <c r="D355">
        <v>351.4</v>
      </c>
      <c r="E355" s="1">
        <f t="shared" si="33"/>
        <v>2099</v>
      </c>
      <c r="F355" s="4">
        <f>F354*SUM(economy!Z145:AB145)/SUM(economy!Z144:AB144)</f>
        <v>15513.056982613307</v>
      </c>
      <c r="G355" s="9">
        <f t="shared" si="34"/>
        <v>106.73928131113281</v>
      </c>
      <c r="H355" s="9">
        <f t="shared" si="34"/>
        <v>141.15219792542845</v>
      </c>
      <c r="I355" s="9">
        <f t="shared" si="34"/>
        <v>138.55938579075425</v>
      </c>
      <c r="J355" s="9">
        <f t="shared" si="34"/>
        <v>34.766510430583892</v>
      </c>
      <c r="K355" s="9">
        <f t="shared" si="34"/>
        <v>1.8984377830986332</v>
      </c>
      <c r="L355" s="9">
        <f t="shared" si="32"/>
        <v>698.11581324099802</v>
      </c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 spans="1:37">
      <c r="A356" s="2"/>
      <c r="B356" s="2"/>
      <c r="C356">
        <v>1987.375</v>
      </c>
      <c r="D356">
        <v>352.15</v>
      </c>
      <c r="E356" s="1">
        <f t="shared" si="33"/>
        <v>2100</v>
      </c>
      <c r="F356" s="4">
        <f>F355*SUM(economy!Z146:AB146)/SUM(economy!Z145:AB145)</f>
        <v>15348.790374412971</v>
      </c>
      <c r="G356" s="9">
        <f t="shared" si="34"/>
        <v>107.6860876058463</v>
      </c>
      <c r="H356" s="9">
        <f t="shared" si="34"/>
        <v>142.22050907735232</v>
      </c>
      <c r="I356" s="9">
        <f t="shared" si="34"/>
        <v>139.03015648612515</v>
      </c>
      <c r="J356" s="9">
        <f t="shared" si="34"/>
        <v>34.601190326535416</v>
      </c>
      <c r="K356" s="9">
        <f t="shared" si="34"/>
        <v>1.8797732554011943</v>
      </c>
      <c r="L356" s="9">
        <f t="shared" si="32"/>
        <v>700.41771675126029</v>
      </c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 spans="1:37">
      <c r="A357" s="2"/>
      <c r="B357" s="2"/>
      <c r="C357">
        <v>1987.4583</v>
      </c>
      <c r="D357">
        <v>351.59</v>
      </c>
      <c r="E357" s="1">
        <f t="shared" si="33"/>
        <v>2101</v>
      </c>
      <c r="F357" s="4">
        <f>F356*SUM(economy!Z147:AB147)/SUM(economy!Z146:AB146)</f>
        <v>15181.8996476989</v>
      </c>
      <c r="G357" s="9">
        <f t="shared" si="34"/>
        <v>108.62286823902643</v>
      </c>
      <c r="H357" s="9">
        <f t="shared" si="34"/>
        <v>143.27045717868864</v>
      </c>
      <c r="I357" s="9">
        <f t="shared" si="34"/>
        <v>139.46992965580876</v>
      </c>
      <c r="J357" s="9">
        <f t="shared" si="34"/>
        <v>34.426034321955441</v>
      </c>
      <c r="K357" s="9">
        <f t="shared" si="34"/>
        <v>1.8607405997702928</v>
      </c>
      <c r="L357" s="9">
        <f t="shared" si="32"/>
        <v>702.6500299952495</v>
      </c>
    </row>
    <row r="358" spans="1:37">
      <c r="A358" s="2"/>
      <c r="B358" s="2"/>
      <c r="C358">
        <v>1987.5417</v>
      </c>
      <c r="D358">
        <v>350.21</v>
      </c>
      <c r="E358" s="1">
        <f t="shared" si="33"/>
        <v>2102</v>
      </c>
      <c r="F358" s="4">
        <f>F357*SUM(economy!Z148:AB148)/SUM(economy!Z147:AB147)</f>
        <v>15012.564546886935</v>
      </c>
      <c r="G358" s="9">
        <f t="shared" si="34"/>
        <v>109.54946305320524</v>
      </c>
      <c r="H358" s="9">
        <f t="shared" si="34"/>
        <v>144.30184635063404</v>
      </c>
      <c r="I358" s="9">
        <f t="shared" si="34"/>
        <v>139.87872713391891</v>
      </c>
      <c r="J358" s="9">
        <f t="shared" si="34"/>
        <v>34.24129631578797</v>
      </c>
      <c r="K358" s="9">
        <f t="shared" si="34"/>
        <v>1.8413614652087618</v>
      </c>
      <c r="L358" s="9">
        <f t="shared" si="32"/>
        <v>704.81269431875489</v>
      </c>
    </row>
    <row r="359" spans="1:37">
      <c r="A359" s="2"/>
      <c r="B359" s="2"/>
      <c r="C359">
        <v>1987.625</v>
      </c>
      <c r="D359">
        <v>348.2</v>
      </c>
      <c r="E359" s="1">
        <f t="shared" si="33"/>
        <v>2103</v>
      </c>
      <c r="F359" s="4">
        <f>F358*SUM(economy!Z149:AB149)/SUM(economy!Z148:AB148)</f>
        <v>14840.96334931077</v>
      </c>
      <c r="G359" s="9">
        <f t="shared" ref="G359:K374" si="35">G358*(1-G$5)+G$4*$F358*$L$4/1000</f>
        <v>110.46572286123121</v>
      </c>
      <c r="H359" s="9">
        <f t="shared" si="35"/>
        <v>145.31449813066354</v>
      </c>
      <c r="I359" s="9">
        <f t="shared" si="35"/>
        <v>140.25659746535439</v>
      </c>
      <c r="J359" s="9">
        <f t="shared" si="35"/>
        <v>34.047236799290971</v>
      </c>
      <c r="K359" s="9">
        <f t="shared" si="35"/>
        <v>1.8216574212055403</v>
      </c>
      <c r="L359" s="9">
        <f t="shared" si="32"/>
        <v>706.90571267774567</v>
      </c>
    </row>
    <row r="360" spans="1:37">
      <c r="A360" s="2"/>
      <c r="B360" s="2"/>
      <c r="C360">
        <v>1987.7083</v>
      </c>
      <c r="D360">
        <v>346.66</v>
      </c>
      <c r="E360" s="1">
        <f t="shared" si="33"/>
        <v>2104</v>
      </c>
      <c r="F360" s="4">
        <f>F359*SUM(economy!Z150:AB150)/SUM(economy!Z149:AB149)</f>
        <v>14667.272576804111</v>
      </c>
      <c r="G360" s="9">
        <f t="shared" si="35"/>
        <v>111.37150935672905</v>
      </c>
      <c r="H360" s="9">
        <f t="shared" si="35"/>
        <v>146.30825128686362</v>
      </c>
      <c r="I360" s="9">
        <f t="shared" si="35"/>
        <v>140.60361532686363</v>
      </c>
      <c r="J360" s="9">
        <f t="shared" si="35"/>
        <v>33.844122307245485</v>
      </c>
      <c r="K360" s="9">
        <f t="shared" si="35"/>
        <v>1.8016499201448575</v>
      </c>
      <c r="L360" s="9">
        <f t="shared" si="32"/>
        <v>708.92914819784664</v>
      </c>
    </row>
    <row r="361" spans="1:37">
      <c r="A361" s="2"/>
      <c r="B361" s="2"/>
      <c r="C361">
        <v>1987.7917</v>
      </c>
      <c r="D361">
        <v>346.72</v>
      </c>
      <c r="E361" s="1">
        <f t="shared" si="33"/>
        <v>2105</v>
      </c>
      <c r="F361" s="4">
        <f>F360*SUM(economy!Z151:AB151)/SUM(economy!Z150:AB150)</f>
        <v>14491.666720124431</v>
      </c>
      <c r="G361" s="9">
        <f t="shared" si="35"/>
        <v>112.26669500695652</v>
      </c>
      <c r="H361" s="9">
        <f t="shared" si="35"/>
        <v>147.28296160569471</v>
      </c>
      <c r="I361" s="9">
        <f t="shared" si="35"/>
        <v>140.9198809125499</v>
      </c>
      <c r="J361" s="9">
        <f t="shared" si="35"/>
        <v>33.632224866663535</v>
      </c>
      <c r="K361" s="9">
        <f t="shared" si="35"/>
        <v>1.781360260965505</v>
      </c>
      <c r="L361" s="9">
        <f t="shared" si="32"/>
        <v>710.88312265283025</v>
      </c>
    </row>
    <row r="362" spans="1:37">
      <c r="A362" s="2"/>
      <c r="B362" s="2"/>
      <c r="C362">
        <v>1987.875</v>
      </c>
      <c r="D362">
        <v>348.08</v>
      </c>
      <c r="E362" s="1">
        <f t="shared" si="33"/>
        <v>2106</v>
      </c>
      <c r="F362" s="4">
        <f>F361*SUM(economy!Z152:AB152)/SUM(economy!Z151:AB151)</f>
        <v>14314.317976906947</v>
      </c>
      <c r="G362" s="9">
        <f t="shared" si="35"/>
        <v>113.15116292884206</v>
      </c>
      <c r="H362" s="9">
        <f t="shared" si="35"/>
        <v>148.23850165446163</v>
      </c>
      <c r="I362" s="9">
        <f t="shared" si="35"/>
        <v>141.20551928622331</v>
      </c>
      <c r="J362" s="9">
        <f t="shared" si="35"/>
        <v>33.411821444645014</v>
      </c>
      <c r="K362" s="9">
        <f t="shared" si="35"/>
        <v>1.7608095541812219</v>
      </c>
      <c r="L362" s="9">
        <f t="shared" si="32"/>
        <v>712.76781486835318</v>
      </c>
    </row>
    <row r="363" spans="1:37">
      <c r="A363" s="2"/>
      <c r="B363" s="2"/>
      <c r="C363">
        <v>1987.9583</v>
      </c>
      <c r="D363">
        <v>349.28</v>
      </c>
      <c r="E363" s="1">
        <f t="shared" si="33"/>
        <v>2107</v>
      </c>
      <c r="F363" s="4">
        <f>F362*SUM(economy!Z153:AB153)/SUM(economy!Z152:AB152)</f>
        <v>14135.396003743792</v>
      </c>
      <c r="G363" s="9">
        <f t="shared" si="35"/>
        <v>114.02480674902887</v>
      </c>
      <c r="H363" s="9">
        <f t="shared" si="35"/>
        <v>149.17476051983238</v>
      </c>
      <c r="I363" s="9">
        <f t="shared" si="35"/>
        <v>141.46067970307783</v>
      </c>
      <c r="J363" s="9">
        <f t="shared" si="35"/>
        <v>33.18319339702019</v>
      </c>
      <c r="K363" s="9">
        <f t="shared" si="35"/>
        <v>1.7400186883618511</v>
      </c>
      <c r="L363" s="9">
        <f t="shared" si="32"/>
        <v>714.58345905732108</v>
      </c>
    </row>
    <row r="364" spans="1:37">
      <c r="A364" s="2"/>
      <c r="B364" s="2"/>
      <c r="C364">
        <v>1988.0417</v>
      </c>
      <c r="D364">
        <v>350.51</v>
      </c>
      <c r="E364" s="1">
        <f t="shared" si="33"/>
        <v>2108</v>
      </c>
      <c r="F364" s="4">
        <f>F363*SUM(economy!Z154:AB154)/SUM(economy!Z153:AB153)</f>
        <v>13955.067682879551</v>
      </c>
      <c r="G364" s="9">
        <f t="shared" si="35"/>
        <v>114.88753044878789</v>
      </c>
      <c r="H364" s="9">
        <f t="shared" si="35"/>
        <v>150.09164352379733</v>
      </c>
      <c r="I364" s="9">
        <f t="shared" si="35"/>
        <v>141.68553490322662</v>
      </c>
      <c r="J364" s="9">
        <f t="shared" si="35"/>
        <v>32.946625919390854</v>
      </c>
      <c r="K364" s="9">
        <f t="shared" si="35"/>
        <v>1.7190082981636636</v>
      </c>
      <c r="L364" s="9">
        <f t="shared" si="32"/>
        <v>716.33034309336631</v>
      </c>
    </row>
    <row r="365" spans="1:37">
      <c r="A365" s="2"/>
      <c r="B365" s="2"/>
      <c r="C365">
        <v>1988.125</v>
      </c>
      <c r="D365">
        <v>351.7</v>
      </c>
      <c r="E365" s="1">
        <f t="shared" si="33"/>
        <v>2109</v>
      </c>
      <c r="F365" s="4">
        <f>F364*SUM(economy!Z155:AB155)/SUM(economy!Z154:AB154)</f>
        <v>13773.496903917141</v>
      </c>
      <c r="G365" s="9">
        <f t="shared" si="35"/>
        <v>115.73924819469133</v>
      </c>
      <c r="H365" s="9">
        <f t="shared" si="35"/>
        <v>150.98907191850321</v>
      </c>
      <c r="I365" s="9">
        <f t="shared" si="35"/>
        <v>141.8802803796695</v>
      </c>
      <c r="J365" s="9">
        <f t="shared" si="35"/>
        <v>32.702407502148581</v>
      </c>
      <c r="K365" s="9">
        <f t="shared" si="35"/>
        <v>1.6977987339855034</v>
      </c>
      <c r="L365" s="9">
        <f t="shared" si="32"/>
        <v>718.00880672899802</v>
      </c>
    </row>
    <row r="366" spans="1:37">
      <c r="A366" s="2"/>
      <c r="B366" s="2"/>
      <c r="C366">
        <v>1988.2083</v>
      </c>
      <c r="D366">
        <v>352.5</v>
      </c>
      <c r="E366" s="1">
        <f t="shared" si="33"/>
        <v>2110</v>
      </c>
      <c r="F366" s="4">
        <f>F365*SUM(economy!Z156:AB156)/SUM(economy!Z155:AB155)</f>
        <v>13590.844360829837</v>
      </c>
      <c r="G366" s="9">
        <f t="shared" si="35"/>
        <v>116.57988415596327</v>
      </c>
      <c r="H366" s="9">
        <f t="shared" si="35"/>
        <v>151.86698256142955</v>
      </c>
      <c r="I366" s="9">
        <f t="shared" si="35"/>
        <v>142.04513362329101</v>
      </c>
      <c r="J366" s="9">
        <f t="shared" si="35"/>
        <v>32.450829391004731</v>
      </c>
      <c r="K366" s="9">
        <f t="shared" si="35"/>
        <v>1.6764100333157614</v>
      </c>
      <c r="L366" s="9">
        <f t="shared" si="32"/>
        <v>719.61923976500429</v>
      </c>
    </row>
    <row r="367" spans="1:37">
      <c r="A367" s="2"/>
      <c r="B367" s="2"/>
      <c r="C367">
        <v>1988.2917</v>
      </c>
      <c r="D367">
        <v>353.67</v>
      </c>
      <c r="E367" s="1">
        <f t="shared" si="33"/>
        <v>2111</v>
      </c>
      <c r="F367" s="4">
        <f>F366*SUM(economy!Z157:AB157)/SUM(economy!Z156:AB156)</f>
        <v>13407.267364480727</v>
      </c>
      <c r="G367" s="9">
        <f t="shared" si="35"/>
        <v>117.40937230944115</v>
      </c>
      <c r="H367" s="9">
        <f t="shared" si="35"/>
        <v>152.72532757239884</v>
      </c>
      <c r="I367" s="9">
        <f t="shared" si="35"/>
        <v>142.18033334749677</v>
      </c>
      <c r="J367" s="9">
        <f t="shared" si="35"/>
        <v>32.192185054513807</v>
      </c>
      <c r="K367" s="9">
        <f t="shared" si="35"/>
        <v>1.6548618938234845</v>
      </c>
      <c r="L367" s="9">
        <f t="shared" si="32"/>
        <v>721.16208017767406</v>
      </c>
    </row>
    <row r="368" spans="1:37">
      <c r="A368" s="2"/>
      <c r="B368" s="2"/>
      <c r="C368">
        <v>1988.375</v>
      </c>
      <c r="D368">
        <v>354.35</v>
      </c>
      <c r="E368" s="1">
        <f t="shared" si="33"/>
        <v>2112</v>
      </c>
      <c r="F368" s="4">
        <f>F367*SUM(economy!Z158:AB158)/SUM(economy!Z157:AB157)</f>
        <v>13222.919670759256</v>
      </c>
      <c r="G368" s="9">
        <f t="shared" si="35"/>
        <v>118.2276562330949</v>
      </c>
      <c r="H368" s="9">
        <f t="shared" si="35"/>
        <v>153.56407397392638</v>
      </c>
      <c r="I368" s="9">
        <f t="shared" si="35"/>
        <v>142.28613869509084</v>
      </c>
      <c r="J368" s="9">
        <f t="shared" si="35"/>
        <v>31.926769660010724</v>
      </c>
      <c r="K368" s="9">
        <f t="shared" si="35"/>
        <v>1.6331736482354047</v>
      </c>
      <c r="L368" s="9">
        <f t="shared" si="32"/>
        <v>722.63781221035822</v>
      </c>
    </row>
    <row r="369" spans="1:12">
      <c r="A369" s="2"/>
      <c r="B369" s="2"/>
      <c r="C369">
        <v>1988.4583</v>
      </c>
      <c r="D369">
        <v>353.88</v>
      </c>
      <c r="E369" s="1">
        <f t="shared" si="33"/>
        <v>2113</v>
      </c>
      <c r="F369" s="4">
        <f>F368*SUM(economy!Z159:AB159)/SUM(economy!Z158:AB158)</f>
        <v>13037.951324358619</v>
      </c>
      <c r="G369" s="9">
        <f t="shared" si="35"/>
        <v>119.03468888905674</v>
      </c>
      <c r="H369" s="9">
        <f t="shared" si="35"/>
        <v>154.38320331642231</v>
      </c>
      <c r="I369" s="9">
        <f t="shared" si="35"/>
        <v>142.36282842997934</v>
      </c>
      <c r="J369" s="9">
        <f t="shared" si="35"/>
        <v>31.654879559314427</v>
      </c>
      <c r="K369" s="9">
        <f t="shared" si="35"/>
        <v>1.6113642410293796</v>
      </c>
      <c r="L369" s="9">
        <f t="shared" si="32"/>
        <v>724.04696443580224</v>
      </c>
    </row>
    <row r="370" spans="1:12">
      <c r="A370" s="2"/>
      <c r="B370" s="2"/>
      <c r="C370">
        <v>1988.5417</v>
      </c>
      <c r="D370">
        <v>352.8</v>
      </c>
      <c r="E370" s="1">
        <f t="shared" si="33"/>
        <v>2114</v>
      </c>
      <c r="F370" s="4">
        <f>F369*SUM(economy!Z160:AB160)/SUM(economy!Z159:AB159)</f>
        <v>12852.508518131655</v>
      </c>
      <c r="G370" s="9">
        <f t="shared" si="35"/>
        <v>119.83043239711618</v>
      </c>
      <c r="H370" s="9">
        <f t="shared" si="35"/>
        <v>155.1827112897557</v>
      </c>
      <c r="I370" s="9">
        <f t="shared" si="35"/>
        <v>142.41070011625331</v>
      </c>
      <c r="J370" s="9">
        <f t="shared" si="35"/>
        <v>31.37681178547561</v>
      </c>
      <c r="K370" s="9">
        <f t="shared" si="35"/>
        <v>1.589452206963855</v>
      </c>
      <c r="L370" s="9">
        <f t="shared" si="32"/>
        <v>725.39010779556475</v>
      </c>
    </row>
    <row r="371" spans="1:12">
      <c r="A371" s="2"/>
      <c r="B371" s="2"/>
      <c r="C371">
        <v>1988.625</v>
      </c>
      <c r="D371">
        <v>350.49</v>
      </c>
      <c r="E371" s="1">
        <f t="shared" si="33"/>
        <v>2115</v>
      </c>
      <c r="F371" s="4">
        <f>F370*SUM(economy!Z161:AB161)/SUM(economy!Z160:AB160)</f>
        <v>12666.733467889331</v>
      </c>
      <c r="G371" s="9">
        <f t="shared" si="35"/>
        <v>120.61485779963127</v>
      </c>
      <c r="H371" s="9">
        <f t="shared" si="35"/>
        <v>155.96260732268132</v>
      </c>
      <c r="I371" s="9">
        <f t="shared" si="35"/>
        <v>142.43006928716076</v>
      </c>
      <c r="J371" s="9">
        <f t="shared" si="35"/>
        <v>31.092863561766155</v>
      </c>
      <c r="K371" s="9">
        <f t="shared" si="35"/>
        <v>1.567455651452317</v>
      </c>
      <c r="L371" s="9">
        <f t="shared" si="32"/>
        <v>726.66785362269184</v>
      </c>
    </row>
    <row r="372" spans="1:12">
      <c r="A372" s="2"/>
      <c r="B372" s="2"/>
      <c r="C372">
        <v>1988.7083</v>
      </c>
      <c r="D372">
        <v>348.97</v>
      </c>
      <c r="E372" s="1">
        <f t="shared" si="33"/>
        <v>2116</v>
      </c>
      <c r="F372" s="4">
        <f>F371*SUM(economy!Z162:AB162)/SUM(economy!Z161:AB161)</f>
        <v>12480.764302430071</v>
      </c>
      <c r="G372" s="9">
        <f t="shared" si="35"/>
        <v>121.38794481879822</v>
      </c>
      <c r="H372" s="9">
        <f t="shared" si="35"/>
        <v>156.7229141716125</v>
      </c>
      <c r="I372" s="9">
        <f t="shared" si="35"/>
        <v>142.42126860642375</v>
      </c>
      <c r="J372" s="9">
        <f t="shared" si="35"/>
        <v>30.803331824023434</v>
      </c>
      <c r="K372" s="9">
        <f t="shared" si="35"/>
        <v>1.5453922327817882</v>
      </c>
      <c r="L372" s="9">
        <f t="shared" si="32"/>
        <v>727.88085165363964</v>
      </c>
    </row>
    <row r="373" spans="1:12">
      <c r="A373" s="2"/>
      <c r="B373" s="2"/>
      <c r="C373">
        <v>1988.7917</v>
      </c>
      <c r="D373">
        <v>349.37</v>
      </c>
      <c r="E373" s="1">
        <f t="shared" si="33"/>
        <v>2117</v>
      </c>
      <c r="F373" s="4">
        <f>F372*SUM(economy!Z163:AB163)/SUM(economy!Z162:AB162)</f>
        <v>12294.734968521776</v>
      </c>
      <c r="G373" s="9">
        <f t="shared" si="35"/>
        <v>122.14968160720944</v>
      </c>
      <c r="H373" s="9">
        <f t="shared" si="35"/>
        <v>157.46366750019916</v>
      </c>
      <c r="I373" s="9">
        <f t="shared" si="35"/>
        <v>142.38464702429138</v>
      </c>
      <c r="J373" s="9">
        <f t="shared" si="35"/>
        <v>30.508512757374252</v>
      </c>
      <c r="K373" s="9">
        <f t="shared" si="35"/>
        <v>1.5232791461648598</v>
      </c>
      <c r="L373" s="9">
        <f t="shared" si="32"/>
        <v>729.02978803523911</v>
      </c>
    </row>
    <row r="374" spans="1:12">
      <c r="A374" s="2"/>
      <c r="B374" s="2"/>
      <c r="C374">
        <v>1988.875</v>
      </c>
      <c r="D374">
        <v>350.43</v>
      </c>
      <c r="E374" s="1">
        <f t="shared" si="33"/>
        <v>2118</v>
      </c>
      <c r="F374" s="4">
        <f>F373*SUM(economy!Z164:AB164)/SUM(economy!Z163:AB163)</f>
        <v>12108.77515050048</v>
      </c>
      <c r="G374" s="9">
        <f t="shared" si="35"/>
        <v>122.90006449261219</v>
      </c>
      <c r="H374" s="9">
        <f t="shared" si="35"/>
        <v>158.18491545114077</v>
      </c>
      <c r="I374" s="9">
        <f t="shared" si="35"/>
        <v>142.32056893064561</v>
      </c>
      <c r="J374" s="9">
        <f t="shared" si="35"/>
        <v>30.208701348271902</v>
      </c>
      <c r="K374" s="9">
        <f t="shared" si="35"/>
        <v>1.5011331096058214</v>
      </c>
      <c r="L374" s="9">
        <f t="shared" si="32"/>
        <v>730.11538333227622</v>
      </c>
    </row>
    <row r="375" spans="1:12">
      <c r="A375" s="2"/>
      <c r="B375" s="2"/>
      <c r="C375">
        <v>1988.9583</v>
      </c>
      <c r="D375">
        <v>351.62</v>
      </c>
      <c r="E375" s="1">
        <f t="shared" si="33"/>
        <v>2119</v>
      </c>
      <c r="F375" s="4">
        <f>F374*SUM(economy!Z165:AB165)/SUM(economy!Z164:AB164)</f>
        <v>11923.010204088634</v>
      </c>
      <c r="G375" s="9">
        <f t="shared" ref="G375:K390" si="36">G374*(1-G$5)+G$4*$F374*$L$4/1000</f>
        <v>123.63909771776011</v>
      </c>
      <c r="H375" s="9">
        <f t="shared" si="36"/>
        <v>158.88671821162779</v>
      </c>
      <c r="I375" s="9">
        <f t="shared" si="36"/>
        <v>142.22941330739576</v>
      </c>
      <c r="J375" s="9">
        <f t="shared" si="36"/>
        <v>29.904190952687198</v>
      </c>
      <c r="K375" s="9">
        <f t="shared" si="36"/>
        <v>1.4789703515533239</v>
      </c>
      <c r="L375" s="9">
        <f t="shared" si="32"/>
        <v>731.13839054102414</v>
      </c>
    </row>
    <row r="376" spans="1:12">
      <c r="A376" s="2"/>
      <c r="B376" s="2"/>
      <c r="C376">
        <v>1989.0417</v>
      </c>
      <c r="D376">
        <v>353.07</v>
      </c>
      <c r="E376" s="1">
        <f t="shared" si="33"/>
        <v>2120</v>
      </c>
      <c r="F376" s="4">
        <f>F375*SUM(economy!Z166:AB166)/SUM(economy!Z165:AB165)</f>
        <v>11737.561103994083</v>
      </c>
      <c r="G376" s="9">
        <f t="shared" si="36"/>
        <v>124.36679317622561</v>
      </c>
      <c r="H376" s="9">
        <f t="shared" si="36"/>
        <v>159.56914757376424</v>
      </c>
      <c r="I376" s="9">
        <f t="shared" si="36"/>
        <v>142.11157288230714</v>
      </c>
      <c r="J376" s="9">
        <f t="shared" si="36"/>
        <v>29.59527288119958</v>
      </c>
      <c r="K376" s="9">
        <f t="shared" si="36"/>
        <v>1.4568066003042195</v>
      </c>
      <c r="L376" s="9">
        <f t="shared" si="32"/>
        <v>732.09959311380089</v>
      </c>
    </row>
    <row r="377" spans="1:12">
      <c r="A377" s="2"/>
      <c r="B377" s="2"/>
      <c r="C377">
        <v>1989.125</v>
      </c>
      <c r="D377">
        <v>353.43</v>
      </c>
      <c r="E377" s="1">
        <f t="shared" si="33"/>
        <v>2121</v>
      </c>
      <c r="F377" s="4">
        <f>F376*SUM(economy!Z167:AB167)/SUM(economy!Z166:AB166)</f>
        <v>11552.544404800501</v>
      </c>
      <c r="G377" s="9">
        <f t="shared" si="36"/>
        <v>125.08317014501398</v>
      </c>
      <c r="H377" s="9">
        <f t="shared" si="36"/>
        <v>160.23228649127944</v>
      </c>
      <c r="I377" s="9">
        <f t="shared" si="36"/>
        <v>141.96745328631511</v>
      </c>
      <c r="J377" s="9">
        <f t="shared" si="36"/>
        <v>29.282236001640285</v>
      </c>
      <c r="K377" s="9">
        <f t="shared" si="36"/>
        <v>1.4346570751165224</v>
      </c>
      <c r="L377" s="9">
        <f t="shared" si="32"/>
        <v>732.99980299936533</v>
      </c>
    </row>
    <row r="378" spans="1:12">
      <c r="A378" s="2"/>
      <c r="B378" s="2"/>
      <c r="C378">
        <v>1989.2083</v>
      </c>
      <c r="D378">
        <v>354.08</v>
      </c>
      <c r="E378" s="1">
        <f t="shared" si="33"/>
        <v>2122</v>
      </c>
      <c r="F378" s="4">
        <f>F377*SUM(economy!Z168:AB168)/SUM(economy!Z167:AB167)</f>
        <v>11368.072214629843</v>
      </c>
      <c r="G378" s="9">
        <f t="shared" si="36"/>
        <v>125.78825501479054</v>
      </c>
      <c r="H378" s="9">
        <f t="shared" si="36"/>
        <v>160.87622863378689</v>
      </c>
      <c r="I378" s="9">
        <f t="shared" si="36"/>
        <v>141.79747221627451</v>
      </c>
      <c r="J378" s="9">
        <f t="shared" si="36"/>
        <v>28.965366359844971</v>
      </c>
      <c r="K378" s="9">
        <f t="shared" si="36"/>
        <v>1.4125364789830186</v>
      </c>
      <c r="L378" s="9">
        <f t="shared" si="32"/>
        <v>733.83985870367997</v>
      </c>
    </row>
    <row r="379" spans="1:12">
      <c r="A379" s="2"/>
      <c r="B379" s="2"/>
      <c r="C379">
        <v>1989.2917</v>
      </c>
      <c r="D379">
        <v>355.72</v>
      </c>
      <c r="E379" s="1">
        <f t="shared" si="33"/>
        <v>2123</v>
      </c>
      <c r="F379" s="4">
        <f>F378*SUM(economy!Z169:AB169)/SUM(economy!Z168:AB168)</f>
        <v>11184.252181019083</v>
      </c>
      <c r="G379" s="9">
        <f t="shared" si="36"/>
        <v>126.48208101850034</v>
      </c>
      <c r="H379" s="9">
        <f t="shared" si="36"/>
        <v>161.5010779397964</v>
      </c>
      <c r="I379" s="9">
        <f t="shared" si="36"/>
        <v>141.60205860499059</v>
      </c>
      <c r="J379" s="9">
        <f t="shared" si="36"/>
        <v>28.644946818980269</v>
      </c>
      <c r="K379" s="9">
        <f t="shared" si="36"/>
        <v>1.3904589930117326</v>
      </c>
      <c r="L379" s="9">
        <f t="shared" si="32"/>
        <v>734.62062337527937</v>
      </c>
    </row>
    <row r="380" spans="1:12">
      <c r="A380" s="2"/>
      <c r="B380" s="2"/>
      <c r="C380">
        <v>1989.375</v>
      </c>
      <c r="D380">
        <v>355.95</v>
      </c>
      <c r="E380" s="1">
        <f t="shared" si="33"/>
        <v>2124</v>
      </c>
      <c r="F380" s="4">
        <f>F379*SUM(economy!Z170:AB170)/SUM(economy!Z169:AB169)</f>
        <v>11001.187488434618</v>
      </c>
      <c r="G380" s="9">
        <f t="shared" si="36"/>
        <v>127.16468795912591</v>
      </c>
      <c r="H380" s="9">
        <f t="shared" si="36"/>
        <v>162.10694816962979</v>
      </c>
      <c r="I380" s="9">
        <f t="shared" si="36"/>
        <v>141.38165180026814</v>
      </c>
      <c r="J380" s="9">
        <f t="shared" si="36"/>
        <v>28.321256717816816</v>
      </c>
      <c r="K380" s="9">
        <f t="shared" si="36"/>
        <v>1.3684382723544455</v>
      </c>
      <c r="L380" s="9">
        <f t="shared" si="32"/>
        <v>735.34298291919504</v>
      </c>
    </row>
    <row r="381" spans="1:12">
      <c r="A381" s="2"/>
      <c r="B381" s="2"/>
      <c r="C381">
        <v>1989.4583</v>
      </c>
      <c r="D381">
        <v>355.44</v>
      </c>
      <c r="E381" s="1">
        <f t="shared" si="33"/>
        <v>2125</v>
      </c>
      <c r="F381" s="4">
        <f>F380*SUM(economy!Z171:AB171)/SUM(economy!Z170:AB170)</f>
        <v>10818.976866820254</v>
      </c>
      <c r="G381" s="9">
        <f t="shared" si="36"/>
        <v>127.83612193729329</v>
      </c>
      <c r="H381" s="9">
        <f t="shared" si="36"/>
        <v>162.69396245933308</v>
      </c>
      <c r="I381" s="9">
        <f t="shared" si="36"/>
        <v>141.13670075460686</v>
      </c>
      <c r="J381" s="9">
        <f t="shared" si="36"/>
        <v>27.994571548232344</v>
      </c>
      <c r="K381" s="9">
        <f t="shared" si="36"/>
        <v>1.3464874436205205</v>
      </c>
      <c r="L381" s="9">
        <f t="shared" si="32"/>
        <v>736.007844143086</v>
      </c>
    </row>
    <row r="382" spans="1:12">
      <c r="A382" s="2"/>
      <c r="B382" s="2"/>
      <c r="C382">
        <v>1989.5417</v>
      </c>
      <c r="D382">
        <v>354.05</v>
      </c>
      <c r="E382" s="1">
        <f t="shared" si="33"/>
        <v>2126</v>
      </c>
      <c r="F382" s="4">
        <f>F381*SUM(economy!Z172:AB172)/SUM(economy!Z171:AB171)</f>
        <v>10637.714610566776</v>
      </c>
      <c r="G382" s="9">
        <f t="shared" si="36"/>
        <v>128.49643507939967</v>
      </c>
      <c r="H382" s="9">
        <f t="shared" si="36"/>
        <v>163.26225287661865</v>
      </c>
      <c r="I382" s="9">
        <f t="shared" si="36"/>
        <v>140.86766322705702</v>
      </c>
      <c r="J382" s="9">
        <f t="shared" si="36"/>
        <v>27.665162652141294</v>
      </c>
      <c r="K382" s="9">
        <f t="shared" si="36"/>
        <v>1.3246191037096242</v>
      </c>
      <c r="L382" s="9">
        <f t="shared" si="32"/>
        <v>736.61613293892628</v>
      </c>
    </row>
    <row r="383" spans="1:12">
      <c r="A383" s="2"/>
      <c r="B383" s="2"/>
      <c r="C383">
        <v>1989.625</v>
      </c>
      <c r="D383">
        <v>351.84</v>
      </c>
      <c r="E383" s="1">
        <f t="shared" si="33"/>
        <v>2127</v>
      </c>
      <c r="F383" s="4">
        <f>F382*SUM(economy!Z173:AB173)/SUM(economy!Z172:AB172)</f>
        <v>10457.490607271651</v>
      </c>
      <c r="G383" s="9">
        <f t="shared" si="36"/>
        <v>129.14568526689905</v>
      </c>
      <c r="H383" s="9">
        <f t="shared" si="36"/>
        <v>163.81195997981004</v>
      </c>
      <c r="I383" s="9">
        <f t="shared" si="36"/>
        <v>140.57500499863852</v>
      </c>
      <c r="J383" s="9">
        <f t="shared" si="36"/>
        <v>27.333296937964359</v>
      </c>
      <c r="K383" s="9">
        <f t="shared" si="36"/>
        <v>1.3028453199943253</v>
      </c>
      <c r="L383" s="9">
        <f t="shared" si="32"/>
        <v>737.16879250330635</v>
      </c>
    </row>
    <row r="384" spans="1:12">
      <c r="A384" s="2"/>
      <c r="B384" s="2"/>
      <c r="C384">
        <v>1989.7083</v>
      </c>
      <c r="D384">
        <v>350.09</v>
      </c>
      <c r="E384" s="1">
        <f t="shared" si="33"/>
        <v>2128</v>
      </c>
      <c r="F384" s="4">
        <f>F383*SUM(economy!Z174:AB174)/SUM(economy!Z173:AB173)</f>
        <v>10278.390375664323</v>
      </c>
      <c r="G384" s="9">
        <f t="shared" si="36"/>
        <v>129.78393586734285</v>
      </c>
      <c r="H384" s="9">
        <f t="shared" si="36"/>
        <v>164.34323238070067</v>
      </c>
      <c r="I384" s="9">
        <f t="shared" si="36"/>
        <v>140.25919910261146</v>
      </c>
      <c r="J384" s="9">
        <f t="shared" si="36"/>
        <v>26.999236616670764</v>
      </c>
      <c r="K384" s="9">
        <f t="shared" si="36"/>
        <v>1.2811776317810672</v>
      </c>
      <c r="L384" s="9">
        <f t="shared" si="32"/>
        <v>737.6667815991068</v>
      </c>
    </row>
    <row r="385" spans="1:12">
      <c r="A385" s="2"/>
      <c r="B385" s="2"/>
      <c r="C385">
        <v>1989.7917</v>
      </c>
      <c r="D385">
        <v>350.33</v>
      </c>
      <c r="E385" s="1">
        <f t="shared" si="33"/>
        <v>2129</v>
      </c>
      <c r="F385" s="4">
        <f>F384*SUM(economy!Z175:AB175)/SUM(economy!Z174:AB174)</f>
        <v>10100.495112049124</v>
      </c>
      <c r="G385" s="9">
        <f t="shared" si="36"/>
        <v>130.41125546773551</v>
      </c>
      <c r="H385" s="9">
        <f t="shared" si="36"/>
        <v>164.85622631217606</v>
      </c>
      <c r="I385" s="9">
        <f t="shared" si="36"/>
        <v>139.92072507077651</v>
      </c>
      <c r="J385" s="9">
        <f t="shared" si="36"/>
        <v>26.66323895735098</v>
      </c>
      <c r="K385" s="9">
        <f t="shared" si="36"/>
        <v>1.2596270529768234</v>
      </c>
      <c r="L385" s="9">
        <f t="shared" si="32"/>
        <v>738.11107286101583</v>
      </c>
    </row>
    <row r="386" spans="1:12">
      <c r="A386" s="2"/>
      <c r="B386" s="2"/>
      <c r="C386">
        <v>1989.875</v>
      </c>
      <c r="D386">
        <v>351.55</v>
      </c>
      <c r="E386" s="1">
        <f t="shared" si="33"/>
        <v>2130</v>
      </c>
      <c r="F386" s="4">
        <f>F385*SUM(economy!Z176:AB176)/SUM(economy!Z175:AB175)</f>
        <v>9923.8817446595149</v>
      </c>
      <c r="G386" s="9">
        <f t="shared" si="36"/>
        <v>131.02771761072444</v>
      </c>
      <c r="H386" s="9">
        <f t="shared" si="36"/>
        <v>165.35110520138659</v>
      </c>
      <c r="I386" s="9">
        <f t="shared" si="36"/>
        <v>139.56006819686885</v>
      </c>
      <c r="J386" s="9">
        <f t="shared" si="36"/>
        <v>26.325556062203827</v>
      </c>
      <c r="K386" s="9">
        <f t="shared" si="36"/>
        <v>1.2382040758869235</v>
      </c>
      <c r="L386" s="9">
        <f t="shared" si="32"/>
        <v>738.50265114707065</v>
      </c>
    </row>
    <row r="387" spans="1:12">
      <c r="A387" s="2"/>
      <c r="B387" s="2"/>
      <c r="C387">
        <v>1989.9583</v>
      </c>
      <c r="D387">
        <v>352.91</v>
      </c>
      <c r="E387" s="1">
        <f t="shared" si="33"/>
        <v>2131</v>
      </c>
      <c r="F387" s="4">
        <f>F386*SUM(economy!Z177:AB177)/SUM(economy!Z176:AB176)</f>
        <v>9748.6229952474678</v>
      </c>
      <c r="G387" s="9">
        <f t="shared" si="36"/>
        <v>131.63340053410741</v>
      </c>
      <c r="H387" s="9">
        <f t="shared" si="36"/>
        <v>165.82803924919793</v>
      </c>
      <c r="I387" s="9">
        <f t="shared" si="36"/>
        <v>139.1777188180057</v>
      </c>
      <c r="J387" s="9">
        <f t="shared" si="36"/>
        <v>25.986434660757453</v>
      </c>
      <c r="K387" s="9">
        <f t="shared" si="36"/>
        <v>1.2169186760703943</v>
      </c>
      <c r="L387" s="9">
        <f t="shared" si="32"/>
        <v>738.84251193813884</v>
      </c>
    </row>
    <row r="388" spans="1:12">
      <c r="A388" s="2"/>
      <c r="B388" s="2"/>
      <c r="C388">
        <v>1990.0417</v>
      </c>
      <c r="D388">
        <v>353.86</v>
      </c>
      <c r="E388" s="1">
        <f t="shared" si="33"/>
        <v>2132</v>
      </c>
      <c r="F388" s="4">
        <f>F387*SUM(economy!Z178:AB178)/SUM(economy!Z177:AB177)</f>
        <v>9574.7874473881529</v>
      </c>
      <c r="G388" s="9">
        <f t="shared" si="36"/>
        <v>132.22838691409905</v>
      </c>
      <c r="H388" s="9">
        <f t="shared" si="36"/>
        <v>166.28720501658159</v>
      </c>
      <c r="I388" s="9">
        <f t="shared" si="36"/>
        <v>138.77417161503098</v>
      </c>
      <c r="J388" s="9">
        <f t="shared" si="36"/>
        <v>25.64611592307465</v>
      </c>
      <c r="K388" s="9">
        <f t="shared" si="36"/>
        <v>1.1957803181763926</v>
      </c>
      <c r="L388" s="9">
        <f t="shared" si="32"/>
        <v>739.1316597869627</v>
      </c>
    </row>
    <row r="389" spans="1:12">
      <c r="A389" s="2"/>
      <c r="B389" s="2"/>
      <c r="C389">
        <v>1990.125</v>
      </c>
      <c r="D389">
        <v>355.1</v>
      </c>
      <c r="E389" s="1">
        <f t="shared" si="33"/>
        <v>2133</v>
      </c>
      <c r="F389" s="4">
        <f>F388*SUM(economy!Z179:AB179)/SUM(economy!Z178:AB178)</f>
        <v>9402.4396206974034</v>
      </c>
      <c r="G389" s="9">
        <f t="shared" si="36"/>
        <v>132.81276361276593</v>
      </c>
      <c r="H389" s="9">
        <f t="shared" si="36"/>
        <v>166.72878501855692</v>
      </c>
      <c r="I389" s="9">
        <f t="shared" si="36"/>
        <v>138.34992493251343</v>
      </c>
      <c r="J389" s="9">
        <f t="shared" si="36"/>
        <v>25.304835291646125</v>
      </c>
      <c r="K389" s="9">
        <f t="shared" si="36"/>
        <v>1.1747979626909737</v>
      </c>
      <c r="L389" s="9">
        <f t="shared" si="32"/>
        <v>739.3711068181733</v>
      </c>
    </row>
    <row r="390" spans="1:12">
      <c r="A390" s="2"/>
      <c r="B390" s="2"/>
      <c r="C390">
        <v>1990.2083</v>
      </c>
      <c r="D390">
        <v>355.75</v>
      </c>
      <c r="E390" s="1">
        <f t="shared" si="33"/>
        <v>2134</v>
      </c>
      <c r="F390" s="4">
        <f>F389*SUM(economy!Z180:AB180)/SUM(economy!Z179:AB179)</f>
        <v>9231.6400507757608</v>
      </c>
      <c r="G390" s="9">
        <f t="shared" si="36"/>
        <v>133.38662142999161</v>
      </c>
      <c r="H390" s="9">
        <f t="shared" si="36"/>
        <v>167.15296732621886</v>
      </c>
      <c r="I390" s="9">
        <f t="shared" si="36"/>
        <v>137.90548011902192</v>
      </c>
      <c r="J390" s="9">
        <f t="shared" si="36"/>
        <v>24.96282233159814</v>
      </c>
      <c r="K390" s="9">
        <f t="shared" si="36"/>
        <v>1.153980073513601</v>
      </c>
      <c r="L390" s="9">
        <f t="shared" si="32"/>
        <v>739.56187128034412</v>
      </c>
    </row>
    <row r="391" spans="1:12">
      <c r="A391" s="2"/>
      <c r="B391" s="2"/>
      <c r="C391">
        <v>1990.2917</v>
      </c>
      <c r="D391">
        <v>356.38</v>
      </c>
      <c r="E391" s="1">
        <f t="shared" si="33"/>
        <v>2135</v>
      </c>
      <c r="F391" s="4">
        <f>F390*SUM(economy!Z181:AB181)/SUM(economy!Z180:AB180)</f>
        <v>9062.4453734438503</v>
      </c>
      <c r="G391" s="9">
        <f t="shared" ref="G391:K406" si="37">G390*(1-G$5)+G$4*$F390*$L$4/1000</f>
        <v>133.95005486032065</v>
      </c>
      <c r="H391" s="9">
        <f t="shared" si="37"/>
        <v>167.5599451773671</v>
      </c>
      <c r="I391" s="9">
        <f t="shared" si="37"/>
        <v>137.44134088826624</v>
      </c>
      <c r="J391" s="9">
        <f t="shared" si="37"/>
        <v>24.620300598840458</v>
      </c>
      <c r="K391" s="9">
        <f t="shared" si="37"/>
        <v>1.1333346263057738</v>
      </c>
      <c r="L391" s="9">
        <f t="shared" si="32"/>
        <v>739.70497615110025</v>
      </c>
    </row>
    <row r="392" spans="1:12">
      <c r="A392" s="2"/>
      <c r="B392" s="2"/>
      <c r="C392">
        <v>1990.375</v>
      </c>
      <c r="D392">
        <v>357.38</v>
      </c>
      <c r="E392" s="1">
        <f t="shared" si="33"/>
        <v>2136</v>
      </c>
      <c r="F392" s="4">
        <f>F391*SUM(economy!Z182:AB182)/SUM(economy!Z181:AB181)</f>
        <v>8894.9084145884244</v>
      </c>
      <c r="G392" s="9">
        <f t="shared" si="37"/>
        <v>134.50316185494398</v>
      </c>
      <c r="H392" s="9">
        <f t="shared" si="37"/>
        <v>167.9499165961158</v>
      </c>
      <c r="I392" s="9">
        <f t="shared" si="37"/>
        <v>136.95801270146853</v>
      </c>
      <c r="J392" s="9">
        <f t="shared" si="37"/>
        <v>24.27748752563333</v>
      </c>
      <c r="K392" s="9">
        <f t="shared" si="37"/>
        <v>1.1128691175094376</v>
      </c>
      <c r="L392" s="9">
        <f t="shared" si="32"/>
        <v>739.80144779567104</v>
      </c>
    </row>
    <row r="393" spans="1:12">
      <c r="A393" s="2"/>
      <c r="B393" s="2"/>
      <c r="C393">
        <v>1990.4583</v>
      </c>
      <c r="D393">
        <v>356.39</v>
      </c>
      <c r="E393" s="1">
        <f t="shared" si="33"/>
        <v>2137</v>
      </c>
      <c r="F393" s="4">
        <f>F392*SUM(economy!Z183:AB183)/SUM(economy!Z182:AB182)</f>
        <v>8729.0782808711647</v>
      </c>
      <c r="G393" s="9">
        <f t="shared" si="37"/>
        <v>135.04604358916768</v>
      </c>
      <c r="H393" s="9">
        <f t="shared" si="37"/>
        <v>168.32308402198601</v>
      </c>
      <c r="I393" s="9">
        <f t="shared" si="37"/>
        <v>136.45600217152253</v>
      </c>
      <c r="J393" s="9">
        <f t="shared" si="37"/>
        <v>23.934594323236997</v>
      </c>
      <c r="K393" s="9">
        <f t="shared" si="37"/>
        <v>1.0925905740350514</v>
      </c>
      <c r="L393" s="9">
        <f t="shared" ref="L393:L456" si="38">SUM(G393:K393,L$5)</f>
        <v>739.85231467994822</v>
      </c>
    </row>
    <row r="394" spans="1:12">
      <c r="A394" s="2"/>
      <c r="B394" s="2"/>
      <c r="C394">
        <v>1990.5417</v>
      </c>
      <c r="D394">
        <v>354.89</v>
      </c>
      <c r="E394" s="1">
        <f t="shared" ref="E394:E457" si="39">1+E393</f>
        <v>2138</v>
      </c>
      <c r="F394" s="4">
        <f>F393*SUM(economy!Z184:AB184)/SUM(economy!Z183:AB183)</f>
        <v>8565.0004605080267</v>
      </c>
      <c r="G394" s="9">
        <f t="shared" si="37"/>
        <v>135.57880423541803</v>
      </c>
      <c r="H394" s="9">
        <f t="shared" si="37"/>
        <v>168.67965394853576</v>
      </c>
      <c r="I394" s="9">
        <f t="shared" si="37"/>
        <v>135.9358164887783</v>
      </c>
      <c r="J394" s="9">
        <f t="shared" si="37"/>
        <v>23.591825900769113</v>
      </c>
      <c r="K394" s="9">
        <f t="shared" si="37"/>
        <v>1.0725055633963252</v>
      </c>
      <c r="L394" s="9">
        <f t="shared" si="38"/>
        <v>739.85860613689749</v>
      </c>
    </row>
    <row r="395" spans="1:12">
      <c r="A395" s="2"/>
      <c r="B395" s="2"/>
      <c r="C395">
        <v>1990.625</v>
      </c>
      <c r="D395">
        <v>353.06</v>
      </c>
      <c r="E395" s="1">
        <f t="shared" si="39"/>
        <v>2139</v>
      </c>
      <c r="F395" s="4">
        <f>F394*SUM(economy!Z185:AB185)/SUM(economy!Z184:AB184)</f>
        <v>8402.7169105303365</v>
      </c>
      <c r="G395" s="9">
        <f t="shared" si="37"/>
        <v>136.10155074239739</v>
      </c>
      <c r="H395" s="9">
        <f t="shared" si="37"/>
        <v>169.0198365724471</v>
      </c>
      <c r="I395" s="9">
        <f t="shared" si="37"/>
        <v>135.39796286967504</v>
      </c>
      <c r="J395" s="9">
        <f t="shared" si="37"/>
        <v>23.249380800526126</v>
      </c>
      <c r="K395" s="9">
        <f t="shared" si="37"/>
        <v>1.0526202045886759</v>
      </c>
      <c r="L395" s="9">
        <f t="shared" si="38"/>
        <v>739.82135118963424</v>
      </c>
    </row>
    <row r="396" spans="1:12">
      <c r="A396" s="2"/>
      <c r="B396" s="2"/>
      <c r="C396">
        <v>1990.7083</v>
      </c>
      <c r="D396">
        <v>351.38</v>
      </c>
      <c r="E396" s="1">
        <f t="shared" si="39"/>
        <v>2140</v>
      </c>
      <c r="F396" s="4">
        <f>F395*SUM(economy!Z186:AB186)/SUM(economy!Z185:AB185)</f>
        <v>8242.2661864827824</v>
      </c>
      <c r="G396" s="9">
        <f t="shared" si="37"/>
        <v>136.6143926195659</v>
      </c>
      <c r="H396" s="9">
        <f t="shared" si="37"/>
        <v>169.34384545177213</v>
      </c>
      <c r="I396" s="9">
        <f t="shared" si="37"/>
        <v>134.84294802588428</v>
      </c>
      <c r="J396" s="9">
        <f t="shared" si="37"/>
        <v>22.907451147241467</v>
      </c>
      <c r="K396" s="9">
        <f t="shared" si="37"/>
        <v>1.0329401787841077</v>
      </c>
      <c r="L396" s="9">
        <f t="shared" si="38"/>
        <v>739.74157742324792</v>
      </c>
    </row>
    <row r="397" spans="1:12">
      <c r="A397" s="2"/>
      <c r="B397" s="2"/>
      <c r="C397">
        <v>1990.7917</v>
      </c>
      <c r="D397">
        <v>351.69</v>
      </c>
      <c r="E397" s="1">
        <f t="shared" si="39"/>
        <v>2141</v>
      </c>
      <c r="F397" s="4">
        <f>F396*SUM(economy!Z187:AB187)/SUM(economy!Z186:AB186)</f>
        <v>8083.6834723451502</v>
      </c>
      <c r="G397" s="9">
        <f t="shared" si="37"/>
        <v>137.11744172953902</v>
      </c>
      <c r="H397" s="9">
        <f t="shared" si="37"/>
        <v>169.65189717729723</v>
      </c>
      <c r="I397" s="9">
        <f t="shared" si="37"/>
        <v>134.27127766006373</v>
      </c>
      <c r="J397" s="9">
        <f t="shared" si="37"/>
        <v>22.566222615465229</v>
      </c>
      <c r="K397" s="9">
        <f t="shared" si="37"/>
        <v>1.0134707419070932</v>
      </c>
      <c r="L397" s="9">
        <f t="shared" si="38"/>
        <v>739.62030992427231</v>
      </c>
    </row>
    <row r="398" spans="1:12">
      <c r="A398" s="2"/>
      <c r="B398" s="2"/>
      <c r="C398">
        <v>1990.875</v>
      </c>
      <c r="D398">
        <v>353.14</v>
      </c>
      <c r="E398" s="1">
        <f t="shared" si="39"/>
        <v>2142</v>
      </c>
      <c r="F398" s="4">
        <f>F397*SUM(economy!Z188:AB188)/SUM(economy!Z187:AB187)</f>
        <v>7927.0008765061775</v>
      </c>
      <c r="G398" s="9">
        <f t="shared" si="37"/>
        <v>137.61081208231127</v>
      </c>
      <c r="H398" s="9">
        <f t="shared" si="37"/>
        <v>169.94421104762117</v>
      </c>
      <c r="I398" s="9">
        <f t="shared" si="37"/>
        <v>133.68345597287464</v>
      </c>
      <c r="J398" s="9">
        <f t="shared" si="37"/>
        <v>22.225874402319292</v>
      </c>
      <c r="K398" s="9">
        <f t="shared" si="37"/>
        <v>0.99421673366700691</v>
      </c>
      <c r="L398" s="9">
        <f t="shared" si="38"/>
        <v>739.45857023879341</v>
      </c>
    </row>
    <row r="399" spans="1:12">
      <c r="A399" s="2"/>
      <c r="B399" s="2"/>
      <c r="C399">
        <v>1990.9583</v>
      </c>
      <c r="D399">
        <v>354.41</v>
      </c>
      <c r="E399" s="1">
        <f t="shared" si="39"/>
        <v>2143</v>
      </c>
      <c r="F399" s="4">
        <f>F398*SUM(economy!Z189:AB189)/SUM(economy!Z188:AB188)</f>
        <v>7772.2470206010312</v>
      </c>
      <c r="G399" s="9">
        <f t="shared" si="37"/>
        <v>138.09461964754405</v>
      </c>
      <c r="H399" s="9">
        <f t="shared" si="37"/>
        <v>170.22100877291786</v>
      </c>
      <c r="I399" s="9">
        <f t="shared" si="37"/>
        <v>133.07998522108196</v>
      </c>
      <c r="J399" s="9">
        <f t="shared" si="37"/>
        <v>21.886579236547558</v>
      </c>
      <c r="K399" s="9">
        <f t="shared" si="37"/>
        <v>0.97518259693205955</v>
      </c>
      <c r="L399" s="9">
        <f t="shared" si="38"/>
        <v>739.25737547502354</v>
      </c>
    </row>
    <row r="400" spans="1:12">
      <c r="A400" s="2"/>
      <c r="B400" s="2"/>
      <c r="C400">
        <v>1991.0417</v>
      </c>
      <c r="D400">
        <v>354.93</v>
      </c>
      <c r="E400" s="1">
        <f t="shared" si="39"/>
        <v>2144</v>
      </c>
      <c r="F400" s="4">
        <f>F399*SUM(economy!Z190:AB190)/SUM(economy!Z189:AB189)</f>
        <v>7619.4485769363746</v>
      </c>
      <c r="G400" s="9">
        <f t="shared" si="37"/>
        <v>138.56898214175914</v>
      </c>
      <c r="H400" s="9">
        <f t="shared" si="37"/>
        <v>170.4825141409074</v>
      </c>
      <c r="I400" s="9">
        <f t="shared" si="37"/>
        <v>132.46136521981498</v>
      </c>
      <c r="J400" s="9">
        <f t="shared" si="37"/>
        <v>21.54850333879067</v>
      </c>
      <c r="K400" s="9">
        <f t="shared" si="37"/>
        <v>0.95637237017677856</v>
      </c>
      <c r="L400" s="9">
        <f t="shared" si="38"/>
        <v>739.017737211449</v>
      </c>
    </row>
    <row r="401" spans="1:12">
      <c r="A401" s="2"/>
      <c r="B401" s="2"/>
      <c r="C401">
        <v>1991.125</v>
      </c>
      <c r="D401">
        <v>355.82</v>
      </c>
      <c r="E401" s="1">
        <f t="shared" si="39"/>
        <v>2145</v>
      </c>
      <c r="F401" s="4">
        <f>F400*SUM(economy!Z191:AB191)/SUM(economy!Z190:AB190)</f>
        <v>7468.6263000452827</v>
      </c>
      <c r="G401" s="9">
        <f t="shared" si="37"/>
        <v>139.03401890936559</v>
      </c>
      <c r="H401" s="9">
        <f t="shared" si="37"/>
        <v>170.72895282810515</v>
      </c>
      <c r="I401" s="9">
        <f t="shared" si="37"/>
        <v>131.8280930824836</v>
      </c>
      <c r="J401" s="9">
        <f t="shared" si="37"/>
        <v>21.211806564579071</v>
      </c>
      <c r="K401" s="9">
        <f t="shared" si="37"/>
        <v>0.9377897550807528</v>
      </c>
      <c r="L401" s="9">
        <f t="shared" si="38"/>
        <v>738.74066113961419</v>
      </c>
    </row>
    <row r="402" spans="1:12">
      <c r="A402" s="2"/>
      <c r="B402" s="2"/>
      <c r="C402">
        <v>1991.2083</v>
      </c>
      <c r="D402">
        <v>357.33</v>
      </c>
      <c r="E402" s="1">
        <f t="shared" si="39"/>
        <v>2146</v>
      </c>
      <c r="F402" s="4">
        <f>F401*SUM(economy!Z192:AB192)/SUM(economy!Z191:AB191)</f>
        <v>7319.8070512066643</v>
      </c>
      <c r="G402" s="9">
        <f t="shared" si="37"/>
        <v>139.48985056148103</v>
      </c>
      <c r="H402" s="9">
        <f t="shared" si="37"/>
        <v>170.96055183896601</v>
      </c>
      <c r="I402" s="9">
        <f t="shared" si="37"/>
        <v>131.18066236798722</v>
      </c>
      <c r="J402" s="9">
        <f t="shared" si="37"/>
        <v>20.876642073377372</v>
      </c>
      <c r="K402" s="9">
        <f t="shared" si="37"/>
        <v>0.91943797121737014</v>
      </c>
      <c r="L402" s="9">
        <f t="shared" si="38"/>
        <v>738.42714481302892</v>
      </c>
    </row>
    <row r="403" spans="1:12">
      <c r="A403" s="2"/>
      <c r="B403" s="2"/>
      <c r="C403">
        <v>1991.2917</v>
      </c>
      <c r="D403">
        <v>358.77</v>
      </c>
      <c r="E403" s="1">
        <f t="shared" si="39"/>
        <v>2147</v>
      </c>
      <c r="F403" s="4">
        <f>F402*SUM(economy!Z193:AB193)/SUM(economy!Z192:AB192)</f>
        <v>7172.9880967059244</v>
      </c>
      <c r="G403" s="9">
        <f t="shared" si="37"/>
        <v>139.93659934864388</v>
      </c>
      <c r="H403" s="9">
        <f t="shared" si="37"/>
        <v>171.17754007563471</v>
      </c>
      <c r="I403" s="9">
        <f t="shared" si="37"/>
        <v>130.51956404587108</v>
      </c>
      <c r="J403" s="9">
        <f t="shared" si="37"/>
        <v>20.543157427863754</v>
      </c>
      <c r="K403" s="9">
        <f t="shared" si="37"/>
        <v>0.90132023244950776</v>
      </c>
      <c r="L403" s="9">
        <f t="shared" si="38"/>
        <v>738.07818113046301</v>
      </c>
    </row>
    <row r="404" spans="1:12">
      <c r="A404" s="2"/>
      <c r="B404" s="2"/>
      <c r="C404">
        <v>1991.375</v>
      </c>
      <c r="D404">
        <v>359.23</v>
      </c>
      <c r="E404" s="1">
        <f t="shared" si="39"/>
        <v>2148</v>
      </c>
      <c r="F404" s="4">
        <f>F403*SUM(economy!Z194:AB194)/SUM(economy!Z193:AB193)</f>
        <v>7028.2477166820108</v>
      </c>
      <c r="G404" s="9">
        <f t="shared" si="37"/>
        <v>140.37438735454612</v>
      </c>
      <c r="H404" s="9">
        <f t="shared" si="37"/>
        <v>171.38014555385249</v>
      </c>
      <c r="I404" s="9">
        <f t="shared" si="37"/>
        <v>129.84528208488589</v>
      </c>
      <c r="J404" s="9">
        <f t="shared" si="37"/>
        <v>20.211491440065984</v>
      </c>
      <c r="K404" s="9">
        <f t="shared" si="37"/>
        <v>0.8834383597401283</v>
      </c>
      <c r="L404" s="9">
        <f t="shared" si="38"/>
        <v>737.69474479309054</v>
      </c>
    </row>
    <row r="405" spans="1:12">
      <c r="A405" s="2"/>
      <c r="B405" s="2"/>
      <c r="C405">
        <v>1991.4583</v>
      </c>
      <c r="D405">
        <v>358.23</v>
      </c>
      <c r="E405" s="1">
        <f t="shared" si="39"/>
        <v>2149</v>
      </c>
      <c r="F405" s="4">
        <f>F404*SUM(economy!Z195:AB195)/SUM(economy!Z194:AB194)</f>
        <v>6885.395080981828</v>
      </c>
      <c r="G405" s="9">
        <f t="shared" si="37"/>
        <v>140.80334144054081</v>
      </c>
      <c r="H405" s="9">
        <f t="shared" si="37"/>
        <v>171.56860301233027</v>
      </c>
      <c r="I405" s="9">
        <f t="shared" si="37"/>
        <v>129.15830571805211</v>
      </c>
      <c r="J405" s="9">
        <f t="shared" si="37"/>
        <v>19.881784179926825</v>
      </c>
      <c r="K405" s="9">
        <f t="shared" si="37"/>
        <v>0.86579713268299341</v>
      </c>
      <c r="L405" s="9">
        <f t="shared" si="38"/>
        <v>737.27783148353296</v>
      </c>
    </row>
    <row r="406" spans="1:12">
      <c r="A406" s="2"/>
      <c r="B406" s="2"/>
      <c r="C406">
        <v>1991.5417</v>
      </c>
      <c r="D406">
        <v>356.3</v>
      </c>
      <c r="E406" s="1">
        <f t="shared" si="39"/>
        <v>2150</v>
      </c>
      <c r="F406" s="4">
        <f>F405*SUM(economy!Z196:AB196)/SUM(economy!Z195:AB195)</f>
        <v>6745.11023672184</v>
      </c>
      <c r="G406" s="9">
        <f t="shared" si="37"/>
        <v>141.22357682107022</v>
      </c>
      <c r="H406" s="9">
        <f t="shared" si="37"/>
        <v>171.74312862568152</v>
      </c>
      <c r="I406" s="9">
        <f t="shared" si="37"/>
        <v>128.45908894228455</v>
      </c>
      <c r="J406" s="9">
        <f t="shared" si="37"/>
        <v>19.554145317728278</v>
      </c>
      <c r="K406" s="9">
        <f t="shared" si="37"/>
        <v>0.84839049108614351</v>
      </c>
      <c r="L406" s="9">
        <f t="shared" si="38"/>
        <v>736.82833019785073</v>
      </c>
    </row>
    <row r="407" spans="1:12">
      <c r="A407" s="2"/>
      <c r="B407" s="2"/>
      <c r="C407">
        <v>1991.625</v>
      </c>
      <c r="D407">
        <v>353.97</v>
      </c>
      <c r="E407" s="1">
        <f t="shared" si="39"/>
        <v>2151</v>
      </c>
      <c r="F407" s="4">
        <f>F406*SUM(economy!Z197:AB197)/SUM(economy!Z196:AB196)</f>
        <v>6605.1348210604074</v>
      </c>
      <c r="G407" s="9">
        <f t="shared" ref="G407:K422" si="40">G406*(1-G$5)+G$4*$F406*$L$4/1000</f>
        <v>141.63525021579972</v>
      </c>
      <c r="H407" s="9">
        <f t="shared" si="40"/>
        <v>171.90400182800622</v>
      </c>
      <c r="I407" s="9">
        <f t="shared" si="40"/>
        <v>127.74818182737475</v>
      </c>
      <c r="J407" s="9">
        <f t="shared" si="40"/>
        <v>19.228758076370589</v>
      </c>
      <c r="K407" s="9">
        <f t="shared" si="40"/>
        <v>0.83124668635202048</v>
      </c>
      <c r="L407" s="9">
        <f t="shared" si="38"/>
        <v>736.34743863390327</v>
      </c>
    </row>
    <row r="408" spans="1:12">
      <c r="A408" s="2"/>
      <c r="B408" s="2"/>
      <c r="C408">
        <v>1991.7083</v>
      </c>
      <c r="D408">
        <v>352.34</v>
      </c>
      <c r="E408" s="1">
        <f t="shared" si="39"/>
        <v>2152</v>
      </c>
      <c r="F408" s="4">
        <f>F407*SUM(economy!Z198:AB198)/SUM(economy!Z197:AB197)</f>
        <v>6473.3426076265878</v>
      </c>
      <c r="G408" s="9">
        <f t="shared" si="40"/>
        <v>142.03838051004283</v>
      </c>
      <c r="H408" s="9">
        <f t="shared" si="40"/>
        <v>172.05128923182377</v>
      </c>
      <c r="I408" s="9">
        <f t="shared" si="40"/>
        <v>127.02578777518036</v>
      </c>
      <c r="J408" s="9">
        <f t="shared" si="40"/>
        <v>18.905530145744518</v>
      </c>
      <c r="K408" s="9">
        <f t="shared" si="40"/>
        <v>0.81427682739789564</v>
      </c>
      <c r="L408" s="9">
        <f t="shared" si="38"/>
        <v>735.83526449018939</v>
      </c>
    </row>
    <row r="409" spans="1:12">
      <c r="A409" s="2"/>
      <c r="B409" s="2"/>
      <c r="C409">
        <v>1991.7917</v>
      </c>
      <c r="D409">
        <v>352.43</v>
      </c>
      <c r="E409" s="1">
        <f t="shared" si="39"/>
        <v>2153</v>
      </c>
      <c r="F409" s="4">
        <f>F408*SUM(economy!Z199:AB199)/SUM(economy!Z198:AB198)</f>
        <v>6321.7011444000327</v>
      </c>
      <c r="G409" s="9">
        <f t="shared" si="40"/>
        <v>142.433467148067</v>
      </c>
      <c r="H409" s="9">
        <f t="shared" si="40"/>
        <v>172.18579658786817</v>
      </c>
      <c r="I409" s="9">
        <f t="shared" si="40"/>
        <v>126.29329037172205</v>
      </c>
      <c r="J409" s="9">
        <f t="shared" si="40"/>
        <v>18.58529864096155</v>
      </c>
      <c r="K409" s="9">
        <f t="shared" si="40"/>
        <v>0.79779665979047731</v>
      </c>
      <c r="L409" s="9">
        <f t="shared" si="38"/>
        <v>735.29564940840919</v>
      </c>
    </row>
    <row r="410" spans="1:12">
      <c r="A410" s="2"/>
      <c r="B410" s="2"/>
      <c r="C410">
        <v>1991.875</v>
      </c>
      <c r="D410">
        <v>353.89</v>
      </c>
      <c r="E410" s="1">
        <f t="shared" si="39"/>
        <v>2154</v>
      </c>
      <c r="F410" s="4">
        <f>F409*SUM(economy!Z200:AB200)/SUM(economy!Z199:AB199)</f>
        <v>6252.7286390273812</v>
      </c>
      <c r="G410" s="9">
        <f t="shared" si="40"/>
        <v>142.81929867331206</v>
      </c>
      <c r="H410" s="9">
        <f t="shared" si="40"/>
        <v>172.3056952751096</v>
      </c>
      <c r="I410" s="9">
        <f t="shared" si="40"/>
        <v>125.5478431834859</v>
      </c>
      <c r="J410" s="9">
        <f t="shared" si="40"/>
        <v>18.265562661479525</v>
      </c>
      <c r="K410" s="9">
        <f t="shared" si="40"/>
        <v>0.78068161533700164</v>
      </c>
      <c r="L410" s="9">
        <f t="shared" si="38"/>
        <v>734.71908140872415</v>
      </c>
    </row>
    <row r="411" spans="1:12">
      <c r="A411" s="2"/>
      <c r="B411" s="2"/>
      <c r="C411">
        <v>1991.9583</v>
      </c>
      <c r="D411">
        <v>355.21</v>
      </c>
      <c r="E411" s="1">
        <f t="shared" si="39"/>
        <v>2155</v>
      </c>
      <c r="F411" s="4">
        <f>F410*SUM(economy!Z201:AB201)/SUM(economy!Z200:AB200)</f>
        <v>5881.7747484136162</v>
      </c>
      <c r="G411" s="9">
        <f t="shared" si="40"/>
        <v>143.20092060902735</v>
      </c>
      <c r="H411" s="9">
        <f t="shared" si="40"/>
        <v>172.41878782589325</v>
      </c>
      <c r="I411" s="9">
        <f t="shared" si="40"/>
        <v>124.80203977999568</v>
      </c>
      <c r="J411" s="9">
        <f t="shared" si="40"/>
        <v>17.95599682882143</v>
      </c>
      <c r="K411" s="9">
        <f t="shared" si="40"/>
        <v>0.76706267034148068</v>
      </c>
      <c r="L411" s="9">
        <f t="shared" si="38"/>
        <v>734.14480771407921</v>
      </c>
    </row>
    <row r="412" spans="1:12">
      <c r="A412" s="2"/>
      <c r="B412" s="2"/>
      <c r="C412">
        <v>1992.0417</v>
      </c>
      <c r="D412">
        <v>356.34</v>
      </c>
      <c r="E412" s="1">
        <f t="shared" si="39"/>
        <v>2156</v>
      </c>
      <c r="F412" s="4">
        <f>F411*SUM(economy!Z202:AB202)/SUM(economy!Z201:AB201)</f>
        <v>6689.5607289544951</v>
      </c>
      <c r="G412" s="9">
        <f t="shared" si="40"/>
        <v>143.55990216644227</v>
      </c>
      <c r="H412" s="9">
        <f t="shared" si="40"/>
        <v>172.49673790445698</v>
      </c>
      <c r="I412" s="9">
        <f t="shared" si="40"/>
        <v>124.01051684715667</v>
      </c>
      <c r="J412" s="9">
        <f t="shared" si="40"/>
        <v>17.620576329913863</v>
      </c>
      <c r="K412" s="9">
        <f t="shared" si="40"/>
        <v>0.74138668703308763</v>
      </c>
      <c r="L412" s="9">
        <f t="shared" si="38"/>
        <v>733.42911993500286</v>
      </c>
    </row>
    <row r="413" spans="1:12">
      <c r="A413" s="2"/>
      <c r="B413" s="2"/>
      <c r="C413">
        <v>1992.125</v>
      </c>
      <c r="D413">
        <v>357.21</v>
      </c>
      <c r="E413" s="1">
        <f t="shared" si="39"/>
        <v>2157</v>
      </c>
      <c r="F413" s="4">
        <f>F412*SUM(economy!Z203:AB203)/SUM(economy!Z202:AB202)</f>
        <v>2827.56064605661</v>
      </c>
      <c r="G413" s="9">
        <f t="shared" si="40"/>
        <v>143.9681852156273</v>
      </c>
      <c r="H413" s="9">
        <f t="shared" si="40"/>
        <v>172.65032198890094</v>
      </c>
      <c r="I413" s="9">
        <f t="shared" si="40"/>
        <v>123.35097574082384</v>
      </c>
      <c r="J413" s="9">
        <f t="shared" si="40"/>
        <v>17.399127910691863</v>
      </c>
      <c r="K413" s="9">
        <f t="shared" si="40"/>
        <v>0.76373764037681635</v>
      </c>
      <c r="L413" s="9">
        <f t="shared" si="38"/>
        <v>733.13234849642072</v>
      </c>
    </row>
    <row r="414" spans="1:12">
      <c r="A414" s="2"/>
      <c r="B414" s="2"/>
      <c r="C414">
        <v>1992.2083</v>
      </c>
      <c r="D414">
        <v>357.97</v>
      </c>
      <c r="E414" s="1">
        <f t="shared" si="39"/>
        <v>2158</v>
      </c>
      <c r="F414" s="4">
        <f>F413*SUM(economy!Z204:AB204)/SUM(economy!Z203:AB203)</f>
        <v>17980.587354841362</v>
      </c>
      <c r="G414" s="9">
        <f t="shared" si="40"/>
        <v>144.14075933956502</v>
      </c>
      <c r="H414" s="9">
        <f t="shared" si="40"/>
        <v>172.44085444317147</v>
      </c>
      <c r="I414" s="9">
        <f t="shared" si="40"/>
        <v>122.12008081620695</v>
      </c>
      <c r="J414" s="9">
        <f t="shared" si="40"/>
        <v>16.737043748752001</v>
      </c>
      <c r="K414" s="9">
        <f t="shared" si="40"/>
        <v>0.59597962097106461</v>
      </c>
      <c r="L414" s="9">
        <f t="shared" si="38"/>
        <v>731.03471796866654</v>
      </c>
    </row>
    <row r="415" spans="1:12">
      <c r="A415" s="2"/>
      <c r="B415" s="2"/>
      <c r="C415">
        <v>1992.2917</v>
      </c>
      <c r="D415">
        <v>359.22</v>
      </c>
      <c r="E415" s="1">
        <f t="shared" si="39"/>
        <v>2159</v>
      </c>
      <c r="F415" s="4">
        <f>F414*SUM(economy!Z205:AB205)/SUM(economy!Z204:AB204)</f>
        <v>2416.4830470021329</v>
      </c>
      <c r="G415" s="9">
        <f t="shared" si="40"/>
        <v>145.23816607953188</v>
      </c>
      <c r="H415" s="9">
        <f t="shared" si="40"/>
        <v>173.65478255819886</v>
      </c>
      <c r="I415" s="9">
        <f t="shared" si="40"/>
        <v>123.18221877621632</v>
      </c>
      <c r="J415" s="9">
        <f t="shared" si="40"/>
        <v>17.891306635081698</v>
      </c>
      <c r="K415" s="9">
        <f t="shared" si="40"/>
        <v>1.2056389434265911</v>
      </c>
      <c r="L415" s="9">
        <f t="shared" si="38"/>
        <v>736.17211299245537</v>
      </c>
    </row>
    <row r="416" spans="1:12">
      <c r="A416" s="2"/>
      <c r="B416" s="2"/>
      <c r="C416">
        <v>1992.375</v>
      </c>
      <c r="D416">
        <v>359.71</v>
      </c>
      <c r="E416" s="1">
        <f t="shared" si="39"/>
        <v>2160</v>
      </c>
      <c r="F416" s="4">
        <f>F415*SUM(economy!Z206:AB206)/SUM(economy!Z205:AB205)</f>
        <v>2155.9696340995156</v>
      </c>
      <c r="G416" s="9">
        <f t="shared" si="40"/>
        <v>145.38565096033483</v>
      </c>
      <c r="H416" s="9">
        <f t="shared" si="40"/>
        <v>173.40395287581848</v>
      </c>
      <c r="I416" s="9">
        <f t="shared" si="40"/>
        <v>121.8918308745685</v>
      </c>
      <c r="J416" s="9">
        <f t="shared" si="40"/>
        <v>17.152857305465965</v>
      </c>
      <c r="K416" s="9">
        <f t="shared" si="40"/>
        <v>0.84470689204173188</v>
      </c>
      <c r="L416" s="9">
        <f t="shared" si="38"/>
        <v>733.67899890822946</v>
      </c>
    </row>
    <row r="417" spans="1:12">
      <c r="A417" s="2"/>
      <c r="B417" s="2"/>
      <c r="C417">
        <v>1992.4583</v>
      </c>
      <c r="D417">
        <v>359.43</v>
      </c>
      <c r="E417" s="1">
        <f t="shared" si="39"/>
        <v>2161</v>
      </c>
      <c r="F417" s="4">
        <f>F416*SUM(economy!Z207:AB207)/SUM(economy!Z206:AB206)</f>
        <v>2608.618460336837</v>
      </c>
      <c r="G417" s="9">
        <f t="shared" si="40"/>
        <v>145.51723596147704</v>
      </c>
      <c r="H417" s="9">
        <f t="shared" si="40"/>
        <v>173.12935188006981</v>
      </c>
      <c r="I417" s="9">
        <f t="shared" si="40"/>
        <v>120.57962518876673</v>
      </c>
      <c r="J417" s="9">
        <f t="shared" si="40"/>
        <v>16.426016572818416</v>
      </c>
      <c r="K417" s="9">
        <f t="shared" si="40"/>
        <v>0.61355986014174446</v>
      </c>
      <c r="L417" s="9">
        <f t="shared" si="38"/>
        <v>731.26578946327368</v>
      </c>
    </row>
    <row r="418" spans="1:12">
      <c r="A418" s="2"/>
      <c r="B418" s="2"/>
      <c r="C418">
        <v>1992.5417</v>
      </c>
      <c r="D418">
        <v>357.15</v>
      </c>
      <c r="E418" s="1">
        <f t="shared" si="39"/>
        <v>2162</v>
      </c>
      <c r="F418" s="4">
        <f>F417*SUM(economy!Z208:AB208)/SUM(economy!Z207:AB207)</f>
        <v>1689.7731372876121</v>
      </c>
      <c r="G418" s="9">
        <f t="shared" si="40"/>
        <v>145.67644741680277</v>
      </c>
      <c r="H418" s="9">
        <f t="shared" si="40"/>
        <v>172.89800855707622</v>
      </c>
      <c r="I418" s="9">
        <f t="shared" si="40"/>
        <v>119.35303631539477</v>
      </c>
      <c r="J418" s="9">
        <f t="shared" si="40"/>
        <v>15.793825762651966</v>
      </c>
      <c r="K418" s="9">
        <f t="shared" si="40"/>
        <v>0.49461321699551913</v>
      </c>
      <c r="L418" s="9">
        <f t="shared" si="38"/>
        <v>729.21593126892128</v>
      </c>
    </row>
    <row r="419" spans="1:12">
      <c r="A419" s="2"/>
      <c r="B419" s="2"/>
      <c r="C419">
        <v>1992.625</v>
      </c>
      <c r="D419">
        <v>354.99</v>
      </c>
      <c r="E419" s="1">
        <f t="shared" si="39"/>
        <v>2163</v>
      </c>
      <c r="F419" s="4">
        <f>F418*SUM(economy!Z209:AB209)/SUM(economy!Z208:AB208)</f>
        <v>1666.222942988155</v>
      </c>
      <c r="G419" s="9">
        <f t="shared" si="40"/>
        <v>145.77957911062785</v>
      </c>
      <c r="H419" s="9">
        <f t="shared" si="40"/>
        <v>172.58102511032641</v>
      </c>
      <c r="I419" s="9">
        <f t="shared" si="40"/>
        <v>118.00486898348851</v>
      </c>
      <c r="J419" s="9">
        <f t="shared" si="40"/>
        <v>15.089904330760595</v>
      </c>
      <c r="K419" s="9">
        <f t="shared" si="40"/>
        <v>0.3793301529800075</v>
      </c>
      <c r="L419" s="9">
        <f t="shared" si="38"/>
        <v>726.83470768818336</v>
      </c>
    </row>
    <row r="420" spans="1:12">
      <c r="A420" s="2"/>
      <c r="B420" s="2"/>
      <c r="C420">
        <v>1992.7083</v>
      </c>
      <c r="D420">
        <v>353.01</v>
      </c>
      <c r="E420" s="1">
        <f t="shared" si="39"/>
        <v>2164</v>
      </c>
      <c r="F420" s="4">
        <f>F419*SUM(economy!Z210:AB210)/SUM(economy!Z209:AB209)</f>
        <v>1643.2698631118169</v>
      </c>
      <c r="G420" s="9">
        <f t="shared" si="40"/>
        <v>145.88127346865059</v>
      </c>
      <c r="H420" s="9">
        <f t="shared" si="40"/>
        <v>172.26270240866651</v>
      </c>
      <c r="I420" s="9">
        <f t="shared" si="40"/>
        <v>116.67125952648668</v>
      </c>
      <c r="J420" s="9">
        <f t="shared" si="40"/>
        <v>14.423431609934211</v>
      </c>
      <c r="K420" s="9">
        <f t="shared" si="40"/>
        <v>0.30830179718412831</v>
      </c>
      <c r="L420" s="9">
        <f t="shared" si="38"/>
        <v>724.54696881092207</v>
      </c>
    </row>
    <row r="421" spans="1:12">
      <c r="A421" s="2"/>
      <c r="B421" s="2"/>
      <c r="C421">
        <v>1992.7917</v>
      </c>
      <c r="D421">
        <v>353.41</v>
      </c>
      <c r="E421" s="1">
        <f t="shared" si="39"/>
        <v>2165</v>
      </c>
      <c r="F421" s="4">
        <f>F420*SUM(economy!Z211:AB211)/SUM(economy!Z210:AB210)</f>
        <v>1616.5707599648263</v>
      </c>
      <c r="G421" s="9">
        <f t="shared" si="40"/>
        <v>145.98156693447433</v>
      </c>
      <c r="H421" s="9">
        <f t="shared" si="40"/>
        <v>171.94310020350881</v>
      </c>
      <c r="I421" s="9">
        <f t="shared" si="40"/>
        <v>115.3521022469573</v>
      </c>
      <c r="J421" s="9">
        <f t="shared" si="40"/>
        <v>13.79233835689546</v>
      </c>
      <c r="K421" s="9">
        <f t="shared" si="40"/>
        <v>0.2641433123010844</v>
      </c>
      <c r="L421" s="9">
        <f t="shared" si="38"/>
        <v>722.33325105413701</v>
      </c>
    </row>
    <row r="422" spans="1:12">
      <c r="A422" s="2"/>
      <c r="B422" s="2"/>
      <c r="C422">
        <v>1992.875</v>
      </c>
      <c r="D422">
        <v>354.42</v>
      </c>
      <c r="E422" s="1">
        <f t="shared" si="39"/>
        <v>2166</v>
      </c>
      <c r="F422" s="4">
        <f>F421*SUM(economy!Z212:AB212)/SUM(economy!Z211:AB211)</f>
        <v>1591.810032386911</v>
      </c>
      <c r="G422" s="9">
        <f t="shared" si="40"/>
        <v>146.08023087757078</v>
      </c>
      <c r="H422" s="9">
        <f t="shared" si="40"/>
        <v>171.62187027553145</v>
      </c>
      <c r="I422" s="9">
        <f t="shared" si="40"/>
        <v>114.04664037603447</v>
      </c>
      <c r="J422" s="9">
        <f t="shared" si="40"/>
        <v>13.19416377978475</v>
      </c>
      <c r="K422" s="9">
        <f t="shared" si="40"/>
        <v>0.23610635831207594</v>
      </c>
      <c r="L422" s="9">
        <f t="shared" si="38"/>
        <v>720.17901166723357</v>
      </c>
    </row>
    <row r="423" spans="1:12">
      <c r="A423" s="2"/>
      <c r="B423" s="2"/>
      <c r="C423">
        <v>1992.9583</v>
      </c>
      <c r="D423">
        <v>355.68</v>
      </c>
      <c r="E423" s="1">
        <f t="shared" si="39"/>
        <v>2167</v>
      </c>
      <c r="F423" s="4">
        <f>F422*SUM(economy!Z213:AB213)/SUM(economy!Z212:AB212)</f>
        <v>1566.5959288020535</v>
      </c>
      <c r="G423" s="9">
        <f t="shared" ref="G423:K438" si="41">G422*(1-G$5)+G$4*$F422*$L$4/1000</f>
        <v>146.17738360255214</v>
      </c>
      <c r="H423" s="9">
        <f t="shared" si="41"/>
        <v>171.29919910974428</v>
      </c>
      <c r="I423" s="9">
        <f t="shared" si="41"/>
        <v>112.754981296862</v>
      </c>
      <c r="J423" s="9">
        <f t="shared" si="41"/>
        <v>12.62725484700746</v>
      </c>
      <c r="K423" s="9">
        <f t="shared" si="41"/>
        <v>0.21793861063964837</v>
      </c>
      <c r="L423" s="9">
        <f t="shared" si="38"/>
        <v>718.07675746680547</v>
      </c>
    </row>
    <row r="424" spans="1:12">
      <c r="A424" s="2"/>
      <c r="B424" s="2"/>
      <c r="C424">
        <v>1993.0417</v>
      </c>
      <c r="D424">
        <v>357.1</v>
      </c>
      <c r="E424" s="1">
        <f t="shared" si="39"/>
        <v>2168</v>
      </c>
      <c r="F424" s="4">
        <f>F423*SUM(economy!Z214:AB214)/SUM(economy!Z213:AB213)</f>
        <v>1541.8965476585313</v>
      </c>
      <c r="G424" s="9">
        <f t="shared" si="41"/>
        <v>146.27299743858231</v>
      </c>
      <c r="H424" s="9">
        <f t="shared" si="41"/>
        <v>170.97504810051851</v>
      </c>
      <c r="I424" s="9">
        <f t="shared" si="41"/>
        <v>111.47687162704052</v>
      </c>
      <c r="J424" s="9">
        <f t="shared" si="41"/>
        <v>12.089772237451117</v>
      </c>
      <c r="K424" s="9">
        <f t="shared" si="41"/>
        <v>0.20573555392671475</v>
      </c>
      <c r="L424" s="9">
        <f t="shared" si="38"/>
        <v>716.02042495751925</v>
      </c>
    </row>
    <row r="425" spans="1:12">
      <c r="A425" s="2"/>
      <c r="B425" s="2"/>
      <c r="C425">
        <v>1993.125</v>
      </c>
      <c r="D425">
        <v>357.42</v>
      </c>
      <c r="E425" s="1">
        <f t="shared" si="39"/>
        <v>2169</v>
      </c>
      <c r="F425" s="4">
        <f>F424*SUM(economy!Z215:AB215)/SUM(economy!Z214:AB214)</f>
        <v>1517.3221778632046</v>
      </c>
      <c r="G425" s="9">
        <f t="shared" si="41"/>
        <v>146.36710380064596</v>
      </c>
      <c r="H425" s="9">
        <f t="shared" si="41"/>
        <v>170.64946964969337</v>
      </c>
      <c r="I425" s="9">
        <f t="shared" si="41"/>
        <v>110.21220682724575</v>
      </c>
      <c r="J425" s="9">
        <f t="shared" si="41"/>
        <v>11.580095331214279</v>
      </c>
      <c r="K425" s="9">
        <f t="shared" si="41"/>
        <v>0.19717443052925759</v>
      </c>
      <c r="L425" s="9">
        <f t="shared" si="38"/>
        <v>714.00605003932856</v>
      </c>
    </row>
    <row r="426" spans="1:12">
      <c r="A426" s="2"/>
      <c r="B426" s="2"/>
      <c r="C426">
        <v>1993.2083</v>
      </c>
      <c r="D426">
        <v>358.59</v>
      </c>
      <c r="E426" s="1">
        <f t="shared" si="39"/>
        <v>2170</v>
      </c>
      <c r="F426" s="4">
        <f>F425*SUM(economy!Z216:AB216)/SUM(economy!Z215:AB215)</f>
        <v>1493.0385284678086</v>
      </c>
      <c r="G426" s="9">
        <f t="shared" si="41"/>
        <v>146.45971031854373</v>
      </c>
      <c r="H426" s="9">
        <f t="shared" si="41"/>
        <v>170.32247942235813</v>
      </c>
      <c r="I426" s="9">
        <f t="shared" si="41"/>
        <v>108.9608252131991</v>
      </c>
      <c r="J426" s="9">
        <f t="shared" si="41"/>
        <v>11.09665034857685</v>
      </c>
      <c r="K426" s="9">
        <f t="shared" si="41"/>
        <v>0.19082812042564595</v>
      </c>
      <c r="L426" s="9">
        <f t="shared" si="38"/>
        <v>712.03049342310351</v>
      </c>
    </row>
    <row r="427" spans="1:12">
      <c r="A427" s="2"/>
      <c r="B427" s="2"/>
      <c r="C427">
        <v>1993.2917</v>
      </c>
      <c r="D427">
        <v>359.39</v>
      </c>
      <c r="E427" s="1">
        <f t="shared" si="39"/>
        <v>2171</v>
      </c>
      <c r="F427" s="4">
        <f>F426*SUM(economy!Z217:AB217)/SUM(economy!Z216:AB216)</f>
        <v>1468.978951361737</v>
      </c>
      <c r="G427" s="9">
        <f t="shared" si="41"/>
        <v>146.55083473577415</v>
      </c>
      <c r="H427" s="9">
        <f t="shared" si="41"/>
        <v>169.9941086000423</v>
      </c>
      <c r="I427" s="9">
        <f t="shared" si="41"/>
        <v>107.72259216610459</v>
      </c>
      <c r="J427" s="9">
        <f t="shared" si="41"/>
        <v>10.63797286432562</v>
      </c>
      <c r="K427" s="9">
        <f t="shared" si="41"/>
        <v>0.18583881133535785</v>
      </c>
      <c r="L427" s="9">
        <f t="shared" si="38"/>
        <v>710.09134717758207</v>
      </c>
    </row>
    <row r="428" spans="1:12">
      <c r="A428" s="2"/>
      <c r="B428" s="2"/>
      <c r="C428">
        <v>1993.375</v>
      </c>
      <c r="D428">
        <v>360.3</v>
      </c>
      <c r="E428" s="1">
        <f t="shared" si="39"/>
        <v>2172</v>
      </c>
      <c r="F428" s="4">
        <f>F427*SUM(economy!Z218:AB218)/SUM(economy!Z217:AB217)</f>
        <v>1445.1758772061096</v>
      </c>
      <c r="G428" s="9">
        <f t="shared" si="41"/>
        <v>146.64049072811079</v>
      </c>
      <c r="H428" s="9">
        <f t="shared" si="41"/>
        <v>169.66438202045555</v>
      </c>
      <c r="I428" s="9">
        <f t="shared" si="41"/>
        <v>106.49736486124092</v>
      </c>
      <c r="J428" s="9">
        <f t="shared" si="41"/>
        <v>10.202674288707685</v>
      </c>
      <c r="K428" s="9">
        <f t="shared" si="41"/>
        <v>0.18168308479070147</v>
      </c>
      <c r="L428" s="9">
        <f t="shared" si="38"/>
        <v>708.18659498330567</v>
      </c>
    </row>
    <row r="429" spans="1:12">
      <c r="A429" s="2"/>
      <c r="B429" s="2"/>
      <c r="C429">
        <v>1993.4583</v>
      </c>
      <c r="D429">
        <v>359.64</v>
      </c>
      <c r="E429" s="1">
        <f t="shared" si="39"/>
        <v>2173</v>
      </c>
      <c r="F429" s="4">
        <f>F428*SUM(economy!Z219:AB219)/SUM(economy!Z218:AB218)</f>
        <v>1421.6181627252734</v>
      </c>
      <c r="G429" s="9">
        <f t="shared" si="41"/>
        <v>146.72869395066328</v>
      </c>
      <c r="H429" s="9">
        <f t="shared" si="41"/>
        <v>169.33332749811072</v>
      </c>
      <c r="I429" s="9">
        <f t="shared" si="41"/>
        <v>105.28500726318016</v>
      </c>
      <c r="J429" s="9">
        <f t="shared" si="41"/>
        <v>9.789449164152817</v>
      </c>
      <c r="K429" s="9">
        <f t="shared" si="41"/>
        <v>0.17804499400941171</v>
      </c>
      <c r="L429" s="9">
        <f t="shared" si="38"/>
        <v>706.31452287011643</v>
      </c>
    </row>
    <row r="430" spans="1:12">
      <c r="A430" s="2"/>
      <c r="B430" s="2"/>
      <c r="C430">
        <v>1993.5417</v>
      </c>
      <c r="D430">
        <v>357.45</v>
      </c>
      <c r="E430" s="1">
        <f t="shared" si="39"/>
        <v>2174</v>
      </c>
      <c r="F430" s="4">
        <f>F429*SUM(economy!Z220:AB220)/SUM(economy!Z219:AB219)</f>
        <v>1398.3139192122621</v>
      </c>
      <c r="G430" s="9">
        <f t="shared" si="41"/>
        <v>146.81545937843524</v>
      </c>
      <c r="H430" s="9">
        <f t="shared" si="41"/>
        <v>169.00097172468517</v>
      </c>
      <c r="I430" s="9">
        <f t="shared" si="41"/>
        <v>104.08538348833855</v>
      </c>
      <c r="J430" s="9">
        <f t="shared" si="41"/>
        <v>9.3970653018814065</v>
      </c>
      <c r="K430" s="9">
        <f t="shared" si="41"/>
        <v>0.17473238442272576</v>
      </c>
      <c r="L430" s="9">
        <f t="shared" si="38"/>
        <v>704.4736122777631</v>
      </c>
    </row>
    <row r="431" spans="1:12">
      <c r="A431" s="2"/>
      <c r="B431" s="2"/>
      <c r="C431">
        <v>1993.625</v>
      </c>
      <c r="D431">
        <v>355.76</v>
      </c>
      <c r="E431" s="1">
        <f t="shared" si="39"/>
        <v>2175</v>
      </c>
      <c r="F431" s="4">
        <f>F430*SUM(economy!Z221:AB221)/SUM(economy!Z220:AB220)</f>
        <v>1375.2622021808722</v>
      </c>
      <c r="G431" s="9">
        <f t="shared" si="41"/>
        <v>146.90080248148575</v>
      </c>
      <c r="H431" s="9">
        <f t="shared" si="41"/>
        <v>168.66734208005042</v>
      </c>
      <c r="I431" s="9">
        <f t="shared" si="41"/>
        <v>102.89836069564349</v>
      </c>
      <c r="J431" s="9">
        <f t="shared" si="41"/>
        <v>9.0243618562146999</v>
      </c>
      <c r="K431" s="9">
        <f t="shared" si="41"/>
        <v>0.17162908920516473</v>
      </c>
      <c r="L431" s="9">
        <f t="shared" si="38"/>
        <v>702.66249620259953</v>
      </c>
    </row>
    <row r="432" spans="1:12">
      <c r="A432" s="2"/>
      <c r="B432" s="2"/>
      <c r="C432">
        <v>1993.7083</v>
      </c>
      <c r="D432">
        <v>354.14</v>
      </c>
      <c r="E432" s="1">
        <f t="shared" si="39"/>
        <v>2176</v>
      </c>
      <c r="F432" s="4">
        <f>F431*SUM(economy!Z222:AB222)/SUM(economy!Z221:AB221)</f>
        <v>1352.4660674072275</v>
      </c>
      <c r="G432" s="9">
        <f t="shared" si="41"/>
        <v>146.98473867222918</v>
      </c>
      <c r="H432" s="9">
        <f t="shared" si="41"/>
        <v>168.33246578007098</v>
      </c>
      <c r="I432" s="9">
        <f t="shared" si="41"/>
        <v>101.72380768520244</v>
      </c>
      <c r="J432" s="9">
        <f t="shared" si="41"/>
        <v>8.670244186082849</v>
      </c>
      <c r="K432" s="9">
        <f t="shared" si="41"/>
        <v>0.16866460527335891</v>
      </c>
      <c r="L432" s="9">
        <f t="shared" si="38"/>
        <v>700.87992092885884</v>
      </c>
    </row>
    <row r="433" spans="1:12">
      <c r="A433" s="2"/>
      <c r="B433" s="2"/>
      <c r="C433">
        <v>1993.7917</v>
      </c>
      <c r="D433">
        <v>354.23</v>
      </c>
      <c r="E433" s="1">
        <f t="shared" si="39"/>
        <v>2177</v>
      </c>
      <c r="F433" s="4">
        <f>F432*SUM(economy!Z223:AB223)/SUM(economy!Z222:AB222)</f>
        <v>1329.9264153460731</v>
      </c>
      <c r="G433" s="9">
        <f t="shared" si="41"/>
        <v>147.06728354958267</v>
      </c>
      <c r="H433" s="9">
        <f t="shared" si="41"/>
        <v>167.99637025266702</v>
      </c>
      <c r="I433" s="9">
        <f t="shared" si="41"/>
        <v>100.56159547725235</v>
      </c>
      <c r="J433" s="9">
        <f t="shared" si="41"/>
        <v>8.3336805424781044</v>
      </c>
      <c r="K433" s="9">
        <f t="shared" si="41"/>
        <v>0.16579631380930804</v>
      </c>
      <c r="L433" s="9">
        <f t="shared" si="38"/>
        <v>699.12472613578939</v>
      </c>
    </row>
    <row r="434" spans="1:12">
      <c r="A434" s="2"/>
      <c r="B434" s="2"/>
      <c r="C434">
        <v>1993.875</v>
      </c>
      <c r="D434">
        <v>355.53</v>
      </c>
      <c r="E434" s="1">
        <f t="shared" si="39"/>
        <v>2178</v>
      </c>
      <c r="F434" s="4">
        <f>F433*SUM(economy!Z224:AB224)/SUM(economy!Z223:AB223)</f>
        <v>1307.6449650668737</v>
      </c>
      <c r="G434" s="9">
        <f t="shared" si="41"/>
        <v>147.14845276742068</v>
      </c>
      <c r="H434" s="9">
        <f t="shared" si="41"/>
        <v>167.65908293485347</v>
      </c>
      <c r="I434" s="9">
        <f t="shared" si="41"/>
        <v>99.411596958555592</v>
      </c>
      <c r="J434" s="9">
        <f t="shared" si="41"/>
        <v>8.0136982226570375</v>
      </c>
      <c r="K434" s="9">
        <f t="shared" si="41"/>
        <v>0.16299840746808489</v>
      </c>
      <c r="L434" s="9">
        <f t="shared" si="38"/>
        <v>697.39582929095491</v>
      </c>
    </row>
    <row r="435" spans="1:12">
      <c r="A435" s="2"/>
      <c r="B435" s="2"/>
      <c r="C435">
        <v>1993.9583</v>
      </c>
      <c r="D435">
        <v>357.03</v>
      </c>
      <c r="E435" s="1">
        <f t="shared" si="39"/>
        <v>2179</v>
      </c>
      <c r="F435" s="4">
        <f>F434*SUM(economy!Z225:AB225)/SUM(economy!Z224:AB224)</f>
        <v>1285.6227898467255</v>
      </c>
      <c r="G435" s="9">
        <f t="shared" si="41"/>
        <v>147.22826208453745</v>
      </c>
      <c r="H435" s="9">
        <f t="shared" si="41"/>
        <v>167.32063134958014</v>
      </c>
      <c r="I435" s="9">
        <f t="shared" si="41"/>
        <v>98.273686980330623</v>
      </c>
      <c r="J435" s="9">
        <f t="shared" si="41"/>
        <v>7.7093802930946289</v>
      </c>
      <c r="K435" s="9">
        <f t="shared" si="41"/>
        <v>0.16025531401123197</v>
      </c>
      <c r="L435" s="9">
        <f t="shared" si="38"/>
        <v>695.69221602155403</v>
      </c>
    </row>
    <row r="436" spans="1:12">
      <c r="A436" s="2"/>
      <c r="B436" s="2"/>
      <c r="C436">
        <v>1994.0417</v>
      </c>
      <c r="D436">
        <v>358.36</v>
      </c>
      <c r="E436" s="1">
        <f t="shared" si="39"/>
        <v>2180</v>
      </c>
      <c r="F436" s="4">
        <f>F435*SUM(economy!Z226:AB226)/SUM(economy!Z225:AB225)</f>
        <v>1263.8610604505225</v>
      </c>
      <c r="G436" s="9">
        <f t="shared" si="41"/>
        <v>147.30672732523232</v>
      </c>
      <c r="H436" s="9">
        <f t="shared" si="41"/>
        <v>166.98104304485759</v>
      </c>
      <c r="I436" s="9">
        <f t="shared" si="41"/>
        <v>97.147742234863458</v>
      </c>
      <c r="J436" s="9">
        <f t="shared" si="41"/>
        <v>7.419862327766932</v>
      </c>
      <c r="K436" s="9">
        <f t="shared" si="41"/>
        <v>0.15755763878728052</v>
      </c>
      <c r="L436" s="9">
        <f t="shared" si="38"/>
        <v>694.01293257150758</v>
      </c>
    </row>
    <row r="437" spans="1:12">
      <c r="A437" s="2"/>
      <c r="B437" s="2"/>
      <c r="C437">
        <v>1994.125</v>
      </c>
      <c r="D437">
        <v>359.04</v>
      </c>
      <c r="E437" s="1">
        <f t="shared" si="39"/>
        <v>2181</v>
      </c>
      <c r="F437" s="4">
        <f>F436*SUM(economy!Z227:AB227)/SUM(economy!Z226:AB226)</f>
        <v>1242.3606653299887</v>
      </c>
      <c r="G437" s="9">
        <f t="shared" si="41"/>
        <v>147.38386438525981</v>
      </c>
      <c r="H437" s="9">
        <f t="shared" si="41"/>
        <v>166.64034560284193</v>
      </c>
      <c r="I437" s="9">
        <f t="shared" si="41"/>
        <v>96.033641245441785</v>
      </c>
      <c r="J437" s="9">
        <f t="shared" si="41"/>
        <v>7.1443294200048362</v>
      </c>
      <c r="K437" s="9">
        <f t="shared" si="41"/>
        <v>0.15489973861756534</v>
      </c>
      <c r="L437" s="9">
        <f t="shared" si="38"/>
        <v>692.35708039216593</v>
      </c>
    </row>
    <row r="438" spans="1:12">
      <c r="A438" s="2"/>
      <c r="B438" s="2"/>
      <c r="C438">
        <v>1994.2083</v>
      </c>
      <c r="D438">
        <v>360.11</v>
      </c>
      <c r="E438" s="1">
        <f t="shared" si="39"/>
        <v>2182</v>
      </c>
      <c r="F438" s="4">
        <f>F437*SUM(economy!Z228:AB228)/SUM(economy!Z227:AB227)</f>
        <v>1221.1224154522149</v>
      </c>
      <c r="G438" s="9">
        <f t="shared" si="41"/>
        <v>147.45968921459919</v>
      </c>
      <c r="H438" s="9">
        <f t="shared" si="41"/>
        <v>166.29856661323268</v>
      </c>
      <c r="I438" s="9">
        <f t="shared" si="41"/>
        <v>94.931264299364798</v>
      </c>
      <c r="J438" s="9">
        <f t="shared" si="41"/>
        <v>6.8820133204736607</v>
      </c>
      <c r="K438" s="9">
        <f t="shared" si="41"/>
        <v>0.15227823245255637</v>
      </c>
      <c r="L438" s="9">
        <f t="shared" si="38"/>
        <v>690.72381168012294</v>
      </c>
    </row>
    <row r="439" spans="1:12">
      <c r="A439" s="2"/>
      <c r="B439" s="2"/>
      <c r="C439">
        <v>1994.2917</v>
      </c>
      <c r="D439">
        <v>361.36</v>
      </c>
      <c r="E439" s="1">
        <f t="shared" si="39"/>
        <v>2183</v>
      </c>
      <c r="F439" s="4">
        <f>F438*SUM(economy!Z229:AB229)/SUM(economy!Z228:AB228)</f>
        <v>1200.1469380653289</v>
      </c>
      <c r="G439" s="9">
        <f t="shared" ref="G439:K454" si="42">G438*(1-G$5)+G$4*$F438*$L$4/1000</f>
        <v>147.53421781272539</v>
      </c>
      <c r="H439" s="9">
        <f t="shared" si="42"/>
        <v>165.9557336659764</v>
      </c>
      <c r="I439" s="9">
        <f t="shared" si="42"/>
        <v>93.840493412624767</v>
      </c>
      <c r="J439" s="9">
        <f t="shared" si="42"/>
        <v>6.6321897626918807</v>
      </c>
      <c r="K439" s="9">
        <f t="shared" si="42"/>
        <v>0.14969110765562393</v>
      </c>
      <c r="L439" s="9">
        <f t="shared" si="38"/>
        <v>689.11232576167401</v>
      </c>
    </row>
    <row r="440" spans="1:12">
      <c r="A440" s="2"/>
      <c r="B440" s="2"/>
      <c r="C440">
        <v>1994.375</v>
      </c>
      <c r="D440">
        <v>361.78</v>
      </c>
      <c r="E440" s="1">
        <f t="shared" si="39"/>
        <v>2184</v>
      </c>
      <c r="F440" s="4">
        <f>F439*SUM(economy!Z230:AB230)/SUM(economy!Z229:AB229)</f>
        <v>1179.4347399217663</v>
      </c>
      <c r="G440" s="9">
        <f t="shared" si="42"/>
        <v>147.60746621739605</v>
      </c>
      <c r="H440" s="9">
        <f t="shared" si="42"/>
        <v>165.6118743340154</v>
      </c>
      <c r="I440" s="9">
        <f t="shared" si="42"/>
        <v>92.761212279102423</v>
      </c>
      <c r="J440" s="9">
        <f t="shared" si="42"/>
        <v>6.3941759288657449</v>
      </c>
      <c r="K440" s="9">
        <f t="shared" si="42"/>
        <v>0.14713717294921416</v>
      </c>
      <c r="L440" s="9">
        <f t="shared" si="38"/>
        <v>687.52186593232886</v>
      </c>
    </row>
    <row r="441" spans="1:12">
      <c r="A441" s="2"/>
      <c r="B441" s="2"/>
      <c r="C441">
        <v>1994.4583</v>
      </c>
      <c r="D441">
        <v>360.94</v>
      </c>
      <c r="E441" s="1">
        <f t="shared" si="39"/>
        <v>2185</v>
      </c>
      <c r="F441" s="4">
        <f>F440*SUM(economy!Z231:AB231)/SUM(economy!Z230:AB230)</f>
        <v>1158.9861762673938</v>
      </c>
      <c r="G441" s="9">
        <f t="shared" si="42"/>
        <v>147.67945049729738</v>
      </c>
      <c r="H441" s="9">
        <f t="shared" si="42"/>
        <v>165.26701616202041</v>
      </c>
      <c r="I441" s="9">
        <f t="shared" si="42"/>
        <v>91.693306229942678</v>
      </c>
      <c r="J441" s="9">
        <f t="shared" si="42"/>
        <v>6.1673280679133651</v>
      </c>
      <c r="K441" s="9">
        <f t="shared" si="42"/>
        <v>0.1446157295781606</v>
      </c>
      <c r="L441" s="9">
        <f t="shared" si="38"/>
        <v>685.95171668675198</v>
      </c>
    </row>
    <row r="442" spans="1:12">
      <c r="A442" s="2"/>
      <c r="B442" s="2"/>
      <c r="C442">
        <v>1994.5417</v>
      </c>
      <c r="D442">
        <v>359.51</v>
      </c>
      <c r="E442" s="1">
        <f t="shared" si="39"/>
        <v>2186</v>
      </c>
      <c r="F442" s="4">
        <f>F441*SUM(economy!Z232:AB232)/SUM(economy!Z231:AB231)</f>
        <v>1138.8014735709926</v>
      </c>
      <c r="G442" s="9">
        <f t="shared" si="42"/>
        <v>147.75018674279727</v>
      </c>
      <c r="H442" s="9">
        <f t="shared" si="42"/>
        <v>164.92118665224237</v>
      </c>
      <c r="I442" s="9">
        <f t="shared" si="42"/>
        <v>90.636662188816729</v>
      </c>
      <c r="J442" s="9">
        <f t="shared" si="42"/>
        <v>5.9510392459238242</v>
      </c>
      <c r="K442" s="9">
        <f t="shared" si="42"/>
        <v>0.14212637040424084</v>
      </c>
      <c r="L442" s="9">
        <f t="shared" si="38"/>
        <v>684.40120120018446</v>
      </c>
    </row>
    <row r="443" spans="1:12">
      <c r="A443" s="2"/>
      <c r="B443" s="2"/>
      <c r="C443">
        <v>1994.625</v>
      </c>
      <c r="D443">
        <v>357.59</v>
      </c>
      <c r="E443" s="1">
        <f t="shared" si="39"/>
        <v>2187</v>
      </c>
      <c r="F443" s="4">
        <f>F442*SUM(economy!Z233:AB233)/SUM(economy!Z232:AB232)</f>
        <v>1118.8807210564944</v>
      </c>
      <c r="G443" s="9">
        <f t="shared" si="42"/>
        <v>147.81969105808565</v>
      </c>
      <c r="H443" s="9">
        <f t="shared" si="42"/>
        <v>164.57441325253734</v>
      </c>
      <c r="I443" s="9">
        <f t="shared" si="42"/>
        <v>89.591168631199366</v>
      </c>
      <c r="J443" s="9">
        <f t="shared" si="42"/>
        <v>5.7447372277932685</v>
      </c>
      <c r="K443" s="9">
        <f t="shared" si="42"/>
        <v>0.13966885911797738</v>
      </c>
      <c r="L443" s="9">
        <f t="shared" si="38"/>
        <v>682.86967902873357</v>
      </c>
    </row>
    <row r="444" spans="1:12">
      <c r="A444" s="2"/>
      <c r="B444" s="2"/>
      <c r="C444">
        <v>1994.7083</v>
      </c>
      <c r="D444">
        <v>355.86</v>
      </c>
      <c r="E444" s="1">
        <f t="shared" si="39"/>
        <v>2188</v>
      </c>
      <c r="F444" s="4">
        <f>F443*SUM(economy!Z234:AB234)/SUM(economy!Z233:AB233)</f>
        <v>1099.2238808762345</v>
      </c>
      <c r="G444" s="9">
        <f t="shared" si="42"/>
        <v>147.88797955279801</v>
      </c>
      <c r="H444" s="9">
        <f t="shared" si="42"/>
        <v>164.2267233436294</v>
      </c>
      <c r="I444" s="9">
        <f t="shared" si="42"/>
        <v>88.556715542920784</v>
      </c>
      <c r="J444" s="9">
        <f t="shared" si="42"/>
        <v>5.5478824788825944</v>
      </c>
      <c r="K444" s="9">
        <f t="shared" si="42"/>
        <v>0.13724305657934399</v>
      </c>
      <c r="L444" s="9">
        <f t="shared" si="38"/>
        <v>681.35654397481005</v>
      </c>
    </row>
    <row r="445" spans="1:12">
      <c r="C445">
        <v>1994.7917</v>
      </c>
      <c r="D445">
        <v>356.21</v>
      </c>
      <c r="E445" s="1">
        <f t="shared" si="39"/>
        <v>2189</v>
      </c>
      <c r="F445" s="4">
        <f>F444*SUM(economy!Z235:AB235)/SUM(economy!Z234:AB234)</f>
        <v>1079.8307870082215</v>
      </c>
      <c r="G445" s="9">
        <f t="shared" si="42"/>
        <v>147.95506833425995</v>
      </c>
      <c r="H445" s="9">
        <f t="shared" si="42"/>
        <v>163.87814422736361</v>
      </c>
      <c r="I445" s="9">
        <f t="shared" si="42"/>
        <v>87.53319438080311</v>
      </c>
      <c r="J445" s="9">
        <f t="shared" si="42"/>
        <v>5.3599662820281972</v>
      </c>
      <c r="K445" s="9">
        <f t="shared" si="42"/>
        <v>0.13484887661876302</v>
      </c>
      <c r="L445" s="9">
        <f t="shared" si="38"/>
        <v>679.86122210107374</v>
      </c>
    </row>
    <row r="446" spans="1:12">
      <c r="C446">
        <v>1994.875</v>
      </c>
      <c r="D446">
        <v>357.65</v>
      </c>
      <c r="E446" s="1">
        <f t="shared" si="39"/>
        <v>2190</v>
      </c>
      <c r="F446" s="4">
        <f>F445*SUM(economy!Z236:AB236)/SUM(economy!Z235:AB235)</f>
        <v>1060.7011512238769</v>
      </c>
      <c r="G446" s="9">
        <f t="shared" si="42"/>
        <v>148.02097349966419</v>
      </c>
      <c r="H446" s="9">
        <f t="shared" si="42"/>
        <v>163.52870311488795</v>
      </c>
      <c r="I446" s="9">
        <f t="shared" si="42"/>
        <v>86.52049803365955</v>
      </c>
      <c r="J446" s="9">
        <f t="shared" si="42"/>
        <v>5.1805089619925475</v>
      </c>
      <c r="K446" s="9">
        <f t="shared" si="42"/>
        <v>0.13248625917728402</v>
      </c>
      <c r="L446" s="9">
        <f t="shared" si="38"/>
        <v>678.3831698693815</v>
      </c>
    </row>
    <row r="447" spans="1:12">
      <c r="C447">
        <v>1994.9583</v>
      </c>
      <c r="D447">
        <v>359.1</v>
      </c>
      <c r="E447" s="1">
        <f t="shared" si="39"/>
        <v>2191</v>
      </c>
      <c r="F447" s="4">
        <f>F446*SUM(economy!Z237:AB237)/SUM(economy!Z236:AB236)</f>
        <v>1041.8345646099515</v>
      </c>
      <c r="G447" s="9">
        <f t="shared" si="42"/>
        <v>148.08571112861213</v>
      </c>
      <c r="H447" s="9">
        <f t="shared" si="42"/>
        <v>163.17842711542801</v>
      </c>
      <c r="I447" s="9">
        <f t="shared" si="42"/>
        <v>85.518520784713687</v>
      </c>
      <c r="J447" s="9">
        <f t="shared" si="42"/>
        <v>5.009058212046761</v>
      </c>
      <c r="K447" s="9">
        <f t="shared" si="42"/>
        <v>0.13015515429545405</v>
      </c>
      <c r="L447" s="9">
        <f t="shared" si="38"/>
        <v>676.92187239509599</v>
      </c>
    </row>
    <row r="448" spans="1:12">
      <c r="C448">
        <v>1995.0417</v>
      </c>
      <c r="D448">
        <v>360.04</v>
      </c>
      <c r="E448" s="1">
        <f t="shared" si="39"/>
        <v>2192</v>
      </c>
      <c r="F448" s="4">
        <f>F447*SUM(economy!Z238:AB238)/SUM(economy!Z237:AB237)</f>
        <v>1023.2305020210804</v>
      </c>
      <c r="G448" s="9">
        <f t="shared" si="42"/>
        <v>148.14929727574795</v>
      </c>
      <c r="H448" s="9">
        <f t="shared" si="42"/>
        <v>162.82734322523547</v>
      </c>
      <c r="I448" s="9">
        <f t="shared" si="42"/>
        <v>84.527158274751841</v>
      </c>
      <c r="J448" s="9">
        <f t="shared" si="42"/>
        <v>4.8451875163288749</v>
      </c>
      <c r="K448" s="9">
        <f t="shared" si="42"/>
        <v>0.127855512473528</v>
      </c>
      <c r="L448" s="9">
        <f t="shared" si="38"/>
        <v>675.47684180453757</v>
      </c>
    </row>
    <row r="449" spans="3:12">
      <c r="C449">
        <v>1995.125</v>
      </c>
      <c r="D449">
        <v>361</v>
      </c>
      <c r="E449" s="1">
        <f t="shared" si="39"/>
        <v>2193</v>
      </c>
      <c r="F449" s="4">
        <f>F448*SUM(economy!Z239:AB239)/SUM(economy!Z238:AB238)</f>
        <v>1004.8883246205229</v>
      </c>
      <c r="G449" s="9">
        <f t="shared" si="42"/>
        <v>148.21174796366472</v>
      </c>
      <c r="H449" s="9">
        <f t="shared" si="42"/>
        <v>162.47547831698506</v>
      </c>
      <c r="I449" s="9">
        <f t="shared" si="42"/>
        <v>83.546307466438861</v>
      </c>
      <c r="J449" s="9">
        <f t="shared" si="42"/>
        <v>4.6884946628504371</v>
      </c>
      <c r="K449" s="9">
        <f t="shared" si="42"/>
        <v>0.12558727903368083</v>
      </c>
      <c r="L449" s="9">
        <f t="shared" si="38"/>
        <v>674.04761568897266</v>
      </c>
    </row>
    <row r="450" spans="3:12">
      <c r="C450">
        <v>1995.2083</v>
      </c>
      <c r="D450">
        <v>361.98</v>
      </c>
      <c r="E450" s="1">
        <f t="shared" si="39"/>
        <v>2194</v>
      </c>
      <c r="F450" s="4">
        <f>F449*SUM(economy!Z240:AB240)/SUM(economy!Z239:AB239)</f>
        <v>986.80728374593934</v>
      </c>
      <c r="G450" s="9">
        <f t="shared" si="42"/>
        <v>148.27307917596551</v>
      </c>
      <c r="H450" s="9">
        <f t="shared" si="42"/>
        <v>162.12285912943938</v>
      </c>
      <c r="I450" s="9">
        <f t="shared" si="42"/>
        <v>82.575866609494724</v>
      </c>
      <c r="J450" s="9">
        <f t="shared" si="42"/>
        <v>4.5386003417485608</v>
      </c>
      <c r="K450" s="9">
        <f t="shared" si="42"/>
        <v>0.12335039081980001</v>
      </c>
      <c r="L450" s="9">
        <f t="shared" si="38"/>
        <v>672.63375564746798</v>
      </c>
    </row>
    <row r="451" spans="3:12">
      <c r="C451">
        <v>1995.2917</v>
      </c>
      <c r="D451">
        <v>363.44</v>
      </c>
      <c r="E451" s="1">
        <f t="shared" si="39"/>
        <v>2195</v>
      </c>
      <c r="F451" s="4">
        <f>F450*SUM(economy!Z241:AB241)/SUM(economy!Z240:AB240)</f>
        <v>968.98652387693335</v>
      </c>
      <c r="G451" s="9">
        <f t="shared" si="42"/>
        <v>148.33330685056032</v>
      </c>
      <c r="H451" s="9">
        <f t="shared" si="42"/>
        <v>161.76951225750489</v>
      </c>
      <c r="I451" s="9">
        <f t="shared" si="42"/>
        <v>81.615735206919226</v>
      </c>
      <c r="J451" s="9">
        <f t="shared" si="42"/>
        <v>4.3951468240691653</v>
      </c>
      <c r="K451" s="9">
        <f t="shared" si="42"/>
        <v>0.12114477437730031</v>
      </c>
      <c r="L451" s="9">
        <f t="shared" si="38"/>
        <v>671.23484591343095</v>
      </c>
    </row>
    <row r="452" spans="3:12">
      <c r="C452">
        <v>1995.375</v>
      </c>
      <c r="D452">
        <v>363.83</v>
      </c>
      <c r="E452" s="1">
        <f t="shared" si="39"/>
        <v>2196</v>
      </c>
      <c r="F452" s="4">
        <f>F451*SUM(economy!Z242:AB242)/SUM(economy!Z241:AB241)</f>
        <v>951.42508625327105</v>
      </c>
      <c r="G452" s="9">
        <f t="shared" si="42"/>
        <v>148.39244687314437</v>
      </c>
      <c r="H452" s="9">
        <f t="shared" si="42"/>
        <v>161.41546414259415</v>
      </c>
      <c r="I452" s="9">
        <f t="shared" si="42"/>
        <v>80.665813982115907</v>
      </c>
      <c r="J452" s="9">
        <f t="shared" si="42"/>
        <v>4.2577967163754753</v>
      </c>
      <c r="K452" s="9">
        <f t="shared" si="42"/>
        <v>0.11897034498844686</v>
      </c>
      <c r="L452" s="9">
        <f t="shared" si="38"/>
        <v>669.85049205921837</v>
      </c>
    </row>
    <row r="453" spans="3:12">
      <c r="C453">
        <v>1995.4583</v>
      </c>
      <c r="D453">
        <v>363.33</v>
      </c>
      <c r="E453" s="1">
        <f t="shared" si="39"/>
        <v>2197</v>
      </c>
      <c r="F453" s="4">
        <f>F452*SUM(economy!Z243:AB243)/SUM(economy!Z242:AB242)</f>
        <v>934.12191202967665</v>
      </c>
      <c r="G453" s="9">
        <f t="shared" si="42"/>
        <v>148.4505150708969</v>
      </c>
      <c r="H453" s="9">
        <f t="shared" si="42"/>
        <v>161.06074106335416</v>
      </c>
      <c r="I453" s="9">
        <f t="shared" si="42"/>
        <v>79.726004847000837</v>
      </c>
      <c r="J453" s="9">
        <f t="shared" si="42"/>
        <v>4.1262317869264988</v>
      </c>
      <c r="K453" s="9">
        <f t="shared" si="42"/>
        <v>0.11682700625711846</v>
      </c>
      <c r="L453" s="9">
        <f t="shared" si="38"/>
        <v>668.48031977443543</v>
      </c>
    </row>
    <row r="454" spans="3:12">
      <c r="C454">
        <v>1995.5417</v>
      </c>
      <c r="D454">
        <v>361.78</v>
      </c>
      <c r="E454" s="1">
        <f t="shared" si="39"/>
        <v>2198</v>
      </c>
      <c r="F454" s="4">
        <f>F453*SUM(economy!Z244:AB244)/SUM(economy!Z243:AB243)</f>
        <v>917.07584577480168</v>
      </c>
      <c r="G454" s="9">
        <f t="shared" si="42"/>
        <v>148.50752720637288</v>
      </c>
      <c r="H454" s="9">
        <f t="shared" si="42"/>
        <v>160.70536912671648</v>
      </c>
      <c r="I454" s="9">
        <f t="shared" si="42"/>
        <v>78.796210871013415</v>
      </c>
      <c r="J454" s="9">
        <f t="shared" si="42"/>
        <v>4.0001518592825169</v>
      </c>
      <c r="K454" s="9">
        <f t="shared" si="42"/>
        <v>0.11471465000506637</v>
      </c>
      <c r="L454" s="9">
        <f t="shared" si="38"/>
        <v>667.12397371339034</v>
      </c>
    </row>
    <row r="455" spans="3:12">
      <c r="C455">
        <v>1995.625</v>
      </c>
      <c r="D455">
        <v>359.33</v>
      </c>
      <c r="E455" s="1">
        <f t="shared" si="39"/>
        <v>2199</v>
      </c>
      <c r="F455" s="4">
        <f>F454*SUM(economy!Z245:AB245)/SUM(economy!Z244:AB244)</f>
        <v>900.28563870525488</v>
      </c>
      <c r="G455" s="9">
        <f t="shared" ref="G455:K470" si="43">G454*(1-G$5)+G$4*$F454*$L$4/1000</f>
        <v>148.56349897160797</v>
      </c>
      <c r="H455" s="9">
        <f t="shared" si="43"/>
        <v>160.3493742593005</v>
      </c>
      <c r="I455" s="9">
        <f t="shared" si="43"/>
        <v>77.876336251068793</v>
      </c>
      <c r="J455" s="9">
        <f t="shared" si="43"/>
        <v>3.8792737695260948</v>
      </c>
      <c r="K455" s="9">
        <f t="shared" si="43"/>
        <v>0.11263315637326275</v>
      </c>
      <c r="L455" s="9">
        <f t="shared" si="38"/>
        <v>665.78111640787665</v>
      </c>
    </row>
    <row r="456" spans="3:12">
      <c r="C456">
        <v>1995.7083</v>
      </c>
      <c r="D456">
        <v>358.32</v>
      </c>
      <c r="E456" s="1">
        <f t="shared" si="39"/>
        <v>2200</v>
      </c>
      <c r="F456" s="4">
        <f>F455*SUM(economy!Z246:AB246)/SUM(economy!Z245:AB245)</f>
        <v>883.74995211312012</v>
      </c>
      <c r="G456" s="9">
        <f t="shared" si="43"/>
        <v>148.61844598242098</v>
      </c>
      <c r="H456" s="9">
        <f t="shared" si="43"/>
        <v>159.9927821991441</v>
      </c>
      <c r="I456" s="9">
        <f t="shared" si="43"/>
        <v>76.96628628239948</v>
      </c>
      <c r="J456" s="9">
        <f t="shared" si="43"/>
        <v>3.7633303834333529</v>
      </c>
      <c r="K456" s="9">
        <f t="shared" si="43"/>
        <v>0.11058239403520416</v>
      </c>
      <c r="L456" s="9">
        <f t="shared" si="38"/>
        <v>664.45142724143307</v>
      </c>
    </row>
    <row r="457" spans="3:12">
      <c r="C457">
        <v>1995.7917</v>
      </c>
      <c r="D457">
        <v>358.14</v>
      </c>
      <c r="E457" s="1">
        <f t="shared" si="39"/>
        <v>2201</v>
      </c>
      <c r="F457" s="4">
        <f>F456*SUM(economy!Z247:AB247)/SUM(economy!Z246:AB246)</f>
        <v>867.46736062383684</v>
      </c>
      <c r="G457" s="9">
        <f t="shared" si="43"/>
        <v>148.67238377292554</v>
      </c>
      <c r="H457" s="9">
        <f t="shared" si="43"/>
        <v>159.63561848777871</v>
      </c>
      <c r="I457" s="9">
        <f t="shared" si="43"/>
        <v>76.065967330303266</v>
      </c>
      <c r="J457" s="9">
        <f t="shared" si="43"/>
        <v>3.6520696701934483</v>
      </c>
      <c r="K457" s="9">
        <f t="shared" si="43"/>
        <v>0.10856222048720293</v>
      </c>
      <c r="L457" s="9">
        <f t="shared" ref="L457:L520" si="44">SUM(G457:K457,L$5)</f>
        <v>663.13460148168815</v>
      </c>
    </row>
    <row r="458" spans="3:12">
      <c r="C458">
        <v>1995.875</v>
      </c>
      <c r="D458">
        <v>359.61</v>
      </c>
      <c r="E458" s="1">
        <f t="shared" ref="E458:E521" si="45">1+E457</f>
        <v>2202</v>
      </c>
      <c r="F458" s="4">
        <f>F457*SUM(economy!Z248:AB248)/SUM(economy!Z247:AB247)</f>
        <v>851.43635556757761</v>
      </c>
      <c r="G458" s="9">
        <f t="shared" si="43"/>
        <v>148.72532779024061</v>
      </c>
      <c r="H458" s="9">
        <f t="shared" si="43"/>
        <v>159.27790846263235</v>
      </c>
      <c r="I458" s="9">
        <f t="shared" si="43"/>
        <v>75.175286802759814</v>
      </c>
      <c r="J458" s="9">
        <f t="shared" si="43"/>
        <v>3.545253829425929</v>
      </c>
      <c r="K458" s="9">
        <f t="shared" si="43"/>
        <v>0.10657248237740993</v>
      </c>
      <c r="L458" s="9">
        <f t="shared" si="44"/>
        <v>661.83034936743616</v>
      </c>
    </row>
    <row r="459" spans="3:12">
      <c r="C459">
        <v>1995.9583</v>
      </c>
      <c r="D459">
        <v>360.82</v>
      </c>
      <c r="E459" s="1">
        <f t="shared" si="45"/>
        <v>2203</v>
      </c>
      <c r="F459" s="4">
        <f>F458*SUM(economy!Z249:AB249)/SUM(economy!Z248:AB248)</f>
        <v>835.65534822821633</v>
      </c>
      <c r="G459" s="9">
        <f t="shared" si="43"/>
        <v>148.77729338940671</v>
      </c>
      <c r="H459" s="9">
        <f t="shared" si="43"/>
        <v>158.91967724976976</v>
      </c>
      <c r="I459" s="9">
        <f t="shared" si="43"/>
        <v>74.294153123921262</v>
      </c>
      <c r="J459" s="9">
        <f t="shared" si="43"/>
        <v>3.4426584684645452</v>
      </c>
      <c r="K459" s="9">
        <f t="shared" si="43"/>
        <v>0.10461301586365751</v>
      </c>
      <c r="L459" s="9">
        <f t="shared" si="44"/>
        <v>660.53839524742602</v>
      </c>
    </row>
    <row r="460" spans="3:12">
      <c r="C460">
        <v>1996.0417</v>
      </c>
      <c r="D460">
        <v>362.2</v>
      </c>
      <c r="E460" s="1">
        <f t="shared" si="45"/>
        <v>2204</v>
      </c>
      <c r="F460" s="4">
        <f>F459*SUM(economy!Z250:AB250)/SUM(economy!Z249:AB249)</f>
        <v>820.12267316013117</v>
      </c>
      <c r="G460" s="9">
        <f t="shared" si="43"/>
        <v>148.82829582850044</v>
      </c>
      <c r="H460" s="9">
        <f t="shared" si="43"/>
        <v>158.56094975695797</v>
      </c>
      <c r="I460" s="9">
        <f t="shared" si="43"/>
        <v>73.422475708446868</v>
      </c>
      <c r="J460" s="9">
        <f t="shared" si="43"/>
        <v>3.3440718270215841</v>
      </c>
      <c r="K460" s="9">
        <f t="shared" si="43"/>
        <v>0.10268364698303614</v>
      </c>
      <c r="L460" s="9">
        <f t="shared" si="44"/>
        <v>659.25847676791</v>
      </c>
    </row>
    <row r="461" spans="3:12">
      <c r="C461">
        <v>1996.125</v>
      </c>
      <c r="D461">
        <v>363.36</v>
      </c>
      <c r="E461" s="1">
        <f t="shared" si="45"/>
        <v>2205</v>
      </c>
      <c r="F461" s="4">
        <f>F460*SUM(economy!Z251:AB251)/SUM(economy!Z250:AB250)</f>
        <v>804.83659140600957</v>
      </c>
      <c r="G461" s="9">
        <f t="shared" si="43"/>
        <v>148.87835026395152</v>
      </c>
      <c r="H461" s="9">
        <f t="shared" si="43"/>
        <v>158.2017506670621</v>
      </c>
      <c r="I461" s="9">
        <f t="shared" si="43"/>
        <v>72.560164936680295</v>
      </c>
      <c r="J461" s="9">
        <f t="shared" si="43"/>
        <v>3.2492940465339872</v>
      </c>
      <c r="K461" s="9">
        <f t="shared" si="43"/>
        <v>0.10078419203177225</v>
      </c>
      <c r="L461" s="9">
        <f t="shared" si="44"/>
        <v>657.99034410625961</v>
      </c>
    </row>
    <row r="462" spans="3:12">
      <c r="C462">
        <v>1996.2083</v>
      </c>
      <c r="D462">
        <v>364.28</v>
      </c>
      <c r="E462" s="1">
        <f t="shared" si="45"/>
        <v>2206</v>
      </c>
      <c r="F462" s="4">
        <f>F461*SUM(economy!Z252:AB252)/SUM(economy!Z251:AB251)</f>
        <v>789.79529375472589</v>
      </c>
      <c r="G462" s="9">
        <f t="shared" si="43"/>
        <v>148.92747174605611</v>
      </c>
      <c r="H462" s="9">
        <f t="shared" si="43"/>
        <v>157.84210443176161</v>
      </c>
      <c r="I462" s="9">
        <f t="shared" si="43"/>
        <v>71.707132130643615</v>
      </c>
      <c r="J462" s="9">
        <f t="shared" si="43"/>
        <v>3.158136481627106</v>
      </c>
      <c r="K462" s="9">
        <f t="shared" si="43"/>
        <v>9.8914457946706419E-2</v>
      </c>
      <c r="L462" s="9">
        <f t="shared" si="44"/>
        <v>656.73375924803508</v>
      </c>
    </row>
    <row r="463" spans="3:12">
      <c r="C463">
        <v>1996.2917</v>
      </c>
      <c r="D463">
        <v>364.69</v>
      </c>
      <c r="E463" s="1">
        <f t="shared" si="45"/>
        <v>2207</v>
      </c>
      <c r="F463" s="4">
        <f>F462*SUM(economy!Z253:AB253)/SUM(economy!Z252:AB252)</f>
        <v>774.9969039110448</v>
      </c>
      <c r="G463" s="9">
        <f t="shared" si="43"/>
        <v>148.97567521468903</v>
      </c>
      <c r="H463" s="9">
        <f t="shared" si="43"/>
        <v>157.4820352655897</v>
      </c>
      <c r="I463" s="9">
        <f t="shared" si="43"/>
        <v>70.863289530843019</v>
      </c>
      <c r="J463" s="9">
        <f t="shared" si="43"/>
        <v>3.070421051294749</v>
      </c>
      <c r="K463" s="9">
        <f t="shared" si="43"/>
        <v>9.7074242689623794E-2</v>
      </c>
      <c r="L463" s="9">
        <f t="shared" si="44"/>
        <v>655.4884953051062</v>
      </c>
    </row>
    <row r="464" spans="3:12">
      <c r="C464">
        <v>1996.375</v>
      </c>
      <c r="D464">
        <v>365.25</v>
      </c>
      <c r="E464" s="1">
        <f t="shared" si="45"/>
        <v>2208</v>
      </c>
      <c r="F464" s="4">
        <f>F463*SUM(economy!Z254:AB254)/SUM(economy!Z253:AB253)</f>
        <v>760.43948168779571</v>
      </c>
      <c r="G464" s="9">
        <f t="shared" si="43"/>
        <v>149.02297549520944</v>
      </c>
      <c r="H464" s="9">
        <f t="shared" si="43"/>
        <v>157.12156714028669</v>
      </c>
      <c r="I464" s="9">
        <f t="shared" si="43"/>
        <v>70.02855027386191</v>
      </c>
      <c r="J464" s="9">
        <f t="shared" si="43"/>
        <v>2.985979627516302</v>
      </c>
      <c r="K464" s="9">
        <f t="shared" si="43"/>
        <v>9.5263335629174412E-2</v>
      </c>
      <c r="L464" s="9">
        <f t="shared" si="44"/>
        <v>654.25433587250359</v>
      </c>
    </row>
    <row r="465" spans="3:12">
      <c r="C465">
        <v>1996.4583</v>
      </c>
      <c r="D465">
        <v>365.06</v>
      </c>
      <c r="E465" s="1">
        <f t="shared" si="45"/>
        <v>2209</v>
      </c>
      <c r="F465" s="4">
        <f>F464*SUM(economy!Z255:AB255)/SUM(economy!Z254:AB254)</f>
        <v>746.12102611351054</v>
      </c>
      <c r="G465" s="9">
        <f t="shared" si="43"/>
        <v>149.06938729456127</v>
      </c>
      <c r="H465" s="9">
        <f t="shared" si="43"/>
        <v>156.76072377946872</v>
      </c>
      <c r="I465" s="9">
        <f t="shared" si="43"/>
        <v>69.202828370734466</v>
      </c>
      <c r="J465" s="9">
        <f t="shared" si="43"/>
        <v>2.9046534591748991</v>
      </c>
      <c r="K465" s="9">
        <f t="shared" si="43"/>
        <v>9.3481517922387097E-2</v>
      </c>
      <c r="L465" s="9">
        <f t="shared" si="44"/>
        <v>653.03107442186172</v>
      </c>
    </row>
    <row r="466" spans="3:12">
      <c r="C466">
        <v>1996.5417</v>
      </c>
      <c r="D466">
        <v>363.69</v>
      </c>
      <c r="E466" s="1">
        <f t="shared" si="45"/>
        <v>2210</v>
      </c>
      <c r="F466" s="4">
        <f>F465*SUM(economy!Z256:AB256)/SUM(economy!Z255:AB255)</f>
        <v>732.03947855131037</v>
      </c>
      <c r="G466" s="9">
        <f t="shared" si="43"/>
        <v>149.11492519756351</v>
      </c>
      <c r="H466" s="9">
        <f t="shared" si="43"/>
        <v>156.39952865360291</v>
      </c>
      <c r="I466" s="9">
        <f t="shared" si="43"/>
        <v>68.386038686076276</v>
      </c>
      <c r="J466" s="9">
        <f t="shared" si="43"/>
        <v>2.8262926292500845</v>
      </c>
      <c r="K466" s="9">
        <f t="shared" si="43"/>
        <v>9.1728562891967694E-2</v>
      </c>
      <c r="L466" s="9">
        <f t="shared" si="44"/>
        <v>651.81851372938468</v>
      </c>
    </row>
    <row r="467" spans="3:12">
      <c r="C467">
        <v>1996.625</v>
      </c>
      <c r="D467">
        <v>361.55</v>
      </c>
      <c r="E467" s="1">
        <f t="shared" si="45"/>
        <v>2211</v>
      </c>
      <c r="F467" s="4">
        <f>F466*SUM(economy!Z257:AB257)/SUM(economy!Z256:AB256)</f>
        <v>718.19272573237311</v>
      </c>
      <c r="G467" s="9">
        <f t="shared" si="43"/>
        <v>149.15960366339058</v>
      </c>
      <c r="H467" s="9">
        <f t="shared" si="43"/>
        <v>156.03800497528923</v>
      </c>
      <c r="I467" s="9">
        <f t="shared" si="43"/>
        <v>67.578096917963734</v>
      </c>
      <c r="J467" s="9">
        <f t="shared" si="43"/>
        <v>2.7507555433854169</v>
      </c>
      <c r="K467" s="9">
        <f t="shared" si="43"/>
        <v>9.000423640156871E-2</v>
      </c>
      <c r="L467" s="9">
        <f t="shared" si="44"/>
        <v>650.61646533643057</v>
      </c>
    </row>
    <row r="468" spans="3:12">
      <c r="C468">
        <v>1996.7083</v>
      </c>
      <c r="D468">
        <v>359.69</v>
      </c>
      <c r="E468" s="1">
        <f t="shared" si="45"/>
        <v>2212</v>
      </c>
      <c r="F468" s="4">
        <f>F467*SUM(economy!Z258:AB258)/SUM(economy!Z257:AB257)</f>
        <v>704.57860279408044</v>
      </c>
      <c r="G468" s="9">
        <f t="shared" si="43"/>
        <v>149.20343702223809</v>
      </c>
      <c r="H468" s="9">
        <f t="shared" si="43"/>
        <v>155.67617569484</v>
      </c>
      <c r="I468" s="9">
        <f t="shared" si="43"/>
        <v>66.778919578539146</v>
      </c>
      <c r="J468" s="9">
        <f t="shared" si="43"/>
        <v>2.6779084480286404</v>
      </c>
      <c r="K468" s="9">
        <f t="shared" si="43"/>
        <v>8.830829722581815E-2</v>
      </c>
      <c r="L468" s="9">
        <f t="shared" si="44"/>
        <v>649.42474904087169</v>
      </c>
    </row>
    <row r="469" spans="3:12">
      <c r="C469">
        <v>1996.7917</v>
      </c>
      <c r="D469">
        <v>359.72</v>
      </c>
      <c r="E469" s="1">
        <f t="shared" si="45"/>
        <v>2213</v>
      </c>
      <c r="F469" s="4">
        <f>F468*SUM(economy!Z259:AB259)/SUM(economy!Z258:AB258)</f>
        <v>691.19489622837364</v>
      </c>
      <c r="G469" s="9">
        <f t="shared" si="43"/>
        <v>149.24643947217388</v>
      </c>
      <c r="H469" s="9">
        <f t="shared" si="43"/>
        <v>155.3140634961571</v>
      </c>
      <c r="I469" s="9">
        <f t="shared" si="43"/>
        <v>65.988423975332722</v>
      </c>
      <c r="J469" s="9">
        <f t="shared" si="43"/>
        <v>2.6076249764555794</v>
      </c>
      <c r="K469" s="9">
        <f t="shared" si="43"/>
        <v>8.6640497417389384E-2</v>
      </c>
      <c r="L469" s="9">
        <f t="shared" si="44"/>
        <v>648.24319241753665</v>
      </c>
    </row>
    <row r="470" spans="3:12">
      <c r="C470">
        <v>1996.875</v>
      </c>
      <c r="D470">
        <v>361.04</v>
      </c>
      <c r="E470" s="1">
        <f t="shared" si="45"/>
        <v>2214</v>
      </c>
      <c r="F470" s="4">
        <f>F469*SUM(economy!Z260:AB260)/SUM(economy!Z259:AB259)</f>
        <v>678.03934683247155</v>
      </c>
      <c r="G470" s="9">
        <f t="shared" si="43"/>
        <v>149.28862507616904</v>
      </c>
      <c r="H470" s="9">
        <f t="shared" si="43"/>
        <v>154.95169079289724</v>
      </c>
      <c r="I470" s="9">
        <f t="shared" si="43"/>
        <v>65.206528193278103</v>
      </c>
      <c r="J470" s="9">
        <f t="shared" si="43"/>
        <v>2.5397857210743182</v>
      </c>
      <c r="K470" s="9">
        <f t="shared" si="43"/>
        <v>8.5000582668060626E-2</v>
      </c>
      <c r="L470" s="9">
        <f t="shared" si="44"/>
        <v>647.07163036608677</v>
      </c>
    </row>
    <row r="471" spans="3:12">
      <c r="C471">
        <v>1996.9583</v>
      </c>
      <c r="D471">
        <v>362.39</v>
      </c>
      <c r="E471" s="1">
        <f t="shared" si="45"/>
        <v>2215</v>
      </c>
      <c r="F471" s="4">
        <f>F470*SUM(economy!Z261:AB261)/SUM(economy!Z260:AB260)</f>
        <v>665.10965256186978</v>
      </c>
      <c r="G471" s="9">
        <f t="shared" ref="G471:K486" si="46">G470*(1-G$5)+G$4*$F470*$L$4/1000</f>
        <v>149.33000775930904</v>
      </c>
      <c r="H471" s="9">
        <f t="shared" si="46"/>
        <v>154.58907972492472</v>
      </c>
      <c r="I471" s="9">
        <f t="shared" si="46"/>
        <v>64.43315107741266</v>
      </c>
      <c r="J471" s="9">
        <f t="shared" si="46"/>
        <v>2.4742778305086208</v>
      </c>
      <c r="K471" s="9">
        <f t="shared" si="46"/>
        <v>8.3388292666240121E-2</v>
      </c>
      <c r="L471" s="9">
        <f t="shared" si="44"/>
        <v>645.9099046848213</v>
      </c>
    </row>
    <row r="472" spans="3:12">
      <c r="C472">
        <v>1997.0417</v>
      </c>
      <c r="D472">
        <v>363.24</v>
      </c>
      <c r="E472" s="1">
        <f t="shared" si="45"/>
        <v>2216</v>
      </c>
      <c r="F472" s="4">
        <f>F471*SUM(economy!Z262:AB262)/SUM(economy!Z261:AB261)</f>
        <v>652.4034713881847</v>
      </c>
      <c r="G472" s="9">
        <f t="shared" si="46"/>
        <v>149.37060130617903</v>
      </c>
      <c r="H472" s="9">
        <f t="shared" si="46"/>
        <v>154.22625215504198</v>
      </c>
      <c r="I472" s="9">
        <f t="shared" si="46"/>
        <v>63.66821221623858</v>
      </c>
      <c r="J472" s="9">
        <f t="shared" si="46"/>
        <v>2.4109946300335698</v>
      </c>
      <c r="K472" s="9">
        <f t="shared" si="46"/>
        <v>8.1803361447759598E-2</v>
      </c>
      <c r="L472" s="9">
        <f t="shared" si="44"/>
        <v>644.7578636689409</v>
      </c>
    </row>
    <row r="473" spans="3:12">
      <c r="C473">
        <v>1997.125</v>
      </c>
      <c r="D473">
        <v>364.21</v>
      </c>
      <c r="E473" s="1">
        <f t="shared" si="45"/>
        <v>2217</v>
      </c>
      <c r="F473" s="4">
        <f>F472*SUM(economy!Z263:AB263)/SUM(economy!Z262:AB262)</f>
        <v>639.91842404682177</v>
      </c>
      <c r="G473" s="9">
        <f t="shared" si="46"/>
        <v>149.41041935842338</v>
      </c>
      <c r="H473" s="9">
        <f t="shared" si="46"/>
        <v>153.86322966599755</v>
      </c>
      <c r="I473" s="9">
        <f t="shared" si="46"/>
        <v>62.911631925736692</v>
      </c>
      <c r="J473" s="9">
        <f t="shared" si="46"/>
        <v>2.3498352640299527</v>
      </c>
      <c r="K473" s="9">
        <f t="shared" si="46"/>
        <v>8.0245517742812411E-2</v>
      </c>
      <c r="L473" s="9">
        <f t="shared" si="44"/>
        <v>643.61536173193031</v>
      </c>
    </row>
    <row r="474" spans="3:12">
      <c r="C474">
        <v>1997.2083</v>
      </c>
      <c r="D474">
        <v>364.65</v>
      </c>
      <c r="E474" s="1">
        <f t="shared" si="45"/>
        <v>2218</v>
      </c>
      <c r="F474" s="4">
        <f>F473*SUM(economy!Z264:AB264)/SUM(economy!Z263:AB263)</f>
        <v>627.65209679835505</v>
      </c>
      <c r="G474" s="9">
        <f t="shared" si="46"/>
        <v>149.44947541247319</v>
      </c>
      <c r="H474" s="9">
        <f t="shared" si="46"/>
        <v>153.50003355775996</v>
      </c>
      <c r="I474" s="9">
        <f t="shared" si="46"/>
        <v>62.1633312340076</v>
      </c>
      <c r="J474" s="9">
        <f t="shared" si="46"/>
        <v>2.290704359186599</v>
      </c>
      <c r="K474" s="9">
        <f t="shared" si="46"/>
        <v>7.8714485315380639E-2</v>
      </c>
      <c r="L474" s="9">
        <f t="shared" si="44"/>
        <v>642.48225904874278</v>
      </c>
    </row>
    <row r="475" spans="3:12">
      <c r="C475">
        <v>1997.2917</v>
      </c>
      <c r="D475">
        <v>366.49</v>
      </c>
      <c r="E475" s="1">
        <f t="shared" si="45"/>
        <v>2219</v>
      </c>
      <c r="F475" s="4">
        <f>F474*SUM(economy!Z265:AB265)/SUM(economy!Z264:AB264)</f>
        <v>615.60204406036576</v>
      </c>
      <c r="G475" s="9">
        <f t="shared" si="46"/>
        <v>149.48778281744211</v>
      </c>
      <c r="H475" s="9">
        <f t="shared" si="46"/>
        <v>153.13668484505877</v>
      </c>
      <c r="I475" s="9">
        <f t="shared" si="46"/>
        <v>61.423231866533847</v>
      </c>
      <c r="J475" s="9">
        <f t="shared" si="46"/>
        <v>2.2335117072670156</v>
      </c>
      <c r="K475" s="9">
        <f t="shared" si="46"/>
        <v>7.7209983298750284E-2</v>
      </c>
      <c r="L475" s="9">
        <f t="shared" si="44"/>
        <v>641.35842121960059</v>
      </c>
    </row>
    <row r="476" spans="3:12">
      <c r="C476">
        <v>1997.375</v>
      </c>
      <c r="D476">
        <v>366.77</v>
      </c>
      <c r="E476" s="1">
        <f t="shared" si="45"/>
        <v>2220</v>
      </c>
      <c r="F476" s="4">
        <f>F475*SUM(economy!Z266:AB266)/SUM(economy!Z265:AB265)</f>
        <v>603.76579107176428</v>
      </c>
      <c r="G476" s="9">
        <f t="shared" si="46"/>
        <v>149.5253547731829</v>
      </c>
      <c r="H476" s="9">
        <f t="shared" si="46"/>
        <v>152.77320425517914</v>
      </c>
      <c r="I476" s="9">
        <f t="shared" si="46"/>
        <v>60.691256232035329</v>
      </c>
      <c r="J476" s="9">
        <f t="shared" si="46"/>
        <v>2.1781719663074695</v>
      </c>
      <c r="K476" s="9">
        <f t="shared" si="46"/>
        <v>7.573172652257204E-2</v>
      </c>
      <c r="L476" s="9">
        <f t="shared" si="44"/>
        <v>640.24371895322736</v>
      </c>
    </row>
    <row r="477" spans="3:12">
      <c r="C477">
        <v>1997.4583</v>
      </c>
      <c r="D477">
        <v>365.73</v>
      </c>
      <c r="E477" s="1">
        <f t="shared" si="45"/>
        <v>2221</v>
      </c>
      <c r="F477" s="4">
        <f>F476*SUM(economy!Z267:AB267)/SUM(economy!Z266:AB266)</f>
        <v>592.14083639624687</v>
      </c>
      <c r="G477" s="9">
        <f t="shared" si="46"/>
        <v>149.56220432850654</v>
      </c>
      <c r="H477" s="9">
        <f t="shared" si="46"/>
        <v>152.409612226013</v>
      </c>
      <c r="I477" s="9">
        <f t="shared" si="46"/>
        <v>59.967327408914805</v>
      </c>
      <c r="J477" s="9">
        <f t="shared" si="46"/>
        <v>2.1246043791973954</v>
      </c>
      <c r="K477" s="9">
        <f t="shared" si="46"/>
        <v>7.4279425836319135E-2</v>
      </c>
      <c r="L477" s="9">
        <f t="shared" si="44"/>
        <v>639.13802776846808</v>
      </c>
    </row>
    <row r="478" spans="3:12">
      <c r="C478">
        <v>1997.5417</v>
      </c>
      <c r="D478">
        <v>364.46</v>
      </c>
      <c r="E478" s="1">
        <f t="shared" si="45"/>
        <v>2222</v>
      </c>
      <c r="F478" s="4">
        <f>F477*SUM(economy!Z268:AB268)/SUM(economy!Z267:AB267)</f>
        <v>580.72465449414835</v>
      </c>
      <c r="G478" s="9">
        <f t="shared" si="46"/>
        <v>149.59834437955419</v>
      </c>
      <c r="H478" s="9">
        <f t="shared" si="46"/>
        <v>152.04592890435035</v>
      </c>
      <c r="I478" s="9">
        <f t="shared" si="46"/>
        <v>59.251369132261431</v>
      </c>
      <c r="J478" s="9">
        <f t="shared" si="46"/>
        <v>2.0727325086302564</v>
      </c>
      <c r="K478" s="9">
        <f t="shared" si="46"/>
        <v>7.2852788423007714E-2</v>
      </c>
      <c r="L478" s="9">
        <f t="shared" si="44"/>
        <v>638.04122771321931</v>
      </c>
    </row>
    <row r="479" spans="3:12">
      <c r="C479">
        <v>1997.625</v>
      </c>
      <c r="D479">
        <v>362.4</v>
      </c>
      <c r="E479" s="1">
        <f t="shared" si="45"/>
        <v>2223</v>
      </c>
      <c r="F479" s="4">
        <f>F478*SUM(economy!Z269:AB269)/SUM(economy!Z268:AB268)</f>
        <v>569.51469807977071</v>
      </c>
      <c r="G479" s="9">
        <f t="shared" si="46"/>
        <v>149.63378766832614</v>
      </c>
      <c r="H479" s="9">
        <f t="shared" si="46"/>
        <v>151.68217414441688</v>
      </c>
      <c r="I479" s="9">
        <f t="shared" si="46"/>
        <v>58.543305781415178</v>
      </c>
      <c r="J479" s="9">
        <f t="shared" si="46"/>
        <v>2.022483987497687</v>
      </c>
      <c r="K479" s="9">
        <f t="shared" si="46"/>
        <v>7.1451518110222018E-2</v>
      </c>
      <c r="L479" s="9">
        <f t="shared" si="44"/>
        <v>636.95320309976614</v>
      </c>
    </row>
    <row r="480" spans="3:12">
      <c r="C480">
        <v>1997.7083</v>
      </c>
      <c r="D480">
        <v>360.44</v>
      </c>
      <c r="E480" s="1">
        <f t="shared" si="45"/>
        <v>2224</v>
      </c>
      <c r="F480" s="4">
        <f>F479*SUM(economy!Z270:AB270)/SUM(economy!Z269:AB269)</f>
        <v>558.50840061512986</v>
      </c>
      <c r="G480" s="9">
        <f t="shared" si="46"/>
        <v>149.66854678135448</v>
      </c>
      <c r="H480" s="9">
        <f t="shared" si="46"/>
        <v>151.31836750663697</v>
      </c>
      <c r="I480" s="9">
        <f t="shared" si="46"/>
        <v>57.843062368052287</v>
      </c>
      <c r="J480" s="9">
        <f t="shared" si="46"/>
        <v>1.9737902838195163</v>
      </c>
      <c r="K480" s="9">
        <f t="shared" si="46"/>
        <v>7.0075315669433536E-2</v>
      </c>
      <c r="L480" s="9">
        <f t="shared" si="44"/>
        <v>635.87384225553274</v>
      </c>
    </row>
    <row r="481" spans="3:12">
      <c r="C481">
        <v>1997.7917</v>
      </c>
      <c r="D481">
        <v>360.98</v>
      </c>
      <c r="E481" s="1">
        <f t="shared" si="45"/>
        <v>2225</v>
      </c>
      <c r="F481" s="4">
        <f>F480*SUM(economy!Z271:AB271)/SUM(economy!Z270:AB270)</f>
        <v>547.7031784914011</v>
      </c>
      <c r="G481" s="9">
        <f t="shared" si="46"/>
        <v>149.70263414852818</v>
      </c>
      <c r="H481" s="9">
        <f t="shared" si="46"/>
        <v>150.95452825663421</v>
      </c>
      <c r="I481" s="9">
        <f t="shared" si="46"/>
        <v>57.150564524805283</v>
      </c>
      <c r="J481" s="9">
        <f t="shared" si="46"/>
        <v>1.9265864793952929</v>
      </c>
      <c r="K481" s="9">
        <f t="shared" si="46"/>
        <v>6.8723879114624395E-2</v>
      </c>
      <c r="L481" s="9">
        <f t="shared" si="44"/>
        <v>634.80303728847753</v>
      </c>
    </row>
    <row r="482" spans="3:12">
      <c r="C482">
        <v>1997.875</v>
      </c>
      <c r="D482">
        <v>362.65</v>
      </c>
      <c r="E482" s="1">
        <f t="shared" si="45"/>
        <v>2226</v>
      </c>
      <c r="F482" s="4">
        <f>F481*SUM(economy!Z272:AB272)/SUM(economy!Z271:AB271)</f>
        <v>537.09643347894996</v>
      </c>
      <c r="G482" s="9">
        <f t="shared" si="46"/>
        <v>149.73606204205112</v>
      </c>
      <c r="H482" s="9">
        <f t="shared" si="46"/>
        <v>150.59067536443951</v>
      </c>
      <c r="I482" s="9">
        <f t="shared" si="46"/>
        <v>56.465738494363507</v>
      </c>
      <c r="J482" s="9">
        <f t="shared" si="46"/>
        <v>1.8808110613567917</v>
      </c>
      <c r="K482" s="9">
        <f t="shared" si="46"/>
        <v>6.7396903985826984E-2</v>
      </c>
      <c r="L482" s="9">
        <f t="shared" si="44"/>
        <v>633.74068386619672</v>
      </c>
    </row>
    <row r="483" spans="3:12">
      <c r="C483">
        <v>1997.9583</v>
      </c>
      <c r="D483">
        <v>364.51</v>
      </c>
      <c r="E483" s="1">
        <f t="shared" si="45"/>
        <v>2227</v>
      </c>
      <c r="F483" s="4">
        <f>F482*SUM(economy!Z273:AB273)/SUM(economy!Z272:AB272)</f>
        <v>526.68555467536544</v>
      </c>
      <c r="G483" s="9">
        <f t="shared" si="46"/>
        <v>149.76884257554983</v>
      </c>
      <c r="H483" s="9">
        <f t="shared" si="46"/>
        <v>150.22682750393142</v>
      </c>
      <c r="I483" s="9">
        <f t="shared" si="46"/>
        <v>55.788511119087978</v>
      </c>
      <c r="J483" s="9">
        <f t="shared" si="46"/>
        <v>1.8364057259160316</v>
      </c>
      <c r="K483" s="9">
        <f t="shared" si="46"/>
        <v>6.6094083636124387E-2</v>
      </c>
      <c r="L483" s="9">
        <f t="shared" si="44"/>
        <v>632.68668100812135</v>
      </c>
    </row>
    <row r="484" spans="3:12">
      <c r="C484">
        <v>1998.0417</v>
      </c>
      <c r="D484">
        <v>365.39</v>
      </c>
      <c r="E484" s="1">
        <f t="shared" si="45"/>
        <v>2228</v>
      </c>
      <c r="F484" s="4">
        <f>F483*SUM(economy!Z274:AB274)/SUM(economy!Z273:AB273)</f>
        <v>516.46792099063953</v>
      </c>
      <c r="G484" s="9">
        <f t="shared" si="46"/>
        <v>149.80098770329997</v>
      </c>
      <c r="H484" s="9">
        <f t="shared" si="46"/>
        <v>149.86300305246093</v>
      </c>
      <c r="I484" s="9">
        <f t="shared" si="46"/>
        <v>55.118809831058371</v>
      </c>
      <c r="J484" s="9">
        <f t="shared" si="46"/>
        <v>1.7933151935531959</v>
      </c>
      <c r="K484" s="9">
        <f t="shared" si="46"/>
        <v>6.4815109497181778E-2</v>
      </c>
      <c r="L484" s="9">
        <f t="shared" si="44"/>
        <v>631.64093088986965</v>
      </c>
    </row>
    <row r="485" spans="3:12">
      <c r="C485">
        <v>1998.125</v>
      </c>
      <c r="D485">
        <v>366.1</v>
      </c>
      <c r="E485" s="1">
        <f t="shared" si="45"/>
        <v>2229</v>
      </c>
      <c r="F485" s="4">
        <f>F484*SUM(economy!Z275:AB275)/SUM(economy!Z274:AB274)</f>
        <v>506.44090273797764</v>
      </c>
      <c r="G485" s="9">
        <f t="shared" si="46"/>
        <v>149.83250921960456</v>
      </c>
      <c r="H485" s="9">
        <f t="shared" si="46"/>
        <v>149.49922009071068</v>
      </c>
      <c r="I485" s="9">
        <f t="shared" si="46"/>
        <v>54.456562642626892</v>
      </c>
      <c r="J485" s="9">
        <f t="shared" si="46"/>
        <v>1.7514870350539713</v>
      </c>
      <c r="K485" s="9">
        <f t="shared" si="46"/>
        <v>6.3559671356974573E-2</v>
      </c>
      <c r="L485" s="9">
        <f t="shared" si="44"/>
        <v>630.60333865935308</v>
      </c>
    </row>
    <row r="486" spans="3:12">
      <c r="C486">
        <v>1998.2083</v>
      </c>
      <c r="D486">
        <v>367.36</v>
      </c>
      <c r="E486" s="1">
        <f t="shared" si="45"/>
        <v>2230</v>
      </c>
      <c r="F486" s="4">
        <f>F485*SUM(economy!Z276:AB276)/SUM(economy!Z275:AB275)</f>
        <v>496.60186433877203</v>
      </c>
      <c r="G486" s="9">
        <f t="shared" si="46"/>
        <v>149.86341875826932</v>
      </c>
      <c r="H486" s="9">
        <f t="shared" si="46"/>
        <v>149.13549640270381</v>
      </c>
      <c r="I486" s="9">
        <f t="shared" si="46"/>
        <v>53.801698137337979</v>
      </c>
      <c r="J486" s="9">
        <f t="shared" si="46"/>
        <v>1.7108715076715437</v>
      </c>
      <c r="K486" s="9">
        <f t="shared" si="46"/>
        <v>6.2327457602924879E-2</v>
      </c>
      <c r="L486" s="9">
        <f t="shared" si="44"/>
        <v>629.57381226358552</v>
      </c>
    </row>
    <row r="487" spans="3:12">
      <c r="C487">
        <v>1998.2917</v>
      </c>
      <c r="D487">
        <v>368.79</v>
      </c>
      <c r="E487" s="1">
        <f t="shared" si="45"/>
        <v>2231</v>
      </c>
      <c r="F487" s="4">
        <f>F486*SUM(economy!Z277:AB277)/SUM(economy!Z276:AB276)</f>
        <v>486.94816526691824</v>
      </c>
      <c r="G487" s="9">
        <f t="shared" ref="G487:K502" si="47">G486*(1-G$5)+G$4*$F486*$L$4/1000</f>
        <v>149.89372779224306</v>
      </c>
      <c r="H487" s="9">
        <f t="shared" si="47"/>
        <v>148.77184947606699</v>
      </c>
      <c r="I487" s="9">
        <f t="shared" si="47"/>
        <v>53.154145461376245</v>
      </c>
      <c r="J487" s="9">
        <f t="shared" si="47"/>
        <v>1.6714214009656287</v>
      </c>
      <c r="K487" s="9">
        <f t="shared" si="47"/>
        <v>6.1118155496365428E-2</v>
      </c>
      <c r="L487" s="9">
        <f t="shared" si="44"/>
        <v>628.55226228614833</v>
      </c>
    </row>
    <row r="488" spans="3:12">
      <c r="C488">
        <v>1998.375</v>
      </c>
      <c r="D488">
        <v>369.56</v>
      </c>
      <c r="E488" s="1">
        <f t="shared" si="45"/>
        <v>2232</v>
      </c>
      <c r="F488" s="4">
        <f>F487*SUM(economy!Z278:AB278)/SUM(economy!Z277:AB277)</f>
        <v>477.47716342639484</v>
      </c>
      <c r="G488" s="9">
        <f t="shared" si="47"/>
        <v>149.92344763331567</v>
      </c>
      <c r="H488" s="9">
        <f t="shared" si="47"/>
        <v>148.40829650238109</v>
      </c>
      <c r="I488" s="9">
        <f t="shared" si="47"/>
        <v>52.513834315271097</v>
      </c>
      <c r="J488" s="9">
        <f t="shared" si="47"/>
        <v>1.6330918915590682</v>
      </c>
      <c r="K488" s="9">
        <f t="shared" si="47"/>
        <v>5.9931451383344304E-2</v>
      </c>
      <c r="L488" s="9">
        <f t="shared" si="44"/>
        <v>627.53860179391029</v>
      </c>
    </row>
    <row r="489" spans="3:12">
      <c r="C489">
        <v>1998.4583</v>
      </c>
      <c r="D489">
        <v>369.13</v>
      </c>
      <c r="E489" s="1">
        <f t="shared" si="45"/>
        <v>2233</v>
      </c>
      <c r="F489" s="4">
        <f>F488*SUM(economy!Z279:AB279)/SUM(economy!Z278:AB278)</f>
        <v>468.18621472449115</v>
      </c>
      <c r="G489" s="9">
        <f t="shared" si="47"/>
        <v>149.95258943202245</v>
      </c>
      <c r="H489" s="9">
        <f t="shared" si="47"/>
        <v>148.0448543778484</v>
      </c>
      <c r="I489" s="9">
        <f t="shared" si="47"/>
        <v>51.880694946220117</v>
      </c>
      <c r="J489" s="9">
        <f t="shared" si="47"/>
        <v>1.5958404065881557</v>
      </c>
      <c r="K489" s="9">
        <f t="shared" si="47"/>
        <v>5.8767030981056415E-2</v>
      </c>
      <c r="L489" s="9">
        <f t="shared" si="44"/>
        <v>626.53274619366016</v>
      </c>
    </row>
    <row r="490" spans="3:12">
      <c r="C490">
        <v>1998.5417</v>
      </c>
      <c r="D490">
        <v>367.98</v>
      </c>
      <c r="E490" s="1">
        <f t="shared" si="45"/>
        <v>2234</v>
      </c>
      <c r="F490" s="4">
        <f>F489*SUM(economy!Z280:AB280)/SUM(economy!Z279:AB279)</f>
        <v>459.0726782976962</v>
      </c>
      <c r="G490" s="9">
        <f t="shared" si="47"/>
        <v>149.98116417752206</v>
      </c>
      <c r="H490" s="9">
        <f t="shared" si="47"/>
        <v>147.68153970391754</v>
      </c>
      <c r="I490" s="9">
        <f t="shared" si="47"/>
        <v>51.254658140451397</v>
      </c>
      <c r="J490" s="9">
        <f t="shared" si="47"/>
        <v>1.5596264949035257</v>
      </c>
      <c r="K490" s="9">
        <f t="shared" si="47"/>
        <v>5.7624579531536636E-2</v>
      </c>
      <c r="L490" s="9">
        <f t="shared" si="44"/>
        <v>625.53461309632598</v>
      </c>
    </row>
    <row r="491" spans="3:12">
      <c r="C491">
        <v>1998.625</v>
      </c>
      <c r="D491">
        <v>366.1</v>
      </c>
      <c r="E491" s="1">
        <f t="shared" si="45"/>
        <v>2235</v>
      </c>
      <c r="F491" s="4">
        <f>F490*SUM(economy!Z281:AB281)/SUM(economy!Z280:AB280)</f>
        <v>450.13391277603915</v>
      </c>
      <c r="G491" s="9">
        <f t="shared" si="47"/>
        <v>150.00918269779376</v>
      </c>
      <c r="H491" s="9">
        <f t="shared" si="47"/>
        <v>147.31836878839769</v>
      </c>
      <c r="I491" s="9">
        <f t="shared" si="47"/>
        <v>50.635655216473424</v>
      </c>
      <c r="J491" s="9">
        <f t="shared" si="47"/>
        <v>1.524411706242297</v>
      </c>
      <c r="K491" s="9">
        <f t="shared" si="47"/>
        <v>5.6503782140226319E-2</v>
      </c>
      <c r="L491" s="9">
        <f t="shared" si="44"/>
        <v>624.54412219104734</v>
      </c>
    </row>
    <row r="492" spans="3:12">
      <c r="C492">
        <v>1998.7083</v>
      </c>
      <c r="D492">
        <v>364.16</v>
      </c>
      <c r="E492" s="1">
        <f t="shared" si="45"/>
        <v>2236</v>
      </c>
      <c r="F492" s="4">
        <f>F491*SUM(economy!Z282:AB282)/SUM(economy!Z281:AB281)</f>
        <v>441.36728660588773</v>
      </c>
      <c r="G492" s="9">
        <f t="shared" si="47"/>
        <v>150.0366556596064</v>
      </c>
      <c r="H492" s="9">
        <f t="shared" si="47"/>
        <v>146.95535764621877</v>
      </c>
      <c r="I492" s="9">
        <f t="shared" si="47"/>
        <v>50.023618017854453</v>
      </c>
      <c r="J492" s="9">
        <f t="shared" si="47"/>
        <v>1.4901594768642759</v>
      </c>
      <c r="K492" s="9">
        <f t="shared" si="47"/>
        <v>5.5404323805941236E-2</v>
      </c>
      <c r="L492" s="9">
        <f t="shared" si="44"/>
        <v>623.56119512434975</v>
      </c>
    </row>
    <row r="493" spans="3:12">
      <c r="C493">
        <v>1998.7917</v>
      </c>
      <c r="D493">
        <v>364.54</v>
      </c>
      <c r="E493" s="1">
        <f t="shared" si="45"/>
        <v>2237</v>
      </c>
      <c r="F493" s="4">
        <f>F492*SUM(economy!Z283:AB283)/SUM(economy!Z282:AB282)</f>
        <v>432.77016547617461</v>
      </c>
      <c r="G493" s="9">
        <f t="shared" si="47"/>
        <v>150.06359356911756</v>
      </c>
      <c r="H493" s="9">
        <f t="shared" si="47"/>
        <v>146.59252200115895</v>
      </c>
      <c r="I493" s="9">
        <f t="shared" si="47"/>
        <v>49.418478907649551</v>
      </c>
      <c r="J493" s="9">
        <f t="shared" si="47"/>
        <v>1.4568350229329969</v>
      </c>
      <c r="K493" s="9">
        <f t="shared" si="47"/>
        <v>5.4325889923686407E-2</v>
      </c>
      <c r="L493" s="9">
        <f t="shared" si="44"/>
        <v>622.58575539078265</v>
      </c>
    </row>
    <row r="494" spans="3:12">
      <c r="C494">
        <v>1998.875</v>
      </c>
      <c r="D494">
        <v>365.67</v>
      </c>
      <c r="E494" s="1">
        <f t="shared" si="45"/>
        <v>2238</v>
      </c>
      <c r="F494" s="4">
        <f>F493*SUM(economy!Z284:AB284)/SUM(economy!Z283:AB283)</f>
        <v>424.33993731202747</v>
      </c>
      <c r="G494" s="9">
        <f t="shared" si="47"/>
        <v>150.0900067717053</v>
      </c>
      <c r="H494" s="9">
        <f t="shared" si="47"/>
        <v>146.22987728638665</v>
      </c>
      <c r="I494" s="9">
        <f t="shared" si="47"/>
        <v>48.820170761013486</v>
      </c>
      <c r="J494" s="9">
        <f t="shared" si="47"/>
        <v>1.4244052385117771</v>
      </c>
      <c r="K494" s="9">
        <f t="shared" si="47"/>
        <v>5.3268165999310765E-2</v>
      </c>
      <c r="L494" s="9">
        <f t="shared" si="44"/>
        <v>621.6177282236165</v>
      </c>
    </row>
    <row r="495" spans="3:12">
      <c r="C495">
        <v>1998.9583</v>
      </c>
      <c r="D495">
        <v>367.3</v>
      </c>
      <c r="E495" s="1">
        <f t="shared" si="45"/>
        <v>2239</v>
      </c>
      <c r="F495" s="4">
        <f>F494*SUM(economy!Z285:AB285)/SUM(economy!Z284:AB284)</f>
        <v>416.0739740220053</v>
      </c>
      <c r="G495" s="9">
        <f t="shared" si="47"/>
        <v>150.1159054533253</v>
      </c>
      <c r="H495" s="9">
        <f t="shared" si="47"/>
        <v>145.86743864734794</v>
      </c>
      <c r="I495" s="9">
        <f t="shared" si="47"/>
        <v>48.228626961667636</v>
      </c>
      <c r="J495" s="9">
        <f t="shared" si="47"/>
        <v>1.392838602320458</v>
      </c>
      <c r="K495" s="9">
        <f t="shared" si="47"/>
        <v>5.2230838649846255E-2</v>
      </c>
      <c r="L495" s="9">
        <f t="shared" si="44"/>
        <v>620.65704050331124</v>
      </c>
    </row>
    <row r="496" spans="3:12">
      <c r="C496">
        <v>1999.0417</v>
      </c>
      <c r="D496">
        <v>368.35</v>
      </c>
      <c r="E496" s="1">
        <f t="shared" si="45"/>
        <v>2240</v>
      </c>
      <c r="F496" s="4">
        <f>F495*SUM(economy!Z286:AB286)/SUM(economy!Z285:AB285)</f>
        <v>407.96970129340519</v>
      </c>
      <c r="G496" s="9">
        <f t="shared" si="47"/>
        <v>150.1412996395332</v>
      </c>
      <c r="H496" s="9">
        <f t="shared" si="47"/>
        <v>145.50522094105415</v>
      </c>
      <c r="I496" s="9">
        <f t="shared" si="47"/>
        <v>47.643781392667464</v>
      </c>
      <c r="J496" s="9">
        <f t="shared" si="47"/>
        <v>1.3621050853290815</v>
      </c>
      <c r="K496" s="9">
        <f t="shared" si="47"/>
        <v>5.1213594414339841E-2</v>
      </c>
      <c r="L496" s="9">
        <f t="shared" si="44"/>
        <v>619.7036206529981</v>
      </c>
    </row>
    <row r="497" spans="3:12">
      <c r="C497">
        <v>1999.125</v>
      </c>
      <c r="D497">
        <v>369.28</v>
      </c>
      <c r="E497" s="1">
        <f t="shared" si="45"/>
        <v>2241</v>
      </c>
      <c r="F497" s="4">
        <f>F496*SUM(economy!Z287:AB287)/SUM(economy!Z286:AB286)</f>
        <v>400.02447986488374</v>
      </c>
      <c r="G497" s="9">
        <f t="shared" si="47"/>
        <v>150.16619919876706</v>
      </c>
      <c r="H497" s="9">
        <f t="shared" si="47"/>
        <v>145.14323874192499</v>
      </c>
      <c r="I497" s="9">
        <f t="shared" si="47"/>
        <v>47.065568437779575</v>
      </c>
      <c r="J497" s="9">
        <f t="shared" si="47"/>
        <v>1.3321760718223858</v>
      </c>
      <c r="K497" s="9">
        <f t="shared" si="47"/>
        <v>5.0216122309361552E-2</v>
      </c>
      <c r="L497" s="9">
        <f t="shared" si="44"/>
        <v>618.75739857260339</v>
      </c>
    </row>
    <row r="498" spans="3:12">
      <c r="C498">
        <v>1999.2083</v>
      </c>
      <c r="D498">
        <v>369.84</v>
      </c>
      <c r="E498" s="1">
        <f t="shared" si="45"/>
        <v>2242</v>
      </c>
      <c r="F498" s="4">
        <f>F497*SUM(economy!Z288:AB288)/SUM(economy!Z287:AB287)</f>
        <v>392.23582147083977</v>
      </c>
      <c r="G498" s="9">
        <f t="shared" si="47"/>
        <v>150.19061383838323</v>
      </c>
      <c r="H498" s="9">
        <f t="shared" si="47"/>
        <v>144.78150633646766</v>
      </c>
      <c r="I498" s="9">
        <f t="shared" si="47"/>
        <v>46.493922965003335</v>
      </c>
      <c r="J498" s="9">
        <f t="shared" si="47"/>
        <v>1.3030242710385003</v>
      </c>
      <c r="K498" s="9">
        <f t="shared" si="47"/>
        <v>4.9238109804943211E-2</v>
      </c>
      <c r="L498" s="9">
        <f t="shared" si="44"/>
        <v>617.81830552069766</v>
      </c>
    </row>
    <row r="499" spans="3:12">
      <c r="C499">
        <v>1999.2917</v>
      </c>
      <c r="D499">
        <v>371.15</v>
      </c>
      <c r="E499" s="1">
        <f t="shared" si="45"/>
        <v>2243</v>
      </c>
      <c r="F499" s="4">
        <f>F498*SUM(economy!Z289:AB289)/SUM(economy!Z288:AB288)</f>
        <v>384.60099904371901</v>
      </c>
      <c r="G499" s="9">
        <f t="shared" si="47"/>
        <v>150.21455311387206</v>
      </c>
      <c r="H499" s="9">
        <f t="shared" si="47"/>
        <v>144.42003773824663</v>
      </c>
      <c r="I499" s="9">
        <f t="shared" si="47"/>
        <v>45.928780342755992</v>
      </c>
      <c r="J499" s="9">
        <f t="shared" si="47"/>
        <v>1.2746236592010285</v>
      </c>
      <c r="K499" s="9">
        <f t="shared" si="47"/>
        <v>4.8279250522095751E-2</v>
      </c>
      <c r="L499" s="9">
        <f t="shared" si="44"/>
        <v>616.88627410459776</v>
      </c>
    </row>
    <row r="500" spans="3:12">
      <c r="C500">
        <v>1999.375</v>
      </c>
      <c r="D500">
        <v>371.12</v>
      </c>
      <c r="E500" s="1">
        <f t="shared" si="45"/>
        <v>2244</v>
      </c>
      <c r="F500" s="4">
        <f>F499*SUM(economy!Z290:AB290)/SUM(economy!Z289:AB289)</f>
        <v>377.11777335321381</v>
      </c>
      <c r="G500" s="9">
        <f t="shared" si="47"/>
        <v>150.23802641428318</v>
      </c>
      <c r="H500" s="9">
        <f t="shared" si="47"/>
        <v>144.0588466662121</v>
      </c>
      <c r="I500" s="9">
        <f t="shared" si="47"/>
        <v>45.370076397279419</v>
      </c>
      <c r="J500" s="9">
        <f t="shared" si="47"/>
        <v>1.2469493791117536</v>
      </c>
      <c r="K500" s="9">
        <f t="shared" si="47"/>
        <v>4.7339230601228237E-2</v>
      </c>
      <c r="L500" s="9">
        <f t="shared" si="44"/>
        <v>615.96123808748769</v>
      </c>
    </row>
    <row r="501" spans="3:12">
      <c r="C501">
        <v>1999.4583</v>
      </c>
      <c r="D501">
        <v>370.46</v>
      </c>
      <c r="E501" s="1">
        <f t="shared" si="45"/>
        <v>2245</v>
      </c>
      <c r="F501" s="4">
        <f>F500*SUM(economy!Z291:AB291)/SUM(economy!Z290:AB290)</f>
        <v>369.78302303674297</v>
      </c>
      <c r="G501" s="9">
        <f t="shared" si="47"/>
        <v>150.26104299199957</v>
      </c>
      <c r="H501" s="9">
        <f t="shared" si="47"/>
        <v>143.69794659131659</v>
      </c>
      <c r="I501" s="9">
        <f t="shared" si="47"/>
        <v>44.817747479784998</v>
      </c>
      <c r="J501" s="9">
        <f t="shared" si="47"/>
        <v>1.2199777307655861</v>
      </c>
      <c r="K501" s="9">
        <f t="shared" si="47"/>
        <v>4.6417754548692472E-2</v>
      </c>
      <c r="L501" s="9">
        <f t="shared" si="44"/>
        <v>615.04313254841554</v>
      </c>
    </row>
    <row r="502" spans="3:12">
      <c r="C502">
        <v>1999.5417</v>
      </c>
      <c r="D502">
        <v>369.61</v>
      </c>
      <c r="E502" s="1">
        <f t="shared" si="45"/>
        <v>2246</v>
      </c>
      <c r="F502" s="4">
        <f>F501*SUM(economy!Z292:AB292)/SUM(economy!Z291:AB291)</f>
        <v>362.59538483856295</v>
      </c>
      <c r="G502" s="9">
        <f t="shared" si="47"/>
        <v>150.28361190889854</v>
      </c>
      <c r="H502" s="9">
        <f t="shared" si="47"/>
        <v>143.33735065436792</v>
      </c>
      <c r="I502" s="9">
        <f t="shared" si="47"/>
        <v>44.27173032688026</v>
      </c>
      <c r="J502" s="9">
        <f t="shared" si="47"/>
        <v>1.1936860017071078</v>
      </c>
      <c r="K502" s="9">
        <f t="shared" si="47"/>
        <v>4.5514496595686876E-2</v>
      </c>
      <c r="L502" s="9">
        <f t="shared" si="44"/>
        <v>614.1318933884495</v>
      </c>
    </row>
    <row r="503" spans="3:12">
      <c r="C503">
        <v>1999.625</v>
      </c>
      <c r="D503">
        <v>367.06</v>
      </c>
      <c r="E503" s="1">
        <f t="shared" si="45"/>
        <v>2247</v>
      </c>
      <c r="F503" s="4">
        <f>F502*SUM(economy!Z293:AB293)/SUM(economy!Z292:AB292)</f>
        <v>355.55008043698683</v>
      </c>
      <c r="G503" s="9">
        <f t="shared" ref="G503:K518" si="48">G502*(1-G$5)+G$4*$F502*$L$4/1000</f>
        <v>150.30574214365393</v>
      </c>
      <c r="H503" s="9">
        <f t="shared" si="48"/>
        <v>142.97707183201797</v>
      </c>
      <c r="I503" s="9">
        <f t="shared" si="48"/>
        <v>43.731962319524577</v>
      </c>
      <c r="J503" s="9">
        <f t="shared" si="48"/>
        <v>1.1680526169655312</v>
      </c>
      <c r="K503" s="9">
        <f t="shared" si="48"/>
        <v>4.4629195150828256E-2</v>
      </c>
      <c r="L503" s="9">
        <f t="shared" si="44"/>
        <v>613.22745810731294</v>
      </c>
    </row>
    <row r="504" spans="3:12">
      <c r="C504">
        <v>1999.7083</v>
      </c>
      <c r="D504">
        <v>364.95</v>
      </c>
      <c r="E504" s="1">
        <f t="shared" si="45"/>
        <v>2248</v>
      </c>
      <c r="F504" s="4">
        <f>F503*SUM(economy!Z294:AB294)/SUM(economy!Z293:AB293)</f>
        <v>348.64924849483884</v>
      </c>
      <c r="G504" s="9">
        <f t="shared" si="48"/>
        <v>150.32744238330503</v>
      </c>
      <c r="H504" s="9">
        <f t="shared" si="48"/>
        <v>142.61712261655069</v>
      </c>
      <c r="I504" s="9">
        <f t="shared" si="48"/>
        <v>43.198380961318719</v>
      </c>
      <c r="J504" s="9">
        <f t="shared" si="48"/>
        <v>1.1430566732444425</v>
      </c>
      <c r="K504" s="9">
        <f t="shared" si="48"/>
        <v>4.3761467216570885E-2</v>
      </c>
      <c r="L504" s="9">
        <f t="shared" si="44"/>
        <v>612.32976410163542</v>
      </c>
    </row>
    <row r="505" spans="3:12">
      <c r="C505">
        <v>1999.7917</v>
      </c>
      <c r="D505">
        <v>365.52</v>
      </c>
      <c r="E505" s="1">
        <f t="shared" si="45"/>
        <v>2249</v>
      </c>
      <c r="F505" s="4">
        <f>F504*SUM(economy!Z295:AB295)/SUM(economy!Z294:AB294)</f>
        <v>341.88093814740125</v>
      </c>
      <c r="G505" s="9">
        <f t="shared" si="48"/>
        <v>150.34872144541973</v>
      </c>
      <c r="H505" s="9">
        <f t="shared" si="48"/>
        <v>142.25751566669689</v>
      </c>
      <c r="I505" s="9">
        <f t="shared" si="48"/>
        <v>42.670924916030089</v>
      </c>
      <c r="J505" s="9">
        <f t="shared" si="48"/>
        <v>1.1186787124037985</v>
      </c>
      <c r="K505" s="9">
        <f t="shared" si="48"/>
        <v>4.2911180899866036E-2</v>
      </c>
      <c r="L505" s="9">
        <f t="shared" si="44"/>
        <v>611.43875192145038</v>
      </c>
    </row>
    <row r="506" spans="3:12">
      <c r="C506">
        <v>1999.875</v>
      </c>
      <c r="D506">
        <v>366.88</v>
      </c>
      <c r="E506" s="1">
        <f t="shared" si="45"/>
        <v>2250</v>
      </c>
      <c r="F506" s="4">
        <f>F505*SUM(economy!Z296:AB296)/SUM(economy!Z295:AB295)</f>
        <v>335.26261054379927</v>
      </c>
      <c r="G506" s="9">
        <f t="shared" si="48"/>
        <v>150.36958741817051</v>
      </c>
      <c r="H506" s="9">
        <f t="shared" si="48"/>
        <v>141.89826248421582</v>
      </c>
      <c r="I506" s="9">
        <f t="shared" si="48"/>
        <v>42.149531875283699</v>
      </c>
      <c r="J506" s="9">
        <f t="shared" si="48"/>
        <v>1.0948989852022706</v>
      </c>
      <c r="K506" s="9">
        <f t="shared" si="48"/>
        <v>4.2077695130074949E-2</v>
      </c>
      <c r="L506" s="9">
        <f t="shared" si="44"/>
        <v>610.5543584580023</v>
      </c>
    </row>
    <row r="507" spans="3:12">
      <c r="C507">
        <v>1999.9583</v>
      </c>
      <c r="D507">
        <v>368.26</v>
      </c>
      <c r="E507" s="1">
        <f t="shared" si="45"/>
        <v>2251</v>
      </c>
      <c r="F507" s="4">
        <f>F506*SUM(economy!Z297:AB297)/SUM(economy!Z296:AB296)</f>
        <v>328.74941201220616</v>
      </c>
      <c r="G507" s="9">
        <f t="shared" si="48"/>
        <v>150.39004945543374</v>
      </c>
      <c r="H507" s="9">
        <f t="shared" si="48"/>
        <v>141.53937617876963</v>
      </c>
      <c r="I507" s="9">
        <f t="shared" si="48"/>
        <v>41.634142990317173</v>
      </c>
      <c r="J507" s="9">
        <f t="shared" si="48"/>
        <v>1.0717009200412475</v>
      </c>
      <c r="K507" s="9">
        <f t="shared" si="48"/>
        <v>4.126144085045956E-2</v>
      </c>
      <c r="L507" s="9">
        <f t="shared" si="44"/>
        <v>609.67653098541223</v>
      </c>
    </row>
    <row r="508" spans="3:12">
      <c r="C508">
        <v>2000.0417</v>
      </c>
      <c r="D508">
        <v>369.45</v>
      </c>
      <c r="E508" s="1">
        <f t="shared" si="45"/>
        <v>2252</v>
      </c>
      <c r="F508" s="4">
        <f>F507*SUM(economy!Z298:AB298)/SUM(economy!Z297:AB297)</f>
        <v>322.43112875695886</v>
      </c>
      <c r="G508" s="9">
        <f t="shared" si="48"/>
        <v>150.41011397353776</v>
      </c>
      <c r="H508" s="9">
        <f t="shared" si="48"/>
        <v>141.18086561234298</v>
      </c>
      <c r="I508" s="9">
        <f t="shared" si="48"/>
        <v>41.124693463692672</v>
      </c>
      <c r="J508" s="9">
        <f t="shared" si="48"/>
        <v>1.0490636274899749</v>
      </c>
      <c r="K508" s="9">
        <f t="shared" si="48"/>
        <v>4.046057363513178E-2</v>
      </c>
      <c r="L508" s="9">
        <f t="shared" si="44"/>
        <v>608.80519725069848</v>
      </c>
    </row>
    <row r="509" spans="3:12">
      <c r="C509">
        <v>2000.125</v>
      </c>
      <c r="D509">
        <v>369.71</v>
      </c>
      <c r="E509" s="1">
        <f t="shared" si="45"/>
        <v>2253</v>
      </c>
      <c r="F509" s="4">
        <f>F508*SUM(economy!Z299:AB299)/SUM(economy!Z298:AB298)</f>
        <v>316.1015901323513</v>
      </c>
      <c r="G509" s="9">
        <f t="shared" si="48"/>
        <v>150.42979286872011</v>
      </c>
      <c r="H509" s="9">
        <f t="shared" si="48"/>
        <v>140.82274805317047</v>
      </c>
      <c r="I509" s="9">
        <f t="shared" si="48"/>
        <v>40.621132856730689</v>
      </c>
      <c r="J509" s="9">
        <f t="shared" si="48"/>
        <v>1.0269779497520983</v>
      </c>
      <c r="K509" s="9">
        <f t="shared" si="48"/>
        <v>3.9678190097998528E-2</v>
      </c>
      <c r="L509" s="9">
        <f t="shared" si="44"/>
        <v>607.94032991847143</v>
      </c>
    </row>
    <row r="510" spans="3:12">
      <c r="C510">
        <v>2000.2083</v>
      </c>
      <c r="D510">
        <v>370.75</v>
      </c>
      <c r="E510" s="1">
        <f t="shared" si="45"/>
        <v>2254</v>
      </c>
      <c r="F510" s="4">
        <f>F509*SUM(economy!Z300:AB300)/SUM(economy!Z299:AB299)</f>
        <v>310.21719035336099</v>
      </c>
      <c r="G510" s="9">
        <f t="shared" si="48"/>
        <v>150.44908545403337</v>
      </c>
      <c r="H510" s="9">
        <f t="shared" si="48"/>
        <v>140.46502136323522</v>
      </c>
      <c r="I510" s="9">
        <f t="shared" si="48"/>
        <v>40.123380433777022</v>
      </c>
      <c r="J510" s="9">
        <f t="shared" si="48"/>
        <v>1.0054110537547833</v>
      </c>
      <c r="K510" s="9">
        <f t="shared" si="48"/>
        <v>3.8906489057297787E-2</v>
      </c>
      <c r="L510" s="9">
        <f t="shared" si="44"/>
        <v>607.0818047938576</v>
      </c>
    </row>
    <row r="511" spans="3:12">
      <c r="C511">
        <v>2000.2917</v>
      </c>
      <c r="D511">
        <v>371.98</v>
      </c>
      <c r="E511" s="1">
        <f t="shared" si="45"/>
        <v>2255</v>
      </c>
      <c r="F511" s="4">
        <f>F510*SUM(economy!Z301:AB301)/SUM(economy!Z300:AB300)</f>
        <v>303.72450176292796</v>
      </c>
      <c r="G511" s="9">
        <f t="shared" si="48"/>
        <v>150.46801889757606</v>
      </c>
      <c r="H511" s="9">
        <f t="shared" si="48"/>
        <v>140.10772626431898</v>
      </c>
      <c r="I511" s="9">
        <f t="shared" si="48"/>
        <v>39.631425109128188</v>
      </c>
      <c r="J511" s="9">
        <f t="shared" si="48"/>
        <v>0.98438554947154866</v>
      </c>
      <c r="K511" s="9">
        <f t="shared" si="48"/>
        <v>3.8162165815558563E-2</v>
      </c>
      <c r="L511" s="9">
        <f t="shared" si="44"/>
        <v>606.22971798631033</v>
      </c>
    </row>
    <row r="512" spans="3:12">
      <c r="C512">
        <v>2000.375</v>
      </c>
      <c r="D512">
        <v>371.75</v>
      </c>
      <c r="E512" s="1">
        <f t="shared" si="45"/>
        <v>2256</v>
      </c>
      <c r="F512" s="4">
        <f>F511*SUM(economy!Z302:AB302)/SUM(economy!Z301:AB301)</f>
        <v>299.07283915723752</v>
      </c>
      <c r="G512" s="9">
        <f t="shared" si="48"/>
        <v>150.48655607373999</v>
      </c>
      <c r="H512" s="9">
        <f t="shared" si="48"/>
        <v>139.75080445278161</v>
      </c>
      <c r="I512" s="9">
        <f t="shared" si="48"/>
        <v>39.145097684447798</v>
      </c>
      <c r="J512" s="9">
        <f t="shared" si="48"/>
        <v>0.9637991134954218</v>
      </c>
      <c r="K512" s="9">
        <f t="shared" si="48"/>
        <v>3.7405889888123309E-2</v>
      </c>
      <c r="L512" s="9">
        <f t="shared" si="44"/>
        <v>605.38366321435296</v>
      </c>
    </row>
    <row r="513" spans="3:12">
      <c r="C513">
        <v>2000.4583</v>
      </c>
      <c r="D513">
        <v>371.87</v>
      </c>
      <c r="E513" s="1">
        <f t="shared" si="45"/>
        <v>2257</v>
      </c>
      <c r="F513" s="4">
        <f>F512*SUM(economy!Z303:AB303)/SUM(economy!Z302:AB302)</f>
        <v>290.43949427728342</v>
      </c>
      <c r="G513" s="9">
        <f t="shared" si="48"/>
        <v>150.50480934561344</v>
      </c>
      <c r="H513" s="9">
        <f t="shared" si="48"/>
        <v>139.39442776798802</v>
      </c>
      <c r="I513" s="9">
        <f t="shared" si="48"/>
        <v>38.664599204659687</v>
      </c>
      <c r="J513" s="9">
        <f t="shared" si="48"/>
        <v>0.9438427460964437</v>
      </c>
      <c r="K513" s="9">
        <f t="shared" si="48"/>
        <v>3.6728797435171115E-2</v>
      </c>
      <c r="L513" s="9">
        <f t="shared" si="44"/>
        <v>604.54440786179271</v>
      </c>
    </row>
    <row r="514" spans="3:12">
      <c r="C514">
        <v>2000.5417</v>
      </c>
      <c r="D514">
        <v>370.02</v>
      </c>
      <c r="E514" s="1">
        <f t="shared" si="45"/>
        <v>2258</v>
      </c>
      <c r="F514" s="4">
        <f>F513*SUM(economy!Z304:AB304)/SUM(economy!Z303:AB303)</f>
        <v>291.88731787032424</v>
      </c>
      <c r="G514" s="9">
        <f t="shared" si="48"/>
        <v>150.52253569972424</v>
      </c>
      <c r="H514" s="9">
        <f t="shared" si="48"/>
        <v>139.03822084339805</v>
      </c>
      <c r="I514" s="9">
        <f t="shared" si="48"/>
        <v>38.189253243067135</v>
      </c>
      <c r="J514" s="9">
        <f t="shared" si="48"/>
        <v>0.92401311983738021</v>
      </c>
      <c r="K514" s="9">
        <f t="shared" si="48"/>
        <v>3.5912798747129181E-2</v>
      </c>
      <c r="L514" s="9">
        <f t="shared" si="44"/>
        <v>603.7099357047739</v>
      </c>
    </row>
    <row r="515" spans="3:12">
      <c r="C515">
        <v>2000.625</v>
      </c>
      <c r="D515">
        <v>368.27</v>
      </c>
      <c r="E515" s="1">
        <f t="shared" si="45"/>
        <v>2259</v>
      </c>
      <c r="F515" s="4">
        <f>F514*SUM(economy!Z305:AB305)/SUM(economy!Z304:AB304)</f>
        <v>268.81981785255113</v>
      </c>
      <c r="G515" s="9">
        <f t="shared" si="48"/>
        <v>150.54035041865529</v>
      </c>
      <c r="H515" s="9">
        <f t="shared" si="48"/>
        <v>138.68312980058528</v>
      </c>
      <c r="I515" s="9">
        <f t="shared" si="48"/>
        <v>37.720505181139906</v>
      </c>
      <c r="J515" s="9">
        <f t="shared" si="48"/>
        <v>0.90548623013163099</v>
      </c>
      <c r="K515" s="9">
        <f t="shared" si="48"/>
        <v>3.5485843463186881E-2</v>
      </c>
      <c r="L515" s="9">
        <f t="shared" si="44"/>
        <v>602.88495747397531</v>
      </c>
    </row>
    <row r="516" spans="3:12">
      <c r="C516">
        <v>2000.7083</v>
      </c>
      <c r="D516">
        <v>367.15</v>
      </c>
      <c r="E516" s="1">
        <f t="shared" si="45"/>
        <v>2260</v>
      </c>
      <c r="F516" s="4">
        <f>F515*SUM(economy!Z306:AB306)/SUM(economy!Z305:AB305)</f>
        <v>307.83100868974981</v>
      </c>
      <c r="G516" s="9">
        <f t="shared" si="48"/>
        <v>150.5567572619984</v>
      </c>
      <c r="H516" s="9">
        <f t="shared" si="48"/>
        <v>138.32684966140533</v>
      </c>
      <c r="I516" s="9">
        <f t="shared" si="48"/>
        <v>37.254583404492628</v>
      </c>
      <c r="J516" s="9">
        <f t="shared" si="48"/>
        <v>0.88531027033518939</v>
      </c>
      <c r="K516" s="9">
        <f t="shared" si="48"/>
        <v>3.414390077165786E-2</v>
      </c>
      <c r="L516" s="9">
        <f t="shared" si="44"/>
        <v>602.05764449900312</v>
      </c>
    </row>
    <row r="517" spans="3:12">
      <c r="C517">
        <v>2000.7917</v>
      </c>
      <c r="D517">
        <v>367.18</v>
      </c>
      <c r="E517" s="1">
        <f t="shared" si="45"/>
        <v>2261</v>
      </c>
      <c r="F517" s="4">
        <f>F516*SUM(economy!Z307:AB307)/SUM(economy!Z306:AB306)</f>
        <v>188.28295804429422</v>
      </c>
      <c r="G517" s="9">
        <f t="shared" si="48"/>
        <v>150.5755450700405</v>
      </c>
      <c r="H517" s="9">
        <f t="shared" si="48"/>
        <v>137.97521268215468</v>
      </c>
      <c r="I517" s="9">
        <f t="shared" si="48"/>
        <v>36.800776353074454</v>
      </c>
      <c r="J517" s="9">
        <f t="shared" si="48"/>
        <v>0.8708656779589059</v>
      </c>
      <c r="K517" s="9">
        <f t="shared" si="48"/>
        <v>3.5161482692578953E-2</v>
      </c>
      <c r="L517" s="9">
        <f t="shared" si="44"/>
        <v>601.25756126592114</v>
      </c>
    </row>
    <row r="518" spans="3:12">
      <c r="C518">
        <v>2000.875</v>
      </c>
      <c r="D518">
        <v>368.53</v>
      </c>
      <c r="E518" s="1">
        <f t="shared" si="45"/>
        <v>2262</v>
      </c>
      <c r="F518" s="4">
        <f>F517*SUM(economy!Z308:AB308)/SUM(economy!Z307:AB307)</f>
        <v>482.09478941946975</v>
      </c>
      <c r="G518" s="9">
        <f t="shared" si="48"/>
        <v>150.58703651818405</v>
      </c>
      <c r="H518" s="9">
        <f t="shared" si="48"/>
        <v>137.613317897673</v>
      </c>
      <c r="I518" s="9">
        <f t="shared" si="48"/>
        <v>36.335100308880293</v>
      </c>
      <c r="J518" s="9">
        <f t="shared" si="48"/>
        <v>0.8432147983900139</v>
      </c>
      <c r="K518" s="9">
        <f t="shared" si="48"/>
        <v>3.0166092789041542E-2</v>
      </c>
      <c r="L518" s="9">
        <f t="shared" si="44"/>
        <v>600.40883561591636</v>
      </c>
    </row>
    <row r="519" spans="3:12">
      <c r="C519">
        <v>2000.9583</v>
      </c>
      <c r="D519">
        <v>369.83</v>
      </c>
      <c r="E519" s="1">
        <f t="shared" si="45"/>
        <v>2263</v>
      </c>
      <c r="F519" s="4">
        <f>F518*SUM(economy!Z309:AB309)/SUM(economy!Z308:AB308)</f>
        <v>108.86900392714273</v>
      </c>
      <c r="G519" s="9">
        <f t="shared" ref="G519:K534" si="49">G518*(1-G$5)+G$4*$F518*$L$4/1000</f>
        <v>150.61646014382936</v>
      </c>
      <c r="H519" s="9">
        <f t="shared" si="49"/>
        <v>137.28000666195123</v>
      </c>
      <c r="I519" s="9">
        <f t="shared" si="49"/>
        <v>35.919815599980538</v>
      </c>
      <c r="J519" s="9">
        <f t="shared" si="49"/>
        <v>0.85162848337471575</v>
      </c>
      <c r="K519" s="9">
        <f t="shared" si="49"/>
        <v>4.0930218348997377E-2</v>
      </c>
      <c r="L519" s="9">
        <f t="shared" si="44"/>
        <v>599.70884110748489</v>
      </c>
    </row>
    <row r="520" spans="3:12">
      <c r="C520">
        <v>2001.0417</v>
      </c>
      <c r="D520">
        <v>370.76</v>
      </c>
      <c r="E520" s="1">
        <f t="shared" si="45"/>
        <v>2264</v>
      </c>
      <c r="F520" s="4">
        <f>F519*SUM(economy!Z310:AB310)/SUM(economy!Z309:AB309)</f>
        <v>107.38131014302601</v>
      </c>
      <c r="G520" s="9">
        <f t="shared" si="49"/>
        <v>150.6231047309235</v>
      </c>
      <c r="H520" s="9">
        <f t="shared" si="49"/>
        <v>136.91256770071067</v>
      </c>
      <c r="I520" s="9">
        <f t="shared" si="49"/>
        <v>35.454033618706553</v>
      </c>
      <c r="J520" s="9">
        <f t="shared" si="49"/>
        <v>0.81575567762000212</v>
      </c>
      <c r="K520" s="9">
        <f t="shared" si="49"/>
        <v>2.9936653179049408E-2</v>
      </c>
      <c r="L520" s="9">
        <f t="shared" si="44"/>
        <v>598.83539838113984</v>
      </c>
    </row>
    <row r="521" spans="3:12">
      <c r="C521">
        <v>2001.125</v>
      </c>
      <c r="D521">
        <v>371.69</v>
      </c>
      <c r="E521" s="1">
        <f t="shared" si="45"/>
        <v>2265</v>
      </c>
      <c r="F521" s="4">
        <f>F520*SUM(economy!Z311:AB311)/SUM(economy!Z310:AB310)</f>
        <v>106.43488060446816</v>
      </c>
      <c r="G521" s="9">
        <f t="shared" si="49"/>
        <v>150.62965851980547</v>
      </c>
      <c r="H521" s="9">
        <f t="shared" si="49"/>
        <v>136.54599988548148</v>
      </c>
      <c r="I521" s="9">
        <f t="shared" si="49"/>
        <v>34.994280146768453</v>
      </c>
      <c r="J521" s="9">
        <f t="shared" si="49"/>
        <v>0.78175756053266743</v>
      </c>
      <c r="K521" s="9">
        <f t="shared" si="49"/>
        <v>2.3198874065330007E-2</v>
      </c>
      <c r="L521" s="9">
        <f t="shared" ref="L521:L556" si="50">SUM(G521:K521,L$5)</f>
        <v>597.97489498665345</v>
      </c>
    </row>
    <row r="522" spans="3:12">
      <c r="C522">
        <v>2001.2083</v>
      </c>
      <c r="D522">
        <v>372.63</v>
      </c>
      <c r="E522" s="1">
        <f t="shared" ref="E522:E556" si="51">1+E521</f>
        <v>2266</v>
      </c>
      <c r="F522" s="4">
        <f>F521*SUM(economy!Z312:AB312)/SUM(economy!Z311:AB311)</f>
        <v>105.49462800444685</v>
      </c>
      <c r="G522" s="9">
        <f t="shared" si="49"/>
        <v>150.63615454538228</v>
      </c>
      <c r="H522" s="9">
        <f t="shared" si="49"/>
        <v>136.18035164264884</v>
      </c>
      <c r="I522" s="9">
        <f t="shared" si="49"/>
        <v>34.540555582495138</v>
      </c>
      <c r="J522" s="9">
        <f t="shared" si="49"/>
        <v>0.74959056571021265</v>
      </c>
      <c r="K522" s="9">
        <f t="shared" si="49"/>
        <v>1.9067771142818393E-2</v>
      </c>
      <c r="L522" s="9">
        <f t="shared" si="50"/>
        <v>597.12572010737927</v>
      </c>
    </row>
    <row r="523" spans="3:12">
      <c r="C523">
        <v>2001.2917</v>
      </c>
      <c r="D523">
        <v>373.55</v>
      </c>
      <c r="E523" s="1">
        <f t="shared" si="51"/>
        <v>2267</v>
      </c>
      <c r="F523" s="4">
        <f>F522*SUM(economy!Z313:AB313)/SUM(economy!Z312:AB312)</f>
        <v>104.56051916130581</v>
      </c>
      <c r="G523" s="9">
        <f t="shared" si="49"/>
        <v>150.64259318465017</v>
      </c>
      <c r="H523" s="9">
        <f t="shared" si="49"/>
        <v>135.81562102243578</v>
      </c>
      <c r="I523" s="9">
        <f t="shared" si="49"/>
        <v>34.092779930165499</v>
      </c>
      <c r="J523" s="9">
        <f t="shared" si="49"/>
        <v>0.71915081188721364</v>
      </c>
      <c r="K523" s="9">
        <f t="shared" si="49"/>
        <v>1.6517987247331646E-2</v>
      </c>
      <c r="L523" s="9">
        <f t="shared" si="50"/>
        <v>596.28666293638594</v>
      </c>
    </row>
    <row r="524" spans="3:12">
      <c r="C524">
        <v>2001.375</v>
      </c>
      <c r="D524">
        <v>374.03</v>
      </c>
      <c r="E524" s="1">
        <f t="shared" si="51"/>
        <v>2268</v>
      </c>
      <c r="F524" s="4">
        <f>F523*SUM(economy!Z314:AB314)/SUM(economy!Z313:AB313)</f>
        <v>103.63252433251766</v>
      </c>
      <c r="G524" s="9">
        <f t="shared" si="49"/>
        <v>150.64897481258021</v>
      </c>
      <c r="H524" s="9">
        <f t="shared" si="49"/>
        <v>135.45180607731365</v>
      </c>
      <c r="I524" s="9">
        <f t="shared" si="49"/>
        <v>33.650874262825234</v>
      </c>
      <c r="J524" s="9">
        <f t="shared" si="49"/>
        <v>0.69034034831379198</v>
      </c>
      <c r="K524" s="9">
        <f t="shared" si="49"/>
        <v>1.4927610263812582E-2</v>
      </c>
      <c r="L524" s="9">
        <f t="shared" si="50"/>
        <v>595.45692311129665</v>
      </c>
    </row>
    <row r="525" spans="3:12">
      <c r="C525">
        <v>2001.4583</v>
      </c>
      <c r="D525">
        <v>373.4</v>
      </c>
      <c r="E525" s="1">
        <f t="shared" si="51"/>
        <v>2269</v>
      </c>
      <c r="F525" s="4">
        <f>F524*SUM(economy!Z315:AB315)/SUM(economy!Z314:AB314)</f>
        <v>102.71061684985639</v>
      </c>
      <c r="G525" s="9">
        <f t="shared" si="49"/>
        <v>150.65529980232819</v>
      </c>
      <c r="H525" s="9">
        <f t="shared" si="49"/>
        <v>135.08890486231874</v>
      </c>
      <c r="I525" s="9">
        <f t="shared" si="49"/>
        <v>33.21476070845786</v>
      </c>
      <c r="J525" s="9">
        <f t="shared" si="49"/>
        <v>0.66306681636756004</v>
      </c>
      <c r="K525" s="9">
        <f t="shared" si="49"/>
        <v>1.3919430030469505E-2</v>
      </c>
      <c r="L525" s="9">
        <f t="shared" si="50"/>
        <v>594.63595161950275</v>
      </c>
    </row>
    <row r="526" spans="3:12">
      <c r="C526">
        <v>2001.5417</v>
      </c>
      <c r="D526">
        <v>371.68</v>
      </c>
      <c r="E526" s="1">
        <f t="shared" si="51"/>
        <v>2270</v>
      </c>
      <c r="F526" s="4">
        <f>F525*SUM(economy!Z316:AB316)/SUM(economy!Z315:AB315)</f>
        <v>101.79477277974976</v>
      </c>
      <c r="G526" s="9">
        <f t="shared" si="49"/>
        <v>150.6615685254223</v>
      </c>
      <c r="H526" s="9">
        <f t="shared" si="49"/>
        <v>134.72691543533395</v>
      </c>
      <c r="I526" s="9">
        <f t="shared" si="49"/>
        <v>32.784362436286571</v>
      </c>
      <c r="J526" s="9">
        <f t="shared" si="49"/>
        <v>0.63724313045379111</v>
      </c>
      <c r="K526" s="9">
        <f t="shared" si="49"/>
        <v>1.3264655766991196E-2</v>
      </c>
      <c r="L526" s="9">
        <f t="shared" si="50"/>
        <v>593.82335418326363</v>
      </c>
    </row>
    <row r="527" spans="3:12">
      <c r="C527">
        <v>2001.625</v>
      </c>
      <c r="D527">
        <v>369.78</v>
      </c>
      <c r="E527" s="1">
        <f t="shared" si="51"/>
        <v>2271</v>
      </c>
      <c r="F527" s="4">
        <f>F526*SUM(economy!Z317:AB317)/SUM(economy!Z316:AB316)</f>
        <v>100.88497060811133</v>
      </c>
      <c r="G527" s="9">
        <f t="shared" si="49"/>
        <v>150.66778135192999</v>
      </c>
      <c r="H527" s="9">
        <f t="shared" si="49"/>
        <v>134.36583585733771</v>
      </c>
      <c r="I527" s="9">
        <f t="shared" si="49"/>
        <v>32.359603643208914</v>
      </c>
      <c r="J527" s="9">
        <f t="shared" si="49"/>
        <v>0.61278717709489638</v>
      </c>
      <c r="K527" s="9">
        <f t="shared" si="49"/>
        <v>1.2824517726817433E-2</v>
      </c>
      <c r="L527" s="9">
        <f t="shared" si="50"/>
        <v>593.01883254729842</v>
      </c>
    </row>
    <row r="528" spans="3:12">
      <c r="C528">
        <v>2001.7083</v>
      </c>
      <c r="D528">
        <v>368.34</v>
      </c>
      <c r="E528" s="1">
        <f t="shared" si="51"/>
        <v>2272</v>
      </c>
      <c r="F528" s="4">
        <f>F527*SUM(economy!Z318:AB318)/SUM(economy!Z317:AB317)</f>
        <v>99.98119094879489</v>
      </c>
      <c r="G528" s="9">
        <f t="shared" si="49"/>
        <v>150.67393865060561</v>
      </c>
      <c r="H528" s="9">
        <f t="shared" si="49"/>
        <v>134.00566419262267</v>
      </c>
      <c r="I528" s="9">
        <f t="shared" si="49"/>
        <v>31.940409540366201</v>
      </c>
      <c r="J528" s="9">
        <f t="shared" si="49"/>
        <v>0.58962153117298133</v>
      </c>
      <c r="K528" s="9">
        <f t="shared" si="49"/>
        <v>1.2514846793967886E-2</v>
      </c>
      <c r="L528" s="9">
        <f t="shared" si="50"/>
        <v>592.22214876156147</v>
      </c>
    </row>
    <row r="529" spans="3:12">
      <c r="C529">
        <v>2001.7917</v>
      </c>
      <c r="D529">
        <v>368.61</v>
      </c>
      <c r="E529" s="1">
        <f t="shared" si="51"/>
        <v>2273</v>
      </c>
      <c r="F529" s="4">
        <f>F528*SUM(economy!Z319:AB319)/SUM(economy!Z318:AB318)</f>
        <v>99.083416274689355</v>
      </c>
      <c r="G529" s="9">
        <f t="shared" si="49"/>
        <v>150.68004078902032</v>
      </c>
      <c r="H529" s="9">
        <f t="shared" si="49"/>
        <v>133.64639850898638</v>
      </c>
      <c r="I529" s="9">
        <f t="shared" si="49"/>
        <v>31.52670633984939</v>
      </c>
      <c r="J529" s="9">
        <f t="shared" si="49"/>
        <v>0.56767318834835401</v>
      </c>
      <c r="K529" s="9">
        <f t="shared" si="49"/>
        <v>1.2284590908851863E-2</v>
      </c>
      <c r="L529" s="9">
        <f t="shared" si="50"/>
        <v>591.43310341711322</v>
      </c>
    </row>
    <row r="530" spans="3:12">
      <c r="C530">
        <v>2001.875</v>
      </c>
      <c r="D530">
        <v>369.94</v>
      </c>
      <c r="E530" s="1">
        <f t="shared" si="51"/>
        <v>2274</v>
      </c>
      <c r="F530" s="4">
        <f>F529*SUM(economy!Z320:AB320)/SUM(economy!Z319:AB319)</f>
        <v>98.191630670388633</v>
      </c>
      <c r="G530" s="9">
        <f t="shared" si="49"/>
        <v>150.68608813367558</v>
      </c>
      <c r="H530" s="9">
        <f t="shared" si="49"/>
        <v>133.28803687789613</v>
      </c>
      <c r="I530" s="9">
        <f t="shared" si="49"/>
        <v>31.118421241543029</v>
      </c>
      <c r="J530" s="9">
        <f t="shared" si="49"/>
        <v>0.54687331273256146</v>
      </c>
      <c r="K530" s="9">
        <f t="shared" si="49"/>
        <v>1.2102784609217071E-2</v>
      </c>
      <c r="L530" s="9">
        <f t="shared" si="50"/>
        <v>590.6515223504565</v>
      </c>
    </row>
    <row r="531" spans="3:12">
      <c r="C531">
        <v>2001.9583</v>
      </c>
      <c r="D531">
        <v>371.42</v>
      </c>
      <c r="E531" s="1">
        <f t="shared" si="51"/>
        <v>2275</v>
      </c>
      <c r="F531" s="4">
        <f>F530*SUM(economy!Z321:AB321)/SUM(economy!Z320:AB320)</f>
        <v>97.305819605314923</v>
      </c>
      <c r="G531" s="9">
        <f t="shared" si="49"/>
        <v>150.69208105010148</v>
      </c>
      <c r="H531" s="9">
        <f t="shared" si="49"/>
        <v>132.93057737463033</v>
      </c>
      <c r="I531" s="9">
        <f t="shared" si="49"/>
        <v>30.715482420108597</v>
      </c>
      <c r="J531" s="9">
        <f t="shared" si="49"/>
        <v>0.52715699894704249</v>
      </c>
      <c r="K531" s="9">
        <f t="shared" si="49"/>
        <v>1.1950645645613156E-2</v>
      </c>
      <c r="L531" s="9">
        <f t="shared" si="50"/>
        <v>589.87724848943299</v>
      </c>
    </row>
    <row r="532" spans="3:12">
      <c r="C532">
        <v>2002.0417</v>
      </c>
      <c r="D532">
        <v>372.7</v>
      </c>
      <c r="E532" s="1">
        <f t="shared" si="51"/>
        <v>2276</v>
      </c>
      <c r="F532" s="4">
        <f>F531*SUM(economy!Z322:AB322)/SUM(economy!Z321:AB321)</f>
        <v>96.425969726145567</v>
      </c>
      <c r="G532" s="9">
        <f t="shared" si="49"/>
        <v>150.69801990294124</v>
      </c>
      <c r="H532" s="9">
        <f t="shared" si="49"/>
        <v>132.57401807839798</v>
      </c>
      <c r="I532" s="9">
        <f t="shared" si="49"/>
        <v>30.317819012108504</v>
      </c>
      <c r="J532" s="9">
        <f t="shared" si="49"/>
        <v>0.50846304774799322</v>
      </c>
      <c r="K532" s="9">
        <f t="shared" si="49"/>
        <v>1.1816781325703355E-2</v>
      </c>
      <c r="L532" s="9">
        <f t="shared" si="50"/>
        <v>589.11013682252133</v>
      </c>
    </row>
    <row r="533" spans="3:12">
      <c r="C533">
        <v>2002.125</v>
      </c>
      <c r="D533">
        <v>373.37</v>
      </c>
      <c r="E533" s="1">
        <f t="shared" si="51"/>
        <v>2277</v>
      </c>
      <c r="F533" s="4">
        <f>F532*SUM(economy!Z323:AB323)/SUM(economy!Z322:AB322)</f>
        <v>95.552068667382642</v>
      </c>
      <c r="G533" s="9">
        <f t="shared" si="49"/>
        <v>150.70390505602313</v>
      </c>
      <c r="H533" s="9">
        <f t="shared" si="49"/>
        <v>132.21835707243835</v>
      </c>
      <c r="I533" s="9">
        <f t="shared" si="49"/>
        <v>29.925361103271744</v>
      </c>
      <c r="J533" s="9">
        <f t="shared" si="49"/>
        <v>0.49073375444471529</v>
      </c>
      <c r="K533" s="9">
        <f t="shared" si="49"/>
        <v>1.169428100537219E-2</v>
      </c>
      <c r="L533" s="9">
        <f t="shared" si="50"/>
        <v>588.35005126718329</v>
      </c>
    </row>
    <row r="534" spans="3:12">
      <c r="C534">
        <v>2002.2083</v>
      </c>
      <c r="D534">
        <v>374.3</v>
      </c>
      <c r="E534" s="1">
        <f t="shared" si="51"/>
        <v>2278</v>
      </c>
      <c r="F534" s="4">
        <f>F533*SUM(economy!Z324:AB324)/SUM(economy!Z323:AB323)</f>
        <v>94.684104878912095</v>
      </c>
      <c r="G534" s="9">
        <f t="shared" si="49"/>
        <v>150.70973687242068</v>
      </c>
      <c r="H534" s="9">
        <f t="shared" si="49"/>
        <v>131.86359244410275</v>
      </c>
      <c r="I534" s="9">
        <f t="shared" si="49"/>
        <v>29.538039715901984</v>
      </c>
      <c r="J534" s="9">
        <f t="shared" si="49"/>
        <v>0.47391470938272529</v>
      </c>
      <c r="K534" s="9">
        <f t="shared" si="49"/>
        <v>1.1578952586545455E-2</v>
      </c>
      <c r="L534" s="9">
        <f t="shared" si="50"/>
        <v>587.59686269439464</v>
      </c>
    </row>
    <row r="535" spans="3:12">
      <c r="C535">
        <v>2002.2917</v>
      </c>
      <c r="D535">
        <v>375.19</v>
      </c>
      <c r="E535" s="1">
        <f t="shared" si="51"/>
        <v>2279</v>
      </c>
      <c r="F535" s="4">
        <f>F534*SUM(economy!Z325:AB325)/SUM(economy!Z324:AB324)</f>
        <v>93.82206746942515</v>
      </c>
      <c r="G535" s="9">
        <f t="shared" ref="G535:K550" si="52">G534*(1-G$5)+G$4*$F534*$L$4/1000</f>
        <v>150.71551571450249</v>
      </c>
      <c r="H535" s="9">
        <f t="shared" si="52"/>
        <v>131.50972228491969</v>
      </c>
      <c r="I535" s="9">
        <f t="shared" si="52"/>
        <v>29.155786796428778</v>
      </c>
      <c r="J535" s="9">
        <f t="shared" si="52"/>
        <v>0.45795460980439717</v>
      </c>
      <c r="K535" s="9">
        <f t="shared" si="52"/>
        <v>1.1468252890953747E-2</v>
      </c>
      <c r="L535" s="9">
        <f t="shared" si="50"/>
        <v>586.85044765854627</v>
      </c>
    </row>
    <row r="536" spans="3:12">
      <c r="C536">
        <v>2002.375</v>
      </c>
      <c r="D536">
        <v>375.93</v>
      </c>
      <c r="E536" s="1">
        <f t="shared" si="51"/>
        <v>2280</v>
      </c>
      <c r="F536" s="4">
        <f>F535*SUM(economy!Z326:AB326)/SUM(economy!Z325:AB325)</f>
        <v>92.965946064596139</v>
      </c>
      <c r="G536" s="9">
        <f t="shared" si="52"/>
        <v>150.72124194397244</v>
      </c>
      <c r="H536" s="9">
        <f t="shared" si="52"/>
        <v>131.1567446906453</v>
      </c>
      <c r="I536" s="9">
        <f t="shared" si="52"/>
        <v>28.778535203102372</v>
      </c>
      <c r="J536" s="9">
        <f t="shared" si="52"/>
        <v>0.44280508243903705</v>
      </c>
      <c r="K536" s="9">
        <f t="shared" si="52"/>
        <v>1.1360638891674504E-2</v>
      </c>
      <c r="L536" s="9">
        <f t="shared" si="50"/>
        <v>586.1106875590508</v>
      </c>
    </row>
    <row r="537" spans="3:12">
      <c r="C537">
        <v>2002.4583</v>
      </c>
      <c r="D537">
        <v>375.69</v>
      </c>
      <c r="E537" s="1">
        <f t="shared" si="51"/>
        <v>2281</v>
      </c>
      <c r="F537" s="4">
        <f>F536*SUM(economy!Z327:AB327)/SUM(economy!Z326:AB326)</f>
        <v>92.115730678961782</v>
      </c>
      <c r="G537" s="9">
        <f t="shared" si="52"/>
        <v>150.72691592190128</v>
      </c>
      <c r="H537" s="9">
        <f t="shared" si="52"/>
        <v>130.80465776130023</v>
      </c>
      <c r="I537" s="9">
        <f t="shared" si="52"/>
        <v>28.406218693832344</v>
      </c>
      <c r="J537" s="9">
        <f t="shared" si="52"/>
        <v>0.42842051621118332</v>
      </c>
      <c r="K537" s="9">
        <f t="shared" si="52"/>
        <v>1.1255174208512889E-2</v>
      </c>
      <c r="L537" s="9">
        <f t="shared" si="50"/>
        <v>585.37746806745349</v>
      </c>
    </row>
    <row r="538" spans="3:12">
      <c r="C538">
        <v>2002.5417</v>
      </c>
      <c r="D538">
        <v>374.16</v>
      </c>
      <c r="E538" s="1">
        <f t="shared" si="51"/>
        <v>2282</v>
      </c>
      <c r="F538" s="4">
        <f>F537*SUM(economy!Z328:AB328)/SUM(economy!Z327:AB327)</f>
        <v>91.271411600481699</v>
      </c>
      <c r="G538" s="9">
        <f t="shared" si="52"/>
        <v>150.73253800875023</v>
      </c>
      <c r="H538" s="9">
        <f t="shared" si="52"/>
        <v>130.4534596011944</v>
      </c>
      <c r="I538" s="9">
        <f t="shared" si="52"/>
        <v>28.038771914170241</v>
      </c>
      <c r="J538" s="9">
        <f t="shared" si="52"/>
        <v>0.4147579044907182</v>
      </c>
      <c r="K538" s="9">
        <f t="shared" si="52"/>
        <v>1.1151290429370492E-2</v>
      </c>
      <c r="L538" s="9">
        <f t="shared" si="50"/>
        <v>584.65067871903489</v>
      </c>
    </row>
    <row r="539" spans="3:12">
      <c r="C539">
        <v>2002.625</v>
      </c>
      <c r="D539">
        <v>372.03</v>
      </c>
      <c r="E539" s="1">
        <f t="shared" si="51"/>
        <v>2283</v>
      </c>
      <c r="F539" s="4">
        <f>F538*SUM(economy!Z329:AB329)/SUM(economy!Z328:AB328)</f>
        <v>90.43297928681595</v>
      </c>
      <c r="G539" s="9">
        <f t="shared" si="52"/>
        <v>150.7381085643878</v>
      </c>
      <c r="H539" s="9">
        <f t="shared" si="52"/>
        <v>130.10314831894095</v>
      </c>
      <c r="I539" s="9">
        <f t="shared" si="52"/>
        <v>27.676130385436185</v>
      </c>
      <c r="J539" s="9">
        <f t="shared" si="52"/>
        <v>0.40177669634118512</v>
      </c>
      <c r="K539" s="9">
        <f t="shared" si="52"/>
        <v>1.104864233891794E-2</v>
      </c>
      <c r="L539" s="9">
        <f t="shared" si="50"/>
        <v>583.93021260744501</v>
      </c>
    </row>
    <row r="540" spans="3:12">
      <c r="C540">
        <v>2002.7083</v>
      </c>
      <c r="D540">
        <v>370.92</v>
      </c>
      <c r="E540" s="1">
        <f t="shared" si="51"/>
        <v>2284</v>
      </c>
      <c r="F540" s="4">
        <f>F539*SUM(economy!Z330:AB330)/SUM(economy!Z329:AB329)</f>
        <v>89.600424272400971</v>
      </c>
      <c r="G540" s="9">
        <f t="shared" si="52"/>
        <v>150.74362794810014</v>
      </c>
      <c r="H540" s="9">
        <f t="shared" si="52"/>
        <v>129.75372202746024</v>
      </c>
      <c r="I540" s="9">
        <f t="shared" si="52"/>
        <v>27.318230492989265</v>
      </c>
      <c r="J540" s="9">
        <f t="shared" si="52"/>
        <v>0.38943865625364804</v>
      </c>
      <c r="K540" s="9">
        <f t="shared" si="52"/>
        <v>1.0947020105476584E-2</v>
      </c>
      <c r="L540" s="9">
        <f t="shared" si="50"/>
        <v>583.21596614490886</v>
      </c>
    </row>
    <row r="541" spans="3:12">
      <c r="C541">
        <v>2002.7917</v>
      </c>
      <c r="D541">
        <v>370.73</v>
      </c>
      <c r="E541" s="1">
        <f t="shared" si="51"/>
        <v>2285</v>
      </c>
      <c r="F541" s="4">
        <f>F540*SUM(economy!Z331:AB331)/SUM(economy!Z330:AB330)</f>
        <v>88.773737085462443</v>
      </c>
      <c r="G541" s="9">
        <f t="shared" si="52"/>
        <v>150.74909651859565</v>
      </c>
      <c r="H541" s="9">
        <f t="shared" si="52"/>
        <v>129.40517884397531</v>
      </c>
      <c r="I541" s="9">
        <f t="shared" si="52"/>
        <v>26.965009474641398</v>
      </c>
      <c r="J541" s="9">
        <f t="shared" si="52"/>
        <v>0.37770773188260787</v>
      </c>
      <c r="K541" s="9">
        <f t="shared" si="52"/>
        <v>1.084629601530729E-2</v>
      </c>
      <c r="L541" s="9">
        <f t="shared" si="50"/>
        <v>582.50783886511022</v>
      </c>
    </row>
    <row r="542" spans="3:12">
      <c r="C542">
        <v>2002.875</v>
      </c>
      <c r="D542">
        <v>372.43</v>
      </c>
      <c r="E542" s="1">
        <f t="shared" si="51"/>
        <v>2286</v>
      </c>
      <c r="F542" s="4">
        <f>F541*SUM(economy!Z332:AB332)/SUM(economy!Z331:AB331)</f>
        <v>87.952908174151759</v>
      </c>
      <c r="G542" s="9">
        <f t="shared" si="52"/>
        <v>150.75451463400464</v>
      </c>
      <c r="H542" s="9">
        <f t="shared" si="52"/>
        <v>129.05751688999933</v>
      </c>
      <c r="I542" s="9">
        <f t="shared" si="52"/>
        <v>26.616405409214263</v>
      </c>
      <c r="J542" s="9">
        <f t="shared" si="52"/>
        <v>0.36654992932800995</v>
      </c>
      <c r="K542" s="9">
        <f t="shared" si="52"/>
        <v>1.0746392161427365E-2</v>
      </c>
      <c r="L542" s="9">
        <f t="shared" si="50"/>
        <v>581.80573325470766</v>
      </c>
    </row>
    <row r="543" spans="3:12">
      <c r="C543">
        <v>2002.9583</v>
      </c>
      <c r="D543">
        <v>373.98</v>
      </c>
      <c r="E543" s="1">
        <f t="shared" si="51"/>
        <v>2287</v>
      </c>
      <c r="F543" s="4">
        <f>F542*SUM(economy!Z333:AB333)/SUM(economy!Z332:AB332)</f>
        <v>87.137927841048395</v>
      </c>
      <c r="G543" s="9">
        <f t="shared" si="52"/>
        <v>150.75988265187442</v>
      </c>
      <c r="H543" s="9">
        <f t="shared" si="52"/>
        <v>128.71073429131644</v>
      </c>
      <c r="I543" s="9">
        <f t="shared" si="52"/>
        <v>26.272357205238702</v>
      </c>
      <c r="J543" s="9">
        <f t="shared" si="52"/>
        <v>0.35593319553332897</v>
      </c>
      <c r="K543" s="9">
        <f t="shared" si="52"/>
        <v>1.0647260842419605E-2</v>
      </c>
      <c r="L543" s="9">
        <f t="shared" si="50"/>
        <v>581.10955460480523</v>
      </c>
    </row>
    <row r="544" spans="3:12">
      <c r="C544">
        <v>2003.0417</v>
      </c>
      <c r="D544">
        <v>375.07</v>
      </c>
      <c r="E544" s="1">
        <f t="shared" si="51"/>
        <v>2288</v>
      </c>
      <c r="F544" s="4">
        <f>F543*SUM(economy!Z334:AB334)/SUM(economy!Z333:AB333)</f>
        <v>86.328786185318577</v>
      </c>
      <c r="G544" s="9">
        <f t="shared" si="52"/>
        <v>150.7652009291605</v>
      </c>
      <c r="H544" s="9">
        <f t="shared" si="52"/>
        <v>128.36482917795621</v>
      </c>
      <c r="I544" s="9">
        <f t="shared" si="52"/>
        <v>25.932804589796</v>
      </c>
      <c r="J544" s="9">
        <f t="shared" si="52"/>
        <v>0.34582730739419371</v>
      </c>
      <c r="K544" s="9">
        <f t="shared" si="52"/>
        <v>1.0548872670634004E-2</v>
      </c>
      <c r="L544" s="9">
        <f t="shared" si="50"/>
        <v>580.41921087697756</v>
      </c>
    </row>
    <row r="545" spans="3:12">
      <c r="C545">
        <v>2003.125</v>
      </c>
      <c r="D545">
        <v>375.82</v>
      </c>
      <c r="E545" s="1">
        <f t="shared" si="51"/>
        <v>2289</v>
      </c>
      <c r="F545" s="4">
        <f>F544*SUM(economy!Z335:AB335)/SUM(economy!Z334:AB334)</f>
        <v>85.525473051871813</v>
      </c>
      <c r="G545" s="9">
        <f t="shared" si="52"/>
        <v>150.77046982221407</v>
      </c>
      <c r="H545" s="9">
        <f t="shared" si="52"/>
        <v>128.01979968416288</v>
      </c>
      <c r="I545" s="9">
        <f t="shared" si="52"/>
        <v>25.597688097500225</v>
      </c>
      <c r="J545" s="9">
        <f t="shared" si="52"/>
        <v>0.33620376719509898</v>
      </c>
      <c r="K545" s="9">
        <f t="shared" si="52"/>
        <v>1.0451209356731939E-2</v>
      </c>
      <c r="L545" s="9">
        <f t="shared" si="50"/>
        <v>579.73461258042903</v>
      </c>
    </row>
    <row r="546" spans="3:12">
      <c r="C546">
        <v>2003.2083</v>
      </c>
      <c r="D546">
        <v>376.64</v>
      </c>
      <c r="E546" s="1">
        <f t="shared" si="51"/>
        <v>2290</v>
      </c>
      <c r="F546" s="4">
        <f>F545*SUM(economy!Z336:AB336)/SUM(economy!Z335:AB335)</f>
        <v>84.727977986902602</v>
      </c>
      <c r="G546" s="9">
        <f t="shared" si="52"/>
        <v>150.77568968676653</v>
      </c>
      <c r="H546" s="9">
        <f t="shared" si="52"/>
        <v>127.67564394835993</v>
      </c>
      <c r="I546" s="9">
        <f t="shared" si="52"/>
        <v>25.266949059620835</v>
      </c>
      <c r="J546" s="9">
        <f t="shared" si="52"/>
        <v>0.32703570401352172</v>
      </c>
      <c r="K546" s="9">
        <f t="shared" si="52"/>
        <v>1.0354259330903977E-2</v>
      </c>
      <c r="L546" s="9">
        <f t="shared" si="50"/>
        <v>579.05567265809168</v>
      </c>
    </row>
    <row r="547" spans="3:12">
      <c r="C547">
        <v>2003.2917</v>
      </c>
      <c r="D547">
        <v>377.92</v>
      </c>
      <c r="E547" s="1">
        <f t="shared" si="51"/>
        <v>2291</v>
      </c>
      <c r="F547" s="4">
        <f>F546*SUM(economy!Z337:AB337)/SUM(economy!Z336:AB336)</f>
        <v>83.936290199252895</v>
      </c>
      <c r="G547" s="9">
        <f t="shared" si="52"/>
        <v>150.78086087791127</v>
      </c>
      <c r="H547" s="9">
        <f t="shared" si="52"/>
        <v>127.33236011311052</v>
      </c>
      <c r="I547" s="9">
        <f t="shared" si="52"/>
        <v>24.9405295933446</v>
      </c>
      <c r="J547" s="9">
        <f t="shared" si="52"/>
        <v>0.31829778075129184</v>
      </c>
      <c r="K547" s="9">
        <f t="shared" si="52"/>
        <v>1.0258015084916982E-2</v>
      </c>
      <c r="L547" s="9">
        <f t="shared" si="50"/>
        <v>578.38230638020252</v>
      </c>
    </row>
    <row r="548" spans="3:12">
      <c r="C548">
        <v>2003.375</v>
      </c>
      <c r="D548">
        <v>378.78</v>
      </c>
      <c r="E548" s="1">
        <f t="shared" si="51"/>
        <v>2292</v>
      </c>
      <c r="F548" s="4">
        <f>F547*SUM(economy!Z338:AB338)/SUM(economy!Z337:AB337)</f>
        <v>83.150398527068404</v>
      </c>
      <c r="G548" s="9">
        <f t="shared" si="52"/>
        <v>150.78598375008306</v>
      </c>
      <c r="H548" s="9">
        <f t="shared" si="52"/>
        <v>126.98994632507441</v>
      </c>
      <c r="I548" s="9">
        <f t="shared" si="52"/>
        <v>24.618372591175849</v>
      </c>
      <c r="J548" s="9">
        <f t="shared" si="52"/>
        <v>0.30996610647243367</v>
      </c>
      <c r="K548" s="9">
        <f t="shared" si="52"/>
        <v>1.0162471558170218E-2</v>
      </c>
      <c r="L548" s="9">
        <f t="shared" si="50"/>
        <v>577.71443124436382</v>
      </c>
    </row>
    <row r="549" spans="3:12">
      <c r="C549">
        <v>2003.4583</v>
      </c>
      <c r="D549">
        <v>378.46</v>
      </c>
      <c r="E549" s="1">
        <f t="shared" si="51"/>
        <v>2293</v>
      </c>
      <c r="F549" s="4">
        <f>F548*SUM(economy!Z339:AB339)/SUM(economy!Z338:AB338)</f>
        <v>82.370291409269143</v>
      </c>
      <c r="G549" s="9">
        <f t="shared" si="52"/>
        <v>150.79105865703542</v>
      </c>
      <c r="H549" s="9">
        <f t="shared" si="52"/>
        <v>126.64840073496191</v>
      </c>
      <c r="I549" s="9">
        <f t="shared" si="52"/>
        <v>24.300421710473991</v>
      </c>
      <c r="J549" s="9">
        <f t="shared" si="52"/>
        <v>0.30201815374495744</v>
      </c>
      <c r="K549" s="9">
        <f t="shared" si="52"/>
        <v>1.0067625157223462E-2</v>
      </c>
      <c r="L549" s="9">
        <f t="shared" si="50"/>
        <v>577.05196688137346</v>
      </c>
    </row>
    <row r="550" spans="3:12">
      <c r="C550">
        <v>2003.5417</v>
      </c>
      <c r="D550">
        <v>376.88</v>
      </c>
      <c r="E550" s="1">
        <f t="shared" si="51"/>
        <v>2294</v>
      </c>
      <c r="F550" s="4">
        <f>F549*SUM(economy!Z340:AB340)/SUM(economy!Z339:AB339)</f>
        <v>81.595956861387137</v>
      </c>
      <c r="G550" s="9">
        <f t="shared" si="52"/>
        <v>150.79608595181628</v>
      </c>
      <c r="H550" s="9">
        <f t="shared" si="52"/>
        <v>126.30772149748519</v>
      </c>
      <c r="I550" s="9">
        <f t="shared" si="52"/>
        <v>23.986621363127192</v>
      </c>
      <c r="J550" s="9">
        <f t="shared" si="52"/>
        <v>0.29443268070130574</v>
      </c>
      <c r="K550" s="9">
        <f t="shared" si="52"/>
        <v>9.9734731597713386E-3</v>
      </c>
      <c r="L550" s="9">
        <f t="shared" si="50"/>
        <v>576.39483496628986</v>
      </c>
    </row>
    <row r="551" spans="3:12">
      <c r="C551">
        <v>2003.625</v>
      </c>
      <c r="D551">
        <v>374.57</v>
      </c>
      <c r="E551" s="1">
        <f t="shared" si="51"/>
        <v>2295</v>
      </c>
      <c r="F551" s="4">
        <f>F550*SUM(economy!Z341:AB341)/SUM(economy!Z340:AB340)</f>
        <v>80.827382455362667</v>
      </c>
      <c r="G551" s="9">
        <f t="shared" ref="G551:K556" si="53">G550*(1-G$5)+G$4*$F550*$L$4/1000</f>
        <v>150.80106598674209</v>
      </c>
      <c r="H551" s="9">
        <f t="shared" si="53"/>
        <v>125.96790677130761</v>
      </c>
      <c r="I551" s="9">
        <f t="shared" si="53"/>
        <v>23.676916705360995</v>
      </c>
      <c r="J551" s="9">
        <f t="shared" si="53"/>
        <v>0.28718965754840559</v>
      </c>
      <c r="K551" s="9">
        <f t="shared" si="53"/>
        <v>9.8800133520010915E-3</v>
      </c>
      <c r="L551" s="9">
        <f t="shared" si="50"/>
        <v>575.74295913431115</v>
      </c>
    </row>
    <row r="552" spans="3:12">
      <c r="C552">
        <v>2003.7083</v>
      </c>
      <c r="D552">
        <v>373.34</v>
      </c>
      <c r="E552" s="1">
        <f t="shared" si="51"/>
        <v>2296</v>
      </c>
      <c r="F552" s="4">
        <f>F551*SUM(economy!Z342:AB342)/SUM(economy!Z341:AB341)</f>
        <v>80.064555302924092</v>
      </c>
      <c r="G552" s="9">
        <f t="shared" si="53"/>
        <v>150.80599911337083</v>
      </c>
      <c r="H552" s="9">
        <f t="shared" si="53"/>
        <v>125.62895471899112</v>
      </c>
      <c r="I552" s="9">
        <f t="shared" si="53"/>
        <v>23.371253627680744</v>
      </c>
      <c r="J552" s="9">
        <f t="shared" si="53"/>
        <v>0.28027019727359909</v>
      </c>
      <c r="K552" s="9">
        <f t="shared" si="53"/>
        <v>9.7872438076904295E-3</v>
      </c>
      <c r="L552" s="9">
        <f t="shared" si="50"/>
        <v>575.09626490112396</v>
      </c>
    </row>
    <row r="553" spans="3:12">
      <c r="C553">
        <v>2003.7917</v>
      </c>
      <c r="D553">
        <v>373.31</v>
      </c>
      <c r="E553" s="1">
        <f t="shared" si="51"/>
        <v>2297</v>
      </c>
      <c r="F553" s="4">
        <f>F552*SUM(economy!Z343:AB343)/SUM(economy!Z342:AB342)</f>
        <v>79.3074620422057</v>
      </c>
      <c r="G553" s="9">
        <f t="shared" si="53"/>
        <v>150.81088568247384</v>
      </c>
      <c r="H553" s="9">
        <f t="shared" si="53"/>
        <v>125.29086350694237</v>
      </c>
      <c r="I553" s="9">
        <f t="shared" si="53"/>
        <v>23.06957874494648</v>
      </c>
      <c r="J553" s="9">
        <f t="shared" si="53"/>
        <v>0.27365649030717548</v>
      </c>
      <c r="K553" s="9">
        <f t="shared" si="53"/>
        <v>9.6951627534432993E-3</v>
      </c>
      <c r="L553" s="9">
        <f t="shared" si="50"/>
        <v>574.45467958742324</v>
      </c>
    </row>
    <row r="554" spans="3:12">
      <c r="C554">
        <v>2003.875</v>
      </c>
      <c r="D554">
        <v>374.84</v>
      </c>
      <c r="E554" s="1">
        <f t="shared" si="51"/>
        <v>2298</v>
      </c>
      <c r="F554" s="4">
        <f>F553*SUM(economy!Z344:AB344)/SUM(economy!Z343:AB343)</f>
        <v>78.556088827288747</v>
      </c>
      <c r="G554" s="9">
        <f t="shared" si="53"/>
        <v>150.81572604400694</v>
      </c>
      <c r="H554" s="9">
        <f t="shared" si="53"/>
        <v>124.95363130535763</v>
      </c>
      <c r="I554" s="9">
        <f t="shared" si="53"/>
        <v>22.77183938657905</v>
      </c>
      <c r="J554" s="9">
        <f t="shared" si="53"/>
        <v>0.26733174291585682</v>
      </c>
      <c r="K554" s="9">
        <f t="shared" si="53"/>
        <v>9.6037684863229823E-3</v>
      </c>
      <c r="L554" s="9">
        <f t="shared" si="50"/>
        <v>573.81813224734583</v>
      </c>
    </row>
    <row r="555" spans="3:12">
      <c r="C555">
        <v>2003.9583</v>
      </c>
      <c r="D555">
        <v>376.17</v>
      </c>
      <c r="E555" s="1">
        <f t="shared" si="51"/>
        <v>2299</v>
      </c>
      <c r="F555" s="4">
        <f>F554*SUM(economy!Z345:AB345)/SUM(economy!Z344:AB344)</f>
        <v>77.810421320375639</v>
      </c>
      <c r="G555" s="9">
        <f t="shared" si="53"/>
        <v>150.82052054708089</v>
      </c>
      <c r="H555" s="9">
        <f t="shared" si="53"/>
        <v>124.61725628816691</v>
      </c>
      <c r="I555" s="9">
        <f t="shared" si="53"/>
        <v>22.477983586896123</v>
      </c>
      <c r="J555" s="9">
        <f t="shared" si="53"/>
        <v>0.26128011911444249</v>
      </c>
      <c r="K555" s="9">
        <f t="shared" si="53"/>
        <v>9.513059323403017E-3</v>
      </c>
      <c r="L555" s="9">
        <f t="shared" si="50"/>
        <v>573.18655360058176</v>
      </c>
    </row>
    <row r="556" spans="3:12">
      <c r="C556">
        <v>2004.0417</v>
      </c>
      <c r="D556">
        <v>377.17</v>
      </c>
      <c r="E556" s="1">
        <f t="shared" si="51"/>
        <v>2300</v>
      </c>
      <c r="F556" s="4">
        <f>F555*SUM(economy!Z346:AB346)/SUM(economy!Z345:AB345)</f>
        <v>77.070444686335236</v>
      </c>
      <c r="G556" s="9">
        <f t="shared" si="53"/>
        <v>150.82526953993144</v>
      </c>
      <c r="H556" s="9">
        <f t="shared" si="53"/>
        <v>124.28173663297758</v>
      </c>
      <c r="I556" s="9">
        <f t="shared" si="53"/>
        <v>22.187960075576722</v>
      </c>
      <c r="J556" s="9">
        <f t="shared" si="53"/>
        <v>0.25548668589494011</v>
      </c>
      <c r="K556" s="9">
        <f t="shared" si="53"/>
        <v>9.4230335708008657E-3</v>
      </c>
      <c r="L556" s="9">
        <f t="shared" si="50"/>
        <v>572.55987596795148</v>
      </c>
    </row>
    <row r="557" spans="3:12">
      <c r="C557">
        <v>2004.125</v>
      </c>
      <c r="D557">
        <v>378.05</v>
      </c>
      <c r="E557" s="1"/>
    </row>
    <row r="558" spans="3:12">
      <c r="C558">
        <v>2004.2083</v>
      </c>
      <c r="D558">
        <v>379.06</v>
      </c>
      <c r="E558" s="1"/>
    </row>
    <row r="559" spans="3:12">
      <c r="C559">
        <v>2004.2917</v>
      </c>
      <c r="D559">
        <v>380.54</v>
      </c>
      <c r="E559" s="1"/>
    </row>
    <row r="560" spans="3:12">
      <c r="C560">
        <v>2004.375</v>
      </c>
      <c r="D560">
        <v>380.8</v>
      </c>
      <c r="E560" s="1"/>
    </row>
    <row r="561" spans="3:5">
      <c r="C561">
        <v>2004.4583</v>
      </c>
      <c r="D561">
        <v>379.87</v>
      </c>
      <c r="E561" s="1"/>
    </row>
    <row r="562" spans="3:5">
      <c r="C562">
        <v>2004.5417</v>
      </c>
      <c r="D562">
        <v>377.65</v>
      </c>
      <c r="E562" s="1"/>
    </row>
    <row r="563" spans="3:5">
      <c r="C563">
        <v>2004.625</v>
      </c>
      <c r="D563">
        <v>376.17</v>
      </c>
      <c r="E563" s="1"/>
    </row>
    <row r="564" spans="3:5">
      <c r="C564">
        <v>2004.7083</v>
      </c>
      <c r="D564">
        <v>374.43</v>
      </c>
      <c r="E564" s="1"/>
    </row>
    <row r="565" spans="3:5">
      <c r="C565">
        <v>2004.7917</v>
      </c>
      <c r="D565">
        <v>374.63</v>
      </c>
      <c r="E565" s="1"/>
    </row>
    <row r="566" spans="3:5">
      <c r="C566">
        <v>2004.875</v>
      </c>
      <c r="D566">
        <v>376.33</v>
      </c>
      <c r="E566" s="1"/>
    </row>
    <row r="567" spans="3:5">
      <c r="C567">
        <v>2004.9583</v>
      </c>
      <c r="D567">
        <v>377.68</v>
      </c>
      <c r="E567" s="1"/>
    </row>
    <row r="568" spans="3:5">
      <c r="C568">
        <v>2005.0417</v>
      </c>
      <c r="D568">
        <v>378.63</v>
      </c>
      <c r="E568" s="1"/>
    </row>
    <row r="569" spans="3:5">
      <c r="C569">
        <v>2005.125</v>
      </c>
      <c r="D569">
        <v>379.91</v>
      </c>
      <c r="E569" s="1"/>
    </row>
    <row r="570" spans="3:5">
      <c r="C570">
        <v>2005.2083</v>
      </c>
      <c r="D570">
        <v>380.95</v>
      </c>
      <c r="E570" s="1"/>
    </row>
    <row r="571" spans="3:5">
      <c r="C571">
        <v>2005.2917</v>
      </c>
      <c r="D571">
        <v>382.48</v>
      </c>
      <c r="E571" s="1"/>
    </row>
    <row r="572" spans="3:5">
      <c r="C572">
        <v>2005.375</v>
      </c>
      <c r="D572">
        <v>382.64</v>
      </c>
      <c r="E572" s="1"/>
    </row>
    <row r="573" spans="3:5">
      <c r="C573">
        <v>2005.4583</v>
      </c>
      <c r="D573">
        <v>382.4</v>
      </c>
      <c r="E573" s="1"/>
    </row>
    <row r="574" spans="3:5">
      <c r="C574">
        <v>2005.5417</v>
      </c>
      <c r="D574">
        <v>380.93</v>
      </c>
      <c r="E574" s="1"/>
    </row>
    <row r="575" spans="3:5">
      <c r="C575">
        <v>2005.625</v>
      </c>
      <c r="D575">
        <v>378.93</v>
      </c>
      <c r="E575" s="1"/>
    </row>
    <row r="576" spans="3:5">
      <c r="C576">
        <v>2005.7083</v>
      </c>
      <c r="D576">
        <v>376.89</v>
      </c>
      <c r="E576" s="1"/>
    </row>
    <row r="577" spans="3:5">
      <c r="C577">
        <v>2005.7917</v>
      </c>
      <c r="D577">
        <v>377.19</v>
      </c>
      <c r="E577" s="1"/>
    </row>
    <row r="578" spans="3:5">
      <c r="C578">
        <v>2005.875</v>
      </c>
      <c r="D578">
        <v>378.54</v>
      </c>
      <c r="E578" s="1"/>
    </row>
    <row r="579" spans="3:5">
      <c r="C579">
        <v>2005.9583</v>
      </c>
      <c r="D579">
        <v>380.31</v>
      </c>
      <c r="E579" s="1"/>
    </row>
    <row r="580" spans="3:5">
      <c r="C580">
        <v>2006.0417</v>
      </c>
      <c r="D580">
        <v>381.58</v>
      </c>
      <c r="E580" s="1"/>
    </row>
    <row r="581" spans="3:5">
      <c r="C581">
        <v>2006.125</v>
      </c>
      <c r="D581">
        <v>382.4</v>
      </c>
      <c r="E581" s="1"/>
    </row>
    <row r="582" spans="3:5">
      <c r="C582">
        <v>2006.2083</v>
      </c>
      <c r="D582">
        <v>382.86</v>
      </c>
      <c r="E582" s="1"/>
    </row>
    <row r="583" spans="3:5">
      <c r="C583">
        <v>2006.2917</v>
      </c>
      <c r="D583">
        <v>384.8</v>
      </c>
      <c r="E583" s="1"/>
    </row>
    <row r="584" spans="3:5">
      <c r="C584">
        <v>2006.375</v>
      </c>
      <c r="D584">
        <v>385.22</v>
      </c>
      <c r="E584" s="1"/>
    </row>
    <row r="585" spans="3:5">
      <c r="C585">
        <v>2006.4583</v>
      </c>
      <c r="D585">
        <v>384.24</v>
      </c>
      <c r="E585" s="1"/>
    </row>
    <row r="586" spans="3:5">
      <c r="C586">
        <v>2006.5417</v>
      </c>
      <c r="D586">
        <v>382.65</v>
      </c>
      <c r="E586" s="1"/>
    </row>
    <row r="587" spans="3:5">
      <c r="C587">
        <v>2006.625</v>
      </c>
      <c r="D587">
        <v>380.6</v>
      </c>
      <c r="E587" s="1"/>
    </row>
    <row r="588" spans="3:5">
      <c r="C588">
        <v>2006.7083</v>
      </c>
      <c r="D588">
        <v>379.04</v>
      </c>
      <c r="E588" s="1"/>
    </row>
    <row r="589" spans="3:5">
      <c r="C589">
        <v>2006.7917</v>
      </c>
      <c r="D589">
        <v>379.33</v>
      </c>
      <c r="E589" s="1"/>
    </row>
    <row r="590" spans="3:5">
      <c r="C590">
        <v>2006.875</v>
      </c>
      <c r="D590">
        <v>380.35</v>
      </c>
      <c r="E590" s="1"/>
    </row>
    <row r="591" spans="3:5">
      <c r="C591">
        <v>2006.9583</v>
      </c>
      <c r="D591">
        <v>382.02</v>
      </c>
      <c r="E591" s="1"/>
    </row>
    <row r="592" spans="3:5">
      <c r="C592">
        <v>2007.0417</v>
      </c>
      <c r="D592">
        <v>383.1</v>
      </c>
      <c r="E592" s="1"/>
    </row>
    <row r="593" spans="3:5">
      <c r="C593">
        <v>2007.125</v>
      </c>
      <c r="D593">
        <v>384.12</v>
      </c>
      <c r="E593" s="1"/>
    </row>
    <row r="594" spans="3:5">
      <c r="C594">
        <v>2007.2083</v>
      </c>
      <c r="D594">
        <v>384.81</v>
      </c>
      <c r="E594" s="1"/>
    </row>
    <row r="595" spans="3:5">
      <c r="C595">
        <v>2007.2917</v>
      </c>
      <c r="D595">
        <v>386.73</v>
      </c>
      <c r="E595" s="1"/>
    </row>
    <row r="596" spans="3:5">
      <c r="C596">
        <v>2007.375</v>
      </c>
      <c r="D596">
        <v>386.78</v>
      </c>
      <c r="E596" s="1"/>
    </row>
    <row r="597" spans="3:5">
      <c r="C597">
        <v>2007.4583</v>
      </c>
      <c r="D597">
        <v>386.33</v>
      </c>
      <c r="E597" s="1"/>
    </row>
    <row r="598" spans="3:5">
      <c r="C598">
        <v>2007.5417</v>
      </c>
      <c r="D598">
        <v>384.73</v>
      </c>
      <c r="E598" s="1"/>
    </row>
    <row r="599" spans="3:5">
      <c r="C599">
        <v>2007.625</v>
      </c>
      <c r="D599">
        <v>382.24</v>
      </c>
      <c r="E599" s="1"/>
    </row>
    <row r="600" spans="3:5">
      <c r="C600">
        <v>2007.7083</v>
      </c>
      <c r="D600">
        <v>381.2</v>
      </c>
      <c r="E600" s="1"/>
    </row>
    <row r="601" spans="3:5">
      <c r="C601">
        <v>2007.7917</v>
      </c>
      <c r="D601">
        <v>381.37</v>
      </c>
      <c r="E601" s="1"/>
    </row>
    <row r="602" spans="3:5">
      <c r="C602">
        <v>2007.875</v>
      </c>
      <c r="D602">
        <v>382.7</v>
      </c>
      <c r="E602" s="1"/>
    </row>
    <row r="603" spans="3:5">
      <c r="C603">
        <v>2007.9583</v>
      </c>
      <c r="D603">
        <v>384.19</v>
      </c>
      <c r="E603" s="1"/>
    </row>
    <row r="604" spans="3:5">
      <c r="C604">
        <v>2008.0417</v>
      </c>
      <c r="D604">
        <v>385.78</v>
      </c>
      <c r="E604" s="1"/>
    </row>
    <row r="605" spans="3:5">
      <c r="C605">
        <v>2008.125</v>
      </c>
      <c r="D605">
        <v>386.06</v>
      </c>
      <c r="E605" s="1"/>
    </row>
    <row r="606" spans="3:5">
      <c r="C606">
        <v>2008.2083</v>
      </c>
      <c r="D606">
        <v>386.28</v>
      </c>
      <c r="E606" s="1"/>
    </row>
    <row r="607" spans="3:5">
      <c r="C607">
        <v>2008.2917</v>
      </c>
      <c r="D607">
        <v>387.33</v>
      </c>
      <c r="E607" s="1"/>
    </row>
    <row r="608" spans="3:5">
      <c r="C608">
        <v>2008.375</v>
      </c>
      <c r="D608">
        <v>388.78</v>
      </c>
      <c r="E608" s="1"/>
    </row>
    <row r="609" spans="3:5">
      <c r="C609">
        <v>2008.4583</v>
      </c>
      <c r="D609">
        <v>387.99</v>
      </c>
      <c r="E609" s="1"/>
    </row>
    <row r="610" spans="3:5">
      <c r="C610">
        <v>2008.5417</v>
      </c>
      <c r="D610">
        <v>386.61</v>
      </c>
      <c r="E610" s="1"/>
    </row>
    <row r="611" spans="3:5">
      <c r="C611">
        <v>2008.625</v>
      </c>
      <c r="D611">
        <v>384.32</v>
      </c>
      <c r="E611" s="1"/>
    </row>
    <row r="612" spans="3:5">
      <c r="C612">
        <v>2008.7083</v>
      </c>
      <c r="D612">
        <v>383.41</v>
      </c>
      <c r="E612" s="1"/>
    </row>
    <row r="613" spans="3:5">
      <c r="C613">
        <v>2008.7917</v>
      </c>
      <c r="D613">
        <v>383.21</v>
      </c>
      <c r="E613" s="1"/>
    </row>
    <row r="614" spans="3:5">
      <c r="C614">
        <v>2008.875</v>
      </c>
      <c r="D614">
        <v>384.41</v>
      </c>
      <c r="E614" s="1"/>
    </row>
    <row r="615" spans="3:5">
      <c r="C615">
        <v>2008.9583</v>
      </c>
      <c r="D615">
        <v>385.79</v>
      </c>
      <c r="E615" s="1"/>
    </row>
    <row r="616" spans="3:5">
      <c r="C616">
        <v>2009.0417</v>
      </c>
      <c r="D616">
        <v>387.17</v>
      </c>
      <c r="E616" s="1"/>
    </row>
    <row r="617" spans="3:5">
      <c r="C617">
        <v>2009.125</v>
      </c>
      <c r="D617">
        <v>387.7</v>
      </c>
      <c r="E617" s="1"/>
    </row>
    <row r="618" spans="3:5">
      <c r="C618">
        <v>2009.2083</v>
      </c>
      <c r="D618">
        <v>389.04</v>
      </c>
      <c r="E618" s="1"/>
    </row>
    <row r="619" spans="3:5">
      <c r="C619">
        <v>2009.2917</v>
      </c>
      <c r="D619">
        <v>389.76</v>
      </c>
      <c r="E619" s="1"/>
    </row>
    <row r="620" spans="3:5">
      <c r="C620">
        <v>2009.375</v>
      </c>
      <c r="D620">
        <v>390.36</v>
      </c>
      <c r="E620" s="1"/>
    </row>
    <row r="621" spans="3:5">
      <c r="C621">
        <v>2009.4583</v>
      </c>
      <c r="D621">
        <v>389.7</v>
      </c>
      <c r="E621" s="1"/>
    </row>
    <row r="622" spans="3:5">
      <c r="C622">
        <v>2009.5417</v>
      </c>
      <c r="D622">
        <v>388.25</v>
      </c>
      <c r="E622" s="1"/>
    </row>
    <row r="623" spans="3:5">
      <c r="C623">
        <v>2009.625</v>
      </c>
      <c r="D623">
        <v>386.29</v>
      </c>
      <c r="E623" s="1"/>
    </row>
    <row r="624" spans="3:5">
      <c r="C624">
        <v>2009.7083</v>
      </c>
      <c r="D624">
        <v>384.95</v>
      </c>
      <c r="E624" s="1"/>
    </row>
    <row r="625" spans="3:5">
      <c r="C625">
        <v>2009.7917</v>
      </c>
      <c r="D625">
        <v>384.64</v>
      </c>
      <c r="E625" s="1"/>
    </row>
    <row r="626" spans="3:5">
      <c r="C626">
        <v>2009.875</v>
      </c>
      <c r="D626">
        <v>386.23</v>
      </c>
      <c r="E626" s="1"/>
    </row>
    <row r="627" spans="3:5">
      <c r="C627">
        <v>2009.9583</v>
      </c>
      <c r="D627">
        <v>387.63</v>
      </c>
      <c r="E627" s="1"/>
    </row>
    <row r="628" spans="3:5">
      <c r="C628">
        <v>2010.0417</v>
      </c>
      <c r="D628">
        <v>388.91</v>
      </c>
      <c r="E628" s="1"/>
    </row>
    <row r="629" spans="3:5">
      <c r="C629">
        <v>2010.125</v>
      </c>
      <c r="D629">
        <v>390.41</v>
      </c>
      <c r="E629" s="1"/>
    </row>
    <row r="630" spans="3:5">
      <c r="C630">
        <v>2010.2083</v>
      </c>
      <c r="D630">
        <v>391.37</v>
      </c>
      <c r="E630" s="1"/>
    </row>
    <row r="631" spans="3:5">
      <c r="C631">
        <v>2010.2917</v>
      </c>
      <c r="D631">
        <v>392.67</v>
      </c>
      <c r="E631" s="1"/>
    </row>
    <row r="632" spans="3:5">
      <c r="C632">
        <v>2010.375</v>
      </c>
      <c r="D632">
        <v>393.21</v>
      </c>
      <c r="E632" s="1"/>
    </row>
    <row r="633" spans="3:5">
      <c r="C633">
        <v>2010.4583</v>
      </c>
      <c r="D633">
        <v>392.38</v>
      </c>
      <c r="E633" s="1"/>
    </row>
    <row r="634" spans="3:5">
      <c r="C634">
        <v>2010.5417</v>
      </c>
      <c r="D634">
        <v>390.41</v>
      </c>
      <c r="E634" s="1"/>
    </row>
    <row r="635" spans="3:5">
      <c r="C635">
        <v>2010.625</v>
      </c>
      <c r="D635">
        <v>388.54</v>
      </c>
      <c r="E635" s="1"/>
    </row>
    <row r="636" spans="3:5">
      <c r="C636">
        <v>2010.7083</v>
      </c>
      <c r="D636">
        <v>387.03</v>
      </c>
      <c r="E636" s="1"/>
    </row>
    <row r="637" spans="3:5">
      <c r="C637">
        <v>2010.7917</v>
      </c>
      <c r="D637">
        <v>387.43</v>
      </c>
      <c r="E637" s="1"/>
    </row>
    <row r="638" spans="3:5">
      <c r="C638">
        <v>2010.875</v>
      </c>
      <c r="D638">
        <v>388.87</v>
      </c>
      <c r="E638" s="1"/>
    </row>
    <row r="639" spans="3:5">
      <c r="C639">
        <v>2010.9583</v>
      </c>
      <c r="D639">
        <v>389.99</v>
      </c>
      <c r="E639" s="1"/>
    </row>
    <row r="640" spans="3:5">
      <c r="C640">
        <v>2011.0417</v>
      </c>
      <c r="D640">
        <v>391.5</v>
      </c>
      <c r="E640" s="1"/>
    </row>
    <row r="641" spans="3:5">
      <c r="C641">
        <v>2011.125</v>
      </c>
      <c r="D641">
        <v>392.05</v>
      </c>
      <c r="E641" s="1"/>
    </row>
    <row r="642" spans="3:5">
      <c r="C642">
        <v>2011.2083</v>
      </c>
      <c r="D642">
        <v>392.8</v>
      </c>
      <c r="E642" s="1"/>
    </row>
    <row r="643" spans="3:5">
      <c r="C643">
        <v>2011.2917</v>
      </c>
      <c r="D643">
        <v>393.44</v>
      </c>
      <c r="E643" s="1"/>
    </row>
    <row r="644" spans="3:5">
      <c r="C644">
        <v>2011.375</v>
      </c>
      <c r="D644">
        <v>394.41</v>
      </c>
      <c r="E644" s="1"/>
    </row>
    <row r="645" spans="3:5">
      <c r="C645">
        <v>2011.4583</v>
      </c>
      <c r="D645">
        <v>393.95</v>
      </c>
      <c r="E645" s="1"/>
    </row>
    <row r="646" spans="3:5">
      <c r="C646">
        <v>2011.5417</v>
      </c>
      <c r="D646">
        <v>392.72</v>
      </c>
      <c r="E646" s="1"/>
    </row>
    <row r="647" spans="3:5">
      <c r="C647">
        <v>2011.625</v>
      </c>
      <c r="D647">
        <v>390.33</v>
      </c>
      <c r="E647" s="1"/>
    </row>
    <row r="648" spans="3:5">
      <c r="C648">
        <v>2011.7083</v>
      </c>
      <c r="D648">
        <v>389.28</v>
      </c>
      <c r="E648" s="1"/>
    </row>
    <row r="649" spans="3:5">
      <c r="C649">
        <v>2011.7917</v>
      </c>
      <c r="D649">
        <v>389.19</v>
      </c>
      <c r="E649" s="1"/>
    </row>
    <row r="650" spans="3:5">
      <c r="C650">
        <v>2011.875</v>
      </c>
      <c r="D650">
        <v>390.48</v>
      </c>
      <c r="E650" s="1"/>
    </row>
    <row r="651" spans="3:5">
      <c r="C651">
        <v>2011.9583</v>
      </c>
      <c r="D651">
        <v>392.06</v>
      </c>
      <c r="E651" s="1"/>
    </row>
    <row r="652" spans="3:5">
      <c r="C652">
        <v>2012.0417</v>
      </c>
      <c r="D652">
        <v>393.31</v>
      </c>
      <c r="E652" s="1"/>
    </row>
    <row r="653" spans="3:5">
      <c r="C653">
        <v>2012.125</v>
      </c>
      <c r="D653">
        <v>394.04</v>
      </c>
      <c r="E653" s="1"/>
    </row>
    <row r="654" spans="3:5">
      <c r="C654">
        <v>2012.2083</v>
      </c>
      <c r="D654">
        <v>394.59</v>
      </c>
      <c r="E654" s="1"/>
    </row>
    <row r="655" spans="3:5">
      <c r="C655">
        <v>2012.2917</v>
      </c>
      <c r="D655">
        <v>396.38</v>
      </c>
      <c r="E655" s="1"/>
    </row>
    <row r="656" spans="3:5">
      <c r="C656">
        <v>2012.375</v>
      </c>
      <c r="D656">
        <v>396.93</v>
      </c>
      <c r="E656" s="1"/>
    </row>
    <row r="657" spans="3:5">
      <c r="C657">
        <v>2012.4583</v>
      </c>
      <c r="D657">
        <v>395.91</v>
      </c>
      <c r="E657" s="1"/>
    </row>
    <row r="658" spans="3:5">
      <c r="C658">
        <v>2012.5417</v>
      </c>
      <c r="D658">
        <v>394.56</v>
      </c>
      <c r="E658" s="1"/>
    </row>
    <row r="659" spans="3:5">
      <c r="C659">
        <v>2012.625</v>
      </c>
      <c r="D659">
        <v>392.59</v>
      </c>
      <c r="E659" s="1"/>
    </row>
    <row r="660" spans="3:5">
      <c r="C660">
        <v>2012.7083</v>
      </c>
      <c r="D660">
        <v>391.32</v>
      </c>
      <c r="E660" s="1"/>
    </row>
    <row r="661" spans="3:5">
      <c r="C661">
        <v>2012.7917</v>
      </c>
      <c r="D661">
        <v>391.27</v>
      </c>
      <c r="E661" s="1"/>
    </row>
    <row r="662" spans="3:5">
      <c r="C662">
        <v>2012.875</v>
      </c>
      <c r="D662">
        <v>393.2</v>
      </c>
      <c r="E662" s="1"/>
    </row>
    <row r="663" spans="3:5">
      <c r="C663">
        <v>2012.9583</v>
      </c>
      <c r="D663">
        <v>394.57</v>
      </c>
      <c r="E663" s="1"/>
    </row>
    <row r="664" spans="3:5">
      <c r="C664">
        <v>2013.0417</v>
      </c>
      <c r="D664">
        <v>395.78</v>
      </c>
      <c r="E664" s="1"/>
    </row>
    <row r="665" spans="3:5">
      <c r="C665">
        <v>2013.125</v>
      </c>
      <c r="D665">
        <v>397.03</v>
      </c>
      <c r="E665" s="1"/>
    </row>
    <row r="666" spans="3:5">
      <c r="C666">
        <v>2013.2083</v>
      </c>
      <c r="D666">
        <v>397.66</v>
      </c>
      <c r="E666" s="1"/>
    </row>
    <row r="667" spans="3:5">
      <c r="C667">
        <v>2013.2917</v>
      </c>
      <c r="D667">
        <v>398.64</v>
      </c>
      <c r="E667" s="1"/>
    </row>
    <row r="668" spans="3:5">
      <c r="C668">
        <v>2013.375</v>
      </c>
      <c r="D668">
        <v>400.02</v>
      </c>
      <c r="E668" s="1"/>
    </row>
    <row r="669" spans="3:5">
      <c r="C669">
        <v>2013.4583</v>
      </c>
      <c r="D669">
        <v>398.81</v>
      </c>
      <c r="E669" s="1"/>
    </row>
    <row r="670" spans="3:5">
      <c r="C670">
        <v>2013.5417</v>
      </c>
      <c r="D670">
        <v>397.51</v>
      </c>
    </row>
    <row r="671" spans="3:5">
      <c r="C671">
        <v>2013.625</v>
      </c>
      <c r="D671">
        <v>395.39</v>
      </c>
    </row>
    <row r="672" spans="3:5">
      <c r="C672">
        <v>2013.7083</v>
      </c>
      <c r="D672">
        <v>393.72</v>
      </c>
    </row>
    <row r="673" spans="3:4">
      <c r="C673">
        <v>2013.7917</v>
      </c>
      <c r="D673">
        <v>393.9</v>
      </c>
    </row>
    <row r="674" spans="3:4">
      <c r="C674">
        <v>2013.875</v>
      </c>
      <c r="D674">
        <v>395.36</v>
      </c>
    </row>
    <row r="675" spans="3:4">
      <c r="C675">
        <v>2013.9583</v>
      </c>
      <c r="D675">
        <v>397.03</v>
      </c>
    </row>
    <row r="676" spans="3:4">
      <c r="C676">
        <v>2014.0417</v>
      </c>
      <c r="D676">
        <v>398.04</v>
      </c>
    </row>
    <row r="677" spans="3:4">
      <c r="C677">
        <v>2014.125</v>
      </c>
      <c r="D677">
        <v>398.27</v>
      </c>
    </row>
    <row r="678" spans="3:4">
      <c r="C678">
        <v>2014.2083</v>
      </c>
      <c r="D678">
        <v>399.91</v>
      </c>
    </row>
    <row r="679" spans="3:4">
      <c r="C679">
        <v>2014.2917</v>
      </c>
      <c r="D679">
        <v>401.51</v>
      </c>
    </row>
    <row r="680" spans="3:4">
      <c r="C680">
        <v>2014.375</v>
      </c>
      <c r="D680">
        <v>401.96</v>
      </c>
    </row>
    <row r="681" spans="3:4">
      <c r="C681">
        <v>2014.4583</v>
      </c>
      <c r="D681">
        <v>401.43</v>
      </c>
    </row>
    <row r="682" spans="3:4">
      <c r="C682">
        <v>2014.5417</v>
      </c>
      <c r="D682">
        <v>399.27</v>
      </c>
    </row>
    <row r="683" spans="3:4">
      <c r="C683">
        <v>2014.625</v>
      </c>
      <c r="D683">
        <v>397.18</v>
      </c>
    </row>
    <row r="684" spans="3:4">
      <c r="C684">
        <v>2014.7083</v>
      </c>
      <c r="D684">
        <v>395.54</v>
      </c>
    </row>
    <row r="685" spans="3:4">
      <c r="C685">
        <v>2014.7917</v>
      </c>
      <c r="D685">
        <v>396.16</v>
      </c>
    </row>
    <row r="686" spans="3:4">
      <c r="C686">
        <v>2014.875</v>
      </c>
      <c r="D686">
        <v>397.4</v>
      </c>
    </row>
    <row r="687" spans="3:4">
      <c r="C687">
        <v>2014.9583</v>
      </c>
      <c r="D687">
        <v>399.08</v>
      </c>
    </row>
    <row r="688" spans="3:4">
      <c r="C688">
        <v>2015.0417</v>
      </c>
      <c r="D688">
        <v>400.18</v>
      </c>
    </row>
    <row r="689" spans="3:4">
      <c r="C689">
        <v>2015.125</v>
      </c>
      <c r="D689">
        <v>400.55</v>
      </c>
    </row>
    <row r="690" spans="3:4">
      <c r="C690">
        <v>2015.2083</v>
      </c>
      <c r="D690">
        <v>401.74</v>
      </c>
    </row>
    <row r="691" spans="3:4">
      <c r="C691">
        <v>2015.2917</v>
      </c>
      <c r="D691">
        <v>403.35</v>
      </c>
    </row>
    <row r="692" spans="3:4">
      <c r="C692">
        <v>2015.375</v>
      </c>
      <c r="D692">
        <v>404.15</v>
      </c>
    </row>
    <row r="693" spans="3:4">
      <c r="C693">
        <v>2015.4583</v>
      </c>
      <c r="D693">
        <v>402.97</v>
      </c>
    </row>
    <row r="694" spans="3:4">
      <c r="C694">
        <v>2015.5417</v>
      </c>
      <c r="D694">
        <v>401.46</v>
      </c>
    </row>
    <row r="695" spans="3:4">
      <c r="C695">
        <v>2015.625</v>
      </c>
      <c r="D695">
        <v>399.11</v>
      </c>
    </row>
    <row r="696" spans="3:4">
      <c r="C696">
        <v>2015.7083</v>
      </c>
      <c r="D696">
        <v>397.82</v>
      </c>
    </row>
    <row r="697" spans="3:4">
      <c r="C697">
        <v>2015.7917</v>
      </c>
      <c r="D697">
        <v>398.49</v>
      </c>
    </row>
    <row r="698" spans="3:4">
      <c r="C698">
        <v>2015.875</v>
      </c>
      <c r="D698">
        <v>400.27</v>
      </c>
    </row>
    <row r="699" spans="3:4">
      <c r="C699">
        <v>2015.9583</v>
      </c>
      <c r="D699">
        <v>402.06</v>
      </c>
    </row>
    <row r="700" spans="3:4">
      <c r="C700">
        <v>2016.0417</v>
      </c>
      <c r="D700">
        <v>402.73</v>
      </c>
    </row>
    <row r="701" spans="3:4">
      <c r="C701">
        <v>2016.125</v>
      </c>
      <c r="D701">
        <v>404.25</v>
      </c>
    </row>
    <row r="702" spans="3:4">
      <c r="C702">
        <v>2016.2083</v>
      </c>
      <c r="D702">
        <v>405.06</v>
      </c>
    </row>
    <row r="703" spans="3:4">
      <c r="C703">
        <v>2016.2917</v>
      </c>
      <c r="D703">
        <v>407.6</v>
      </c>
    </row>
    <row r="704" spans="3:4">
      <c r="C704">
        <v>2016.375</v>
      </c>
      <c r="D704">
        <v>407.9</v>
      </c>
    </row>
    <row r="705" spans="3:4">
      <c r="C705">
        <v>2016.4583</v>
      </c>
      <c r="D705">
        <v>406.99</v>
      </c>
    </row>
    <row r="706" spans="3:4">
      <c r="C706">
        <v>2016.5417</v>
      </c>
      <c r="D706">
        <v>404.59</v>
      </c>
    </row>
    <row r="707" spans="3:4">
      <c r="C707">
        <v>2016.625</v>
      </c>
      <c r="D707">
        <v>402.45</v>
      </c>
    </row>
    <row r="708" spans="3:4">
      <c r="C708">
        <v>2016.7083</v>
      </c>
      <c r="D708">
        <v>401.23</v>
      </c>
    </row>
    <row r="709" spans="3:4">
      <c r="C709">
        <v>2016.7917</v>
      </c>
      <c r="D709">
        <v>401.79</v>
      </c>
    </row>
    <row r="710" spans="3:4">
      <c r="C710">
        <v>2016.875</v>
      </c>
      <c r="D710">
        <v>403.72</v>
      </c>
    </row>
    <row r="711" spans="3:4">
      <c r="C711">
        <v>2016.9583</v>
      </c>
      <c r="D711">
        <v>404.64</v>
      </c>
    </row>
    <row r="712" spans="3:4">
      <c r="C712">
        <v>2017.0417</v>
      </c>
      <c r="D712">
        <v>406.36</v>
      </c>
    </row>
    <row r="713" spans="3:4">
      <c r="C713">
        <v>2017.125</v>
      </c>
      <c r="D713">
        <v>406.66</v>
      </c>
    </row>
    <row r="714" spans="3:4">
      <c r="C714">
        <v>2017.2083</v>
      </c>
      <c r="D714">
        <v>407.54</v>
      </c>
    </row>
    <row r="715" spans="3:4">
      <c r="C715">
        <v>2017.2917</v>
      </c>
      <c r="D715">
        <v>409.22</v>
      </c>
    </row>
    <row r="716" spans="3:4">
      <c r="C716">
        <v>2017.375</v>
      </c>
      <c r="D716">
        <v>409.89</v>
      </c>
    </row>
    <row r="717" spans="3:4">
      <c r="C717">
        <v>2017.4583</v>
      </c>
      <c r="D717">
        <v>409.08</v>
      </c>
    </row>
    <row r="718" spans="3:4">
      <c r="C718">
        <v>2017.5417</v>
      </c>
      <c r="D718">
        <v>407.33</v>
      </c>
    </row>
    <row r="719" spans="3:4">
      <c r="C719">
        <v>2017.625</v>
      </c>
      <c r="D719">
        <v>405.32</v>
      </c>
    </row>
    <row r="720" spans="3:4">
      <c r="C720">
        <v>2017.7083</v>
      </c>
      <c r="D720">
        <v>403.57</v>
      </c>
    </row>
    <row r="721" spans="3:4">
      <c r="C721">
        <v>2017.7917</v>
      </c>
      <c r="D721">
        <v>403.82</v>
      </c>
    </row>
    <row r="722" spans="3:4">
      <c r="C722">
        <v>2017.875</v>
      </c>
      <c r="D722">
        <v>405.31</v>
      </c>
    </row>
    <row r="723" spans="3:4">
      <c r="C723">
        <v>2017.9583</v>
      </c>
      <c r="D723">
        <v>407</v>
      </c>
    </row>
    <row r="724" spans="3:4">
      <c r="C724">
        <v>2018.0417</v>
      </c>
      <c r="D724">
        <v>408.15</v>
      </c>
    </row>
    <row r="725" spans="3:4">
      <c r="C725">
        <v>2018.125</v>
      </c>
      <c r="D725">
        <v>408.52</v>
      </c>
    </row>
    <row r="726" spans="3:4">
      <c r="C726">
        <v>2018.2083</v>
      </c>
      <c r="D726">
        <v>409.59</v>
      </c>
    </row>
    <row r="727" spans="3:4">
      <c r="C727">
        <v>2018.2917</v>
      </c>
      <c r="D727">
        <v>410.45</v>
      </c>
    </row>
    <row r="728" spans="3:4">
      <c r="C728">
        <v>2018.375</v>
      </c>
      <c r="D728">
        <v>411.44</v>
      </c>
    </row>
    <row r="729" spans="3:4">
      <c r="C729">
        <v>2018.4583</v>
      </c>
      <c r="D729">
        <v>410.99</v>
      </c>
    </row>
    <row r="730" spans="3:4">
      <c r="C730">
        <v>2018.5417</v>
      </c>
      <c r="D730">
        <v>408.9</v>
      </c>
    </row>
    <row r="731" spans="3:4">
      <c r="C731">
        <v>2018.625</v>
      </c>
      <c r="D731">
        <v>407.16</v>
      </c>
    </row>
    <row r="732" spans="3:4">
      <c r="C732">
        <v>2018.7083</v>
      </c>
      <c r="D732">
        <v>405.71</v>
      </c>
    </row>
    <row r="733" spans="3:4">
      <c r="C733">
        <v>2018.7917</v>
      </c>
      <c r="D733">
        <v>406.19</v>
      </c>
    </row>
    <row r="734" spans="3:4">
      <c r="C734">
        <v>2018.875</v>
      </c>
      <c r="D734">
        <v>408.21</v>
      </c>
    </row>
    <row r="735" spans="3:4">
      <c r="C735">
        <v>2018.9583</v>
      </c>
      <c r="D735">
        <v>409.27</v>
      </c>
    </row>
    <row r="736" spans="3:4">
      <c r="C736">
        <v>2019.0417</v>
      </c>
      <c r="D736">
        <v>411.03</v>
      </c>
    </row>
    <row r="737" spans="3:4">
      <c r="C737">
        <v>2019.125</v>
      </c>
      <c r="D737">
        <v>411.96</v>
      </c>
    </row>
    <row r="738" spans="3:4">
      <c r="C738">
        <v>2019.2083</v>
      </c>
      <c r="D738">
        <v>412.18</v>
      </c>
    </row>
    <row r="739" spans="3:4">
      <c r="C739">
        <v>2019.2917</v>
      </c>
      <c r="D739">
        <v>413.54</v>
      </c>
    </row>
    <row r="740" spans="3:4">
      <c r="C740">
        <v>2019.375</v>
      </c>
      <c r="D740">
        <v>414.86</v>
      </c>
    </row>
    <row r="741" spans="3:4">
      <c r="C741">
        <v>2019.4583</v>
      </c>
      <c r="D741">
        <v>414.16</v>
      </c>
    </row>
    <row r="742" spans="3:4">
      <c r="C742">
        <v>2019.5417</v>
      </c>
      <c r="D742">
        <v>411.97</v>
      </c>
    </row>
    <row r="743" spans="3:4">
      <c r="C743">
        <v>2019.625</v>
      </c>
      <c r="D743">
        <v>410.18</v>
      </c>
    </row>
    <row r="744" spans="3:4">
      <c r="C744">
        <v>2019.7083</v>
      </c>
      <c r="D744">
        <v>408.76</v>
      </c>
    </row>
    <row r="745" spans="3:4">
      <c r="C745">
        <v>2019.7917</v>
      </c>
      <c r="D745">
        <v>408.75</v>
      </c>
    </row>
    <row r="746" spans="3:4">
      <c r="C746">
        <v>2019.875</v>
      </c>
      <c r="D746">
        <v>410.48</v>
      </c>
    </row>
    <row r="747" spans="3:4">
      <c r="C747">
        <v>2019.9583</v>
      </c>
      <c r="D747">
        <v>411.98</v>
      </c>
    </row>
    <row r="748" spans="3:4">
      <c r="C748">
        <v>2020.0417</v>
      </c>
      <c r="D748">
        <v>413.61</v>
      </c>
    </row>
    <row r="749" spans="3:4">
      <c r="C749">
        <v>2020.125</v>
      </c>
      <c r="D749">
        <v>414.34</v>
      </c>
    </row>
    <row r="750" spans="3:4">
      <c r="C750">
        <v>2020.2083</v>
      </c>
      <c r="D750">
        <v>414.74</v>
      </c>
    </row>
    <row r="751" spans="3:4">
      <c r="C751">
        <v>2020.2917</v>
      </c>
      <c r="D751">
        <v>416.45</v>
      </c>
    </row>
    <row r="752" spans="3:4">
      <c r="C752">
        <v>2020.375</v>
      </c>
      <c r="D752">
        <v>417.31</v>
      </c>
    </row>
    <row r="753" spans="3:4">
      <c r="C753">
        <v>2020.4583</v>
      </c>
      <c r="D753">
        <v>416.6</v>
      </c>
    </row>
    <row r="754" spans="3:4">
      <c r="C754">
        <v>2020.5417</v>
      </c>
      <c r="D754">
        <v>414.62</v>
      </c>
    </row>
    <row r="755" spans="3:4">
      <c r="C755">
        <v>2020.625</v>
      </c>
      <c r="D755">
        <v>412.78</v>
      </c>
    </row>
    <row r="756" spans="3:4">
      <c r="C756">
        <v>2020.7083</v>
      </c>
      <c r="D756">
        <v>411.52</v>
      </c>
    </row>
    <row r="757" spans="3:4">
      <c r="C757">
        <v>2020.7917</v>
      </c>
      <c r="D757">
        <v>411.51</v>
      </c>
    </row>
    <row r="758" spans="3:4">
      <c r="C758">
        <v>2020.875</v>
      </c>
      <c r="D758">
        <v>413.12</v>
      </c>
    </row>
    <row r="759" spans="3:4">
      <c r="C759">
        <v>2020.9583</v>
      </c>
      <c r="D759">
        <v>414.26</v>
      </c>
    </row>
    <row r="760" spans="3:4">
      <c r="C760">
        <v>2021.0417</v>
      </c>
      <c r="D760">
        <v>415.52</v>
      </c>
    </row>
    <row r="761" spans="3:4">
      <c r="C761">
        <v>2021.125</v>
      </c>
      <c r="D761">
        <v>416.75</v>
      </c>
    </row>
    <row r="762" spans="3:4">
      <c r="C762">
        <v>2021.2083</v>
      </c>
      <c r="D762">
        <v>417.64</v>
      </c>
    </row>
    <row r="763" spans="3:4">
      <c r="C763">
        <v>2021.2917</v>
      </c>
      <c r="D763">
        <v>419.05</v>
      </c>
    </row>
    <row r="764" spans="3:4">
      <c r="C764">
        <v>2021.375</v>
      </c>
      <c r="D764">
        <v>419.13</v>
      </c>
    </row>
    <row r="765" spans="3:4">
      <c r="C765">
        <v>2021.4583</v>
      </c>
      <c r="D765">
        <v>418.94</v>
      </c>
    </row>
    <row r="766" spans="3:4">
      <c r="C766">
        <v>2021.5417</v>
      </c>
      <c r="D766">
        <v>416.96</v>
      </c>
    </row>
    <row r="767" spans="3:4">
      <c r="C767">
        <v>2021.625</v>
      </c>
      <c r="D767">
        <v>414.47</v>
      </c>
    </row>
    <row r="768" spans="3:4">
      <c r="C768">
        <v>2021.7083</v>
      </c>
      <c r="D768">
        <v>413.3</v>
      </c>
    </row>
    <row r="769" spans="3:4">
      <c r="C769">
        <v>2021.7917</v>
      </c>
      <c r="D769">
        <v>413.93</v>
      </c>
    </row>
    <row r="770" spans="3:4">
      <c r="C770">
        <v>2021.875</v>
      </c>
      <c r="D770">
        <v>415.01</v>
      </c>
    </row>
    <row r="771" spans="3:4">
      <c r="C771">
        <v>2021.9583</v>
      </c>
      <c r="D771">
        <v>416.71</v>
      </c>
    </row>
    <row r="772" spans="3:4">
      <c r="C772">
        <v>2022.0417</v>
      </c>
      <c r="D772">
        <v>418.19</v>
      </c>
    </row>
    <row r="773" spans="3:4">
      <c r="C773">
        <v>2022.125</v>
      </c>
      <c r="D773">
        <v>419.28</v>
      </c>
    </row>
    <row r="774" spans="3:4">
      <c r="C774">
        <v>2022.2083</v>
      </c>
      <c r="D774">
        <v>418.81</v>
      </c>
    </row>
    <row r="775" spans="3:4">
      <c r="C775">
        <v>2022.2917</v>
      </c>
      <c r="D775">
        <v>420.23</v>
      </c>
    </row>
    <row r="776" spans="3:4">
      <c r="C776">
        <v>2022.375</v>
      </c>
      <c r="D776">
        <v>420.99</v>
      </c>
    </row>
    <row r="777" spans="3:4">
      <c r="C777">
        <v>2022.4583</v>
      </c>
      <c r="D777">
        <v>420.99</v>
      </c>
    </row>
    <row r="778" spans="3:4">
      <c r="C778" s="15"/>
    </row>
    <row r="779" spans="3:4">
      <c r="C779" s="15"/>
    </row>
    <row r="780" spans="3:4">
      <c r="C780" s="15"/>
    </row>
    <row r="781" spans="3:4">
      <c r="C781" s="15"/>
    </row>
    <row r="782" spans="3:4">
      <c r="C782" s="15"/>
    </row>
    <row r="783" spans="3:4">
      <c r="C783" s="15"/>
    </row>
    <row r="784" spans="3:4">
      <c r="C784" s="15"/>
    </row>
    <row r="785" spans="3:3">
      <c r="C785" s="15"/>
    </row>
    <row r="786" spans="3:3">
      <c r="C786" s="15"/>
    </row>
    <row r="787" spans="3:3">
      <c r="C787" s="15"/>
    </row>
    <row r="788" spans="3:3">
      <c r="C788" s="15"/>
    </row>
    <row r="789" spans="3:3">
      <c r="C789" s="15"/>
    </row>
    <row r="790" spans="3:3">
      <c r="C790" s="15"/>
    </row>
    <row r="791" spans="3:3">
      <c r="C791" s="15"/>
    </row>
    <row r="792" spans="3:3">
      <c r="C792" s="15"/>
    </row>
    <row r="793" spans="3:3">
      <c r="C793" s="15"/>
    </row>
    <row r="794" spans="3:3">
      <c r="C794" s="15"/>
    </row>
    <row r="795" spans="3:3">
      <c r="C795" s="15"/>
    </row>
    <row r="796" spans="3:3">
      <c r="C796" s="15"/>
    </row>
    <row r="797" spans="3:3">
      <c r="C797" s="15"/>
    </row>
    <row r="798" spans="3:3">
      <c r="C798" s="15"/>
    </row>
    <row r="799" spans="3:3">
      <c r="C799" s="15"/>
    </row>
    <row r="800" spans="3:3">
      <c r="C800" s="15"/>
    </row>
    <row r="801" spans="3:3">
      <c r="C801" s="15"/>
    </row>
    <row r="802" spans="3:3">
      <c r="C802" s="15"/>
    </row>
    <row r="803" spans="3:3">
      <c r="C803" s="15"/>
    </row>
    <row r="804" spans="3:3">
      <c r="C804" s="15"/>
    </row>
    <row r="805" spans="3:3">
      <c r="C805" s="15"/>
    </row>
    <row r="806" spans="3:3">
      <c r="C806" s="15"/>
    </row>
    <row r="807" spans="3:3">
      <c r="C807" s="15"/>
    </row>
    <row r="808" spans="3:3">
      <c r="C808" s="15"/>
    </row>
    <row r="809" spans="3:3">
      <c r="C809" s="15"/>
    </row>
    <row r="810" spans="3:3">
      <c r="C810" s="15"/>
    </row>
    <row r="811" spans="3:3">
      <c r="C811" s="15"/>
    </row>
    <row r="812" spans="3:3">
      <c r="C812" s="15"/>
    </row>
    <row r="813" spans="3:3">
      <c r="C813" s="15"/>
    </row>
    <row r="814" spans="3:3">
      <c r="C814" s="15"/>
    </row>
    <row r="815" spans="3:3">
      <c r="C815" s="15"/>
    </row>
    <row r="816" spans="3:3">
      <c r="C816" s="15"/>
    </row>
    <row r="817" spans="3:3">
      <c r="C817" s="15"/>
    </row>
    <row r="818" spans="3:3">
      <c r="C818" s="15"/>
    </row>
    <row r="819" spans="3:3">
      <c r="C819" s="15"/>
    </row>
    <row r="820" spans="3:3">
      <c r="C820" s="15"/>
    </row>
    <row r="821" spans="3:3">
      <c r="C821" s="15"/>
    </row>
    <row r="822" spans="3:3">
      <c r="C822" s="15"/>
    </row>
    <row r="823" spans="3:3">
      <c r="C823" s="15"/>
    </row>
    <row r="824" spans="3:3">
      <c r="C824" s="15"/>
    </row>
    <row r="825" spans="3:3">
      <c r="C825" s="15"/>
    </row>
    <row r="826" spans="3:3">
      <c r="C826" s="15"/>
    </row>
    <row r="827" spans="3:3">
      <c r="C827" s="15"/>
    </row>
    <row r="828" spans="3:3">
      <c r="C828" s="15"/>
    </row>
    <row r="829" spans="3:3">
      <c r="C829" s="15"/>
    </row>
    <row r="830" spans="3:3">
      <c r="C830" s="15"/>
    </row>
    <row r="831" spans="3:3">
      <c r="C831" s="15"/>
    </row>
    <row r="832" spans="3:3">
      <c r="C832" s="15"/>
    </row>
    <row r="833" spans="3:3">
      <c r="C833" s="15"/>
    </row>
    <row r="834" spans="3:3">
      <c r="C834" s="15"/>
    </row>
    <row r="835" spans="3:3">
      <c r="C835" s="15"/>
    </row>
    <row r="836" spans="3:3">
      <c r="C836" s="15"/>
    </row>
    <row r="837" spans="3:3">
      <c r="C837" s="15"/>
    </row>
    <row r="838" spans="3:3">
      <c r="C838" s="15"/>
    </row>
    <row r="839" spans="3:3">
      <c r="C839" s="15"/>
    </row>
    <row r="840" spans="3:3">
      <c r="C840" s="15"/>
    </row>
    <row r="841" spans="3:3">
      <c r="C841" s="15"/>
    </row>
    <row r="842" spans="3:3">
      <c r="C842" s="15"/>
    </row>
    <row r="843" spans="3:3">
      <c r="C843" s="15"/>
    </row>
    <row r="844" spans="3:3">
      <c r="C844" s="15"/>
    </row>
    <row r="845" spans="3:3">
      <c r="C845" s="15"/>
    </row>
    <row r="846" spans="3:3">
      <c r="C846" s="15"/>
    </row>
    <row r="847" spans="3:3">
      <c r="C847" s="15"/>
    </row>
    <row r="848" spans="3:3">
      <c r="C848" s="15"/>
    </row>
    <row r="849" spans="3:3">
      <c r="C849" s="15"/>
    </row>
    <row r="850" spans="3:3">
      <c r="C850" s="15"/>
    </row>
    <row r="851" spans="3:3">
      <c r="C851" s="15"/>
    </row>
    <row r="852" spans="3:3">
      <c r="C852" s="15"/>
    </row>
    <row r="853" spans="3:3">
      <c r="C853" s="15"/>
    </row>
    <row r="854" spans="3:3">
      <c r="C854" s="15"/>
    </row>
    <row r="855" spans="3:3">
      <c r="C855" s="15"/>
    </row>
    <row r="856" spans="3:3">
      <c r="C856" s="15"/>
    </row>
    <row r="857" spans="3:3">
      <c r="C857" s="15"/>
    </row>
    <row r="858" spans="3:3">
      <c r="C858" s="15"/>
    </row>
    <row r="859" spans="3:3">
      <c r="C859" s="15"/>
    </row>
    <row r="860" spans="3:3">
      <c r="C860" s="15"/>
    </row>
    <row r="861" spans="3:3">
      <c r="C861" s="15"/>
    </row>
    <row r="862" spans="3:3">
      <c r="C862" s="15"/>
    </row>
    <row r="863" spans="3:3">
      <c r="C863" s="15"/>
    </row>
    <row r="864" spans="3:3">
      <c r="C864" s="15"/>
    </row>
    <row r="865" spans="3:3">
      <c r="C865" s="15"/>
    </row>
    <row r="866" spans="3:3">
      <c r="C866" s="15"/>
    </row>
    <row r="867" spans="3:3">
      <c r="C867" s="15"/>
    </row>
    <row r="868" spans="3:3">
      <c r="C868" s="15"/>
    </row>
    <row r="869" spans="3:3">
      <c r="C869" s="15"/>
    </row>
    <row r="870" spans="3:3">
      <c r="C870" s="15"/>
    </row>
    <row r="871" spans="3:3">
      <c r="C871" s="15"/>
    </row>
    <row r="872" spans="3:3">
      <c r="C872" s="15"/>
    </row>
    <row r="873" spans="3:3">
      <c r="C873" s="15"/>
    </row>
    <row r="874" spans="3:3">
      <c r="C874" s="15"/>
    </row>
    <row r="875" spans="3:3">
      <c r="C875" s="15"/>
    </row>
    <row r="876" spans="3:3">
      <c r="C876" s="15"/>
    </row>
    <row r="877" spans="3:3">
      <c r="C877" s="15"/>
    </row>
    <row r="878" spans="3:3">
      <c r="C878" s="15"/>
    </row>
    <row r="879" spans="3:3">
      <c r="C879" s="15"/>
    </row>
    <row r="880" spans="3:3">
      <c r="C880" s="15"/>
    </row>
    <row r="881" spans="3:3">
      <c r="C881" s="15"/>
    </row>
    <row r="882" spans="3:3">
      <c r="C882" s="15"/>
    </row>
    <row r="883" spans="3:3">
      <c r="C883" s="15"/>
    </row>
    <row r="884" spans="3:3">
      <c r="C884" s="15"/>
    </row>
    <row r="885" spans="3:3">
      <c r="C885" s="15"/>
    </row>
    <row r="886" spans="3:3">
      <c r="C886" s="15"/>
    </row>
    <row r="887" spans="3:3">
      <c r="C887" s="15"/>
    </row>
    <row r="888" spans="3:3">
      <c r="C888" s="15"/>
    </row>
    <row r="889" spans="3:3">
      <c r="C889" s="15"/>
    </row>
    <row r="890" spans="3:3">
      <c r="C890" s="15"/>
    </row>
    <row r="891" spans="3:3">
      <c r="C891" s="15"/>
    </row>
    <row r="892" spans="3:3">
      <c r="C892" s="15"/>
    </row>
    <row r="893" spans="3:3">
      <c r="C893" s="15"/>
    </row>
    <row r="894" spans="3:3">
      <c r="C894" s="15"/>
    </row>
    <row r="895" spans="3:3">
      <c r="C895" s="15"/>
    </row>
    <row r="896" spans="3:3">
      <c r="C896" s="15"/>
    </row>
    <row r="897" spans="3:3">
      <c r="C897" s="15"/>
    </row>
    <row r="898" spans="3:3">
      <c r="C898" s="15"/>
    </row>
    <row r="899" spans="3:3">
      <c r="C899" s="15"/>
    </row>
    <row r="900" spans="3:3">
      <c r="C900" s="15"/>
    </row>
    <row r="901" spans="3:3">
      <c r="C901" s="15"/>
    </row>
    <row r="902" spans="3:3">
      <c r="C902" s="15"/>
    </row>
    <row r="903" spans="3:3">
      <c r="C903" s="15"/>
    </row>
    <row r="904" spans="3:3">
      <c r="C904" s="15"/>
    </row>
    <row r="905" spans="3:3">
      <c r="C905" s="15"/>
    </row>
    <row r="906" spans="3:3">
      <c r="C906" s="15"/>
    </row>
    <row r="907" spans="3:3">
      <c r="C907" s="15"/>
    </row>
    <row r="908" spans="3:3">
      <c r="C908" s="15"/>
    </row>
    <row r="909" spans="3:3">
      <c r="C909" s="15"/>
    </row>
    <row r="910" spans="3:3">
      <c r="C910" s="15"/>
    </row>
    <row r="911" spans="3:3">
      <c r="C911" s="15"/>
    </row>
    <row r="912" spans="3:3">
      <c r="C912" s="15"/>
    </row>
    <row r="913" spans="3:3">
      <c r="C913" s="15"/>
    </row>
    <row r="914" spans="3:3">
      <c r="C914" s="15"/>
    </row>
    <row r="915" spans="3:3">
      <c r="C915" s="15"/>
    </row>
    <row r="916" spans="3:3">
      <c r="C916" s="15"/>
    </row>
    <row r="917" spans="3:3">
      <c r="C917" s="15"/>
    </row>
    <row r="918" spans="3:3">
      <c r="C918" s="15"/>
    </row>
    <row r="919" spans="3:3">
      <c r="C919" s="15"/>
    </row>
    <row r="920" spans="3:3">
      <c r="C920" s="15"/>
    </row>
    <row r="921" spans="3:3">
      <c r="C921" s="15"/>
    </row>
    <row r="922" spans="3:3">
      <c r="C922" s="15"/>
    </row>
    <row r="923" spans="3:3">
      <c r="C923" s="15"/>
    </row>
    <row r="924" spans="3:3">
      <c r="C924" s="15"/>
    </row>
    <row r="925" spans="3:3">
      <c r="C925" s="15"/>
    </row>
    <row r="926" spans="3:3">
      <c r="C926" s="15"/>
    </row>
    <row r="927" spans="3:3">
      <c r="C927" s="15"/>
    </row>
    <row r="928" spans="3:3">
      <c r="C928" s="15"/>
    </row>
    <row r="929" spans="3:3">
      <c r="C929" s="15"/>
    </row>
    <row r="930" spans="3:3">
      <c r="C930" s="15"/>
    </row>
    <row r="931" spans="3:3">
      <c r="C931" s="15"/>
    </row>
    <row r="932" spans="3:3">
      <c r="C932" s="15"/>
    </row>
    <row r="933" spans="3:3">
      <c r="C933" s="15"/>
    </row>
    <row r="934" spans="3:3">
      <c r="C934" s="15"/>
    </row>
    <row r="935" spans="3:3">
      <c r="C935" s="15"/>
    </row>
    <row r="936" spans="3:3">
      <c r="C936" s="15"/>
    </row>
    <row r="937" spans="3:3">
      <c r="C937" s="15"/>
    </row>
    <row r="938" spans="3:3">
      <c r="C938" s="15"/>
    </row>
    <row r="939" spans="3:3">
      <c r="C939" s="15"/>
    </row>
    <row r="940" spans="3:3">
      <c r="C940" s="15"/>
    </row>
    <row r="941" spans="3:3">
      <c r="C941" s="15"/>
    </row>
    <row r="942" spans="3:3">
      <c r="C942" s="15"/>
    </row>
    <row r="943" spans="3:3">
      <c r="C943" s="15"/>
    </row>
    <row r="944" spans="3:3">
      <c r="C944" s="15"/>
    </row>
    <row r="945" spans="3:3">
      <c r="C945" s="15"/>
    </row>
    <row r="946" spans="3:3">
      <c r="C946" s="15"/>
    </row>
    <row r="947" spans="3:3">
      <c r="C947" s="15"/>
    </row>
    <row r="948" spans="3:3">
      <c r="C948" s="15"/>
    </row>
    <row r="949" spans="3:3">
      <c r="C949" s="15"/>
    </row>
    <row r="950" spans="3:3">
      <c r="C950" s="15"/>
    </row>
    <row r="951" spans="3:3">
      <c r="C951" s="15"/>
    </row>
    <row r="952" spans="3:3">
      <c r="C952" s="15"/>
    </row>
    <row r="953" spans="3:3">
      <c r="C953" s="15"/>
    </row>
    <row r="954" spans="3:3">
      <c r="C954" s="15"/>
    </row>
    <row r="955" spans="3:3">
      <c r="C955" s="15"/>
    </row>
    <row r="956" spans="3:3">
      <c r="C956" s="15"/>
    </row>
    <row r="957" spans="3:3">
      <c r="C957" s="15"/>
    </row>
    <row r="958" spans="3:3">
      <c r="C958" s="15"/>
    </row>
    <row r="959" spans="3:3">
      <c r="C959" s="15"/>
    </row>
    <row r="960" spans="3:3">
      <c r="C960" s="15"/>
    </row>
    <row r="961" spans="3:3">
      <c r="C961" s="15"/>
    </row>
    <row r="962" spans="3:3">
      <c r="C962" s="15"/>
    </row>
    <row r="963" spans="3:3">
      <c r="C963" s="15"/>
    </row>
    <row r="964" spans="3:3">
      <c r="C964" s="15"/>
    </row>
    <row r="965" spans="3:3">
      <c r="C965" s="15"/>
    </row>
    <row r="966" spans="3:3">
      <c r="C966" s="15"/>
    </row>
    <row r="967" spans="3:3">
      <c r="C967" s="15"/>
    </row>
    <row r="968" spans="3:3">
      <c r="C968" s="15"/>
    </row>
    <row r="969" spans="3:3">
      <c r="C969" s="15"/>
    </row>
    <row r="970" spans="3:3">
      <c r="C970" s="15"/>
    </row>
    <row r="971" spans="3:3">
      <c r="C971" s="15"/>
    </row>
    <row r="972" spans="3:3">
      <c r="C972" s="15"/>
    </row>
    <row r="973" spans="3:3">
      <c r="C973" s="15"/>
    </row>
    <row r="974" spans="3:3">
      <c r="C974" s="15"/>
    </row>
    <row r="975" spans="3:3">
      <c r="C975" s="15"/>
    </row>
    <row r="976" spans="3:3">
      <c r="C976" s="15"/>
    </row>
    <row r="977" spans="3:3">
      <c r="C977" s="15"/>
    </row>
    <row r="978" spans="3:3">
      <c r="C978" s="15"/>
    </row>
    <row r="979" spans="3:3">
      <c r="C979" s="15"/>
    </row>
    <row r="980" spans="3:3">
      <c r="C980" s="15"/>
    </row>
    <row r="981" spans="3:3">
      <c r="C981" s="15"/>
    </row>
    <row r="982" spans="3:3">
      <c r="C982" s="15"/>
    </row>
    <row r="983" spans="3:3">
      <c r="C983" s="15"/>
    </row>
    <row r="984" spans="3:3">
      <c r="C984" s="15"/>
    </row>
    <row r="985" spans="3:3">
      <c r="C985" s="15"/>
    </row>
    <row r="986" spans="3:3">
      <c r="C986" s="15"/>
    </row>
    <row r="987" spans="3:3">
      <c r="C987" s="15"/>
    </row>
    <row r="988" spans="3:3">
      <c r="C988" s="15"/>
    </row>
    <row r="989" spans="3:3">
      <c r="C989" s="15"/>
    </row>
    <row r="990" spans="3:3">
      <c r="C990" s="15"/>
    </row>
    <row r="991" spans="3:3">
      <c r="C991" s="15"/>
    </row>
    <row r="992" spans="3:3">
      <c r="C992" s="15"/>
    </row>
    <row r="993" spans="3:3">
      <c r="C993" s="15"/>
    </row>
    <row r="994" spans="3:3">
      <c r="C994" s="15"/>
    </row>
    <row r="995" spans="3:3">
      <c r="C995" s="15"/>
    </row>
    <row r="996" spans="3:3">
      <c r="C996" s="15"/>
    </row>
    <row r="997" spans="3:3">
      <c r="C997" s="15"/>
    </row>
    <row r="998" spans="3:3">
      <c r="C998" s="15"/>
    </row>
    <row r="999" spans="3:3">
      <c r="C999" s="15"/>
    </row>
    <row r="1000" spans="3:3">
      <c r="C1000" s="15"/>
    </row>
    <row r="1001" spans="3:3">
      <c r="C1001" s="15"/>
    </row>
    <row r="1002" spans="3:3">
      <c r="C1002" s="15"/>
    </row>
    <row r="1003" spans="3:3">
      <c r="C1003" s="15"/>
    </row>
    <row r="1004" spans="3:3">
      <c r="C1004" s="15"/>
    </row>
    <row r="1005" spans="3:3">
      <c r="C1005" s="15"/>
    </row>
    <row r="1006" spans="3:3">
      <c r="C1006" s="15"/>
    </row>
    <row r="1007" spans="3:3">
      <c r="C1007" s="15"/>
    </row>
    <row r="1008" spans="3:3">
      <c r="C1008" s="15"/>
    </row>
    <row r="1009" spans="3:3">
      <c r="C1009" s="15"/>
    </row>
    <row r="1010" spans="3:3">
      <c r="C1010" s="15"/>
    </row>
    <row r="1011" spans="3:3">
      <c r="C1011" s="15"/>
    </row>
    <row r="1012" spans="3:3">
      <c r="C1012" s="15"/>
    </row>
    <row r="1013" spans="3:3">
      <c r="C1013" s="15"/>
    </row>
    <row r="1014" spans="3:3">
      <c r="C1014" s="15"/>
    </row>
    <row r="1015" spans="3:3">
      <c r="C1015" s="15"/>
    </row>
    <row r="1016" spans="3:3">
      <c r="C1016" s="15"/>
    </row>
    <row r="1017" spans="3:3">
      <c r="C1017" s="15"/>
    </row>
    <row r="1018" spans="3:3">
      <c r="C1018" s="15"/>
    </row>
    <row r="1019" spans="3:3">
      <c r="C1019" s="15"/>
    </row>
    <row r="1020" spans="3:3">
      <c r="C1020" s="15"/>
    </row>
    <row r="1021" spans="3:3">
      <c r="C1021" s="15"/>
    </row>
    <row r="1022" spans="3:3">
      <c r="C1022" s="15"/>
    </row>
    <row r="1023" spans="3:3">
      <c r="C1023" s="15"/>
    </row>
    <row r="1024" spans="3:3">
      <c r="C1024" s="15"/>
    </row>
    <row r="1025" spans="3:3">
      <c r="C1025" s="15"/>
    </row>
    <row r="1026" spans="3:3">
      <c r="C1026" s="15"/>
    </row>
    <row r="1027" spans="3:3">
      <c r="C1027" s="15"/>
    </row>
    <row r="1028" spans="3:3">
      <c r="C1028" s="15"/>
    </row>
    <row r="1029" spans="3:3">
      <c r="C1029" s="15"/>
    </row>
    <row r="1030" spans="3:3">
      <c r="C1030" s="15"/>
    </row>
    <row r="1031" spans="3:3">
      <c r="C1031" s="15"/>
    </row>
    <row r="1032" spans="3:3">
      <c r="C1032" s="15"/>
    </row>
    <row r="1033" spans="3:3">
      <c r="C1033" s="15"/>
    </row>
    <row r="1034" spans="3:3">
      <c r="C1034" s="15"/>
    </row>
    <row r="1035" spans="3:3">
      <c r="C1035" s="15"/>
    </row>
    <row r="1036" spans="3:3">
      <c r="C1036" s="15"/>
    </row>
    <row r="1037" spans="3:3">
      <c r="C1037" s="15"/>
    </row>
    <row r="1038" spans="3:3">
      <c r="C1038" s="15"/>
    </row>
    <row r="1039" spans="3:3">
      <c r="C1039" s="15"/>
    </row>
    <row r="1040" spans="3:3">
      <c r="C1040" s="15"/>
    </row>
    <row r="1041" spans="3:3">
      <c r="C1041" s="15"/>
    </row>
    <row r="1042" spans="3:3">
      <c r="C1042" s="15"/>
    </row>
    <row r="1043" spans="3:3">
      <c r="C1043" s="15"/>
    </row>
    <row r="1044" spans="3:3">
      <c r="C1044" s="15"/>
    </row>
    <row r="1045" spans="3:3">
      <c r="C1045" s="15"/>
    </row>
    <row r="1046" spans="3:3">
      <c r="C1046" s="15"/>
    </row>
    <row r="1047" spans="3:3">
      <c r="C1047" s="15"/>
    </row>
    <row r="1048" spans="3:3">
      <c r="C1048" s="15"/>
    </row>
    <row r="1049" spans="3:3">
      <c r="C1049" s="15"/>
    </row>
    <row r="1050" spans="3:3">
      <c r="C1050" s="15"/>
    </row>
    <row r="1051" spans="3:3">
      <c r="C1051" s="15"/>
    </row>
    <row r="1052" spans="3:3">
      <c r="C1052" s="15"/>
    </row>
    <row r="1053" spans="3:3">
      <c r="C1053" s="15"/>
    </row>
    <row r="1054" spans="3:3">
      <c r="C1054" s="15"/>
    </row>
    <row r="1055" spans="3:3">
      <c r="C1055" s="15"/>
    </row>
    <row r="1056" spans="3:3">
      <c r="C1056" s="15"/>
    </row>
    <row r="1057" spans="3:3">
      <c r="C1057" s="15"/>
    </row>
    <row r="1058" spans="3:3">
      <c r="C1058" s="15"/>
    </row>
    <row r="1059" spans="3:3">
      <c r="C1059" s="15"/>
    </row>
    <row r="1060" spans="3:3">
      <c r="C1060" s="15"/>
    </row>
    <row r="1061" spans="3:3">
      <c r="C1061" s="15"/>
    </row>
    <row r="1062" spans="3:3">
      <c r="C1062" s="15"/>
    </row>
    <row r="1063" spans="3:3">
      <c r="C1063" s="15"/>
    </row>
    <row r="1064" spans="3:3">
      <c r="C1064" s="15"/>
    </row>
    <row r="1065" spans="3:3">
      <c r="C1065" s="15"/>
    </row>
    <row r="1066" spans="3:3">
      <c r="C1066" s="15"/>
    </row>
    <row r="1067" spans="3:3">
      <c r="C1067" s="15"/>
    </row>
    <row r="1068" spans="3:3">
      <c r="C1068" s="15"/>
    </row>
    <row r="1069" spans="3:3">
      <c r="C1069" s="15"/>
    </row>
    <row r="1070" spans="3:3">
      <c r="C1070" s="15"/>
    </row>
    <row r="1071" spans="3:3">
      <c r="C1071" s="15"/>
    </row>
    <row r="1072" spans="3:3">
      <c r="C1072" s="15"/>
    </row>
    <row r="1073" spans="3:3">
      <c r="C1073" s="15"/>
    </row>
    <row r="1074" spans="3:3">
      <c r="C1074" s="15"/>
    </row>
    <row r="1075" spans="3:3">
      <c r="C1075" s="15"/>
    </row>
    <row r="1076" spans="3:3">
      <c r="C1076" s="15"/>
    </row>
    <row r="1077" spans="3:3">
      <c r="C1077" s="15"/>
    </row>
    <row r="1078" spans="3:3">
      <c r="C1078" s="15"/>
    </row>
    <row r="1079" spans="3:3">
      <c r="C1079" s="15"/>
    </row>
    <row r="1080" spans="3:3">
      <c r="C1080" s="15"/>
    </row>
    <row r="1081" spans="3:3">
      <c r="C1081" s="15"/>
    </row>
    <row r="1082" spans="3:3">
      <c r="C1082" s="15"/>
    </row>
    <row r="1083" spans="3:3">
      <c r="C1083" s="15"/>
    </row>
    <row r="1084" spans="3:3">
      <c r="C1084" s="15"/>
    </row>
    <row r="1085" spans="3:3">
      <c r="C1085" s="15"/>
    </row>
    <row r="1086" spans="3:3">
      <c r="C1086" s="15"/>
    </row>
    <row r="1087" spans="3:3">
      <c r="C1087" s="15"/>
    </row>
    <row r="1088" spans="3:3">
      <c r="C1088" s="15"/>
    </row>
    <row r="1089" spans="3:3">
      <c r="C1089" s="15"/>
    </row>
    <row r="1090" spans="3:3">
      <c r="C1090" s="15"/>
    </row>
    <row r="1091" spans="3:3">
      <c r="C1091" s="15"/>
    </row>
    <row r="1092" spans="3:3">
      <c r="C1092" s="15"/>
    </row>
    <row r="1093" spans="3:3">
      <c r="C1093" s="15"/>
    </row>
    <row r="1094" spans="3:3">
      <c r="C1094" s="15"/>
    </row>
    <row r="1095" spans="3:3">
      <c r="C1095" s="15"/>
    </row>
    <row r="1096" spans="3:3">
      <c r="C1096" s="15"/>
    </row>
    <row r="1097" spans="3:3">
      <c r="C1097" s="15"/>
    </row>
    <row r="1098" spans="3:3">
      <c r="C1098" s="15"/>
    </row>
    <row r="1099" spans="3:3">
      <c r="C1099" s="15"/>
    </row>
    <row r="1100" spans="3:3">
      <c r="C1100" s="15"/>
    </row>
    <row r="1101" spans="3:3">
      <c r="C1101" s="15"/>
    </row>
    <row r="1102" spans="3:3">
      <c r="C1102" s="15"/>
    </row>
    <row r="1103" spans="3:3">
      <c r="C1103" s="15"/>
    </row>
    <row r="1104" spans="3:3">
      <c r="C1104" s="15"/>
    </row>
    <row r="1105" spans="3:3">
      <c r="C1105" s="15"/>
    </row>
    <row r="1106" spans="3:3">
      <c r="C1106" s="15"/>
    </row>
    <row r="1107" spans="3:3">
      <c r="C1107" s="15"/>
    </row>
    <row r="1108" spans="3:3">
      <c r="C1108" s="15"/>
    </row>
    <row r="1109" spans="3:3">
      <c r="C1109" s="15"/>
    </row>
    <row r="1110" spans="3:3">
      <c r="C1110" s="15"/>
    </row>
    <row r="1111" spans="3:3">
      <c r="C1111" s="15"/>
    </row>
    <row r="1112" spans="3:3">
      <c r="C1112" s="15"/>
    </row>
    <row r="1113" spans="3:3">
      <c r="C1113" s="15"/>
    </row>
    <row r="1114" spans="3:3">
      <c r="C1114" s="15"/>
    </row>
    <row r="1115" spans="3:3">
      <c r="C1115" s="15"/>
    </row>
    <row r="1116" spans="3:3">
      <c r="C1116" s="15"/>
    </row>
    <row r="1117" spans="3:3">
      <c r="C1117" s="15"/>
    </row>
    <row r="1118" spans="3:3">
      <c r="C1118" s="15"/>
    </row>
    <row r="1119" spans="3:3">
      <c r="C1119" s="15"/>
    </row>
    <row r="1120" spans="3:3">
      <c r="C1120" s="15"/>
    </row>
    <row r="1121" spans="3:3">
      <c r="C1121" s="15"/>
    </row>
    <row r="1122" spans="3:3">
      <c r="C1122" s="15"/>
    </row>
    <row r="1123" spans="3:3">
      <c r="C1123" s="15"/>
    </row>
    <row r="1124" spans="3:3">
      <c r="C1124" s="15"/>
    </row>
    <row r="1125" spans="3:3">
      <c r="C1125" s="15"/>
    </row>
    <row r="1126" spans="3:3">
      <c r="C1126" s="15"/>
    </row>
    <row r="1127" spans="3:3">
      <c r="C1127" s="15"/>
    </row>
    <row r="1128" spans="3:3">
      <c r="C1128" s="15"/>
    </row>
    <row r="1129" spans="3:3">
      <c r="C1129" s="15"/>
    </row>
    <row r="1130" spans="3:3">
      <c r="C1130" s="15"/>
    </row>
    <row r="1131" spans="3:3">
      <c r="C1131" s="15"/>
    </row>
    <row r="1132" spans="3:3">
      <c r="C1132" s="15"/>
    </row>
    <row r="1133" spans="3:3">
      <c r="C1133" s="15"/>
    </row>
    <row r="1134" spans="3:3">
      <c r="C1134" s="15"/>
    </row>
    <row r="1135" spans="3:3">
      <c r="C1135" s="15"/>
    </row>
    <row r="1136" spans="3:3">
      <c r="C1136" s="15"/>
    </row>
    <row r="1137" spans="3:3">
      <c r="C1137" s="15"/>
    </row>
    <row r="1138" spans="3:3">
      <c r="C1138" s="15"/>
    </row>
    <row r="1139" spans="3:3">
      <c r="C1139" s="15"/>
    </row>
    <row r="1140" spans="3:3">
      <c r="C1140" s="15"/>
    </row>
    <row r="1141" spans="3:3">
      <c r="C1141" s="15"/>
    </row>
    <row r="1142" spans="3:3">
      <c r="C1142" s="15"/>
    </row>
    <row r="1143" spans="3:3">
      <c r="C1143" s="15"/>
    </row>
    <row r="1144" spans="3:3">
      <c r="C1144" s="15"/>
    </row>
    <row r="1145" spans="3:3">
      <c r="C1145" s="15"/>
    </row>
    <row r="1146" spans="3:3">
      <c r="C1146" s="15"/>
    </row>
    <row r="1147" spans="3:3">
      <c r="C1147" s="15"/>
    </row>
    <row r="1148" spans="3:3">
      <c r="C1148" s="15"/>
    </row>
    <row r="1149" spans="3:3">
      <c r="C1149" s="15"/>
    </row>
    <row r="1150" spans="3:3">
      <c r="C1150" s="15"/>
    </row>
    <row r="1151" spans="3:3">
      <c r="C1151" s="15"/>
    </row>
    <row r="1152" spans="3:3">
      <c r="C1152" s="15"/>
    </row>
    <row r="1153" spans="3:3">
      <c r="C1153" s="15"/>
    </row>
    <row r="1154" spans="3:3">
      <c r="C1154" s="15"/>
    </row>
    <row r="1155" spans="3:3">
      <c r="C1155" s="15"/>
    </row>
    <row r="1156" spans="3:3">
      <c r="C1156" s="15"/>
    </row>
    <row r="1157" spans="3:3">
      <c r="C1157" s="15"/>
    </row>
    <row r="1158" spans="3:3">
      <c r="C1158" s="15"/>
    </row>
    <row r="1159" spans="3:3">
      <c r="C1159" s="15"/>
    </row>
    <row r="1160" spans="3:3">
      <c r="C1160" s="15"/>
    </row>
    <row r="1161" spans="3:3">
      <c r="C1161" s="15"/>
    </row>
    <row r="1162" spans="3:3">
      <c r="C1162" s="15"/>
    </row>
    <row r="1163" spans="3:3">
      <c r="C1163" s="15"/>
    </row>
    <row r="1164" spans="3:3">
      <c r="C1164" s="15"/>
    </row>
    <row r="1165" spans="3:3">
      <c r="C1165" s="15"/>
    </row>
    <row r="1166" spans="3:3">
      <c r="C1166" s="15"/>
    </row>
    <row r="1167" spans="3:3">
      <c r="C1167" s="15"/>
    </row>
    <row r="1168" spans="3:3">
      <c r="C1168" s="15"/>
    </row>
    <row r="1169" spans="3:3">
      <c r="C1169" s="15"/>
    </row>
    <row r="1170" spans="3:3">
      <c r="C1170" s="15"/>
    </row>
    <row r="1171" spans="3:3">
      <c r="C1171" s="15"/>
    </row>
    <row r="1172" spans="3:3">
      <c r="C1172" s="15"/>
    </row>
    <row r="1173" spans="3:3">
      <c r="C1173" s="15"/>
    </row>
    <row r="1174" spans="3:3">
      <c r="C1174" s="15"/>
    </row>
    <row r="1175" spans="3:3">
      <c r="C1175" s="15"/>
    </row>
    <row r="1176" spans="3:3">
      <c r="C1176" s="15"/>
    </row>
    <row r="1177" spans="3:3">
      <c r="C1177" s="15"/>
    </row>
    <row r="1178" spans="3:3">
      <c r="C1178" s="15"/>
    </row>
    <row r="1179" spans="3:3">
      <c r="C1179" s="15"/>
    </row>
    <row r="1180" spans="3:3">
      <c r="C1180" s="15"/>
    </row>
    <row r="1181" spans="3:3">
      <c r="C1181" s="15"/>
    </row>
    <row r="1182" spans="3:3">
      <c r="C1182" s="15"/>
    </row>
    <row r="1183" spans="3:3">
      <c r="C1183" s="15"/>
    </row>
    <row r="1184" spans="3:3">
      <c r="C1184" s="15"/>
    </row>
    <row r="1185" spans="3:3">
      <c r="C1185" s="15"/>
    </row>
    <row r="1186" spans="3:3">
      <c r="C1186" s="15"/>
    </row>
    <row r="1187" spans="3:3">
      <c r="C1187" s="15"/>
    </row>
    <row r="1188" spans="3:3">
      <c r="C1188" s="15"/>
    </row>
    <row r="1189" spans="3:3">
      <c r="C1189" s="15"/>
    </row>
    <row r="1190" spans="3:3">
      <c r="C1190" s="15"/>
    </row>
    <row r="1191" spans="3:3">
      <c r="C1191" s="15"/>
    </row>
    <row r="1192" spans="3:3">
      <c r="C1192" s="15"/>
    </row>
    <row r="1193" spans="3:3">
      <c r="C1193" s="15"/>
    </row>
    <row r="1194" spans="3:3">
      <c r="C1194" s="15"/>
    </row>
    <row r="1195" spans="3:3">
      <c r="C1195" s="15"/>
    </row>
    <row r="1196" spans="3:3">
      <c r="C1196" s="15"/>
    </row>
    <row r="1197" spans="3:3">
      <c r="C1197" s="15"/>
    </row>
    <row r="1198" spans="3:3">
      <c r="C1198" s="15"/>
    </row>
    <row r="1199" spans="3:3">
      <c r="C1199" s="15"/>
    </row>
    <row r="1200" spans="3:3">
      <c r="C1200" s="15"/>
    </row>
    <row r="1201" spans="3:3">
      <c r="C1201" s="15"/>
    </row>
    <row r="1202" spans="3:3">
      <c r="C1202" s="15"/>
    </row>
    <row r="1203" spans="3:3">
      <c r="C1203" s="15"/>
    </row>
    <row r="1204" spans="3:3">
      <c r="C1204" s="15"/>
    </row>
    <row r="1205" spans="3:3">
      <c r="C1205" s="15"/>
    </row>
    <row r="1206" spans="3:3">
      <c r="C1206" s="15"/>
    </row>
    <row r="1207" spans="3:3">
      <c r="C1207" s="15"/>
    </row>
    <row r="1208" spans="3:3">
      <c r="C1208" s="15"/>
    </row>
    <row r="1209" spans="3:3">
      <c r="C1209" s="15"/>
    </row>
    <row r="1210" spans="3:3">
      <c r="C1210" s="15"/>
    </row>
    <row r="1211" spans="3:3">
      <c r="C1211" s="15"/>
    </row>
    <row r="1212" spans="3:3">
      <c r="C1212" s="15"/>
    </row>
    <row r="1213" spans="3:3">
      <c r="C1213" s="15"/>
    </row>
    <row r="1214" spans="3:3">
      <c r="C1214" s="15"/>
    </row>
    <row r="1215" spans="3:3">
      <c r="C1215" s="15"/>
    </row>
    <row r="1216" spans="3:3">
      <c r="C1216" s="15"/>
    </row>
    <row r="1217" spans="3:3">
      <c r="C1217" s="15"/>
    </row>
    <row r="1218" spans="3:3">
      <c r="C1218" s="15"/>
    </row>
    <row r="1219" spans="3:3">
      <c r="C1219" s="15"/>
    </row>
    <row r="1220" spans="3:3">
      <c r="C1220" s="15"/>
    </row>
    <row r="1221" spans="3:3">
      <c r="C1221" s="15"/>
    </row>
    <row r="1222" spans="3:3">
      <c r="C1222" s="15"/>
    </row>
    <row r="1223" spans="3:3">
      <c r="C1223" s="15"/>
    </row>
    <row r="1224" spans="3:3">
      <c r="C1224" s="15"/>
    </row>
    <row r="1225" spans="3:3">
      <c r="C1225" s="15"/>
    </row>
    <row r="1226" spans="3:3">
      <c r="C1226" s="15"/>
    </row>
    <row r="1227" spans="3:3">
      <c r="C1227" s="15"/>
    </row>
    <row r="1228" spans="3:3">
      <c r="C1228" s="15"/>
    </row>
    <row r="1229" spans="3:3">
      <c r="C1229" s="15"/>
    </row>
    <row r="1230" spans="3:3">
      <c r="C1230" s="15"/>
    </row>
    <row r="1231" spans="3:3">
      <c r="C123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56"/>
  <sheetViews>
    <sheetView workbookViewId="0">
      <pane xSplit="1" ySplit="5" topLeftCell="B177" activePane="bottomRight" state="frozen"/>
      <selection pane="topRight" activeCell="B1" sqref="B1"/>
      <selection pane="bottomLeft" activeCell="A6" sqref="A6"/>
      <selection pane="bottomRight" activeCell="G3" sqref="G3"/>
    </sheetView>
  </sheetViews>
  <sheetFormatPr defaultRowHeight="14.5"/>
  <sheetData>
    <row r="1" spans="1:10">
      <c r="B1" t="s">
        <v>10</v>
      </c>
      <c r="G1" t="s">
        <v>11</v>
      </c>
    </row>
    <row r="2" spans="1:10">
      <c r="A2" t="s">
        <v>9</v>
      </c>
      <c r="B2" t="s">
        <v>13</v>
      </c>
      <c r="D2" t="s">
        <v>14</v>
      </c>
      <c r="G2" t="s">
        <v>21</v>
      </c>
      <c r="H2" t="s">
        <v>18</v>
      </c>
      <c r="I2" t="s">
        <v>19</v>
      </c>
      <c r="J2" t="s">
        <v>20</v>
      </c>
    </row>
    <row r="3" spans="1:10">
      <c r="B3" t="s">
        <v>12</v>
      </c>
      <c r="G3">
        <f>carboncycle!L5</f>
        <v>275</v>
      </c>
      <c r="H3">
        <v>5.35</v>
      </c>
      <c r="I3">
        <v>2.5600000000000001E-2</v>
      </c>
      <c r="J3">
        <v>5.6800000000000002E-3</v>
      </c>
    </row>
    <row r="4" spans="1:10">
      <c r="C4">
        <f>AVERAGE(B6:B35)</f>
        <v>-0.33389141690000002</v>
      </c>
      <c r="D4" t="s">
        <v>15</v>
      </c>
      <c r="E4" t="s">
        <v>16</v>
      </c>
      <c r="F4" t="s">
        <v>17</v>
      </c>
      <c r="I4">
        <v>1.148910335009431</v>
      </c>
      <c r="J4">
        <f>4.26/H3/LN(2)</f>
        <v>1.1487627802218663</v>
      </c>
    </row>
    <row r="5" spans="1:10">
      <c r="C5" s="3" t="s">
        <v>52</v>
      </c>
      <c r="I5">
        <v>7.3800000000000003E-3</v>
      </c>
      <c r="J5">
        <f>I4*LN(2)*5.35</f>
        <v>4.2605471829396349</v>
      </c>
    </row>
    <row r="6" spans="1:10">
      <c r="A6">
        <v>1850</v>
      </c>
      <c r="B6">
        <v>-0.41765878000000001</v>
      </c>
      <c r="C6">
        <f>B6-C$4</f>
        <v>-8.3767363099999992E-2</v>
      </c>
      <c r="G6">
        <f>carboncycle!L106</f>
        <v>275.39128752345135</v>
      </c>
      <c r="H6">
        <f>H$3*LN(G6/G$3)</f>
        <v>7.6069103948270171E-3</v>
      </c>
      <c r="I6">
        <v>0</v>
      </c>
      <c r="J6">
        <v>0</v>
      </c>
    </row>
    <row r="7" spans="1:10">
      <c r="A7">
        <v>1851</v>
      </c>
      <c r="B7">
        <v>-0.2333498</v>
      </c>
      <c r="C7">
        <f t="shared" ref="C7:C70" si="0">B7-C$4</f>
        <v>0.10054161690000002</v>
      </c>
      <c r="G7">
        <f>carboncycle!L107</f>
        <v>275.40887009348887</v>
      </c>
      <c r="H7">
        <f t="shared" ref="H7:H70" si="1">H$3*LN(G7/G$3)</f>
        <v>7.9484743847123129E-3</v>
      </c>
      <c r="I7">
        <f>I6+I$3*(I$4*H7-I6)+I$5*(J6-I6)</f>
        <v>2.3378135982473483E-4</v>
      </c>
      <c r="J7">
        <f t="shared" ref="J7:J70" si="2">J6+J$3*(I6-J6)</f>
        <v>0</v>
      </c>
    </row>
    <row r="8" spans="1:10">
      <c r="A8">
        <v>1852</v>
      </c>
      <c r="B8">
        <v>-0.22939907000000001</v>
      </c>
      <c r="C8">
        <f t="shared" si="0"/>
        <v>0.1044923469</v>
      </c>
      <c r="G8">
        <f>carboncycle!L108</f>
        <v>275.42605175662203</v>
      </c>
      <c r="H8">
        <f t="shared" si="1"/>
        <v>8.2822291781934915E-3</v>
      </c>
      <c r="I8">
        <f t="shared" ref="I8:I71" si="3">I7+I$3*(I$4*H8-I7)+I$5*(J7-I7)</f>
        <v>4.6966904129114019E-4</v>
      </c>
      <c r="J8">
        <f t="shared" si="2"/>
        <v>1.3278781238044939E-6</v>
      </c>
    </row>
    <row r="9" spans="1:10">
      <c r="A9">
        <v>1853</v>
      </c>
      <c r="B9">
        <v>-0.27035445000000002</v>
      </c>
      <c r="C9">
        <f t="shared" si="0"/>
        <v>6.3536966899999991E-2</v>
      </c>
      <c r="G9">
        <f>carboncycle!L109</f>
        <v>275.44430539223896</v>
      </c>
      <c r="H9">
        <f t="shared" si="1"/>
        <v>8.6367842901863973E-3</v>
      </c>
      <c r="I9">
        <f t="shared" si="3"/>
        <v>7.0821515879531359E-4</v>
      </c>
      <c r="J9">
        <f t="shared" si="2"/>
        <v>3.988055930594961E-6</v>
      </c>
    </row>
    <row r="10" spans="1:10">
      <c r="A10">
        <v>1854</v>
      </c>
      <c r="B10">
        <v>-0.29163002999999998</v>
      </c>
      <c r="C10">
        <f t="shared" si="0"/>
        <v>4.2261386900000031E-2</v>
      </c>
      <c r="G10">
        <f>carboncycle!L110</f>
        <v>275.4631218982143</v>
      </c>
      <c r="H10">
        <f t="shared" si="1"/>
        <v>9.0022478944896678E-3</v>
      </c>
      <c r="I10">
        <f t="shared" si="3"/>
        <v>9.4966271120499126E-4</v>
      </c>
      <c r="J10">
        <f t="shared" si="2"/>
        <v>7.9880658748665633E-6</v>
      </c>
    </row>
    <row r="11" spans="1:10">
      <c r="A11">
        <v>1855</v>
      </c>
      <c r="B11">
        <v>-0.29695120000000003</v>
      </c>
      <c r="C11">
        <f t="shared" si="0"/>
        <v>3.6940216899999989E-2</v>
      </c>
      <c r="G11">
        <f>carboncycle!L111</f>
        <v>275.48625466998362</v>
      </c>
      <c r="H11">
        <f t="shared" si="1"/>
        <v>9.4515099657508806E-3</v>
      </c>
      <c r="I11">
        <f t="shared" si="3"/>
        <v>1.19639058643166E-3</v>
      </c>
      <c r="J11">
        <f t="shared" si="2"/>
        <v>1.3336777860341672E-5</v>
      </c>
    </row>
    <row r="12" spans="1:10">
      <c r="A12">
        <v>1856</v>
      </c>
      <c r="B12">
        <v>-0.32035372000000001</v>
      </c>
      <c r="C12">
        <f t="shared" si="0"/>
        <v>1.3537696900000007E-2</v>
      </c>
      <c r="G12">
        <f>carboncycle!L112</f>
        <v>275.50972418366501</v>
      </c>
      <c r="H12">
        <f t="shared" si="1"/>
        <v>9.9072733581900621E-3</v>
      </c>
      <c r="I12">
        <f t="shared" si="3"/>
        <v>1.4484258103882499E-3</v>
      </c>
      <c r="J12">
        <f t="shared" si="2"/>
        <v>2.0056523493026762E-5</v>
      </c>
    </row>
    <row r="13" spans="1:10">
      <c r="A13">
        <v>1857</v>
      </c>
      <c r="B13">
        <v>-0.46723005000000001</v>
      </c>
      <c r="C13">
        <f t="shared" si="0"/>
        <v>-0.13333863309999999</v>
      </c>
      <c r="G13">
        <f>carboncycle!L113</f>
        <v>275.53499543000555</v>
      </c>
      <c r="H13">
        <f t="shared" si="1"/>
        <v>1.0397981873141331E-2</v>
      </c>
      <c r="I13">
        <f t="shared" si="3"/>
        <v>1.7066312745397196E-3</v>
      </c>
      <c r="J13">
        <f t="shared" si="2"/>
        <v>2.8169661042591631E-5</v>
      </c>
    </row>
    <row r="14" spans="1:10">
      <c r="A14">
        <v>1858</v>
      </c>
      <c r="B14">
        <v>-0.38876569999999999</v>
      </c>
      <c r="C14">
        <f t="shared" si="0"/>
        <v>-5.4874283099999976E-2</v>
      </c>
      <c r="G14">
        <f>carboncycle!L114</f>
        <v>275.56014116094445</v>
      </c>
      <c r="H14">
        <f t="shared" si="1"/>
        <v>1.0886208502934199E-2</v>
      </c>
      <c r="I14">
        <f t="shared" si="3"/>
        <v>1.9707407701309632E-3</v>
      </c>
      <c r="J14">
        <f t="shared" si="2"/>
        <v>3.7703323007255317E-5</v>
      </c>
    </row>
    <row r="15" spans="1:10">
      <c r="A15">
        <v>1859</v>
      </c>
      <c r="B15">
        <v>-0.28119546000000001</v>
      </c>
      <c r="C15">
        <f t="shared" si="0"/>
        <v>5.2695956900000007E-2</v>
      </c>
      <c r="G15">
        <f>carboncycle!L115</f>
        <v>275.58523067875387</v>
      </c>
      <c r="H15">
        <f t="shared" si="1"/>
        <v>1.1373299304132212E-2</v>
      </c>
      <c r="I15">
        <f t="shared" si="3"/>
        <v>2.2405366585658681E-3</v>
      </c>
      <c r="J15">
        <f t="shared" si="2"/>
        <v>4.8682975706917976E-5</v>
      </c>
    </row>
    <row r="16" spans="1:10">
      <c r="A16">
        <v>1860</v>
      </c>
      <c r="B16">
        <v>-0.39016518</v>
      </c>
      <c r="C16">
        <f t="shared" si="0"/>
        <v>-5.6273763099999985E-2</v>
      </c>
      <c r="G16">
        <f>carboncycle!L116</f>
        <v>275.61218628021436</v>
      </c>
      <c r="H16">
        <f t="shared" si="1"/>
        <v>1.189656905646303E-2</v>
      </c>
      <c r="I16">
        <f t="shared" si="3"/>
        <v>2.5169061731142514E-3</v>
      </c>
      <c r="J16">
        <f t="shared" si="2"/>
        <v>6.1132704625556806E-5</v>
      </c>
    </row>
    <row r="17" spans="1:10">
      <c r="A17">
        <v>1861</v>
      </c>
      <c r="B17">
        <v>-0.42927712000000001</v>
      </c>
      <c r="C17">
        <f t="shared" si="0"/>
        <v>-9.5385703099999997E-2</v>
      </c>
      <c r="G17">
        <f>carboncycle!L117</f>
        <v>275.6423356972532</v>
      </c>
      <c r="H17">
        <f t="shared" si="1"/>
        <v>1.2481777430771621E-2</v>
      </c>
      <c r="I17">
        <f t="shared" si="3"/>
        <v>2.8014651099763054E-3</v>
      </c>
      <c r="J17">
        <f t="shared" si="2"/>
        <v>7.5081497926572595E-5</v>
      </c>
    </row>
    <row r="18" spans="1:10">
      <c r="A18">
        <v>1862</v>
      </c>
      <c r="B18">
        <v>-0.53639775999999995</v>
      </c>
      <c r="C18">
        <f t="shared" si="0"/>
        <v>-0.20250634309999993</v>
      </c>
      <c r="G18">
        <f>carboncycle!L118</f>
        <v>275.67365923810985</v>
      </c>
      <c r="H18">
        <f t="shared" si="1"/>
        <v>1.3089708074188499E-2</v>
      </c>
      <c r="I18">
        <f t="shared" si="3"/>
        <v>3.0946227548544888E-3</v>
      </c>
      <c r="J18">
        <f t="shared" si="2"/>
        <v>9.0567356843015073E-5</v>
      </c>
    </row>
    <row r="19" spans="1:10">
      <c r="A19">
        <v>1863</v>
      </c>
      <c r="B19">
        <v>-0.34434320000000002</v>
      </c>
      <c r="C19">
        <f t="shared" si="0"/>
        <v>-1.0451783100000001E-2</v>
      </c>
      <c r="G19">
        <f>carboncycle!L119</f>
        <v>275.7052223869153</v>
      </c>
      <c r="H19">
        <f t="shared" si="1"/>
        <v>1.3702219187403443E-2</v>
      </c>
      <c r="I19">
        <f t="shared" si="3"/>
        <v>3.3962415871593814E-3</v>
      </c>
      <c r="J19">
        <f t="shared" si="2"/>
        <v>1.0763039150372024E-4</v>
      </c>
    </row>
    <row r="20" spans="1:10">
      <c r="A20">
        <v>1864</v>
      </c>
      <c r="B20">
        <v>-0.46543669999999998</v>
      </c>
      <c r="C20">
        <f t="shared" si="0"/>
        <v>-0.13154528309999997</v>
      </c>
      <c r="G20">
        <f>carboncycle!L120</f>
        <v>275.73942410291102</v>
      </c>
      <c r="H20">
        <f t="shared" si="1"/>
        <v>1.4365854901255661E-2</v>
      </c>
      <c r="I20">
        <f t="shared" si="3"/>
        <v>3.7075578785870046E-3</v>
      </c>
      <c r="J20">
        <f t="shared" si="2"/>
        <v>1.2630970309504438E-4</v>
      </c>
    </row>
    <row r="21" spans="1:10">
      <c r="A21">
        <v>1865</v>
      </c>
      <c r="B21">
        <v>-0.33258784000000002</v>
      </c>
      <c r="C21">
        <f t="shared" si="0"/>
        <v>1.3035768999999919E-3</v>
      </c>
      <c r="G21">
        <f>carboncycle!L121</f>
        <v>275.77662827319648</v>
      </c>
      <c r="H21">
        <f t="shared" si="1"/>
        <v>1.5087655510582082E-2</v>
      </c>
      <c r="I21">
        <f t="shared" si="3"/>
        <v>4.0299744870475928E-3</v>
      </c>
      <c r="J21">
        <f t="shared" si="2"/>
        <v>1.4665119273183871E-4</v>
      </c>
    </row>
    <row r="22" spans="1:10">
      <c r="A22">
        <v>1866</v>
      </c>
      <c r="B22">
        <v>-0.34126064</v>
      </c>
      <c r="C22">
        <f t="shared" si="0"/>
        <v>-7.3692230999999886E-3</v>
      </c>
      <c r="G22">
        <f>carboncycle!L122</f>
        <v>275.81625864057219</v>
      </c>
      <c r="H22">
        <f t="shared" si="1"/>
        <v>1.5856419832439451E-2</v>
      </c>
      <c r="I22">
        <f t="shared" si="3"/>
        <v>4.364518892583622E-3</v>
      </c>
      <c r="J22">
        <f t="shared" si="2"/>
        <v>1.6870846904355221E-4</v>
      </c>
    </row>
    <row r="23" spans="1:10">
      <c r="A23">
        <v>1867</v>
      </c>
      <c r="B23">
        <v>-0.35696334000000002</v>
      </c>
      <c r="C23">
        <f t="shared" si="0"/>
        <v>-2.3071923100000002E-2</v>
      </c>
      <c r="G23">
        <f>carboncycle!L123</f>
        <v>275.85638220089248</v>
      </c>
      <c r="H23">
        <f t="shared" si="1"/>
        <v>1.6634638769541674E-2</v>
      </c>
      <c r="I23">
        <f t="shared" si="3"/>
        <v>4.711081863085516E-3</v>
      </c>
      <c r="J23">
        <f t="shared" si="2"/>
        <v>1.9254067224925981E-4</v>
      </c>
    </row>
    <row r="24" spans="1:10">
      <c r="A24">
        <v>1868</v>
      </c>
      <c r="B24">
        <v>-0.35196072</v>
      </c>
      <c r="C24">
        <f t="shared" si="0"/>
        <v>-1.8069303099999989E-2</v>
      </c>
      <c r="G24">
        <f>carboncycle!L124</f>
        <v>275.89940888331068</v>
      </c>
      <c r="H24">
        <f t="shared" si="1"/>
        <v>1.7469039622685659E-2</v>
      </c>
      <c r="I24">
        <f t="shared" si="3"/>
        <v>5.0709325536310908E-3</v>
      </c>
      <c r="J24">
        <f t="shared" si="2"/>
        <v>2.1820598621320975E-4</v>
      </c>
    </row>
    <row r="25" spans="1:10">
      <c r="A25">
        <v>1869</v>
      </c>
      <c r="B25">
        <v>-0.31657043000000001</v>
      </c>
      <c r="C25">
        <f t="shared" si="0"/>
        <v>1.7320986900000002E-2</v>
      </c>
      <c r="G25">
        <f>carboncycle!L125</f>
        <v>275.94383004378636</v>
      </c>
      <c r="H25">
        <f t="shared" si="1"/>
        <v>1.8330346574711675E-2</v>
      </c>
      <c r="I25">
        <f t="shared" si="3"/>
        <v>5.44443762856476E-3</v>
      </c>
      <c r="J25">
        <f t="shared" si="2"/>
        <v>2.4576947311614333E-4</v>
      </c>
    </row>
    <row r="26" spans="1:10">
      <c r="A26">
        <v>1870</v>
      </c>
      <c r="B26">
        <v>-0.32789087</v>
      </c>
      <c r="C26">
        <f t="shared" si="0"/>
        <v>6.0005469000000144E-3</v>
      </c>
      <c r="G26">
        <f>carboncycle!L126</f>
        <v>275.99058975469183</v>
      </c>
      <c r="H26">
        <f t="shared" si="1"/>
        <v>1.9236847220328326E-2</v>
      </c>
      <c r="I26">
        <f t="shared" si="3"/>
        <v>5.8324900164477668E-3</v>
      </c>
      <c r="J26">
        <f t="shared" si="2"/>
        <v>2.752979082390915E-4</v>
      </c>
    </row>
    <row r="27" spans="1:10">
      <c r="A27">
        <v>1871</v>
      </c>
      <c r="B27">
        <v>-0.36858069999999998</v>
      </c>
      <c r="C27">
        <f t="shared" si="0"/>
        <v>-3.4689283099999968E-2</v>
      </c>
      <c r="G27">
        <f>carboncycle!L127</f>
        <v>276.0386907999096</v>
      </c>
      <c r="H27">
        <f t="shared" si="1"/>
        <v>2.0169191215950691E-2</v>
      </c>
      <c r="I27">
        <f t="shared" si="3"/>
        <v>6.2353845555298756E-3</v>
      </c>
      <c r="J27">
        <f t="shared" si="2"/>
        <v>3.0686275941371678E-4</v>
      </c>
    </row>
    <row r="28" spans="1:10">
      <c r="A28">
        <v>1872</v>
      </c>
      <c r="B28">
        <v>-0.32804197000000002</v>
      </c>
      <c r="C28">
        <f t="shared" si="0"/>
        <v>5.8494468999999993E-3</v>
      </c>
      <c r="G28">
        <f>carboncycle!L128</f>
        <v>276.09001822498345</v>
      </c>
      <c r="H28">
        <f t="shared" si="1"/>
        <v>2.1163893068789845E-2</v>
      </c>
      <c r="I28">
        <f t="shared" si="3"/>
        <v>6.6544808562326117E-3</v>
      </c>
      <c r="J28">
        <f t="shared" si="2"/>
        <v>3.4053676321565659E-4</v>
      </c>
    </row>
    <row r="29" spans="1:10">
      <c r="A29">
        <v>1873</v>
      </c>
      <c r="B29">
        <v>-0.34133235000000001</v>
      </c>
      <c r="C29">
        <f t="shared" si="0"/>
        <v>-7.4409330999999912E-3</v>
      </c>
      <c r="G29">
        <f>carboncycle!L129</f>
        <v>276.14821667084846</v>
      </c>
      <c r="H29">
        <f t="shared" si="1"/>
        <v>2.229152845096952E-2</v>
      </c>
      <c r="I29">
        <f t="shared" si="3"/>
        <v>7.0931700048707681E-3</v>
      </c>
      <c r="J29">
        <f t="shared" si="2"/>
        <v>3.7639996566399291E-4</v>
      </c>
    </row>
    <row r="30" spans="1:10">
      <c r="A30">
        <v>1874</v>
      </c>
      <c r="B30">
        <v>-0.37325120000000001</v>
      </c>
      <c r="C30">
        <f t="shared" si="0"/>
        <v>-3.935978309999999E-2</v>
      </c>
      <c r="G30">
        <f>carboncycle!L130</f>
        <v>276.21016411661674</v>
      </c>
      <c r="H30">
        <f t="shared" si="1"/>
        <v>2.3491542238312429E-2</v>
      </c>
      <c r="I30">
        <f t="shared" si="3"/>
        <v>7.5529507868271686E-3</v>
      </c>
      <c r="J30">
        <f t="shared" si="2"/>
        <v>4.1455121948668738E-4</v>
      </c>
    </row>
    <row r="31" spans="1:10">
      <c r="A31">
        <v>1875</v>
      </c>
      <c r="B31">
        <v>-0.37562593999999999</v>
      </c>
      <c r="C31">
        <f t="shared" si="0"/>
        <v>-4.1734523099999976E-2</v>
      </c>
      <c r="G31">
        <f>carboncycle!L131</f>
        <v>276.26593877674793</v>
      </c>
      <c r="H31">
        <f t="shared" si="1"/>
        <v>2.4571749802595744E-2</v>
      </c>
      <c r="I31">
        <f t="shared" si="3"/>
        <v>8.0296207326926057E-3</v>
      </c>
      <c r="J31">
        <f t="shared" si="2"/>
        <v>4.550973290291813E-4</v>
      </c>
    </row>
    <row r="32" spans="1:10">
      <c r="A32">
        <v>1876</v>
      </c>
      <c r="B32">
        <v>-0.42410994000000002</v>
      </c>
      <c r="C32">
        <f t="shared" si="0"/>
        <v>-9.0218523100000003E-2</v>
      </c>
      <c r="G32">
        <f>carboncycle!L132</f>
        <v>276.32732503773082</v>
      </c>
      <c r="H32">
        <f t="shared" si="1"/>
        <v>2.5760387157102847E-2</v>
      </c>
      <c r="I32">
        <f t="shared" si="3"/>
        <v>8.525829660205814E-3</v>
      </c>
      <c r="J32">
        <f t="shared" si="2"/>
        <v>4.9812062196198951E-4</v>
      </c>
    </row>
    <row r="33" spans="1:10">
      <c r="A33">
        <v>1877</v>
      </c>
      <c r="B33">
        <v>-0.10110883399999999</v>
      </c>
      <c r="C33">
        <f t="shared" si="0"/>
        <v>0.23278258290000003</v>
      </c>
      <c r="G33">
        <f>carboncycle!L133</f>
        <v>276.38885787380968</v>
      </c>
      <c r="H33">
        <f t="shared" si="1"/>
        <v>2.6951597708050813E-2</v>
      </c>
      <c r="I33">
        <f t="shared" si="3"/>
        <v>9.0410271384882852E-3</v>
      </c>
      <c r="J33">
        <f t="shared" si="2"/>
        <v>5.4371800929921439E-4</v>
      </c>
    </row>
    <row r="34" spans="1:10">
      <c r="A34">
        <v>1878</v>
      </c>
      <c r="B34">
        <v>-1.1315192999999999E-2</v>
      </c>
      <c r="C34">
        <f t="shared" si="0"/>
        <v>0.32257622390000001</v>
      </c>
      <c r="G34">
        <f>carboncycle!L134</f>
        <v>276.45062455370487</v>
      </c>
      <c r="H34">
        <f t="shared" si="1"/>
        <v>2.8147068542959609E-2</v>
      </c>
      <c r="I34">
        <f t="shared" si="3"/>
        <v>9.5747312258697339E-3</v>
      </c>
      <c r="J34">
        <f t="shared" si="2"/>
        <v>5.9198272515300829E-4</v>
      </c>
    </row>
    <row r="35" spans="1:10">
      <c r="A35">
        <v>1879</v>
      </c>
      <c r="B35">
        <v>-0.30363432000000001</v>
      </c>
      <c r="C35">
        <f t="shared" si="0"/>
        <v>3.0257096900000002E-2</v>
      </c>
      <c r="G35">
        <f>carboncycle!L135</f>
        <v>276.51221191406171</v>
      </c>
      <c r="H35">
        <f t="shared" si="1"/>
        <v>2.9338802806247569E-2</v>
      </c>
      <c r="I35">
        <f t="shared" si="3"/>
        <v>1.0126241358831257E-2</v>
      </c>
      <c r="J35">
        <f t="shared" si="2"/>
        <v>6.4300473663707932E-4</v>
      </c>
    </row>
    <row r="36" spans="1:10">
      <c r="A36">
        <v>1880</v>
      </c>
      <c r="B36">
        <v>-0.31583208000000002</v>
      </c>
      <c r="C36">
        <f t="shared" si="0"/>
        <v>1.80593369E-2</v>
      </c>
      <c r="G36">
        <f>carboncycle!L136</f>
        <v>276.57931851777255</v>
      </c>
      <c r="H36">
        <f t="shared" si="1"/>
        <v>3.0637033973642633E-2</v>
      </c>
      <c r="I36">
        <f t="shared" si="3"/>
        <v>1.0698122940912023E-2</v>
      </c>
      <c r="J36">
        <f t="shared" si="2"/>
        <v>6.9686952065114223E-4</v>
      </c>
    </row>
    <row r="37" spans="1:10">
      <c r="A37">
        <v>1881</v>
      </c>
      <c r="B37">
        <v>-0.23224552000000001</v>
      </c>
      <c r="C37">
        <f t="shared" si="0"/>
        <v>0.1016458969</v>
      </c>
      <c r="G37">
        <f>carboncycle!L137</f>
        <v>276.65729405788596</v>
      </c>
      <c r="H37">
        <f t="shared" si="1"/>
        <v>3.2145137858622434E-2</v>
      </c>
      <c r="I37">
        <f t="shared" si="3"/>
        <v>1.1295897899698652E-2</v>
      </c>
      <c r="J37">
        <f t="shared" si="2"/>
        <v>7.5367664007822404E-4</v>
      </c>
    </row>
    <row r="38" spans="1:10">
      <c r="A38">
        <v>1882</v>
      </c>
      <c r="B38">
        <v>-0.29553007999999997</v>
      </c>
      <c r="C38">
        <f t="shared" si="0"/>
        <v>3.8361336900000043E-2</v>
      </c>
      <c r="G38">
        <f>carboncycle!L138</f>
        <v>276.73668481347516</v>
      </c>
      <c r="H38">
        <f t="shared" si="1"/>
        <v>3.3680176408129578E-2</v>
      </c>
      <c r="I38">
        <f t="shared" si="3"/>
        <v>1.1919526191232535E-2</v>
      </c>
      <c r="J38">
        <f t="shared" si="2"/>
        <v>8.1355645683286809E-4</v>
      </c>
    </row>
    <row r="39" spans="1:10">
      <c r="A39">
        <v>1883</v>
      </c>
      <c r="B39">
        <v>-0.34647440000000002</v>
      </c>
      <c r="C39">
        <f t="shared" si="0"/>
        <v>-1.25829831E-2</v>
      </c>
      <c r="G39">
        <f>carboncycle!L139</f>
        <v>276.82043777111102</v>
      </c>
      <c r="H39">
        <f t="shared" si="1"/>
        <v>3.5299081877826287E-2</v>
      </c>
      <c r="I39">
        <f t="shared" si="3"/>
        <v>1.2570644551733049E-2</v>
      </c>
      <c r="J39">
        <f t="shared" si="2"/>
        <v>8.7663836492425824E-4</v>
      </c>
    </row>
    <row r="40" spans="1:10">
      <c r="A40">
        <v>1884</v>
      </c>
      <c r="B40">
        <v>-0.49232006</v>
      </c>
      <c r="C40">
        <f t="shared" si="0"/>
        <v>-0.15842864309999999</v>
      </c>
      <c r="G40">
        <f>carboncycle!L140</f>
        <v>276.90986992486557</v>
      </c>
      <c r="H40">
        <f t="shared" si="1"/>
        <v>3.7027222888340809E-2</v>
      </c>
      <c r="I40">
        <f t="shared" si="3"/>
        <v>1.3251582837309714E-2</v>
      </c>
      <c r="J40">
        <f t="shared" si="2"/>
        <v>9.4306032006533222E-4</v>
      </c>
    </row>
    <row r="41" spans="1:10">
      <c r="A41">
        <v>1885</v>
      </c>
      <c r="B41">
        <v>-0.47112357999999999</v>
      </c>
      <c r="C41">
        <f t="shared" si="0"/>
        <v>-0.13723216309999997</v>
      </c>
      <c r="G41">
        <f>carboncycle!L141</f>
        <v>276.9987159188538</v>
      </c>
      <c r="H41">
        <f t="shared" si="1"/>
        <v>3.8743484683377155E-2</v>
      </c>
      <c r="I41">
        <f t="shared" si="3"/>
        <v>1.3961032843652819E-2</v>
      </c>
      <c r="J41">
        <f t="shared" si="2"/>
        <v>1.0129727279632804E-3</v>
      </c>
    </row>
    <row r="42" spans="1:10">
      <c r="A42">
        <v>1886</v>
      </c>
      <c r="B42">
        <v>-0.42090361999999998</v>
      </c>
      <c r="C42">
        <f t="shared" si="0"/>
        <v>-8.7012203099999963E-2</v>
      </c>
      <c r="G42">
        <f>carboncycle!L142</f>
        <v>277.08673221249552</v>
      </c>
      <c r="H42">
        <f t="shared" si="1"/>
        <v>4.0443176225655304E-2</v>
      </c>
      <c r="I42">
        <f t="shared" si="3"/>
        <v>1.4697592647745854E-2</v>
      </c>
      <c r="J42">
        <f t="shared" si="2"/>
        <v>1.0865177094203969E-3</v>
      </c>
    </row>
    <row r="43" spans="1:10">
      <c r="A43">
        <v>1887</v>
      </c>
      <c r="B43">
        <v>-0.49878576000000002</v>
      </c>
      <c r="C43">
        <f t="shared" si="0"/>
        <v>-0.16489434310000001</v>
      </c>
      <c r="G43">
        <f>carboncycle!L143</f>
        <v>277.17503155299886</v>
      </c>
      <c r="H43">
        <f t="shared" si="1"/>
        <v>4.2147791288688688E-2</v>
      </c>
      <c r="I43">
        <f t="shared" si="3"/>
        <v>1.5460539787959228E-2</v>
      </c>
      <c r="J43">
        <f t="shared" si="2"/>
        <v>1.1638286150700856E-3</v>
      </c>
    </row>
    <row r="44" spans="1:10">
      <c r="A44">
        <v>1888</v>
      </c>
      <c r="B44">
        <v>-0.37937889000000002</v>
      </c>
      <c r="C44">
        <f t="shared" si="0"/>
        <v>-4.5487473100000009E-2</v>
      </c>
      <c r="G44">
        <f>carboncycle!L144</f>
        <v>277.26837113483089</v>
      </c>
      <c r="H44">
        <f t="shared" si="1"/>
        <v>4.394911768232275E-2</v>
      </c>
      <c r="I44">
        <f t="shared" si="3"/>
        <v>1.625187628623757E-2</v>
      </c>
      <c r="J44">
        <f t="shared" si="2"/>
        <v>1.2450339345320958E-3</v>
      </c>
    </row>
    <row r="45" spans="1:10">
      <c r="A45">
        <v>1889</v>
      </c>
      <c r="B45">
        <v>-0.24989555999999999</v>
      </c>
      <c r="C45">
        <f t="shared" si="0"/>
        <v>8.3995856900000027E-2</v>
      </c>
      <c r="G45">
        <f>carboncycle!L145</f>
        <v>277.37496991906568</v>
      </c>
      <c r="H45">
        <f t="shared" si="1"/>
        <v>4.600558698598263E-2</v>
      </c>
      <c r="I45">
        <f t="shared" si="3"/>
        <v>1.7078198892277394E-2</v>
      </c>
      <c r="J45">
        <f t="shared" si="2"/>
        <v>1.3302727990897828E-3</v>
      </c>
    </row>
    <row r="46" spans="1:10">
      <c r="A46">
        <v>1890</v>
      </c>
      <c r="B46">
        <v>-0.50685817</v>
      </c>
      <c r="C46">
        <f t="shared" si="0"/>
        <v>-0.17296675309999998</v>
      </c>
      <c r="G46">
        <f>carboncycle!L146</f>
        <v>277.47914312093167</v>
      </c>
      <c r="H46">
        <f t="shared" si="1"/>
        <v>4.8014499323237536E-2</v>
      </c>
      <c r="I46">
        <f t="shared" si="3"/>
        <v>1.7936984781338306E-2</v>
      </c>
      <c r="J46">
        <f t="shared" si="2"/>
        <v>1.4197210192990885E-3</v>
      </c>
    </row>
    <row r="47" spans="1:10">
      <c r="A47">
        <v>1891</v>
      </c>
      <c r="B47">
        <v>-0.40131494000000001</v>
      </c>
      <c r="C47">
        <f t="shared" si="0"/>
        <v>-6.7423523099999993E-2</v>
      </c>
      <c r="G47">
        <f>carboncycle!L147</f>
        <v>277.59490140810476</v>
      </c>
      <c r="H47">
        <f t="shared" si="1"/>
        <v>5.0245937998702382E-2</v>
      </c>
      <c r="I47">
        <f t="shared" si="3"/>
        <v>1.8833739347321375E-2</v>
      </c>
      <c r="J47">
        <f t="shared" si="2"/>
        <v>1.5135390774674712E-3</v>
      </c>
    </row>
    <row r="48" spans="1:10">
      <c r="A48">
        <v>1892</v>
      </c>
      <c r="B48">
        <v>-0.50755850000000002</v>
      </c>
      <c r="C48">
        <f t="shared" si="0"/>
        <v>-0.17366708310000001</v>
      </c>
      <c r="G48">
        <f>carboncycle!L148</f>
        <v>277.7156070508355</v>
      </c>
      <c r="H48">
        <f t="shared" si="1"/>
        <v>5.2571754596598019E-2</v>
      </c>
      <c r="I48">
        <f t="shared" si="3"/>
        <v>1.9770018485990068E-2</v>
      </c>
      <c r="J48">
        <f t="shared" si="2"/>
        <v>1.6119178150002414E-3</v>
      </c>
    </row>
    <row r="49" spans="1:10">
      <c r="A49">
        <v>1893</v>
      </c>
      <c r="B49">
        <v>-0.49461925000000001</v>
      </c>
      <c r="C49">
        <f t="shared" si="0"/>
        <v>-0.16072783309999999</v>
      </c>
      <c r="G49">
        <f>carboncycle!L149</f>
        <v>277.83465004564499</v>
      </c>
      <c r="H49">
        <f t="shared" si="1"/>
        <v>5.4864544578577715E-2</v>
      </c>
      <c r="I49">
        <f t="shared" si="3"/>
        <v>2.0743580952469805E-2</v>
      </c>
      <c r="J49">
        <f t="shared" si="2"/>
        <v>1.7150558268114635E-3</v>
      </c>
    </row>
    <row r="50" spans="1:10">
      <c r="A50">
        <v>1894</v>
      </c>
      <c r="B50">
        <v>-0.48376393000000001</v>
      </c>
      <c r="C50">
        <f t="shared" si="0"/>
        <v>-0.14987251309999999</v>
      </c>
      <c r="G50">
        <f>carboncycle!L150</f>
        <v>277.94954885923289</v>
      </c>
      <c r="H50">
        <f t="shared" si="1"/>
        <v>5.7076585376656032E-2</v>
      </c>
      <c r="I50">
        <f t="shared" si="3"/>
        <v>2.1750857262612201E-2</v>
      </c>
      <c r="J50">
        <f t="shared" si="2"/>
        <v>1.8231378495252029E-3</v>
      </c>
    </row>
    <row r="51" spans="1:10">
      <c r="A51">
        <v>1895</v>
      </c>
      <c r="B51">
        <v>-0.44875159999999997</v>
      </c>
      <c r="C51">
        <f t="shared" si="0"/>
        <v>-0.11486018309999996</v>
      </c>
      <c r="G51">
        <f>carboncycle!L151</f>
        <v>278.06867118152894</v>
      </c>
      <c r="H51">
        <f t="shared" si="1"/>
        <v>5.9368972248395324E-2</v>
      </c>
      <c r="I51">
        <f t="shared" si="3"/>
        <v>2.2793135167774526E-2</v>
      </c>
      <c r="J51">
        <f t="shared" si="2"/>
        <v>1.9363272957915369E-3</v>
      </c>
    </row>
    <row r="52" spans="1:10">
      <c r="A52">
        <v>1896</v>
      </c>
      <c r="B52">
        <v>-0.28400727999999997</v>
      </c>
      <c r="C52">
        <f t="shared" si="0"/>
        <v>4.9884136900000042E-2</v>
      </c>
      <c r="G52">
        <f>carboncycle!L152</f>
        <v>278.19651564576901</v>
      </c>
      <c r="H52">
        <f t="shared" si="1"/>
        <v>6.182811552007051E-2</v>
      </c>
      <c r="I52">
        <f t="shared" si="3"/>
        <v>2.3874202664812515E-2</v>
      </c>
      <c r="J52">
        <f t="shared" si="2"/>
        <v>2.0547939645044005E-3</v>
      </c>
    </row>
    <row r="53" spans="1:10">
      <c r="A53">
        <v>1897</v>
      </c>
      <c r="B53">
        <v>-0.25980017</v>
      </c>
      <c r="C53">
        <f t="shared" si="0"/>
        <v>7.4091246900000018E-2</v>
      </c>
      <c r="G53">
        <f>carboncycle!L153</f>
        <v>278.3279751201917</v>
      </c>
      <c r="H53">
        <f t="shared" si="1"/>
        <v>6.435561687144549E-2</v>
      </c>
      <c r="I53">
        <f t="shared" si="3"/>
        <v>2.4994829973876524E-2</v>
      </c>
      <c r="J53">
        <f t="shared" si="2"/>
        <v>2.1787282059221504E-3</v>
      </c>
    </row>
    <row r="54" spans="1:10">
      <c r="A54">
        <v>1898</v>
      </c>
      <c r="B54">
        <v>-0.48579212999999999</v>
      </c>
      <c r="C54">
        <f t="shared" si="0"/>
        <v>-0.15190071309999997</v>
      </c>
      <c r="G54">
        <f>carboncycle!L154</f>
        <v>278.46678063337981</v>
      </c>
      <c r="H54">
        <f t="shared" si="1"/>
        <v>6.7023061215223945E-2</v>
      </c>
      <c r="I54">
        <f t="shared" si="3"/>
        <v>2.6157868780979782E-2</v>
      </c>
      <c r="J54">
        <f t="shared" si="2"/>
        <v>2.3083236639641312E-3</v>
      </c>
    </row>
    <row r="55" spans="1:10">
      <c r="A55">
        <v>1899</v>
      </c>
      <c r="B55">
        <v>-0.35543364</v>
      </c>
      <c r="C55">
        <f t="shared" si="0"/>
        <v>-2.154222309999998E-2</v>
      </c>
      <c r="G55">
        <f>carboncycle!L155</f>
        <v>278.61455941588378</v>
      </c>
      <c r="H55">
        <f t="shared" si="1"/>
        <v>6.986148515120312E-2</v>
      </c>
      <c r="I55">
        <f t="shared" si="3"/>
        <v>2.7366991004341847E-2</v>
      </c>
      <c r="J55">
        <f t="shared" si="2"/>
        <v>2.4437890802287802E-3</v>
      </c>
    </row>
    <row r="56" spans="1:10">
      <c r="A56">
        <v>1900</v>
      </c>
      <c r="B56">
        <v>-0.23447904</v>
      </c>
      <c r="C56">
        <f t="shared" si="0"/>
        <v>9.9412376900000016E-2</v>
      </c>
      <c r="G56">
        <f>carboncycle!L156</f>
        <v>278.77899037401664</v>
      </c>
      <c r="H56">
        <f t="shared" si="1"/>
        <v>7.3017982573396104E-2</v>
      </c>
      <c r="I56">
        <f t="shared" si="3"/>
        <v>2.8630075343825643E-2</v>
      </c>
      <c r="J56">
        <f t="shared" si="2"/>
        <v>2.5853528671577423E-3</v>
      </c>
    </row>
    <row r="57" spans="1:10">
      <c r="A57">
        <v>1901</v>
      </c>
      <c r="B57">
        <v>-0.29342857</v>
      </c>
      <c r="C57">
        <f t="shared" si="0"/>
        <v>4.0462846900000016E-2</v>
      </c>
      <c r="G57">
        <f>carboncycle!L157</f>
        <v>278.95232990231432</v>
      </c>
      <c r="H57">
        <f t="shared" si="1"/>
        <v>7.634347810336678E-2</v>
      </c>
      <c r="I57">
        <f t="shared" si="3"/>
        <v>2.9950357724836119E-2</v>
      </c>
      <c r="J57">
        <f t="shared" si="2"/>
        <v>2.7332868908252158E-3</v>
      </c>
    </row>
    <row r="58" spans="1:10">
      <c r="A58">
        <v>1902</v>
      </c>
      <c r="B58">
        <v>-0.43898427000000001</v>
      </c>
      <c r="C58">
        <f t="shared" si="0"/>
        <v>-0.10509285309999999</v>
      </c>
      <c r="G58">
        <f>carboncycle!L158</f>
        <v>279.13023678143645</v>
      </c>
      <c r="H58">
        <f t="shared" si="1"/>
        <v>7.975444949851522E-2</v>
      </c>
      <c r="I58">
        <f t="shared" si="3"/>
        <v>3.1328512793396213E-2</v>
      </c>
      <c r="J58">
        <f t="shared" si="2"/>
        <v>2.8878798531623978E-3</v>
      </c>
    </row>
    <row r="59" spans="1:10">
      <c r="A59">
        <v>1903</v>
      </c>
      <c r="B59">
        <v>-0.53332639999999998</v>
      </c>
      <c r="C59">
        <f t="shared" si="0"/>
        <v>-0.19943498309999996</v>
      </c>
      <c r="G59">
        <f>carboncycle!L159</f>
        <v>279.31095881633962</v>
      </c>
      <c r="H59">
        <f t="shared" si="1"/>
        <v>8.3217170114782857E-2</v>
      </c>
      <c r="I59">
        <f t="shared" si="3"/>
        <v>3.2764203104741207E-2</v>
      </c>
      <c r="J59">
        <f t="shared" si="2"/>
        <v>3.049422648262926E-3</v>
      </c>
    </row>
    <row r="60" spans="1:10">
      <c r="A60">
        <v>1904</v>
      </c>
      <c r="B60">
        <v>-0.59756140000000002</v>
      </c>
      <c r="C60">
        <f t="shared" si="0"/>
        <v>-0.2636699831</v>
      </c>
      <c r="G60">
        <f>carboncycle!L160</f>
        <v>279.51203206643555</v>
      </c>
      <c r="H60">
        <f t="shared" si="1"/>
        <v>8.7067197590347326E-2</v>
      </c>
      <c r="I60">
        <f t="shared" si="3"/>
        <v>3.4266973946178593E-2</v>
      </c>
      <c r="J60">
        <f t="shared" si="2"/>
        <v>3.2182026012557226E-3</v>
      </c>
    </row>
    <row r="61" spans="1:10">
      <c r="A61">
        <v>1905</v>
      </c>
      <c r="B61">
        <v>-0.40775131999999997</v>
      </c>
      <c r="C61">
        <f t="shared" si="0"/>
        <v>-7.3859903099999957E-2</v>
      </c>
      <c r="G61">
        <f>carboncycle!L161</f>
        <v>279.71187595463942</v>
      </c>
      <c r="H61">
        <f t="shared" si="1"/>
        <v>9.0890942720225007E-2</v>
      </c>
      <c r="I61">
        <f t="shared" si="3"/>
        <v>3.5833893392951316E-2</v>
      </c>
      <c r="J61">
        <f t="shared" si="2"/>
        <v>3.3945596224948843E-3</v>
      </c>
    </row>
    <row r="62" spans="1:10">
      <c r="A62">
        <v>1906</v>
      </c>
      <c r="B62">
        <v>-0.31913930000000001</v>
      </c>
      <c r="C62">
        <f t="shared" si="0"/>
        <v>1.4752116900000001E-2</v>
      </c>
      <c r="G62">
        <f>carboncycle!L162</f>
        <v>279.92603869132455</v>
      </c>
      <c r="H62">
        <f t="shared" si="1"/>
        <v>9.4985628470460007E-2</v>
      </c>
      <c r="I62">
        <f t="shared" si="3"/>
        <v>3.747087067667898E-2</v>
      </c>
      <c r="J62">
        <f t="shared" si="2"/>
        <v>3.5788150383110769E-3</v>
      </c>
    </row>
    <row r="63" spans="1:10">
      <c r="A63">
        <v>1907</v>
      </c>
      <c r="B63">
        <v>-0.50415770000000004</v>
      </c>
      <c r="C63">
        <f t="shared" si="0"/>
        <v>-0.17026628310000003</v>
      </c>
      <c r="G63">
        <f>carboncycle!L163</f>
        <v>280.1563269502202</v>
      </c>
      <c r="H63">
        <f t="shared" si="1"/>
        <v>9.9385132293830836E-2</v>
      </c>
      <c r="I63">
        <f t="shared" si="3"/>
        <v>3.918461892109458E-2</v>
      </c>
      <c r="J63">
        <f t="shared" si="2"/>
        <v>3.7713219143370065E-3</v>
      </c>
    </row>
    <row r="64" spans="1:10">
      <c r="A64">
        <v>1908</v>
      </c>
      <c r="B64">
        <v>-0.51387070000000001</v>
      </c>
      <c r="C64">
        <f t="shared" si="0"/>
        <v>-0.1799792831</v>
      </c>
      <c r="G64">
        <f>carboncycle!L164</f>
        <v>280.41768683821363</v>
      </c>
      <c r="H64">
        <f t="shared" si="1"/>
        <v>0.10437385980416397</v>
      </c>
      <c r="I64">
        <f t="shared" si="3"/>
        <v>4.0989997424390717E-2</v>
      </c>
      <c r="J64">
        <f t="shared" si="2"/>
        <v>3.9724694413353894E-3</v>
      </c>
    </row>
    <row r="65" spans="1:10">
      <c r="A65">
        <v>1909</v>
      </c>
      <c r="B65">
        <v>-0.53576489999999999</v>
      </c>
      <c r="C65">
        <f t="shared" si="0"/>
        <v>-0.20187348309999997</v>
      </c>
      <c r="G65">
        <f>carboncycle!L165</f>
        <v>280.65667420452883</v>
      </c>
      <c r="H65">
        <f t="shared" si="1"/>
        <v>0.10893148202284685</v>
      </c>
      <c r="I65">
        <f t="shared" si="3"/>
        <v>4.2871368274712301E-2</v>
      </c>
      <c r="J65">
        <f t="shared" si="2"/>
        <v>4.1827290002791435E-3</v>
      </c>
    </row>
    <row r="66" spans="1:10">
      <c r="A66">
        <v>1910</v>
      </c>
      <c r="B66">
        <v>-0.53102419999999995</v>
      </c>
      <c r="C66">
        <f t="shared" si="0"/>
        <v>-0.19713278309999993</v>
      </c>
      <c r="G66">
        <f>carboncycle!L166</f>
        <v>280.90773006382392</v>
      </c>
      <c r="H66">
        <f t="shared" si="1"/>
        <v>0.11371507915437259</v>
      </c>
      <c r="I66">
        <f t="shared" si="3"/>
        <v>4.4832938889018327E-2</v>
      </c>
      <c r="J66">
        <f t="shared" si="2"/>
        <v>4.4024804713579235E-3</v>
      </c>
    </row>
    <row r="67" spans="1:10">
      <c r="A67">
        <v>1911</v>
      </c>
      <c r="B67">
        <v>-0.53920509999999999</v>
      </c>
      <c r="C67">
        <f t="shared" si="0"/>
        <v>-0.20531368309999998</v>
      </c>
      <c r="G67">
        <f>carboncycle!L167</f>
        <v>281.16989392203794</v>
      </c>
      <c r="H67">
        <f t="shared" si="1"/>
        <v>0.11870576614599419</v>
      </c>
      <c r="I67">
        <f t="shared" si="3"/>
        <v>4.6878225278025966E-2</v>
      </c>
      <c r="J67">
        <f t="shared" si="2"/>
        <v>4.6321254751702347E-3</v>
      </c>
    </row>
    <row r="68" spans="1:10">
      <c r="A68">
        <v>1912</v>
      </c>
      <c r="B68">
        <v>-0.47567302</v>
      </c>
      <c r="C68">
        <f t="shared" si="0"/>
        <v>-0.14178160309999999</v>
      </c>
      <c r="G68">
        <f>carboncycle!L168</f>
        <v>281.43485297940884</v>
      </c>
      <c r="H68">
        <f t="shared" si="1"/>
        <v>0.12374493820965522</v>
      </c>
      <c r="I68">
        <f t="shared" si="3"/>
        <v>4.9005965557766346E-2</v>
      </c>
      <c r="J68">
        <f t="shared" si="2"/>
        <v>4.872083322050455E-3</v>
      </c>
    </row>
    <row r="69" spans="1:10">
      <c r="A69">
        <v>1913</v>
      </c>
      <c r="B69">
        <v>-0.46715254000000001</v>
      </c>
      <c r="C69">
        <f t="shared" si="0"/>
        <v>-0.13326112309999999</v>
      </c>
      <c r="G69">
        <f>carboncycle!L169</f>
        <v>281.71502369663347</v>
      </c>
      <c r="H69">
        <f t="shared" si="1"/>
        <v>0.12906825806782743</v>
      </c>
      <c r="I69">
        <f t="shared" si="3"/>
        <v>5.12218738923522E-2</v>
      </c>
      <c r="J69">
        <f t="shared" si="2"/>
        <v>5.1227637731493213E-3</v>
      </c>
    </row>
    <row r="70" spans="1:10">
      <c r="A70">
        <v>1914</v>
      </c>
      <c r="B70">
        <v>-0.2625924</v>
      </c>
      <c r="C70">
        <f t="shared" si="0"/>
        <v>7.1299016900000012E-2</v>
      </c>
      <c r="G70">
        <f>carboncycle!L170</f>
        <v>282.01967829108679</v>
      </c>
      <c r="H70">
        <f t="shared" si="1"/>
        <v>0.13485077325893641</v>
      </c>
      <c r="I70">
        <f t="shared" si="3"/>
        <v>5.3536627533307124E-2</v>
      </c>
      <c r="J70">
        <f t="shared" si="2"/>
        <v>5.3846067186263937E-3</v>
      </c>
    </row>
    <row r="71" spans="1:10">
      <c r="A71">
        <v>1915</v>
      </c>
      <c r="B71">
        <v>-0.19184391000000001</v>
      </c>
      <c r="C71">
        <f t="shared" ref="C71:C134" si="4">B71-C$4</f>
        <v>0.14204750690000001</v>
      </c>
      <c r="G71">
        <f>carboncycle!L171</f>
        <v>282.27409334305258</v>
      </c>
      <c r="H71">
        <f t="shared" ref="H71:H134" si="5">H$3*LN(G71/G$3)</f>
        <v>0.1396749293586953</v>
      </c>
      <c r="I71">
        <f t="shared" si="3"/>
        <v>5.5918861583819202E-2</v>
      </c>
      <c r="J71">
        <f t="shared" ref="J71:J134" si="6">J70+J$3*(I70-J70)</f>
        <v>5.6581101968537807E-3</v>
      </c>
    </row>
    <row r="72" spans="1:10">
      <c r="A72">
        <v>1916</v>
      </c>
      <c r="B72">
        <v>-0.42020996999999999</v>
      </c>
      <c r="C72">
        <f t="shared" si="4"/>
        <v>-8.6318553099999973E-2</v>
      </c>
      <c r="G72">
        <f>carboncycle!L172</f>
        <v>282.51984749413043</v>
      </c>
      <c r="H72">
        <f t="shared" si="5"/>
        <v>0.1443307328161258</v>
      </c>
      <c r="I72">
        <f t="shared" ref="I72:I135" si="7">I71+I$3*(I$4*H72-I71)+I$5*(J71-I71)</f>
        <v>5.8361484989191074E-2</v>
      </c>
      <c r="J72">
        <f t="shared" si="6"/>
        <v>5.9435912647317441E-3</v>
      </c>
    </row>
    <row r="73" spans="1:10">
      <c r="A73">
        <v>1917</v>
      </c>
      <c r="B73">
        <v>-0.54301953000000003</v>
      </c>
      <c r="C73">
        <f t="shared" si="4"/>
        <v>-0.20912811310000001</v>
      </c>
      <c r="G73">
        <f>carboncycle!L173</f>
        <v>282.79243384820057</v>
      </c>
      <c r="H73">
        <f t="shared" si="5"/>
        <v>0.14949013640748537</v>
      </c>
      <c r="I73">
        <f t="shared" si="7"/>
        <v>6.0877406442914832E-2</v>
      </c>
      <c r="J73">
        <f t="shared" si="6"/>
        <v>6.2413249010866735E-3</v>
      </c>
    </row>
    <row r="74" spans="1:10">
      <c r="A74">
        <v>1918</v>
      </c>
      <c r="B74">
        <v>-0.42458433000000001</v>
      </c>
      <c r="C74">
        <f t="shared" si="4"/>
        <v>-9.0692913099999994E-2</v>
      </c>
      <c r="G74">
        <f>carboncycle!L174</f>
        <v>283.08582201038428</v>
      </c>
      <c r="H74">
        <f t="shared" si="5"/>
        <v>0.15503771414907191</v>
      </c>
      <c r="I74">
        <f t="shared" si="7"/>
        <v>6.3475716018011441E-2</v>
      </c>
      <c r="J74">
        <f t="shared" si="6"/>
        <v>6.5516578442442576E-3</v>
      </c>
    </row>
    <row r="75" spans="1:10">
      <c r="A75">
        <v>1919</v>
      </c>
      <c r="B75">
        <v>-0.32551822000000002</v>
      </c>
      <c r="C75">
        <f t="shared" si="4"/>
        <v>8.3731968999999906E-3</v>
      </c>
      <c r="G75">
        <f>carboncycle!L175</f>
        <v>283.36473673587744</v>
      </c>
      <c r="H75">
        <f t="shared" si="5"/>
        <v>0.16030629012253247</v>
      </c>
      <c r="I75">
        <f t="shared" si="7"/>
        <v>6.6145583507941169E-2</v>
      </c>
      <c r="J75">
        <f t="shared" si="6"/>
        <v>6.8749864946712549E-3</v>
      </c>
    </row>
    <row r="76" spans="1:10">
      <c r="A76">
        <v>1920</v>
      </c>
      <c r="B76">
        <v>-0.29858079999999998</v>
      </c>
      <c r="C76">
        <f t="shared" si="4"/>
        <v>3.5310616900000036E-2</v>
      </c>
      <c r="G76">
        <f>carboncycle!L176</f>
        <v>283.57834066581739</v>
      </c>
      <c r="H76">
        <f t="shared" si="5"/>
        <v>0.16433766866758526</v>
      </c>
      <c r="I76">
        <f t="shared" si="7"/>
        <v>6.8848356260846663E-2</v>
      </c>
      <c r="J76">
        <f t="shared" si="6"/>
        <v>7.2116434857066279E-3</v>
      </c>
    </row>
    <row r="77" spans="1:10">
      <c r="A77">
        <v>1921</v>
      </c>
      <c r="B77">
        <v>-0.24067702999999999</v>
      </c>
      <c r="C77">
        <f t="shared" si="4"/>
        <v>9.3214386900000029E-2</v>
      </c>
      <c r="G77">
        <f>carboncycle!L177</f>
        <v>283.85075497057267</v>
      </c>
      <c r="H77">
        <f t="shared" si="5"/>
        <v>0.16947458058704029</v>
      </c>
      <c r="I77">
        <f t="shared" si="7"/>
        <v>7.1615563487529135E-2</v>
      </c>
      <c r="J77">
        <f t="shared" si="6"/>
        <v>7.5617400142694233E-3</v>
      </c>
    </row>
    <row r="78" spans="1:10">
      <c r="A78">
        <v>1922</v>
      </c>
      <c r="B78">
        <v>-0.33922812000000002</v>
      </c>
      <c r="C78">
        <f t="shared" si="4"/>
        <v>-5.3367031000000065E-3</v>
      </c>
      <c r="G78">
        <f>carboncycle!L178</f>
        <v>284.05807303274543</v>
      </c>
      <c r="H78">
        <f t="shared" si="5"/>
        <v>0.17338067123822554</v>
      </c>
      <c r="I78">
        <f t="shared" si="7"/>
        <v>7.4408978278973359E-2</v>
      </c>
      <c r="J78">
        <f t="shared" si="6"/>
        <v>7.9255657315975385E-3</v>
      </c>
    </row>
    <row r="79" spans="1:10">
      <c r="A79">
        <v>1923</v>
      </c>
      <c r="B79">
        <v>-0.31793054999999998</v>
      </c>
      <c r="C79">
        <f t="shared" si="4"/>
        <v>1.5960866900000037E-2</v>
      </c>
      <c r="G79">
        <f>carboncycle!L179</f>
        <v>284.28467057452542</v>
      </c>
      <c r="H79">
        <f t="shared" si="5"/>
        <v>0.17764674809552605</v>
      </c>
      <c r="I79">
        <f t="shared" si="7"/>
        <v>7.7238425583046846E-2</v>
      </c>
      <c r="J79">
        <f t="shared" si="6"/>
        <v>8.3031915148666334E-3</v>
      </c>
    </row>
    <row r="80" spans="1:10">
      <c r="A80">
        <v>1924</v>
      </c>
      <c r="B80">
        <v>-0.31206220000000001</v>
      </c>
      <c r="C80">
        <f t="shared" si="4"/>
        <v>2.1829216900000004E-2</v>
      </c>
      <c r="G80">
        <f>carboncycle!L180</f>
        <v>284.56774992684393</v>
      </c>
      <c r="H80">
        <f t="shared" si="5"/>
        <v>0.18297141440733752</v>
      </c>
      <c r="I80">
        <f t="shared" si="7"/>
        <v>8.0133954235709098E-2</v>
      </c>
      <c r="J80">
        <f t="shared" si="6"/>
        <v>8.6947436443738976E-3</v>
      </c>
    </row>
    <row r="81" spans="1:10">
      <c r="A81">
        <v>1925</v>
      </c>
      <c r="B81">
        <v>-0.28242525000000002</v>
      </c>
      <c r="C81">
        <f t="shared" si="4"/>
        <v>5.1466166899999999E-2</v>
      </c>
      <c r="G81">
        <f>carboncycle!L181</f>
        <v>284.84188260624722</v>
      </c>
      <c r="H81">
        <f t="shared" si="5"/>
        <v>0.18812274963007458</v>
      </c>
      <c r="I81">
        <f t="shared" si="7"/>
        <v>8.3088389618400732E-2</v>
      </c>
      <c r="J81">
        <f t="shared" si="6"/>
        <v>9.100518360532682E-3</v>
      </c>
    </row>
    <row r="82" spans="1:10">
      <c r="A82">
        <v>1926</v>
      </c>
      <c r="B82">
        <v>-0.12283547</v>
      </c>
      <c r="C82">
        <f t="shared" si="4"/>
        <v>0.21105594690000001</v>
      </c>
      <c r="G82">
        <f>carboncycle!L182</f>
        <v>285.11715389581775</v>
      </c>
      <c r="H82">
        <f t="shared" si="5"/>
        <v>0.19329049474644777</v>
      </c>
      <c r="I82">
        <f t="shared" si="7"/>
        <v>8.610037659936258E-2</v>
      </c>
      <c r="J82">
        <f t="shared" si="6"/>
        <v>9.5207694692773723E-3</v>
      </c>
    </row>
    <row r="83" spans="1:10">
      <c r="A83">
        <v>1927</v>
      </c>
      <c r="B83">
        <v>-0.22940508000000001</v>
      </c>
      <c r="C83">
        <f t="shared" si="4"/>
        <v>0.1044863369</v>
      </c>
      <c r="G83">
        <f>carboncycle!L183</f>
        <v>285.39193708333994</v>
      </c>
      <c r="H83">
        <f t="shared" si="5"/>
        <v>0.1984441029541594</v>
      </c>
      <c r="I83">
        <f t="shared" si="7"/>
        <v>8.9167708166425025E-2</v>
      </c>
      <c r="J83">
        <f t="shared" si="6"/>
        <v>9.955741637776256E-3</v>
      </c>
    </row>
    <row r="84" spans="1:10">
      <c r="A84">
        <v>1928</v>
      </c>
      <c r="B84">
        <v>-0.20676154999999999</v>
      </c>
      <c r="C84">
        <f t="shared" si="4"/>
        <v>0.12712986690000003</v>
      </c>
      <c r="G84">
        <f>carboncycle!L184</f>
        <v>285.69983132344504</v>
      </c>
      <c r="H84">
        <f t="shared" si="5"/>
        <v>0.20421282327297943</v>
      </c>
      <c r="I84">
        <f t="shared" si="7"/>
        <v>9.2306759438297498E-2</v>
      </c>
      <c r="J84">
        <f t="shared" si="6"/>
        <v>1.0405665607658982E-2</v>
      </c>
    </row>
    <row r="85" spans="1:10">
      <c r="A85">
        <v>1929</v>
      </c>
      <c r="B85">
        <v>-0.39275663999999999</v>
      </c>
      <c r="C85">
        <f t="shared" si="4"/>
        <v>-5.8865223099999975E-2</v>
      </c>
      <c r="G85">
        <f>carboncycle!L185</f>
        <v>286.00338371617079</v>
      </c>
      <c r="H85">
        <f t="shared" si="5"/>
        <v>0.20989411178412948</v>
      </c>
      <c r="I85">
        <f t="shared" si="7"/>
        <v>9.5512703889939085E-2</v>
      </c>
      <c r="J85">
        <f t="shared" si="6"/>
        <v>1.0870863820617008E-2</v>
      </c>
    </row>
    <row r="86" spans="1:10">
      <c r="A86">
        <v>1930</v>
      </c>
      <c r="B86">
        <v>-0.1768054</v>
      </c>
      <c r="C86">
        <f t="shared" si="4"/>
        <v>0.15708601690000001</v>
      </c>
      <c r="G86">
        <f>carboncycle!L186</f>
        <v>286.3395491918323</v>
      </c>
      <c r="H86">
        <f t="shared" si="5"/>
        <v>0.21617875477767559</v>
      </c>
      <c r="I86">
        <f t="shared" si="7"/>
        <v>9.8801194033327683E-2</v>
      </c>
      <c r="J86">
        <f t="shared" si="6"/>
        <v>1.1351629472210757E-2</v>
      </c>
    </row>
    <row r="87" spans="1:10">
      <c r="A87">
        <v>1931</v>
      </c>
      <c r="B87">
        <v>-0.10339768000000001</v>
      </c>
      <c r="C87">
        <f t="shared" si="4"/>
        <v>0.23049373690000002</v>
      </c>
      <c r="G87">
        <f>carboncycle!L187</f>
        <v>286.62599031076252</v>
      </c>
      <c r="H87">
        <f t="shared" si="5"/>
        <v>0.22152797740378574</v>
      </c>
      <c r="I87">
        <f t="shared" si="7"/>
        <v>0.10214210971757685</v>
      </c>
      <c r="J87">
        <f t="shared" si="6"/>
        <v>1.1848342998917901E-2</v>
      </c>
    </row>
    <row r="88" spans="1:10">
      <c r="A88">
        <v>1932</v>
      </c>
      <c r="B88">
        <v>-0.14546165999999999</v>
      </c>
      <c r="C88">
        <f t="shared" si="4"/>
        <v>0.18842975690000002</v>
      </c>
      <c r="G88">
        <f>carboncycle!L188</f>
        <v>286.85640469937374</v>
      </c>
      <c r="H88">
        <f t="shared" si="5"/>
        <v>0.22582703542588944</v>
      </c>
      <c r="I88">
        <f t="shared" si="7"/>
        <v>0.10550295209251202</v>
      </c>
      <c r="J88">
        <f t="shared" si="6"/>
        <v>1.2361211593879883E-2</v>
      </c>
    </row>
    <row r="89" spans="1:10">
      <c r="A89">
        <v>1933</v>
      </c>
      <c r="B89">
        <v>-0.32234442000000002</v>
      </c>
      <c r="C89">
        <f t="shared" si="4"/>
        <v>1.1546996899999995E-2</v>
      </c>
      <c r="G89">
        <f>carboncycle!L189</f>
        <v>287.04325876279489</v>
      </c>
      <c r="H89">
        <f t="shared" si="5"/>
        <v>0.22931081260253522</v>
      </c>
      <c r="I89">
        <f t="shared" si="7"/>
        <v>0.10885920407479248</v>
      </c>
      <c r="J89">
        <f t="shared" si="6"/>
        <v>1.2890256679912114E-2</v>
      </c>
    </row>
    <row r="90" spans="1:10">
      <c r="A90">
        <v>1934</v>
      </c>
      <c r="B90">
        <v>-0.17433684999999999</v>
      </c>
      <c r="C90">
        <f t="shared" si="4"/>
        <v>0.15955456690000003</v>
      </c>
      <c r="G90">
        <f>carboncycle!L190</f>
        <v>287.25352066893055</v>
      </c>
      <c r="H90">
        <f t="shared" si="5"/>
        <v>0.23322830365725103</v>
      </c>
      <c r="I90">
        <f t="shared" si="7"/>
        <v>0.11222389287601003</v>
      </c>
      <c r="J90">
        <f t="shared" si="6"/>
        <v>1.3435360301115034E-2</v>
      </c>
    </row>
    <row r="91" spans="1:10">
      <c r="A91">
        <v>1935</v>
      </c>
      <c r="B91">
        <v>-0.20605921999999999</v>
      </c>
      <c r="C91">
        <f t="shared" si="4"/>
        <v>0.12783219690000003</v>
      </c>
      <c r="G91">
        <f>carboncycle!L191</f>
        <v>287.50068678885862</v>
      </c>
      <c r="H91">
        <f t="shared" si="5"/>
        <v>0.23782970998354333</v>
      </c>
      <c r="I91">
        <f t="shared" si="7"/>
        <v>0.1156169741493546</v>
      </c>
      <c r="J91">
        <f t="shared" si="6"/>
        <v>1.3996479166140437E-2</v>
      </c>
    </row>
    <row r="92" spans="1:10">
      <c r="A92">
        <v>1936</v>
      </c>
      <c r="B92">
        <v>-0.16952092999999999</v>
      </c>
      <c r="C92">
        <f t="shared" si="4"/>
        <v>0.16437048690000003</v>
      </c>
      <c r="G92">
        <f>carboncycle!L192</f>
        <v>287.76998612133667</v>
      </c>
      <c r="H92">
        <f t="shared" si="5"/>
        <v>0.24283866177561847</v>
      </c>
      <c r="I92">
        <f t="shared" si="7"/>
        <v>0.11904961647345401</v>
      </c>
      <c r="J92">
        <f t="shared" si="6"/>
        <v>1.4573683577645094E-2</v>
      </c>
    </row>
    <row r="93" spans="1:10">
      <c r="A93">
        <v>1937</v>
      </c>
      <c r="B93">
        <v>-1.9198929999999999E-2</v>
      </c>
      <c r="C93">
        <f t="shared" si="4"/>
        <v>0.31469248690000001</v>
      </c>
      <c r="G93">
        <f>carboncycle!L193</f>
        <v>288.08334642406845</v>
      </c>
      <c r="H93">
        <f t="shared" si="5"/>
        <v>0.24866124780697024</v>
      </c>
      <c r="I93">
        <f t="shared" si="7"/>
        <v>0.12254456453151981</v>
      </c>
      <c r="J93">
        <f t="shared" si="6"/>
        <v>1.5167106876493289E-2</v>
      </c>
    </row>
    <row r="94" spans="1:10">
      <c r="A94">
        <v>1938</v>
      </c>
      <c r="B94">
        <v>-1.2200732000000001E-2</v>
      </c>
      <c r="C94">
        <f t="shared" si="4"/>
        <v>0.32169068490000002</v>
      </c>
      <c r="G94">
        <f>carboncycle!L194</f>
        <v>288.42735816366667</v>
      </c>
      <c r="H94">
        <f t="shared" si="5"/>
        <v>0.25504608337254531</v>
      </c>
      <c r="I94">
        <f t="shared" si="7"/>
        <v>0.12611642011793292</v>
      </c>
      <c r="J94">
        <f t="shared" si="6"/>
        <v>1.577701083597384E-2</v>
      </c>
    </row>
    <row r="95" spans="1:10">
      <c r="A95">
        <v>1939</v>
      </c>
      <c r="B95">
        <v>-4.0797167000000002E-2</v>
      </c>
      <c r="C95">
        <f t="shared" si="4"/>
        <v>0.29309424989999999</v>
      </c>
      <c r="G95">
        <f>carboncycle!L195</f>
        <v>288.73254627004951</v>
      </c>
      <c r="H95">
        <f t="shared" si="5"/>
        <v>0.26070398340607281</v>
      </c>
      <c r="I95">
        <f t="shared" si="7"/>
        <v>0.12974138774579511</v>
      </c>
      <c r="J95">
        <f t="shared" si="6"/>
        <v>1.6403738680695369E-2</v>
      </c>
    </row>
    <row r="96" spans="1:10">
      <c r="A96">
        <v>1940</v>
      </c>
      <c r="B96">
        <v>7.5935840000000004E-2</v>
      </c>
      <c r="C96">
        <f t="shared" si="4"/>
        <v>0.40982725689999999</v>
      </c>
      <c r="G96">
        <f>carboncycle!L196</f>
        <v>289.05708165529205</v>
      </c>
      <c r="H96">
        <f t="shared" si="5"/>
        <v>0.26671400646541016</v>
      </c>
      <c r="I96">
        <f t="shared" si="7"/>
        <v>0.1334281966195113</v>
      </c>
      <c r="J96">
        <f t="shared" si="6"/>
        <v>1.7047496527385134E-2</v>
      </c>
    </row>
    <row r="97" spans="1:10">
      <c r="A97">
        <v>1941</v>
      </c>
      <c r="B97">
        <v>3.8129336999999999E-2</v>
      </c>
      <c r="C97">
        <f t="shared" si="4"/>
        <v>0.3720207539</v>
      </c>
      <c r="G97">
        <f>carboncycle!L197</f>
        <v>289.42674120904542</v>
      </c>
      <c r="H97">
        <f t="shared" si="5"/>
        <v>0.27355146260022906</v>
      </c>
      <c r="I97">
        <f t="shared" si="7"/>
        <v>0.13719926944435365</v>
      </c>
      <c r="J97">
        <f t="shared" si="6"/>
        <v>1.7708538903908409E-2</v>
      </c>
    </row>
    <row r="98" spans="1:10">
      <c r="A98">
        <v>1942</v>
      </c>
      <c r="B98">
        <v>1.4060908999999999E-3</v>
      </c>
      <c r="C98">
        <f t="shared" si="4"/>
        <v>0.33529750780000001</v>
      </c>
      <c r="G98">
        <f>carboncycle!L198</f>
        <v>289.80544566670903</v>
      </c>
      <c r="H98">
        <f t="shared" si="5"/>
        <v>0.28054716892696563</v>
      </c>
      <c r="I98">
        <f t="shared" si="7"/>
        <v>0.14105660922623808</v>
      </c>
      <c r="J98">
        <f t="shared" si="6"/>
        <v>1.8387246253378137E-2</v>
      </c>
    </row>
    <row r="99" spans="1:10">
      <c r="A99">
        <v>1943</v>
      </c>
      <c r="B99">
        <v>6.4140745000000002E-3</v>
      </c>
      <c r="C99">
        <f t="shared" si="4"/>
        <v>0.34030549139999999</v>
      </c>
      <c r="G99">
        <f>carboncycle!L199</f>
        <v>290.18082678020602</v>
      </c>
      <c r="H99">
        <f t="shared" si="5"/>
        <v>0.28747246813847915</v>
      </c>
      <c r="I99">
        <f t="shared" si="7"/>
        <v>0.14499543042698584</v>
      </c>
      <c r="J99">
        <f t="shared" si="6"/>
        <v>1.9084008235063982E-2</v>
      </c>
    </row>
    <row r="100" spans="1:10">
      <c r="A100">
        <v>1944</v>
      </c>
      <c r="B100">
        <v>0.14410513999999999</v>
      </c>
      <c r="C100">
        <f t="shared" si="4"/>
        <v>0.47799655689999998</v>
      </c>
      <c r="G100">
        <f>carboncycle!L200</f>
        <v>290.5730107039663</v>
      </c>
      <c r="H100">
        <f t="shared" si="5"/>
        <v>0.29469819503217703</v>
      </c>
      <c r="I100">
        <f t="shared" si="7"/>
        <v>0.1490220152429946</v>
      </c>
      <c r="J100">
        <f t="shared" si="6"/>
        <v>1.9799185113114098E-2</v>
      </c>
    </row>
    <row r="101" spans="1:10">
      <c r="A101">
        <v>1945</v>
      </c>
      <c r="B101">
        <v>4.3088365000000003E-2</v>
      </c>
      <c r="C101">
        <f t="shared" si="4"/>
        <v>0.37697978190000003</v>
      </c>
      <c r="G101">
        <f>carboncycle!L201</f>
        <v>290.9546790874428</v>
      </c>
      <c r="H101">
        <f t="shared" si="5"/>
        <v>0.30172082243457093</v>
      </c>
      <c r="I101">
        <f t="shared" si="7"/>
        <v>0.15312763154869058</v>
      </c>
      <c r="J101">
        <f t="shared" si="6"/>
        <v>2.0533170788251821E-2</v>
      </c>
    </row>
    <row r="102" spans="1:10">
      <c r="A102">
        <v>1946</v>
      </c>
      <c r="B102">
        <v>-0.1188128</v>
      </c>
      <c r="C102">
        <f t="shared" si="4"/>
        <v>0.21507861690000002</v>
      </c>
      <c r="G102">
        <f>carboncycle!L202</f>
        <v>291.2260251318898</v>
      </c>
      <c r="H102">
        <f t="shared" si="5"/>
        <v>0.30670793874533481</v>
      </c>
      <c r="I102">
        <f t="shared" si="7"/>
        <v>0.15724994302937331</v>
      </c>
      <c r="J102">
        <f t="shared" si="6"/>
        <v>2.1286307325371113E-2</v>
      </c>
    </row>
    <row r="103" spans="1:10">
      <c r="A103">
        <v>1947</v>
      </c>
      <c r="B103">
        <v>-9.1205544999999999E-2</v>
      </c>
      <c r="C103">
        <f t="shared" si="4"/>
        <v>0.24268587190000002</v>
      </c>
      <c r="G103">
        <f>carboncycle!L203</f>
        <v>291.53503995286815</v>
      </c>
      <c r="H103">
        <f t="shared" si="5"/>
        <v>0.3123817201498732</v>
      </c>
      <c r="I103">
        <f t="shared" si="7"/>
        <v>0.16140873667708008</v>
      </c>
      <c r="J103">
        <f t="shared" si="6"/>
        <v>2.2058580776169845E-2</v>
      </c>
    </row>
    <row r="104" spans="1:10">
      <c r="A104">
        <v>1948</v>
      </c>
      <c r="B104">
        <v>-0.12466127</v>
      </c>
      <c r="C104">
        <f t="shared" si="4"/>
        <v>0.20923014690000002</v>
      </c>
      <c r="G104">
        <f>carboncycle!L204</f>
        <v>291.9139452257117</v>
      </c>
      <c r="H104">
        <f t="shared" si="5"/>
        <v>0.31933054874051797</v>
      </c>
      <c r="I104">
        <f t="shared" si="7"/>
        <v>0.16564045236154279</v>
      </c>
      <c r="J104">
        <f t="shared" si="6"/>
        <v>2.2850089661687015E-2</v>
      </c>
    </row>
    <row r="105" spans="1:10">
      <c r="A105">
        <v>1949</v>
      </c>
      <c r="B105">
        <v>-0.14380224</v>
      </c>
      <c r="C105">
        <f t="shared" si="4"/>
        <v>0.19008917690000002</v>
      </c>
      <c r="G105">
        <f>carboncycle!L205</f>
        <v>292.32218703515588</v>
      </c>
      <c r="H105">
        <f t="shared" si="5"/>
        <v>0.32680729971635664</v>
      </c>
      <c r="I105">
        <f t="shared" si="7"/>
        <v>0.16995835437989892</v>
      </c>
      <c r="J105">
        <f t="shared" si="6"/>
        <v>2.3661138921822197E-2</v>
      </c>
    </row>
    <row r="106" spans="1:10">
      <c r="A106">
        <v>1950</v>
      </c>
      <c r="B106">
        <v>-0.22662178999999999</v>
      </c>
      <c r="C106">
        <f t="shared" si="4"/>
        <v>0.10726962690000003</v>
      </c>
      <c r="G106">
        <f>carboncycle!L206</f>
        <v>292.69913708981255</v>
      </c>
      <c r="H106">
        <f t="shared" si="5"/>
        <v>0.3337016913849582</v>
      </c>
      <c r="I106">
        <f t="shared" si="7"/>
        <v>0.17434261610197593</v>
      </c>
      <c r="J106">
        <f t="shared" si="6"/>
        <v>2.4492107105624071E-2</v>
      </c>
    </row>
    <row r="107" spans="1:10">
      <c r="A107">
        <v>1951</v>
      </c>
      <c r="B107">
        <v>-6.1153970000000002E-2</v>
      </c>
      <c r="C107">
        <f t="shared" si="4"/>
        <v>0.27273744690000001</v>
      </c>
      <c r="G107">
        <f>carboncycle!L207</f>
        <v>293.17002172932069</v>
      </c>
      <c r="H107">
        <f t="shared" si="5"/>
        <v>0.34230167766488251</v>
      </c>
      <c r="I107">
        <f t="shared" si="7"/>
        <v>0.17884136111347468</v>
      </c>
      <c r="J107">
        <f t="shared" si="6"/>
        <v>2.5343257996723351E-2</v>
      </c>
    </row>
    <row r="108" spans="1:10">
      <c r="A108">
        <v>1952</v>
      </c>
      <c r="B108">
        <v>1.5354565000000001E-2</v>
      </c>
      <c r="C108">
        <f t="shared" si="4"/>
        <v>0.3492459819</v>
      </c>
      <c r="G108">
        <f>carboncycle!L208</f>
        <v>293.69478442929693</v>
      </c>
      <c r="H108">
        <f t="shared" si="5"/>
        <v>0.35186940489493213</v>
      </c>
      <c r="I108">
        <f t="shared" si="7"/>
        <v>0.18347942600191769</v>
      </c>
      <c r="J108">
        <f t="shared" si="6"/>
        <v>2.6215127222426499E-2</v>
      </c>
    </row>
    <row r="109" spans="1:10">
      <c r="A109">
        <v>1953</v>
      </c>
      <c r="B109">
        <v>7.7630740000000004E-2</v>
      </c>
      <c r="C109">
        <f t="shared" si="4"/>
        <v>0.41152215690000005</v>
      </c>
      <c r="G109">
        <f>carboncycle!L209</f>
        <v>294.22045251891308</v>
      </c>
      <c r="H109">
        <f t="shared" si="5"/>
        <v>0.3614365154310934</v>
      </c>
      <c r="I109">
        <f t="shared" si="7"/>
        <v>0.18825235076080757</v>
      </c>
      <c r="J109">
        <f t="shared" si="6"/>
        <v>2.7108388439494008E-2</v>
      </c>
    </row>
    <row r="110" spans="1:10">
      <c r="A110">
        <v>1954</v>
      </c>
      <c r="B110">
        <v>-0.11675020999999999</v>
      </c>
      <c r="C110">
        <f t="shared" si="4"/>
        <v>0.21714120690000002</v>
      </c>
      <c r="G110">
        <f>carboncycle!L210</f>
        <v>294.75702892844942</v>
      </c>
      <c r="H110">
        <f t="shared" si="5"/>
        <v>0.37118454375355259</v>
      </c>
      <c r="I110">
        <f t="shared" si="7"/>
        <v>0.19316116675736356</v>
      </c>
      <c r="J110">
        <f t="shared" si="6"/>
        <v>2.8023686145479069E-2</v>
      </c>
    </row>
    <row r="111" spans="1:10">
      <c r="A111">
        <v>1955</v>
      </c>
      <c r="B111">
        <v>-0.19730992999999999</v>
      </c>
      <c r="C111">
        <f t="shared" si="4"/>
        <v>0.13658148690000002</v>
      </c>
      <c r="D111">
        <v>-0.13300000000000001</v>
      </c>
      <c r="E111">
        <v>-3.4000000000000002E-2</v>
      </c>
      <c r="F111">
        <v>-1.2999999999999999E-2</v>
      </c>
      <c r="G111">
        <f>carboncycle!L211</f>
        <v>295.29463880968268</v>
      </c>
      <c r="H111">
        <f t="shared" si="5"/>
        <v>0.38093356682306151</v>
      </c>
      <c r="I111">
        <f t="shared" si="7"/>
        <v>0.19820158418545988</v>
      </c>
      <c r="J111">
        <f t="shared" si="6"/>
        <v>2.8961667035354573E-2</v>
      </c>
    </row>
    <row r="112" spans="1:10">
      <c r="A112">
        <v>1956</v>
      </c>
      <c r="B112">
        <v>-0.2631656</v>
      </c>
      <c r="C112">
        <f t="shared" si="4"/>
        <v>7.0725816900000016E-2</v>
      </c>
      <c r="D112">
        <v>-0.123</v>
      </c>
      <c r="E112">
        <v>-2.8000000000000001E-2</v>
      </c>
      <c r="F112">
        <v>-1.0999999999999999E-2</v>
      </c>
      <c r="G112">
        <f>carboncycle!L212</f>
        <v>295.90641118542766</v>
      </c>
      <c r="H112">
        <f t="shared" si="5"/>
        <v>0.39200588605694109</v>
      </c>
      <c r="I112">
        <f t="shared" si="7"/>
        <v>0.20340835115695327</v>
      </c>
      <c r="J112">
        <f t="shared" si="6"/>
        <v>2.992294976476717E-2</v>
      </c>
    </row>
    <row r="113" spans="1:10">
      <c r="A113">
        <v>1957</v>
      </c>
      <c r="B113">
        <v>-3.5334926000000003E-2</v>
      </c>
      <c r="C113">
        <f t="shared" si="4"/>
        <v>0.29855649090000003</v>
      </c>
      <c r="D113">
        <v>-0.09</v>
      </c>
      <c r="E113">
        <v>-4.9000000000000002E-2</v>
      </c>
      <c r="F113">
        <v>-2.4E-2</v>
      </c>
      <c r="G113">
        <f>carboncycle!L213</f>
        <v>296.56798333456965</v>
      </c>
      <c r="H113">
        <f t="shared" si="5"/>
        <v>0.40395378625883893</v>
      </c>
      <c r="I113">
        <f t="shared" si="7"/>
        <v>0.20880190611047458</v>
      </c>
      <c r="J113">
        <f t="shared" si="6"/>
        <v>3.0908346844674788E-2</v>
      </c>
    </row>
    <row r="114" spans="1:10">
      <c r="A114">
        <v>1958</v>
      </c>
      <c r="B114">
        <v>-1.7632552999999999E-2</v>
      </c>
      <c r="C114">
        <f t="shared" si="4"/>
        <v>0.31625886390000002</v>
      </c>
      <c r="D114">
        <v>-2.7E-2</v>
      </c>
      <c r="E114">
        <v>-1.6E-2</v>
      </c>
      <c r="F114">
        <v>-0.01</v>
      </c>
      <c r="G114">
        <f>carboncycle!L214</f>
        <v>297.25860425044135</v>
      </c>
      <c r="H114">
        <f t="shared" si="5"/>
        <v>0.41639790258168025</v>
      </c>
      <c r="I114">
        <f t="shared" si="7"/>
        <v>0.21439086150272479</v>
      </c>
      <c r="J114">
        <f t="shared" si="6"/>
        <v>3.1918782261304533E-2</v>
      </c>
    </row>
    <row r="115" spans="1:10">
      <c r="A115">
        <v>1959</v>
      </c>
      <c r="B115">
        <v>-4.8004825000000001E-2</v>
      </c>
      <c r="C115">
        <f t="shared" si="4"/>
        <v>0.28588659189999999</v>
      </c>
      <c r="D115">
        <v>-7.0999999999999994E-2</v>
      </c>
      <c r="E115">
        <v>-2.3E-2</v>
      </c>
      <c r="F115">
        <v>-1.2999999999999999E-2</v>
      </c>
      <c r="G115">
        <f>carboncycle!L215</f>
        <v>297.96269024586809</v>
      </c>
      <c r="H115">
        <f t="shared" si="5"/>
        <v>0.4290549155860453</v>
      </c>
      <c r="I115">
        <f t="shared" si="7"/>
        <v>0.22017521954962055</v>
      </c>
      <c r="J115">
        <f t="shared" si="6"/>
        <v>3.2955223671395799E-2</v>
      </c>
    </row>
    <row r="116" spans="1:10">
      <c r="A116">
        <v>1960</v>
      </c>
      <c r="B116">
        <v>-0.11548702399999999</v>
      </c>
      <c r="C116">
        <f t="shared" si="4"/>
        <v>0.21840439290000002</v>
      </c>
      <c r="D116">
        <v>-4.7E-2</v>
      </c>
      <c r="E116">
        <v>-1.4999999999999999E-2</v>
      </c>
      <c r="F116">
        <v>-1.0999999999999999E-2</v>
      </c>
      <c r="G116">
        <f>carboncycle!L216</f>
        <v>298.71097489646547</v>
      </c>
      <c r="H116">
        <f t="shared" si="5"/>
        <v>0.44247372460449386</v>
      </c>
      <c r="I116">
        <f t="shared" si="7"/>
        <v>0.22617113381987539</v>
      </c>
      <c r="J116">
        <f t="shared" si="6"/>
        <v>3.4018633247984112E-2</v>
      </c>
    </row>
    <row r="117" spans="1:10">
      <c r="A117">
        <v>1961</v>
      </c>
      <c r="B117">
        <v>-1.9997388000000001E-2</v>
      </c>
      <c r="C117">
        <f t="shared" si="4"/>
        <v>0.31389402890000001</v>
      </c>
      <c r="D117">
        <v>-5.5E-2</v>
      </c>
      <c r="E117">
        <v>-2.1999999999999999E-2</v>
      </c>
      <c r="F117">
        <v>-1.2999999999999999E-2</v>
      </c>
      <c r="G117">
        <f>carboncycle!L217</f>
        <v>299.49783757631923</v>
      </c>
      <c r="H117">
        <f t="shared" si="5"/>
        <v>0.4565481336646986</v>
      </c>
      <c r="I117">
        <f t="shared" si="7"/>
        <v>0.23239110879129998</v>
      </c>
      <c r="J117">
        <f t="shared" si="6"/>
        <v>3.5110059451232453E-2</v>
      </c>
    </row>
    <row r="118" spans="1:10">
      <c r="A118">
        <v>1962</v>
      </c>
      <c r="B118">
        <v>-6.4054440000000004E-2</v>
      </c>
      <c r="C118">
        <f t="shared" si="4"/>
        <v>0.26983697690000003</v>
      </c>
      <c r="D118">
        <v>-7.0000000000000007E-2</v>
      </c>
      <c r="E118">
        <v>-1.0999999999999999E-2</v>
      </c>
      <c r="F118">
        <v>-8.0000000000000002E-3</v>
      </c>
      <c r="G118">
        <f>carboncycle!L218</f>
        <v>300.27359972053625</v>
      </c>
      <c r="H118">
        <f t="shared" si="5"/>
        <v>0.47038783835191411</v>
      </c>
      <c r="I118">
        <f t="shared" si="7"/>
        <v>0.23882105855511165</v>
      </c>
      <c r="J118">
        <f t="shared" si="6"/>
        <v>3.6230615811484033E-2</v>
      </c>
    </row>
    <row r="119" spans="1:10">
      <c r="A119">
        <v>1963</v>
      </c>
      <c r="B119">
        <v>-3.6805890000000001E-2</v>
      </c>
      <c r="C119">
        <f t="shared" si="4"/>
        <v>0.29708552690000001</v>
      </c>
      <c r="D119">
        <v>-1.9E-2</v>
      </c>
      <c r="E119">
        <v>-2.4E-2</v>
      </c>
      <c r="F119">
        <v>-1.4999999999999999E-2</v>
      </c>
      <c r="G119">
        <f>carboncycle!L219</f>
        <v>301.08498582896891</v>
      </c>
      <c r="H119">
        <f t="shared" si="5"/>
        <v>0.48482487614808284</v>
      </c>
      <c r="I119">
        <f t="shared" si="7"/>
        <v>0.24547184194708355</v>
      </c>
      <c r="J119">
        <f t="shared" si="6"/>
        <v>3.738132952626784E-2</v>
      </c>
    </row>
    <row r="120" spans="1:10">
      <c r="A120">
        <v>1964</v>
      </c>
      <c r="B120">
        <v>-0.30586675000000002</v>
      </c>
      <c r="C120">
        <f t="shared" si="4"/>
        <v>2.8024666899999995E-2</v>
      </c>
      <c r="D120">
        <v>-0.14299999999999999</v>
      </c>
      <c r="E120">
        <v>-3.3000000000000002E-2</v>
      </c>
      <c r="F120">
        <v>-1.4999999999999999E-2</v>
      </c>
      <c r="G120">
        <f>carboncycle!L220</f>
        <v>301.95004347737819</v>
      </c>
      <c r="H120">
        <f t="shared" si="5"/>
        <v>0.50017410585657951</v>
      </c>
      <c r="I120">
        <f t="shared" si="7"/>
        <v>0.25236322791935434</v>
      </c>
      <c r="J120">
        <f t="shared" si="6"/>
        <v>3.8563283636818074E-2</v>
      </c>
    </row>
    <row r="121" spans="1:10">
      <c r="A121">
        <v>1965</v>
      </c>
      <c r="B121">
        <v>-0.20438790000000001</v>
      </c>
      <c r="C121">
        <f t="shared" si="4"/>
        <v>0.1295035169</v>
      </c>
      <c r="D121">
        <v>-0.115</v>
      </c>
      <c r="E121">
        <v>-3.2000000000000001E-2</v>
      </c>
      <c r="F121">
        <v>-1.4E-2</v>
      </c>
      <c r="G121">
        <f>carboncycle!L221</f>
        <v>302.87377651516817</v>
      </c>
      <c r="H121">
        <f t="shared" si="5"/>
        <v>0.51651597412078054</v>
      </c>
      <c r="I121">
        <f t="shared" si="7"/>
        <v>0.25951670754195333</v>
      </c>
      <c r="J121">
        <f t="shared" si="6"/>
        <v>3.977766732034288E-2</v>
      </c>
    </row>
    <row r="122" spans="1:10">
      <c r="A122">
        <v>1966</v>
      </c>
      <c r="B122">
        <v>-0.14888457999999999</v>
      </c>
      <c r="C122">
        <f t="shared" si="4"/>
        <v>0.18500683690000003</v>
      </c>
      <c r="D122">
        <v>-9.4E-2</v>
      </c>
      <c r="E122">
        <v>-4.2000000000000003E-2</v>
      </c>
      <c r="F122">
        <v>-1.7000000000000001E-2</v>
      </c>
      <c r="G122">
        <f>carboncycle!L222</f>
        <v>303.84155571014884</v>
      </c>
      <c r="H122">
        <f t="shared" si="5"/>
        <v>0.53358369207491796</v>
      </c>
      <c r="I122">
        <f t="shared" si="7"/>
        <v>0.2669452250635283</v>
      </c>
      <c r="J122">
        <f t="shared" si="6"/>
        <v>4.1025785068801626E-2</v>
      </c>
    </row>
    <row r="123" spans="1:10">
      <c r="A123">
        <v>1967</v>
      </c>
      <c r="B123">
        <v>-0.11751631</v>
      </c>
      <c r="C123">
        <f t="shared" si="4"/>
        <v>0.2163751069</v>
      </c>
      <c r="D123">
        <v>-0.16200000000000001</v>
      </c>
      <c r="E123">
        <v>-4.5999999999999999E-2</v>
      </c>
      <c r="F123">
        <v>-2.1000000000000001E-2</v>
      </c>
      <c r="G123">
        <f>carboncycle!L223</f>
        <v>304.86339645633899</v>
      </c>
      <c r="H123">
        <f t="shared" si="5"/>
        <v>0.55154593505651406</v>
      </c>
      <c r="I123">
        <f t="shared" si="7"/>
        <v>0.27466626855522391</v>
      </c>
      <c r="J123">
        <f t="shared" si="6"/>
        <v>4.2309007487971673E-2</v>
      </c>
    </row>
    <row r="124" spans="1:10">
      <c r="A124">
        <v>1968</v>
      </c>
      <c r="B124">
        <v>-0.16863230000000001</v>
      </c>
      <c r="C124">
        <f t="shared" si="4"/>
        <v>0.1652591169</v>
      </c>
      <c r="D124">
        <v>-0.13700000000000001</v>
      </c>
      <c r="E124">
        <v>-6.0999999999999999E-2</v>
      </c>
      <c r="F124">
        <v>-2.8000000000000001E-2</v>
      </c>
      <c r="G124">
        <f>carboncycle!L224</f>
        <v>305.91306899560601</v>
      </c>
      <c r="H124">
        <f t="shared" si="5"/>
        <v>0.56993483486363039</v>
      </c>
      <c r="I124">
        <f t="shared" si="7"/>
        <v>0.28268299845818584</v>
      </c>
      <c r="J124">
        <f t="shared" si="6"/>
        <v>4.3628796730833669E-2</v>
      </c>
    </row>
    <row r="125" spans="1:10">
      <c r="A125">
        <v>1969</v>
      </c>
      <c r="B125">
        <v>-3.1366712999999997E-2</v>
      </c>
      <c r="C125">
        <f t="shared" si="4"/>
        <v>0.30252470390000002</v>
      </c>
      <c r="D125">
        <v>-6.9000000000000006E-2</v>
      </c>
      <c r="E125">
        <v>-4.7E-2</v>
      </c>
      <c r="F125">
        <v>-2.1999999999999999E-2</v>
      </c>
      <c r="G125">
        <f>carboncycle!L225</f>
        <v>307.02283284658216</v>
      </c>
      <c r="H125">
        <f t="shared" si="5"/>
        <v>0.58930796367739735</v>
      </c>
      <c r="I125">
        <f t="shared" si="7"/>
        <v>0.29101488114419993</v>
      </c>
      <c r="J125">
        <f t="shared" si="6"/>
        <v>4.4986624596645028E-2</v>
      </c>
    </row>
    <row r="126" spans="1:10">
      <c r="A126">
        <v>1970</v>
      </c>
      <c r="B126">
        <v>-8.5106570000000006E-2</v>
      </c>
      <c r="C126">
        <f t="shared" si="4"/>
        <v>0.24878484690000002</v>
      </c>
      <c r="D126">
        <v>-0.14299999999999999</v>
      </c>
      <c r="E126">
        <v>-5.6000000000000001E-2</v>
      </c>
      <c r="F126">
        <v>-2.5000000000000001E-2</v>
      </c>
      <c r="G126">
        <f>carboncycle!L226</f>
        <v>308.21014746015669</v>
      </c>
      <c r="H126">
        <f t="shared" si="5"/>
        <v>0.60995751034300372</v>
      </c>
      <c r="I126">
        <f t="shared" si="7"/>
        <v>0.29968934573485972</v>
      </c>
      <c r="J126">
        <f t="shared" si="6"/>
        <v>4.6384065093835136E-2</v>
      </c>
    </row>
    <row r="127" spans="1:10">
      <c r="A127">
        <v>1971</v>
      </c>
      <c r="B127">
        <v>-0.20593274</v>
      </c>
      <c r="C127">
        <f t="shared" si="4"/>
        <v>0.12795867690000001</v>
      </c>
      <c r="D127">
        <v>-0.25900000000000001</v>
      </c>
      <c r="E127">
        <v>-0.04</v>
      </c>
      <c r="F127">
        <v>-1.6E-2</v>
      </c>
      <c r="G127">
        <f>carboncycle!L227</f>
        <v>309.50016780010583</v>
      </c>
      <c r="H127">
        <f t="shared" si="5"/>
        <v>0.63230332093335151</v>
      </c>
      <c r="I127">
        <f t="shared" si="7"/>
        <v>0.30874527691211306</v>
      </c>
      <c r="J127">
        <f t="shared" si="6"/>
        <v>4.7822839087876157E-2</v>
      </c>
    </row>
    <row r="128" spans="1:10">
      <c r="A128">
        <v>1972</v>
      </c>
      <c r="B128">
        <v>-9.3827099999999997E-2</v>
      </c>
      <c r="C128">
        <f t="shared" si="4"/>
        <v>0.24006431690000002</v>
      </c>
      <c r="D128">
        <v>-0.13400000000000001</v>
      </c>
      <c r="E128">
        <v>-5.5E-2</v>
      </c>
      <c r="F128">
        <v>-2.5000000000000001E-2</v>
      </c>
      <c r="G128">
        <f>carboncycle!L228</f>
        <v>310.83388349146423</v>
      </c>
      <c r="H128">
        <f t="shared" si="5"/>
        <v>0.65530831293187208</v>
      </c>
      <c r="I128">
        <f t="shared" si="7"/>
        <v>0.31818978686165267</v>
      </c>
      <c r="J128">
        <f t="shared" si="6"/>
        <v>4.9304878534717822E-2</v>
      </c>
    </row>
    <row r="129" spans="1:10">
      <c r="A129">
        <v>1973</v>
      </c>
      <c r="B129">
        <v>4.9933360000000003E-2</v>
      </c>
      <c r="C129">
        <f t="shared" si="4"/>
        <v>0.3838247769</v>
      </c>
      <c r="D129">
        <v>-0.09</v>
      </c>
      <c r="E129">
        <v>-3.6999999999999998E-2</v>
      </c>
      <c r="F129">
        <v>-1.6E-2</v>
      </c>
      <c r="G129">
        <f>carboncycle!L229</f>
        <v>312.2178328595374</v>
      </c>
      <c r="H129">
        <f t="shared" si="5"/>
        <v>0.67907565391512381</v>
      </c>
      <c r="I129">
        <f t="shared" si="7"/>
        <v>0.32803280184267269</v>
      </c>
      <c r="J129">
        <f t="shared" si="6"/>
        <v>5.083214481401481E-2</v>
      </c>
    </row>
    <row r="130" spans="1:10">
      <c r="A130">
        <v>1974</v>
      </c>
      <c r="B130">
        <v>-0.17253734000000001</v>
      </c>
      <c r="C130">
        <f t="shared" si="4"/>
        <v>0.1613540769</v>
      </c>
      <c r="D130">
        <v>-0.14299999999999999</v>
      </c>
      <c r="E130">
        <v>-2.9000000000000001E-2</v>
      </c>
      <c r="F130">
        <v>-1.2E-2</v>
      </c>
      <c r="G130">
        <f>carboncycle!L230</f>
        <v>313.68503640675294</v>
      </c>
      <c r="H130">
        <f t="shared" si="5"/>
        <v>0.70415799093832032</v>
      </c>
      <c r="I130">
        <f t="shared" si="7"/>
        <v>0.3383001897343027</v>
      </c>
      <c r="J130">
        <f t="shared" si="6"/>
        <v>5.2406644545937589E-2</v>
      </c>
    </row>
    <row r="131" spans="1:10">
      <c r="A131">
        <v>1975</v>
      </c>
      <c r="B131">
        <v>-0.11075424</v>
      </c>
      <c r="C131">
        <f t="shared" si="4"/>
        <v>0.22313717690000001</v>
      </c>
      <c r="D131">
        <v>-0.156</v>
      </c>
      <c r="E131">
        <v>-1.6E-2</v>
      </c>
      <c r="F131">
        <v>-5.0000000000000001E-3</v>
      </c>
      <c r="G131">
        <f>carboncycle!L231</f>
        <v>315.12465207114838</v>
      </c>
      <c r="H131">
        <f t="shared" si="5"/>
        <v>0.72865493302505169</v>
      </c>
      <c r="I131">
        <f t="shared" si="7"/>
        <v>0.34896108560374145</v>
      </c>
      <c r="J131">
        <f t="shared" si="6"/>
        <v>5.40305198826075E-2</v>
      </c>
    </row>
    <row r="132" spans="1:10">
      <c r="A132">
        <v>1976</v>
      </c>
      <c r="B132">
        <v>-0.21586166000000001</v>
      </c>
      <c r="C132">
        <f t="shared" si="4"/>
        <v>0.1180297569</v>
      </c>
      <c r="D132">
        <v>-0.13900000000000001</v>
      </c>
      <c r="E132">
        <v>-2.7E-2</v>
      </c>
      <c r="F132">
        <v>-8.9999999999999993E-3</v>
      </c>
      <c r="G132">
        <f>carboncycle!L232</f>
        <v>316.52467421250219</v>
      </c>
      <c r="H132">
        <f t="shared" si="5"/>
        <v>0.75237103754730339</v>
      </c>
      <c r="I132">
        <f t="shared" si="7"/>
        <v>0.35997990987374023</v>
      </c>
      <c r="J132">
        <f t="shared" si="6"/>
        <v>5.5705725495903538E-2</v>
      </c>
    </row>
    <row r="133" spans="1:10">
      <c r="A133">
        <v>1977</v>
      </c>
      <c r="B133">
        <v>0.10308852</v>
      </c>
      <c r="C133">
        <f t="shared" si="4"/>
        <v>0.43697993690000003</v>
      </c>
      <c r="D133">
        <v>2.7E-2</v>
      </c>
      <c r="E133">
        <v>0</v>
      </c>
      <c r="F133">
        <v>1E-3</v>
      </c>
      <c r="G133">
        <f>carboncycle!L233</f>
        <v>318.02752121879541</v>
      </c>
      <c r="H133">
        <f t="shared" si="5"/>
        <v>0.77771251953881215</v>
      </c>
      <c r="I133">
        <f t="shared" si="7"/>
        <v>0.3713930426551918</v>
      </c>
      <c r="J133">
        <f t="shared" si="6"/>
        <v>5.7434002863169652E-2</v>
      </c>
    </row>
    <row r="134" spans="1:10">
      <c r="A134">
        <v>1978</v>
      </c>
      <c r="B134">
        <v>5.2557723000000002E-3</v>
      </c>
      <c r="C134">
        <f t="shared" si="4"/>
        <v>0.33914718920000003</v>
      </c>
      <c r="D134">
        <v>0.02</v>
      </c>
      <c r="E134">
        <v>1E-3</v>
      </c>
      <c r="F134">
        <v>2E-3</v>
      </c>
      <c r="G134">
        <f>carboncycle!L234</f>
        <v>319.5780774360698</v>
      </c>
      <c r="H134">
        <f t="shared" si="5"/>
        <v>0.80373328263351618</v>
      </c>
      <c r="I134">
        <f t="shared" si="7"/>
        <v>0.38320785040977656</v>
      </c>
      <c r="J134">
        <f t="shared" si="6"/>
        <v>5.9217290209188339E-2</v>
      </c>
    </row>
    <row r="135" spans="1:10">
      <c r="A135">
        <v>1979</v>
      </c>
      <c r="B135">
        <v>9.0858129999999995E-2</v>
      </c>
      <c r="C135">
        <f t="shared" ref="C135:C177" si="8">B135-C$4</f>
        <v>0.4247495469</v>
      </c>
      <c r="D135">
        <v>3.2000000000000001E-2</v>
      </c>
      <c r="E135">
        <v>-0.01</v>
      </c>
      <c r="F135">
        <v>-4.0000000000000001E-3</v>
      </c>
      <c r="G135">
        <f>carboncycle!L235</f>
        <v>321.12802027624508</v>
      </c>
      <c r="H135">
        <f t="shared" ref="H135:H198" si="9">H$3*LN(G135/G$3)</f>
        <v>0.82961788214101762</v>
      </c>
      <c r="I135">
        <f t="shared" si="7"/>
        <v>0.39540748701285749</v>
      </c>
      <c r="J135">
        <f t="shared" ref="J135:J198" si="10">J134+J$3*(I134-J134)</f>
        <v>6.105755659112768E-2</v>
      </c>
    </row>
    <row r="136" spans="1:10">
      <c r="A136">
        <v>1980</v>
      </c>
      <c r="B136">
        <v>0.19607206999999999</v>
      </c>
      <c r="C136">
        <f t="shared" si="8"/>
        <v>0.52996348690000006</v>
      </c>
      <c r="D136">
        <v>7.5999999999999998E-2</v>
      </c>
      <c r="E136">
        <v>1.2E-2</v>
      </c>
      <c r="F136">
        <v>6.0000000000000001E-3</v>
      </c>
      <c r="G136">
        <f>carboncycle!L236</f>
        <v>322.78311465500713</v>
      </c>
      <c r="H136">
        <f t="shared" si="9"/>
        <v>0.85712097673509802</v>
      </c>
      <c r="I136">
        <f t="shared" ref="I136:I199" si="11">I135+I$3*(I$4*H136-I135)+I$5*(J135-I135)</f>
        <v>0.40802728466103888</v>
      </c>
      <c r="J136">
        <f t="shared" si="10"/>
        <v>6.2956664195923107E-2</v>
      </c>
    </row>
    <row r="137" spans="1:10">
      <c r="A137">
        <v>1981</v>
      </c>
      <c r="B137">
        <v>0.25001203999999999</v>
      </c>
      <c r="C137">
        <f t="shared" si="8"/>
        <v>0.58390345690000001</v>
      </c>
      <c r="D137">
        <v>2.7E-2</v>
      </c>
      <c r="E137">
        <v>1E-3</v>
      </c>
      <c r="F137">
        <v>-1E-3</v>
      </c>
      <c r="G137">
        <f>carboncycle!L237</f>
        <v>324.38134318563186</v>
      </c>
      <c r="H137">
        <f t="shared" si="9"/>
        <v>0.88354560471989507</v>
      </c>
      <c r="I137">
        <f t="shared" si="11"/>
        <v>0.42102210071858376</v>
      </c>
      <c r="J137">
        <f t="shared" si="10"/>
        <v>6.4916665320164962E-2</v>
      </c>
    </row>
    <row r="138" spans="1:10">
      <c r="A138">
        <v>1982</v>
      </c>
      <c r="B138">
        <v>3.4263328000000003E-2</v>
      </c>
      <c r="C138">
        <f t="shared" si="8"/>
        <v>0.3681547449</v>
      </c>
      <c r="D138">
        <v>-2E-3</v>
      </c>
      <c r="E138">
        <v>-2.4E-2</v>
      </c>
      <c r="F138">
        <v>-1.2E-2</v>
      </c>
      <c r="G138">
        <f>carboncycle!L238</f>
        <v>325.87632581499628</v>
      </c>
      <c r="H138">
        <f t="shared" si="9"/>
        <v>0.90814561034951224</v>
      </c>
      <c r="I138">
        <f t="shared" si="11"/>
        <v>0.43432635048900214</v>
      </c>
      <c r="J138">
        <f t="shared" si="10"/>
        <v>6.6939344193227987E-2</v>
      </c>
    </row>
    <row r="139" spans="1:10">
      <c r="A139">
        <v>1983</v>
      </c>
      <c r="B139">
        <v>0.22383860999999999</v>
      </c>
      <c r="C139">
        <f t="shared" si="8"/>
        <v>0.55773002690000006</v>
      </c>
      <c r="D139">
        <v>6.4000000000000001E-2</v>
      </c>
      <c r="E139">
        <v>-2.9000000000000001E-2</v>
      </c>
      <c r="F139">
        <v>-0.01</v>
      </c>
      <c r="G139">
        <f>carboncycle!L239</f>
        <v>327.3337538345445</v>
      </c>
      <c r="H139">
        <f t="shared" si="9"/>
        <v>0.93201925555544629</v>
      </c>
      <c r="I139">
        <f t="shared" si="11"/>
        <v>0.44790892762148837</v>
      </c>
      <c r="J139">
        <f t="shared" si="10"/>
        <v>6.9026102388987987E-2</v>
      </c>
    </row>
    <row r="140" spans="1:10">
      <c r="A140">
        <v>1984</v>
      </c>
      <c r="B140">
        <v>4.8004709999999999E-2</v>
      </c>
      <c r="C140">
        <f t="shared" si="8"/>
        <v>0.38189612690000002</v>
      </c>
      <c r="D140">
        <v>-3.5999999999999997E-2</v>
      </c>
      <c r="E140">
        <v>-5.0000000000000001E-3</v>
      </c>
      <c r="F140">
        <v>-2E-3</v>
      </c>
      <c r="G140">
        <f>carboncycle!L240</f>
        <v>328.76510865971892</v>
      </c>
      <c r="H140">
        <f t="shared" si="9"/>
        <v>0.95536256828266342</v>
      </c>
      <c r="I140">
        <f t="shared" si="11"/>
        <v>0.46174552759071869</v>
      </c>
      <c r="J140">
        <f t="shared" si="10"/>
        <v>7.1178156836308584E-2</v>
      </c>
    </row>
    <row r="141" spans="1:10">
      <c r="A141">
        <v>1985</v>
      </c>
      <c r="B141">
        <v>4.9729780000000001E-2</v>
      </c>
      <c r="C141">
        <f t="shared" si="8"/>
        <v>0.38362119690000002</v>
      </c>
      <c r="D141">
        <v>-4.2000000000000003E-2</v>
      </c>
      <c r="E141">
        <v>1E-3</v>
      </c>
      <c r="F141">
        <v>3.0000000000000001E-3</v>
      </c>
      <c r="G141">
        <f>carboncycle!L241</f>
        <v>330.26788783446779</v>
      </c>
      <c r="H141">
        <f t="shared" si="9"/>
        <v>0.97976159704940036</v>
      </c>
      <c r="I141">
        <f t="shared" si="11"/>
        <v>0.47585930544043098</v>
      </c>
      <c r="J141">
        <f t="shared" si="10"/>
        <v>7.3396579502193637E-2</v>
      </c>
    </row>
    <row r="142" spans="1:10">
      <c r="A142">
        <v>1986</v>
      </c>
      <c r="B142">
        <v>9.5686969999999996E-2</v>
      </c>
      <c r="C142">
        <f t="shared" si="8"/>
        <v>0.4295783869</v>
      </c>
      <c r="D142">
        <v>-1.0999999999999999E-2</v>
      </c>
      <c r="E142">
        <v>-1.0999999999999999E-2</v>
      </c>
      <c r="F142">
        <v>-3.0000000000000001E-3</v>
      </c>
      <c r="G142">
        <f>carboncycle!L242</f>
        <v>331.82311969899791</v>
      </c>
      <c r="H142">
        <f t="shared" si="9"/>
        <v>1.0048956214775397</v>
      </c>
      <c r="I142">
        <f t="shared" si="11"/>
        <v>0.49026322741083628</v>
      </c>
      <c r="J142">
        <f t="shared" si="10"/>
        <v>7.568256778552282E-2</v>
      </c>
    </row>
    <row r="143" spans="1:10">
      <c r="A143">
        <v>1987</v>
      </c>
      <c r="B143">
        <v>0.2430264</v>
      </c>
      <c r="C143">
        <f t="shared" si="8"/>
        <v>0.57691781689999999</v>
      </c>
      <c r="D143">
        <v>0.13200000000000001</v>
      </c>
      <c r="E143">
        <v>-8.9999999999999993E-3</v>
      </c>
      <c r="F143">
        <v>-4.0000000000000001E-3</v>
      </c>
      <c r="G143">
        <f>carboncycle!L243</f>
        <v>333.43299346979262</v>
      </c>
      <c r="H143">
        <f t="shared" si="9"/>
        <v>1.0307889317853733</v>
      </c>
      <c r="I143">
        <f t="shared" si="11"/>
        <v>0.50497055537878766</v>
      </c>
      <c r="J143">
        <f t="shared" si="10"/>
        <v>7.80373859321946E-2</v>
      </c>
    </row>
    <row r="144" spans="1:10">
      <c r="A144">
        <v>1988</v>
      </c>
      <c r="B144">
        <v>0.28215172999999999</v>
      </c>
      <c r="C144">
        <f t="shared" si="8"/>
        <v>0.61604314690000006</v>
      </c>
      <c r="D144">
        <v>5.8000000000000003E-2</v>
      </c>
      <c r="E144">
        <v>1.2E-2</v>
      </c>
      <c r="F144">
        <v>4.0000000000000001E-3</v>
      </c>
      <c r="G144">
        <f>carboncycle!L244</f>
        <v>335.08513007162856</v>
      </c>
      <c r="H144">
        <f t="shared" si="9"/>
        <v>1.0572323399842118</v>
      </c>
      <c r="I144">
        <f t="shared" si="11"/>
        <v>0.51998797051557488</v>
      </c>
      <c r="J144">
        <f t="shared" si="10"/>
        <v>8.0462366334651245E-2</v>
      </c>
    </row>
    <row r="145" spans="1:10">
      <c r="A145">
        <v>1989</v>
      </c>
      <c r="B145">
        <v>0.17925026999999999</v>
      </c>
      <c r="C145">
        <f t="shared" si="8"/>
        <v>0.51314168690000006</v>
      </c>
      <c r="D145">
        <v>4.2000000000000003E-2</v>
      </c>
      <c r="E145">
        <v>0.01</v>
      </c>
      <c r="F145">
        <v>3.0000000000000001E-3</v>
      </c>
      <c r="G145">
        <f>carboncycle!L245</f>
        <v>336.8100679671719</v>
      </c>
      <c r="H145">
        <f t="shared" si="9"/>
        <v>1.0847022133890509</v>
      </c>
      <c r="I145">
        <f t="shared" si="11"/>
        <v>0.53533595444580029</v>
      </c>
      <c r="J145">
        <f t="shared" si="10"/>
        <v>8.2958871766398892E-2</v>
      </c>
    </row>
    <row r="146" spans="1:10">
      <c r="A146">
        <v>1990</v>
      </c>
      <c r="B146">
        <v>0.36056247000000002</v>
      </c>
      <c r="C146">
        <f t="shared" si="8"/>
        <v>0.69445388690000009</v>
      </c>
      <c r="D146">
        <v>0.13300000000000001</v>
      </c>
      <c r="E146">
        <v>2E-3</v>
      </c>
      <c r="F146">
        <v>1E-3</v>
      </c>
      <c r="G146">
        <f>carboncycle!L246</f>
        <v>338.56155218651242</v>
      </c>
      <c r="H146">
        <f t="shared" si="9"/>
        <v>1.1124512668020434</v>
      </c>
      <c r="I146">
        <f t="shared" si="11"/>
        <v>0.55101234413696776</v>
      </c>
      <c r="J146">
        <f t="shared" si="10"/>
        <v>8.5528373596017893E-2</v>
      </c>
    </row>
    <row r="147" spans="1:10">
      <c r="A147">
        <v>1991</v>
      </c>
      <c r="B147">
        <v>0.33889654000000002</v>
      </c>
      <c r="C147">
        <f t="shared" si="8"/>
        <v>0.67278795690000004</v>
      </c>
      <c r="D147">
        <v>0.14000000000000001</v>
      </c>
      <c r="E147">
        <v>2.8000000000000001E-2</v>
      </c>
      <c r="F147">
        <v>8.0000000000000002E-3</v>
      </c>
      <c r="G147">
        <f>carboncycle!L247</f>
        <v>340.31340318166463</v>
      </c>
      <c r="H147">
        <f t="shared" si="9"/>
        <v>1.1400629014747341</v>
      </c>
      <c r="I147">
        <f t="shared" si="11"/>
        <v>0.56700280570613737</v>
      </c>
      <c r="J147">
        <f t="shared" si="10"/>
        <v>8.8172322548690493E-2</v>
      </c>
    </row>
    <row r="148" spans="1:10">
      <c r="A148">
        <v>1992</v>
      </c>
      <c r="B148">
        <v>0.124896795</v>
      </c>
      <c r="C148">
        <f t="shared" si="8"/>
        <v>0.45878821190000002</v>
      </c>
      <c r="D148">
        <v>0.13500000000000001</v>
      </c>
      <c r="E148">
        <v>6.0000000000000001E-3</v>
      </c>
      <c r="F148">
        <v>0</v>
      </c>
      <c r="G148">
        <f>carboncycle!L248</f>
        <v>342.07918263701623</v>
      </c>
      <c r="H148">
        <f t="shared" si="9"/>
        <v>1.1677506031512332</v>
      </c>
      <c r="I148">
        <f t="shared" si="11"/>
        <v>0.58329976777321135</v>
      </c>
      <c r="J148">
        <f t="shared" si="10"/>
        <v>9.0892079693024791E-2</v>
      </c>
    </row>
    <row r="149" spans="1:10">
      <c r="A149">
        <v>1993</v>
      </c>
      <c r="B149">
        <v>0.16565846000000001</v>
      </c>
      <c r="C149">
        <f t="shared" si="8"/>
        <v>0.49954987690000002</v>
      </c>
      <c r="D149">
        <v>0.128</v>
      </c>
      <c r="E149">
        <v>7.0000000000000001E-3</v>
      </c>
      <c r="F149">
        <v>4.0000000000000001E-3</v>
      </c>
      <c r="G149">
        <f>carboncycle!L249</f>
        <v>343.78944575568528</v>
      </c>
      <c r="H149">
        <f t="shared" si="9"/>
        <v>1.19443188370727</v>
      </c>
      <c r="I149">
        <f t="shared" si="11"/>
        <v>0.59986408045298067</v>
      </c>
      <c r="J149">
        <f t="shared" si="10"/>
        <v>9.3688955361320256E-2</v>
      </c>
    </row>
    <row r="150" spans="1:10">
      <c r="A150">
        <v>1994</v>
      </c>
      <c r="B150">
        <v>0.23354976999999999</v>
      </c>
      <c r="C150">
        <f t="shared" si="8"/>
        <v>0.56744118690000001</v>
      </c>
      <c r="D150">
        <v>7.8E-2</v>
      </c>
      <c r="E150">
        <v>1.6E-2</v>
      </c>
      <c r="F150">
        <v>7.0000000000000001E-3</v>
      </c>
      <c r="G150">
        <f>carboncycle!L250</f>
        <v>345.47441714684123</v>
      </c>
      <c r="H150">
        <f t="shared" si="9"/>
        <v>1.2205891084949083</v>
      </c>
      <c r="I150">
        <f t="shared" si="11"/>
        <v>0.61667208207388147</v>
      </c>
      <c r="J150">
        <f t="shared" si="10"/>
        <v>9.6564030071840889E-2</v>
      </c>
    </row>
    <row r="151" spans="1:10">
      <c r="A151">
        <v>1995</v>
      </c>
      <c r="B151">
        <v>0.37686616000000001</v>
      </c>
      <c r="C151">
        <f t="shared" si="8"/>
        <v>0.71075757690000008</v>
      </c>
      <c r="D151">
        <v>0.115</v>
      </c>
      <c r="E151">
        <v>2.3E-2</v>
      </c>
      <c r="F151">
        <v>0.01</v>
      </c>
      <c r="G151">
        <f>carboncycle!L251</f>
        <v>347.19112436073488</v>
      </c>
      <c r="H151">
        <f t="shared" si="9"/>
        <v>1.2471081190391364</v>
      </c>
      <c r="I151">
        <f t="shared" si="11"/>
        <v>0.63372695376407395</v>
      </c>
      <c r="J151">
        <f t="shared" si="10"/>
        <v>9.9518243807212484E-2</v>
      </c>
    </row>
    <row r="152" spans="1:10">
      <c r="A152">
        <v>1996</v>
      </c>
      <c r="B152">
        <v>0.27668939999999997</v>
      </c>
      <c r="C152">
        <f t="shared" si="8"/>
        <v>0.61058081689999999</v>
      </c>
      <c r="D152">
        <v>9.2999999999999999E-2</v>
      </c>
      <c r="E152">
        <v>4.3999999999999997E-2</v>
      </c>
      <c r="F152">
        <v>1.9E-2</v>
      </c>
      <c r="G152">
        <f>carboncycle!L252</f>
        <v>348.94979598741145</v>
      </c>
      <c r="H152">
        <f t="shared" si="9"/>
        <v>1.2741397528491138</v>
      </c>
      <c r="I152">
        <f t="shared" si="11"/>
        <v>0.65103621512377652</v>
      </c>
      <c r="J152">
        <f t="shared" si="10"/>
        <v>0.10255254927976745</v>
      </c>
    </row>
    <row r="153" spans="1:10">
      <c r="A153">
        <v>1997</v>
      </c>
      <c r="B153">
        <v>0.42230849999999998</v>
      </c>
      <c r="C153">
        <f t="shared" si="8"/>
        <v>0.75619991689999999</v>
      </c>
      <c r="D153">
        <v>0.13800000000000001</v>
      </c>
      <c r="E153">
        <v>1.9E-2</v>
      </c>
      <c r="F153">
        <v>8.9999999999999993E-3</v>
      </c>
      <c r="G153">
        <f>carboncycle!L253</f>
        <v>350.74371546597212</v>
      </c>
      <c r="H153">
        <f t="shared" si="9"/>
        <v>1.3015731650006379</v>
      </c>
      <c r="I153">
        <f t="shared" si="11"/>
        <v>0.6686038846053074</v>
      </c>
      <c r="J153">
        <f t="shared" si="10"/>
        <v>0.10566793650176143</v>
      </c>
    </row>
    <row r="154" spans="1:10">
      <c r="A154">
        <v>1998</v>
      </c>
      <c r="B154">
        <v>0.57731646000000003</v>
      </c>
      <c r="C154">
        <f t="shared" si="8"/>
        <v>0.91120787690000005</v>
      </c>
      <c r="D154">
        <v>0.215</v>
      </c>
      <c r="E154">
        <v>0.03</v>
      </c>
      <c r="F154">
        <v>1.2E-2</v>
      </c>
      <c r="G154">
        <f>carboncycle!L254</f>
        <v>352.56470309445297</v>
      </c>
      <c r="H154">
        <f t="shared" si="9"/>
        <v>1.3292773850143107</v>
      </c>
      <c r="I154">
        <f t="shared" si="11"/>
        <v>0.68643000332128101</v>
      </c>
      <c r="J154">
        <f t="shared" si="10"/>
        <v>0.10886541268698957</v>
      </c>
    </row>
    <row r="155" spans="1:10">
      <c r="A155">
        <v>1999</v>
      </c>
      <c r="B155">
        <v>0.32448496999999998</v>
      </c>
      <c r="C155">
        <f t="shared" si="8"/>
        <v>0.6583763869</v>
      </c>
      <c r="D155">
        <v>4.2999999999999997E-2</v>
      </c>
      <c r="E155">
        <v>4.1000000000000002E-2</v>
      </c>
      <c r="F155">
        <v>1.4999999999999999E-2</v>
      </c>
      <c r="G155">
        <f>carboncycle!L255</f>
        <v>354.34754466009747</v>
      </c>
      <c r="H155">
        <f t="shared" si="9"/>
        <v>1.3562629765903571</v>
      </c>
      <c r="I155">
        <f t="shared" si="11"/>
        <v>0.70448551705773521</v>
      </c>
      <c r="J155">
        <f t="shared" si="10"/>
        <v>0.11214597956179234</v>
      </c>
    </row>
    <row r="156" spans="1:10">
      <c r="A156">
        <v>2000</v>
      </c>
      <c r="B156">
        <v>0.33108480000000001</v>
      </c>
      <c r="C156">
        <f t="shared" si="8"/>
        <v>0.66497621689999997</v>
      </c>
      <c r="D156">
        <v>7.4999999999999997E-2</v>
      </c>
      <c r="E156">
        <v>4.2999999999999997E-2</v>
      </c>
      <c r="F156">
        <v>1.7999999999999999E-2</v>
      </c>
      <c r="G156">
        <f>carboncycle!L256</f>
        <v>356.08206037649791</v>
      </c>
      <c r="H156">
        <f t="shared" si="9"/>
        <v>1.3823871061466175</v>
      </c>
      <c r="I156">
        <f t="shared" si="11"/>
        <v>0.72273813616516913</v>
      </c>
      <c r="J156">
        <f t="shared" si="10"/>
        <v>0.1155104681347693</v>
      </c>
    </row>
    <row r="157" spans="1:10">
      <c r="A157">
        <v>2001</v>
      </c>
      <c r="B157">
        <v>0.48928033999999998</v>
      </c>
      <c r="C157">
        <f t="shared" si="8"/>
        <v>0.8231717569</v>
      </c>
      <c r="D157">
        <v>0.14000000000000001</v>
      </c>
      <c r="E157">
        <v>3.4000000000000002E-2</v>
      </c>
      <c r="F157">
        <v>1.2999999999999999E-2</v>
      </c>
      <c r="G157">
        <f>carboncycle!L257</f>
        <v>357.87475509017264</v>
      </c>
      <c r="H157">
        <f t="shared" si="9"/>
        <v>1.4092541005267196</v>
      </c>
      <c r="I157">
        <f t="shared" si="11"/>
        <v>0.74120382866846546</v>
      </c>
      <c r="J157">
        <f t="shared" si="10"/>
        <v>0.11895952128918197</v>
      </c>
    </row>
    <row r="158" spans="1:10">
      <c r="A158">
        <v>2002</v>
      </c>
      <c r="B158">
        <v>0.54346649999999996</v>
      </c>
      <c r="C158">
        <f t="shared" si="8"/>
        <v>0.87735791689999998</v>
      </c>
      <c r="D158">
        <v>0.20599999999999999</v>
      </c>
      <c r="E158">
        <v>6.8000000000000005E-2</v>
      </c>
      <c r="F158">
        <v>2.7E-2</v>
      </c>
      <c r="G158">
        <f>carboncycle!L258</f>
        <v>359.72195426131492</v>
      </c>
      <c r="H158">
        <f t="shared" si="9"/>
        <v>1.4367975306034066</v>
      </c>
      <c r="I158">
        <f t="shared" si="11"/>
        <v>0.75989608689108645</v>
      </c>
      <c r="J158">
        <f t="shared" si="10"/>
        <v>0.1224938689550963</v>
      </c>
    </row>
    <row r="159" spans="1:10">
      <c r="A159">
        <v>2003</v>
      </c>
      <c r="B159">
        <v>0.54417020000000005</v>
      </c>
      <c r="C159">
        <f t="shared" si="8"/>
        <v>0.87806161690000006</v>
      </c>
      <c r="D159">
        <v>0.22700000000000001</v>
      </c>
      <c r="E159">
        <v>9.0999999999999998E-2</v>
      </c>
      <c r="F159">
        <v>4.1000000000000002E-2</v>
      </c>
      <c r="G159">
        <f>carboncycle!L259</f>
        <v>361.57371780769779</v>
      </c>
      <c r="H159">
        <f t="shared" si="9"/>
        <v>1.4642674215844711</v>
      </c>
      <c r="I159">
        <f t="shared" si="11"/>
        <v>0.77880590522953297</v>
      </c>
      <c r="J159">
        <f t="shared" si="10"/>
        <v>0.12611431355297273</v>
      </c>
    </row>
    <row r="160" spans="1:10">
      <c r="A160">
        <v>2004</v>
      </c>
      <c r="B160">
        <v>0.46737072000000002</v>
      </c>
      <c r="C160">
        <f t="shared" si="8"/>
        <v>0.80126213690000003</v>
      </c>
      <c r="D160">
        <v>0.25900000000000001</v>
      </c>
      <c r="E160">
        <v>0.105</v>
      </c>
      <c r="F160">
        <v>4.9000000000000002E-2</v>
      </c>
      <c r="G160">
        <f>carboncycle!L260</f>
        <v>363.59579605631433</v>
      </c>
      <c r="H160">
        <f t="shared" si="9"/>
        <v>1.4941036087418835</v>
      </c>
      <c r="I160">
        <f t="shared" si="11"/>
        <v>0.79799634169713995</v>
      </c>
      <c r="J160">
        <f t="shared" si="10"/>
        <v>0.12982160179369559</v>
      </c>
    </row>
    <row r="161" spans="1:10">
      <c r="A161">
        <v>2005</v>
      </c>
      <c r="B161">
        <v>0.60686255</v>
      </c>
      <c r="C161">
        <f t="shared" si="8"/>
        <v>0.94075396690000002</v>
      </c>
      <c r="D161">
        <v>0.247</v>
      </c>
      <c r="E161">
        <v>8.6999999999999994E-2</v>
      </c>
      <c r="F161">
        <v>3.9E-2</v>
      </c>
      <c r="G161">
        <f>carboncycle!L261</f>
        <v>365.76462802191975</v>
      </c>
      <c r="H161">
        <f t="shared" si="9"/>
        <v>1.5259213077370404</v>
      </c>
      <c r="I161">
        <f t="shared" si="11"/>
        <v>0.8175170628474826</v>
      </c>
      <c r="J161">
        <f t="shared" si="10"/>
        <v>0.13361683431634716</v>
      </c>
    </row>
    <row r="162" spans="1:10">
      <c r="A162">
        <v>2006</v>
      </c>
      <c r="B162">
        <v>0.57255270000000003</v>
      </c>
      <c r="C162">
        <f t="shared" si="8"/>
        <v>0.90644411690000004</v>
      </c>
      <c r="D162">
        <v>0.23699999999999999</v>
      </c>
      <c r="E162">
        <v>0.10199999999999999</v>
      </c>
      <c r="F162">
        <v>4.8000000000000001E-2</v>
      </c>
      <c r="G162">
        <f>carboncycle!L262</f>
        <v>368.03652007621258</v>
      </c>
      <c r="H162">
        <f t="shared" si="9"/>
        <v>1.5590492508005818</v>
      </c>
      <c r="I162">
        <f t="shared" si="11"/>
        <v>0.8373963619560848</v>
      </c>
      <c r="J162">
        <f t="shared" si="10"/>
        <v>0.137501387614404</v>
      </c>
    </row>
    <row r="163" spans="1:10">
      <c r="A163">
        <v>2007</v>
      </c>
      <c r="B163">
        <v>0.59170129999999999</v>
      </c>
      <c r="C163">
        <f t="shared" si="8"/>
        <v>0.9255927169</v>
      </c>
      <c r="D163">
        <v>0.19</v>
      </c>
      <c r="E163">
        <v>9.6000000000000002E-2</v>
      </c>
      <c r="F163">
        <v>4.7E-2</v>
      </c>
      <c r="G163">
        <f>carboncycle!L263</f>
        <v>370.39056958277882</v>
      </c>
      <c r="H163">
        <f t="shared" si="9"/>
        <v>1.593160154100324</v>
      </c>
      <c r="I163">
        <f t="shared" si="11"/>
        <v>0.85765198323846703</v>
      </c>
      <c r="J163">
        <f t="shared" si="10"/>
        <v>0.14147679106866476</v>
      </c>
    </row>
    <row r="164" spans="1:10">
      <c r="A164">
        <v>2008</v>
      </c>
      <c r="B164">
        <v>0.46564983999999998</v>
      </c>
      <c r="C164">
        <f t="shared" si="8"/>
        <v>0.7995412569</v>
      </c>
      <c r="D164">
        <v>0.14899999999999999</v>
      </c>
      <c r="E164">
        <v>0.10299999999999999</v>
      </c>
      <c r="F164">
        <v>0.05</v>
      </c>
      <c r="G164">
        <f>carboncycle!L264</f>
        <v>372.79263492279495</v>
      </c>
      <c r="H164">
        <f t="shared" si="9"/>
        <v>1.6277440743011036</v>
      </c>
      <c r="I164">
        <f t="shared" si="11"/>
        <v>0.87828609848605044</v>
      </c>
      <c r="J164">
        <f t="shared" si="10"/>
        <v>0.14554466616018924</v>
      </c>
    </row>
    <row r="165" spans="1:10">
      <c r="A165">
        <v>2009</v>
      </c>
      <c r="B165">
        <v>0.59678169999999997</v>
      </c>
      <c r="C165">
        <f t="shared" si="8"/>
        <v>0.93067311689999999</v>
      </c>
      <c r="D165">
        <v>0.255</v>
      </c>
      <c r="E165">
        <v>0.105</v>
      </c>
      <c r="F165">
        <v>5.0999999999999997E-2</v>
      </c>
      <c r="G165">
        <f>carboncycle!L265</f>
        <v>375.2498104521967</v>
      </c>
      <c r="H165">
        <f t="shared" si="9"/>
        <v>1.6628916423170492</v>
      </c>
      <c r="I165">
        <f t="shared" si="11"/>
        <v>0.89930348547702965</v>
      </c>
      <c r="J165">
        <f t="shared" si="10"/>
        <v>0.14970663749580013</v>
      </c>
    </row>
    <row r="166" spans="1:10">
      <c r="A166">
        <v>2010</v>
      </c>
      <c r="B166">
        <v>0.68037146000000004</v>
      </c>
      <c r="C166">
        <f t="shared" si="8"/>
        <v>1.0142628769000002</v>
      </c>
      <c r="D166">
        <v>0.26700000000000002</v>
      </c>
      <c r="E166">
        <v>0.11</v>
      </c>
      <c r="F166">
        <v>5.5E-2</v>
      </c>
      <c r="G166">
        <f>carboncycle!L266</f>
        <v>377.85624229669594</v>
      </c>
      <c r="H166">
        <f t="shared" si="9"/>
        <v>1.699923521140658</v>
      </c>
      <c r="I166">
        <f t="shared" si="11"/>
        <v>0.92074761988611786</v>
      </c>
      <c r="J166">
        <f t="shared" si="10"/>
        <v>0.15396434759233352</v>
      </c>
    </row>
    <row r="167" spans="1:10">
      <c r="A167">
        <v>2011</v>
      </c>
      <c r="B167">
        <v>0.53769772999999998</v>
      </c>
      <c r="C167">
        <f t="shared" si="8"/>
        <v>0.8715891469</v>
      </c>
      <c r="D167">
        <v>0.19700000000000001</v>
      </c>
      <c r="E167">
        <v>0.115</v>
      </c>
      <c r="F167">
        <v>5.8000000000000003E-2</v>
      </c>
      <c r="G167">
        <f>carboncycle!L267</f>
        <v>380.57658216083803</v>
      </c>
      <c r="H167">
        <f t="shared" si="9"/>
        <v>1.7383023470993209</v>
      </c>
      <c r="I167">
        <f t="shared" si="11"/>
        <v>0.94264475068551623</v>
      </c>
      <c r="J167">
        <f t="shared" si="10"/>
        <v>0.1583196765789622</v>
      </c>
    </row>
    <row r="168" spans="1:10">
      <c r="A168">
        <v>2012</v>
      </c>
      <c r="B168">
        <v>0.57760710000000004</v>
      </c>
      <c r="C168">
        <f t="shared" si="8"/>
        <v>0.91149851690000006</v>
      </c>
      <c r="D168">
        <v>0.215</v>
      </c>
      <c r="E168">
        <v>0.11600000000000001</v>
      </c>
      <c r="F168">
        <v>6.0999999999999999E-2</v>
      </c>
      <c r="G168">
        <f>carboncycle!L268</f>
        <v>383.39404452369945</v>
      </c>
      <c r="H168">
        <f t="shared" si="9"/>
        <v>1.7777632673284514</v>
      </c>
      <c r="I168">
        <f t="shared" si="11"/>
        <v>0.96501248515152571</v>
      </c>
      <c r="J168">
        <f t="shared" si="10"/>
        <v>0.16277464299988742</v>
      </c>
    </row>
    <row r="169" spans="1:10">
      <c r="A169">
        <v>2013</v>
      </c>
      <c r="B169">
        <v>0.6235754</v>
      </c>
      <c r="C169">
        <f t="shared" si="8"/>
        <v>0.95746681690000002</v>
      </c>
      <c r="D169">
        <v>0.26100000000000001</v>
      </c>
      <c r="E169">
        <v>0.13300000000000001</v>
      </c>
      <c r="F169">
        <v>7.0999999999999994E-2</v>
      </c>
      <c r="G169">
        <f>carboncycle!L269</f>
        <v>386.33716076958956</v>
      </c>
      <c r="H169">
        <f t="shared" si="9"/>
        <v>1.8186755976066509</v>
      </c>
      <c r="I169">
        <f t="shared" si="11"/>
        <v>0.98787872712363278</v>
      </c>
      <c r="J169">
        <f t="shared" si="10"/>
        <v>0.16733135394330872</v>
      </c>
    </row>
    <row r="170" spans="1:10">
      <c r="A170">
        <v>2014</v>
      </c>
      <c r="B170">
        <v>0.67287165000000004</v>
      </c>
      <c r="C170">
        <f t="shared" si="8"/>
        <v>1.0067630669000001</v>
      </c>
      <c r="D170">
        <v>0.29899999999999999</v>
      </c>
      <c r="E170">
        <v>0.14000000000000001</v>
      </c>
      <c r="F170">
        <v>7.5999999999999998E-2</v>
      </c>
      <c r="G170">
        <f>carboncycle!L270</f>
        <v>389.26584673068675</v>
      </c>
      <c r="H170">
        <f t="shared" si="9"/>
        <v>1.859079113862725</v>
      </c>
      <c r="I170">
        <f t="shared" si="11"/>
        <v>1.0112128214076337</v>
      </c>
      <c r="J170">
        <f t="shared" si="10"/>
        <v>0.17199206302297296</v>
      </c>
    </row>
    <row r="171" spans="1:10">
      <c r="A171">
        <v>2015</v>
      </c>
      <c r="B171">
        <v>0.82511436999999999</v>
      </c>
      <c r="C171">
        <f t="shared" si="8"/>
        <v>1.1590057868999999</v>
      </c>
      <c r="D171">
        <v>0.436</v>
      </c>
      <c r="E171">
        <v>0.16</v>
      </c>
      <c r="F171">
        <v>8.5000000000000006E-2</v>
      </c>
      <c r="G171">
        <f>carboncycle!L271</f>
        <v>392.09072808516078</v>
      </c>
      <c r="H171">
        <f t="shared" si="9"/>
        <v>1.897763580291657</v>
      </c>
      <c r="I171">
        <f t="shared" si="11"/>
        <v>1.0349495448672401</v>
      </c>
      <c r="J171">
        <f t="shared" si="10"/>
        <v>0.17675883693059782</v>
      </c>
    </row>
    <row r="172" spans="1:10">
      <c r="A172">
        <v>2016</v>
      </c>
      <c r="B172">
        <v>0.93292713000000005</v>
      </c>
      <c r="C172">
        <f t="shared" si="8"/>
        <v>1.2668185469000002</v>
      </c>
      <c r="D172">
        <v>0.44400000000000001</v>
      </c>
      <c r="E172">
        <v>0.14799999999999999</v>
      </c>
      <c r="F172">
        <v>7.9000000000000001E-2</v>
      </c>
      <c r="G172">
        <f>carboncycle!L272</f>
        <v>395.16506635776108</v>
      </c>
      <c r="H172">
        <f t="shared" si="9"/>
        <v>1.9395487115915524</v>
      </c>
      <c r="I172">
        <f t="shared" si="11"/>
        <v>1.0591675986301115</v>
      </c>
      <c r="J172">
        <f t="shared" si="10"/>
        <v>0.18163336015167794</v>
      </c>
    </row>
    <row r="173" spans="1:10">
      <c r="A173">
        <v>2017</v>
      </c>
      <c r="B173">
        <v>0.84517425000000002</v>
      </c>
      <c r="C173">
        <f t="shared" si="8"/>
        <v>1.1790656669000001</v>
      </c>
      <c r="D173">
        <v>0.40500000000000003</v>
      </c>
      <c r="E173">
        <v>0.16800000000000001</v>
      </c>
      <c r="F173">
        <v>8.8999999999999996E-2</v>
      </c>
      <c r="G173">
        <f>carboncycle!L273</f>
        <v>398.34301315200088</v>
      </c>
      <c r="H173">
        <f t="shared" si="9"/>
        <v>1.9824017251658488</v>
      </c>
      <c r="I173">
        <f t="shared" si="11"/>
        <v>1.0838833122779092</v>
      </c>
      <c r="J173">
        <f t="shared" si="10"/>
        <v>0.18661775462623545</v>
      </c>
    </row>
    <row r="174" spans="1:10">
      <c r="A174">
        <v>2018</v>
      </c>
      <c r="B174">
        <v>0.76265400000000005</v>
      </c>
      <c r="C174">
        <f t="shared" si="8"/>
        <v>1.0965454169000002</v>
      </c>
      <c r="D174">
        <v>0.38300000000000001</v>
      </c>
      <c r="E174">
        <v>0.17699999999999999</v>
      </c>
      <c r="F174">
        <v>9.0999999999999998E-2</v>
      </c>
      <c r="G174">
        <f>carboncycle!L274</f>
        <v>401.53383121249766</v>
      </c>
      <c r="H174">
        <f t="shared" si="9"/>
        <v>2.025085714071436</v>
      </c>
      <c r="I174">
        <f t="shared" si="11"/>
        <v>1.1090761124662472</v>
      </c>
      <c r="J174">
        <f t="shared" si="10"/>
        <v>0.19171422299369695</v>
      </c>
    </row>
    <row r="175" spans="1:10">
      <c r="A175">
        <v>2019</v>
      </c>
      <c r="B175">
        <v>0.89107259999999999</v>
      </c>
      <c r="C175">
        <f t="shared" si="8"/>
        <v>1.2249640169</v>
      </c>
      <c r="D175">
        <v>0.45600000000000002</v>
      </c>
      <c r="E175">
        <v>0.187</v>
      </c>
      <c r="F175">
        <v>9.6000000000000002E-2</v>
      </c>
      <c r="G175">
        <f>carboncycle!L275</f>
        <v>404.77089308142513</v>
      </c>
      <c r="H175">
        <f t="shared" si="9"/>
        <v>2.0680431060389921</v>
      </c>
      <c r="I175">
        <f t="shared" si="11"/>
        <v>1.1347391333457979</v>
      </c>
      <c r="J175">
        <f t="shared" si="10"/>
        <v>0.19692483852590104</v>
      </c>
    </row>
    <row r="176" spans="1:10">
      <c r="A176">
        <v>2020</v>
      </c>
      <c r="B176">
        <v>0.9227938</v>
      </c>
      <c r="C176">
        <f t="shared" si="8"/>
        <v>1.2566852169</v>
      </c>
      <c r="D176">
        <v>0.436</v>
      </c>
      <c r="E176">
        <v>0.185</v>
      </c>
      <c r="F176">
        <v>9.7000000000000003E-2</v>
      </c>
      <c r="G176">
        <f>carboncycle!L276</f>
        <v>407.96009088259655</v>
      </c>
      <c r="H176">
        <f t="shared" si="9"/>
        <v>2.1100306668662783</v>
      </c>
      <c r="I176">
        <f t="shared" si="11"/>
        <v>1.1608291846693219</v>
      </c>
      <c r="J176">
        <f t="shared" si="10"/>
        <v>0.20225162372047806</v>
      </c>
    </row>
    <row r="177" spans="1:18">
      <c r="A177">
        <v>2021</v>
      </c>
      <c r="B177">
        <v>0.76185590000000003</v>
      </c>
      <c r="C177">
        <f t="shared" si="8"/>
        <v>1.0957473169</v>
      </c>
      <c r="D177">
        <v>0.36599999999999999</v>
      </c>
      <c r="E177">
        <v>0.19700000000000001</v>
      </c>
      <c r="F177">
        <v>0.10299999999999999</v>
      </c>
      <c r="G177" s="3">
        <f>carboncycle!L277</f>
        <v>411.08190409238125</v>
      </c>
      <c r="H177" s="3">
        <f t="shared" si="9"/>
        <v>2.1508143669829578</v>
      </c>
      <c r="I177" s="3">
        <f t="shared" si="11"/>
        <v>1.18729763222777</v>
      </c>
      <c r="J177" s="3">
        <f t="shared" si="10"/>
        <v>0.2076963442666675</v>
      </c>
    </row>
    <row r="178" spans="1:18">
      <c r="A178">
        <f>1+A177</f>
        <v>2022</v>
      </c>
      <c r="G178" s="3">
        <f>carboncycle!L278</f>
        <v>413.89606365194948</v>
      </c>
      <c r="H178" s="3">
        <f t="shared" si="9"/>
        <v>2.1873142800236094</v>
      </c>
      <c r="I178" s="3">
        <f t="shared" si="11"/>
        <v>1.2140068716827466</v>
      </c>
      <c r="J178" s="3">
        <f t="shared" si="10"/>
        <v>0.21326047958228656</v>
      </c>
    </row>
    <row r="179" spans="1:18">
      <c r="A179">
        <f t="shared" ref="A179:A242" si="12">1+A178</f>
        <v>2023</v>
      </c>
      <c r="G179" s="3">
        <f>carboncycle!L279</f>
        <v>416.83649335324543</v>
      </c>
      <c r="H179" s="3">
        <f t="shared" si="9"/>
        <v>2.225187755587573</v>
      </c>
      <c r="I179" s="3">
        <f t="shared" si="11"/>
        <v>1.2409902423630805</v>
      </c>
      <c r="J179" s="3">
        <f t="shared" si="10"/>
        <v>0.21894471908941718</v>
      </c>
    </row>
    <row r="180" spans="1:18">
      <c r="A180">
        <f t="shared" si="12"/>
        <v>2024</v>
      </c>
      <c r="G180" s="3">
        <f>carboncycle!L280</f>
        <v>419.86649338072755</v>
      </c>
      <c r="H180" s="3">
        <f t="shared" si="9"/>
        <v>2.2639364424389945</v>
      </c>
      <c r="I180" s="3">
        <f t="shared" si="11"/>
        <v>1.2682653315958057</v>
      </c>
      <c r="J180" s="3">
        <f t="shared" si="10"/>
        <v>0.22474993766161158</v>
      </c>
    </row>
    <row r="181" spans="1:18">
      <c r="A181">
        <f t="shared" si="12"/>
        <v>2025</v>
      </c>
      <c r="G181" s="3">
        <f>carboncycle!L281</f>
        <v>422.98084724850486</v>
      </c>
      <c r="H181" s="3">
        <f t="shared" si="9"/>
        <v>2.3034735406052045</v>
      </c>
      <c r="I181" s="3">
        <f t="shared" si="11"/>
        <v>1.2958466001646041</v>
      </c>
      <c r="J181" s="3">
        <f t="shared" si="10"/>
        <v>0.23067710509915781</v>
      </c>
    </row>
    <row r="182" spans="1:18">
      <c r="A182">
        <f t="shared" si="12"/>
        <v>2026</v>
      </c>
      <c r="G182" s="3">
        <f>carboncycle!L282</f>
        <v>426.17456877572442</v>
      </c>
      <c r="H182" s="3">
        <f t="shared" si="9"/>
        <v>2.3437170352927685</v>
      </c>
      <c r="I182" s="3">
        <f t="shared" si="11"/>
        <v>1.3237456268659566</v>
      </c>
      <c r="J182" s="3">
        <f t="shared" si="10"/>
        <v>0.23672726783112955</v>
      </c>
    </row>
    <row r="183" spans="1:18">
      <c r="A183">
        <f t="shared" si="12"/>
        <v>2027</v>
      </c>
      <c r="B183" s="15"/>
      <c r="G183" s="3">
        <f>carboncycle!L283</f>
        <v>429.44380743226498</v>
      </c>
      <c r="H183" s="3">
        <f t="shared" si="9"/>
        <v>2.3846009443246152</v>
      </c>
      <c r="I183" s="3">
        <f t="shared" si="11"/>
        <v>1.3519716756755906</v>
      </c>
      <c r="J183" s="3">
        <f t="shared" si="10"/>
        <v>0.24290153211044735</v>
      </c>
      <c r="R183" s="15"/>
    </row>
    <row r="184" spans="1:18">
      <c r="A184">
        <f t="shared" si="12"/>
        <v>2028</v>
      </c>
      <c r="B184" s="15"/>
      <c r="G184" s="3">
        <f>carboncycle!L284</f>
        <v>432.78532649916167</v>
      </c>
      <c r="H184" s="3">
        <f t="shared" si="9"/>
        <v>2.4260683821653046</v>
      </c>
      <c r="I184" s="3">
        <f t="shared" si="11"/>
        <v>1.3805320400841437</v>
      </c>
      <c r="J184" s="3">
        <f t="shared" si="10"/>
        <v>0.24920105052589736</v>
      </c>
      <c r="R184" s="15"/>
    </row>
    <row r="185" spans="1:18">
      <c r="A185">
        <f t="shared" si="12"/>
        <v>2029</v>
      </c>
      <c r="B185" s="15"/>
      <c r="G185" s="3">
        <f>carboncycle!L285</f>
        <v>436.19624516864064</v>
      </c>
      <c r="H185" s="3">
        <f t="shared" si="9"/>
        <v>2.4680681418750283</v>
      </c>
      <c r="I185" s="3">
        <f t="shared" si="11"/>
        <v>1.409432275445168</v>
      </c>
      <c r="J185" s="3">
        <f t="shared" si="10"/>
        <v>0.25562701054658821</v>
      </c>
      <c r="R185" s="15"/>
    </row>
    <row r="186" spans="1:18">
      <c r="A186">
        <f t="shared" si="12"/>
        <v>2030</v>
      </c>
      <c r="B186" s="15"/>
      <c r="G186" s="3">
        <f>carboncycle!L286</f>
        <v>439.6738806054085</v>
      </c>
      <c r="H186" s="3">
        <f t="shared" si="9"/>
        <v>2.5105526308650141</v>
      </c>
      <c r="I186" s="3">
        <f t="shared" si="11"/>
        <v>1.4386763628619799</v>
      </c>
      <c r="J186" s="3">
        <f t="shared" si="10"/>
        <v>0.26218062445121215</v>
      </c>
      <c r="R186" s="15"/>
    </row>
    <row r="187" spans="1:18">
      <c r="A187">
        <f t="shared" si="12"/>
        <v>2031</v>
      </c>
      <c r="B187" s="15"/>
      <c r="G187" s="3">
        <f>carboncycle!L287</f>
        <v>443.21565384410809</v>
      </c>
      <c r="H187" s="3">
        <f t="shared" si="9"/>
        <v>2.5534766609565214</v>
      </c>
      <c r="I187" s="3">
        <f t="shared" si="11"/>
        <v>1.4682668320082866</v>
      </c>
      <c r="J187" s="3">
        <f t="shared" si="10"/>
        <v>0.26886312024538533</v>
      </c>
      <c r="R187" s="15"/>
    </row>
    <row r="188" spans="1:18">
      <c r="A188">
        <f t="shared" si="12"/>
        <v>2032</v>
      </c>
      <c r="B188" s="15"/>
      <c r="G188" s="3">
        <f>carboncycle!L288</f>
        <v>446.81903414958219</v>
      </c>
      <c r="H188" s="3">
        <f t="shared" si="9"/>
        <v>2.596796747745548</v>
      </c>
      <c r="I188" s="3">
        <f t="shared" si="11"/>
        <v>1.4982048592239998</v>
      </c>
      <c r="J188" s="3">
        <f t="shared" si="10"/>
        <v>0.27567573332819861</v>
      </c>
      <c r="R188" s="15"/>
    </row>
    <row r="189" spans="1:18">
      <c r="A189">
        <f t="shared" si="12"/>
        <v>2033</v>
      </c>
      <c r="B189" s="15"/>
      <c r="G189" s="3">
        <f>carboncycle!L289</f>
        <v>450.48150664848129</v>
      </c>
      <c r="H189" s="3">
        <f t="shared" si="9"/>
        <v>2.6404707138071757</v>
      </c>
      <c r="I189" s="3">
        <f t="shared" si="11"/>
        <v>1.5284903506437539</v>
      </c>
      <c r="J189" s="3">
        <f t="shared" si="10"/>
        <v>0.28261969876328674</v>
      </c>
      <c r="R189" s="15"/>
    </row>
    <row r="190" spans="1:18">
      <c r="A190">
        <f t="shared" si="12"/>
        <v>2034</v>
      </c>
      <c r="B190" s="15"/>
      <c r="G190" s="3">
        <f>carboncycle!L290</f>
        <v>454.20055400947609</v>
      </c>
      <c r="H190" s="3">
        <f t="shared" si="9"/>
        <v>2.6844574718731931</v>
      </c>
      <c r="I190" s="3">
        <f t="shared" si="11"/>
        <v>1.5591220161496031</v>
      </c>
      <c r="J190" s="3">
        <f t="shared" si="10"/>
        <v>0.28969624406596778</v>
      </c>
      <c r="R190" s="15"/>
    </row>
    <row r="191" spans="1:18">
      <c r="A191">
        <f t="shared" si="12"/>
        <v>2035</v>
      </c>
      <c r="B191" s="15"/>
      <c r="G191" s="3">
        <f>carboncycle!L291</f>
        <v>457.9736465823903</v>
      </c>
      <c r="H191" s="3">
        <f t="shared" si="9"/>
        <v>2.7287169134975988</v>
      </c>
      <c r="I191" s="3">
        <f t="shared" si="11"/>
        <v>1.5900974375569461</v>
      </c>
      <c r="J191" s="3">
        <f t="shared" si="10"/>
        <v>0.29690658245140283</v>
      </c>
      <c r="R191" s="15"/>
    </row>
    <row r="192" spans="1:18">
      <c r="A192">
        <f t="shared" si="12"/>
        <v>2036</v>
      </c>
      <c r="B192" s="15"/>
      <c r="G192" s="3">
        <f>carboncycle!L292</f>
        <v>461.7982376097965</v>
      </c>
      <c r="H192" s="3">
        <f t="shared" si="9"/>
        <v>2.7732098584991198</v>
      </c>
      <c r="I192" s="3">
        <f t="shared" si="11"/>
        <v>1.6214131330148494</v>
      </c>
      <c r="J192" s="3">
        <f t="shared" si="10"/>
        <v>0.30425190650840234</v>
      </c>
      <c r="R192" s="15"/>
    </row>
    <row r="193" spans="1:18">
      <c r="A193">
        <f t="shared" si="12"/>
        <v>2037</v>
      </c>
      <c r="B193" s="15"/>
      <c r="G193" s="3">
        <f>carboncycle!L293</f>
        <v>465.67176146129009</v>
      </c>
      <c r="H193" s="3">
        <f t="shared" si="9"/>
        <v>2.8178980384243846</v>
      </c>
      <c r="I193" s="3">
        <f t="shared" si="11"/>
        <v>1.6530646187493752</v>
      </c>
      <c r="J193" s="3">
        <f t="shared" si="10"/>
        <v>0.31173338227495895</v>
      </c>
      <c r="R193" s="15"/>
    </row>
    <row r="194" spans="1:18">
      <c r="A194">
        <f t="shared" si="12"/>
        <v>2038</v>
      </c>
      <c r="B194" s="15"/>
      <c r="G194" s="3">
        <f>carboncycle!L294</f>
        <v>469.59163365155996</v>
      </c>
      <c r="H194" s="3">
        <f t="shared" si="9"/>
        <v>2.8627440980985575</v>
      </c>
      <c r="I194" s="3">
        <f t="shared" si="11"/>
        <v>1.6850464687725029</v>
      </c>
      <c r="J194" s="3">
        <f t="shared" si="10"/>
        <v>0.31935214369813364</v>
      </c>
      <c r="R194" s="15"/>
    </row>
    <row r="195" spans="1:18">
      <c r="A195">
        <f t="shared" si="12"/>
        <v>2039</v>
      </c>
      <c r="B195" s="15"/>
      <c r="G195" s="3">
        <f>carboncycle!L295</f>
        <v>473.55525189529948</v>
      </c>
      <c r="H195" s="3">
        <f t="shared" si="9"/>
        <v>2.9077116058516173</v>
      </c>
      <c r="I195" s="3">
        <f t="shared" si="11"/>
        <v>1.7173523728817366</v>
      </c>
      <c r="J195" s="3">
        <f t="shared" si="10"/>
        <v>0.32710928746455603</v>
      </c>
      <c r="R195" s="15"/>
    </row>
    <row r="196" spans="1:18">
      <c r="A196">
        <f t="shared" si="12"/>
        <v>2040</v>
      </c>
      <c r="B196" s="15"/>
      <c r="G196" s="3">
        <f>carboncycle!L296</f>
        <v>477.5599977503831</v>
      </c>
      <c r="H196" s="3">
        <f t="shared" si="9"/>
        <v>2.9527650669348318</v>
      </c>
      <c r="I196" s="3">
        <f t="shared" si="11"/>
        <v>1.7499751931033452</v>
      </c>
      <c r="J196" s="3">
        <f t="shared" si="10"/>
        <v>0.33500586818972561</v>
      </c>
      <c r="R196" s="15"/>
    </row>
    <row r="197" spans="1:18">
      <c r="A197">
        <f t="shared" si="12"/>
        <v>2041</v>
      </c>
      <c r="B197" s="15"/>
      <c r="G197" s="3">
        <f>carboncycle!L297</f>
        <v>481.60323858165003</v>
      </c>
      <c r="H197" s="3">
        <f t="shared" si="9"/>
        <v>2.9978699370027946</v>
      </c>
      <c r="I197" s="3">
        <f t="shared" si="11"/>
        <v>1.7829070186351335</v>
      </c>
      <c r="J197" s="3">
        <f t="shared" si="10"/>
        <v>0.34304289395523496</v>
      </c>
      <c r="R197" s="15"/>
    </row>
    <row r="198" spans="1:18">
      <c r="A198">
        <f t="shared" si="12"/>
        <v>2042</v>
      </c>
      <c r="B198" s="15"/>
      <c r="G198" s="3">
        <f>carboncycle!L298</f>
        <v>485.68232968726863</v>
      </c>
      <c r="H198" s="3">
        <f t="shared" si="9"/>
        <v>3.0429926339524922</v>
      </c>
      <c r="I198" s="3">
        <f t="shared" si="11"/>
        <v>1.8161392192924795</v>
      </c>
      <c r="J198" s="3">
        <f t="shared" si="10"/>
        <v>0.35122132218341678</v>
      </c>
      <c r="R198" s="15"/>
    </row>
    <row r="199" spans="1:18">
      <c r="A199">
        <f t="shared" si="12"/>
        <v>2043</v>
      </c>
      <c r="B199" s="15"/>
      <c r="G199" s="3">
        <f>carboncycle!L299</f>
        <v>489.79461649599614</v>
      </c>
      <c r="H199" s="3">
        <f t="shared" ref="H199:H262" si="13">H$3*LN(G199/G$3)</f>
        <v>3.0881005472567593</v>
      </c>
      <c r="I199" s="3">
        <f t="shared" si="11"/>
        <v>1.8496624974357911</v>
      </c>
      <c r="J199" s="3">
        <f t="shared" ref="J199:J262" si="14">J198+J$3*(I198-J198)</f>
        <v>0.35954205583899623</v>
      </c>
      <c r="R199" s="15"/>
    </row>
    <row r="200" spans="1:18">
      <c r="A200">
        <f t="shared" si="12"/>
        <v>2044</v>
      </c>
      <c r="B200" s="15"/>
      <c r="G200" s="3">
        <f>carboncycle!L300</f>
        <v>493.93743678370197</v>
      </c>
      <c r="H200" s="3">
        <f t="shared" si="13"/>
        <v>3.1331620444310104</v>
      </c>
      <c r="I200" s="3">
        <f t="shared" ref="I200:I263" si="15">I199+I$3*(I$4*H200-I199)+I$5*(J199-I199)</f>
        <v>1.883466938347566</v>
      </c>
      <c r="J200" s="3">
        <f t="shared" si="14"/>
        <v>0.36800593994726605</v>
      </c>
      <c r="R200" s="15"/>
    </row>
    <row r="201" spans="1:18">
      <c r="A201">
        <f t="shared" si="12"/>
        <v>2045</v>
      </c>
      <c r="B201" s="15"/>
      <c r="G201" s="3">
        <f>carboncycle!L301</f>
        <v>498.10812288159923</v>
      </c>
      <c r="H201" s="3">
        <f t="shared" si="13"/>
        <v>3.1781464745656929</v>
      </c>
      <c r="I201" s="3">
        <f t="shared" si="15"/>
        <v>1.9175420590262133</v>
      </c>
      <c r="J201" s="3">
        <f t="shared" si="14"/>
        <v>0.37661375841817973</v>
      </c>
      <c r="R201" s="15"/>
    </row>
    <row r="202" spans="1:18">
      <c r="A202">
        <f t="shared" si="12"/>
        <v>2046</v>
      </c>
      <c r="B202" s="15"/>
      <c r="G202" s="3">
        <f>carboncycle!L302</f>
        <v>502.30400386299686</v>
      </c>
      <c r="H202" s="3">
        <f t="shared" si="13"/>
        <v>3.2230241690247774</v>
      </c>
      <c r="I202" s="3">
        <f t="shared" si="15"/>
        <v>1.9518768553677652</v>
      </c>
      <c r="J202" s="3">
        <f t="shared" si="14"/>
        <v>0.38536623116563334</v>
      </c>
      <c r="R202" s="15"/>
    </row>
    <row r="203" spans="1:18">
      <c r="A203">
        <f t="shared" si="12"/>
        <v>2047</v>
      </c>
      <c r="B203" s="15"/>
      <c r="G203" s="3">
        <f>carboncycle!L303</f>
        <v>506.52240770383366</v>
      </c>
      <c r="H203" s="3">
        <f t="shared" si="13"/>
        <v>3.2677664395024983</v>
      </c>
      <c r="I203" s="3">
        <f t="shared" si="15"/>
        <v>1.9864598477131183</v>
      </c>
      <c r="J203" s="3">
        <f t="shared" si="14"/>
        <v>0.39426401151110146</v>
      </c>
      <c r="R203" s="15"/>
    </row>
    <row r="204" spans="1:18">
      <c r="A204">
        <f t="shared" si="12"/>
        <v>2048</v>
      </c>
      <c r="B204" s="15"/>
      <c r="G204" s="3">
        <f>carboncycle!L304</f>
        <v>510.7606634171114</v>
      </c>
      <c r="H204" s="3">
        <f t="shared" si="13"/>
        <v>3.3123455736766783</v>
      </c>
      <c r="I204" s="3">
        <f t="shared" si="15"/>
        <v>2.0212791247461204</v>
      </c>
      <c r="J204" s="3">
        <f t="shared" si="14"/>
        <v>0.4033076838607289</v>
      </c>
      <c r="R204" s="15"/>
    </row>
    <row r="205" spans="1:18">
      <c r="A205">
        <f t="shared" si="12"/>
        <v>2049</v>
      </c>
      <c r="B205" s="15"/>
      <c r="G205" s="3">
        <f>carboncycle!L305</f>
        <v>515.0161031639966</v>
      </c>
      <c r="H205" s="3">
        <f t="shared" si="13"/>
        <v>3.3567348287154117</v>
      </c>
      <c r="I205" s="3">
        <f t="shared" si="15"/>
        <v>2.0563223857357751</v>
      </c>
      <c r="J205" s="3">
        <f t="shared" si="14"/>
        <v>0.41249776164495794</v>
      </c>
      <c r="R205" s="15"/>
    </row>
    <row r="206" spans="1:18">
      <c r="A206">
        <f t="shared" si="12"/>
        <v>2050</v>
      </c>
      <c r="B206" s="15"/>
      <c r="G206" s="3">
        <f>carboncycle!L306</f>
        <v>519.28606434567894</v>
      </c>
      <c r="H206" s="3">
        <f t="shared" si="13"/>
        <v>3.4009084228959781</v>
      </c>
      <c r="I206" s="3">
        <f t="shared" si="15"/>
        <v>2.0915769811235858</v>
      </c>
      <c r="J206" s="3">
        <f t="shared" si="14"/>
        <v>0.42183468550979381</v>
      </c>
      <c r="R206" s="15"/>
    </row>
    <row r="207" spans="1:18">
      <c r="A207">
        <f t="shared" si="12"/>
        <v>2051</v>
      </c>
      <c r="B207" s="15"/>
      <c r="G207" s="3">
        <f>carboncycle!L307</f>
        <v>523.5678916805623</v>
      </c>
      <c r="H207" s="3">
        <f t="shared" si="13"/>
        <v>3.4448415255869995</v>
      </c>
      <c r="I207" s="3">
        <f t="shared" si="15"/>
        <v>2.127029951464336</v>
      </c>
      <c r="J207" s="3">
        <f t="shared" si="14"/>
        <v>0.43131882174888014</v>
      </c>
      <c r="R207" s="15"/>
    </row>
    <row r="208" spans="1:18">
      <c r="A208">
        <f t="shared" si="12"/>
        <v>2052</v>
      </c>
      <c r="B208" s="15"/>
      <c r="G208" s="3">
        <f>carboncycle!L308</f>
        <v>527.85893927136431</v>
      </c>
      <c r="H208" s="3">
        <f t="shared" si="13"/>
        <v>3.4885102458316415</v>
      </c>
      <c r="I208" s="3">
        <f t="shared" si="15"/>
        <v>2.162668064735239</v>
      </c>
      <c r="J208" s="3">
        <f t="shared" si="14"/>
        <v>0.44095046096566393</v>
      </c>
      <c r="R208" s="15"/>
    </row>
    <row r="209" spans="1:18">
      <c r="A209">
        <f t="shared" si="12"/>
        <v>2053</v>
      </c>
      <c r="B209" s="15"/>
      <c r="G209" s="3">
        <f>carboncycle!L309</f>
        <v>532.15657266637777</v>
      </c>
      <c r="H209" s="3">
        <f t="shared" si="13"/>
        <v>3.5318916197531629</v>
      </c>
      <c r="I209" s="3">
        <f t="shared" si="15"/>
        <v>2.198477852034328</v>
      </c>
      <c r="J209" s="3">
        <f t="shared" si="14"/>
        <v>0.45072981695507514</v>
      </c>
      <c r="R209" s="15"/>
    </row>
    <row r="210" spans="1:18">
      <c r="A210">
        <f t="shared" si="12"/>
        <v>2054</v>
      </c>
      <c r="B210" s="15"/>
      <c r="G210" s="3">
        <f>carboncycle!L310</f>
        <v>536.45817091865422</v>
      </c>
      <c r="H210" s="3">
        <f t="shared" si="13"/>
        <v>3.5749635969863167</v>
      </c>
      <c r="I210" s="3">
        <f t="shared" si="15"/>
        <v>2.2344456416941822</v>
      </c>
      <c r="J210" s="3">
        <f t="shared" si="14"/>
        <v>0.46065702579432527</v>
      </c>
      <c r="R210" s="15"/>
    </row>
    <row r="211" spans="1:18">
      <c r="A211">
        <f t="shared" si="12"/>
        <v>2055</v>
      </c>
      <c r="B211" s="15"/>
      <c r="G211" s="3">
        <f>carboncycle!L311</f>
        <v>540.76112864625384</v>
      </c>
      <c r="H211" s="3">
        <f t="shared" si="13"/>
        <v>3.6177050263196877</v>
      </c>
      <c r="I211" s="3">
        <f t="shared" si="15"/>
        <v>2.2705575918415795</v>
      </c>
      <c r="J211" s="3">
        <f t="shared" si="14"/>
        <v>0.47073214513263645</v>
      </c>
      <c r="R211" s="15"/>
    </row>
    <row r="212" spans="1:18">
      <c r="A212">
        <f t="shared" si="12"/>
        <v>2056</v>
      </c>
      <c r="B212" s="15"/>
      <c r="G212" s="3">
        <f>carboncycle!L312</f>
        <v>545.06285809603332</v>
      </c>
      <c r="H212" s="3">
        <f t="shared" si="13"/>
        <v>3.6600956407157916</v>
      </c>
      <c r="I212" s="3">
        <f t="shared" si="15"/>
        <v>2.3067997214375011</v>
      </c>
      <c r="J212" s="3">
        <f t="shared" si="14"/>
        <v>0.48095515366994324</v>
      </c>
      <c r="R212" s="15"/>
    </row>
    <row r="213" spans="1:18">
      <c r="A213">
        <f t="shared" si="12"/>
        <v>2057</v>
      </c>
      <c r="B213" s="15"/>
      <c r="G213" s="3">
        <f>carboncycle!L313</f>
        <v>549.36079121273292</v>
      </c>
      <c r="H213" s="3">
        <f t="shared" si="13"/>
        <v>3.7021160418579622</v>
      </c>
      <c r="I213" s="3">
        <f t="shared" si="15"/>
        <v>2.3431579398350837</v>
      </c>
      <c r="J213" s="3">
        <f t="shared" si="14"/>
        <v>0.49132595081486297</v>
      </c>
      <c r="R213" s="15"/>
    </row>
    <row r="214" spans="1:18">
      <c r="A214">
        <f t="shared" si="12"/>
        <v>2058</v>
      </c>
      <c r="B214" s="15"/>
      <c r="G214" s="3">
        <f>carboncycle!L314</f>
        <v>553.65238171440444</v>
      </c>
      <c r="H214" s="3">
        <f t="shared" si="13"/>
        <v>3.7437476843560198</v>
      </c>
      <c r="I214" s="3">
        <f t="shared" si="15"/>
        <v>2.379618074895677</v>
      </c>
      <c r="J214" s="3">
        <f t="shared" si="14"/>
        <v>0.50184435651249781</v>
      </c>
      <c r="R214" s="15"/>
    </row>
    <row r="215" spans="1:18">
      <c r="A215">
        <f t="shared" si="12"/>
        <v>2059</v>
      </c>
      <c r="B215" s="15"/>
      <c r="G215" s="3">
        <f>carboncycle!L315</f>
        <v>557.93510717449692</v>
      </c>
      <c r="H215" s="3">
        <f t="shared" si="13"/>
        <v>3.7849728597264987</v>
      </c>
      <c r="I215" s="3">
        <f t="shared" si="15"/>
        <v>2.4161658997051916</v>
      </c>
      <c r="J215" s="3">
        <f t="shared" si="14"/>
        <v>0.51251011123291423</v>
      </c>
      <c r="R215" s="15"/>
    </row>
    <row r="216" spans="1:18">
      <c r="A216">
        <f t="shared" si="12"/>
        <v>2060</v>
      </c>
      <c r="B216" s="15"/>
      <c r="G216" s="3">
        <f>carboncycle!L316</f>
        <v>562.20647111020685</v>
      </c>
      <c r="H216" s="3">
        <f t="shared" si="13"/>
        <v>3.8257746802479615</v>
      </c>
      <c r="I216" s="3">
        <f t="shared" si="15"/>
        <v>2.4527871579344032</v>
      </c>
      <c r="J216" s="3">
        <f t="shared" si="14"/>
        <v>0.5233228761114368</v>
      </c>
      <c r="R216" s="15"/>
    </row>
    <row r="217" spans="1:18">
      <c r="A217">
        <f t="shared" si="12"/>
        <v>2061</v>
      </c>
      <c r="B217" s="15"/>
      <c r="G217" s="3">
        <f>carboncycle!L317</f>
        <v>566.46400507600549</v>
      </c>
      <c r="H217" s="3">
        <f t="shared" si="13"/>
        <v>3.8661370627777552</v>
      </c>
      <c r="I217" s="3">
        <f t="shared" si="15"/>
        <v>2.4894675878879311</v>
      </c>
      <c r="J217" s="3">
        <f t="shared" si="14"/>
        <v>0.53428223323219126</v>
      </c>
      <c r="R217" s="15"/>
    </row>
    <row r="218" spans="1:18">
      <c r="A218">
        <f t="shared" si="12"/>
        <v>2062</v>
      </c>
      <c r="B218" s="15"/>
      <c r="G218" s="3">
        <f>carboncycle!L318</f>
        <v>570.70527076058511</v>
      </c>
      <c r="H218" s="3">
        <f t="shared" si="13"/>
        <v>3.9060447126032791</v>
      </c>
      <c r="I218" s="3">
        <f t="shared" si="15"/>
        <v>2.5261929452872036</v>
      </c>
      <c r="J218" s="3">
        <f t="shared" si="14"/>
        <v>0.5453876860466359</v>
      </c>
      <c r="R218" s="15"/>
    </row>
    <row r="219" spans="1:18">
      <c r="A219">
        <f t="shared" si="12"/>
        <v>2063</v>
      </c>
      <c r="B219" s="15"/>
      <c r="G219" s="3">
        <f>carboncycle!L319</f>
        <v>574.92786208482323</v>
      </c>
      <c r="H219" s="3">
        <f t="shared" si="13"/>
        <v>3.9454831073886774</v>
      </c>
      <c r="I219" s="3">
        <f t="shared" si="15"/>
        <v>2.5629490248329656</v>
      </c>
      <c r="J219" s="3">
        <f t="shared" si="14"/>
        <v>0.55663865991912231</v>
      </c>
      <c r="R219" s="15"/>
    </row>
    <row r="220" spans="1:18">
      <c r="A220">
        <f t="shared" si="12"/>
        <v>2064</v>
      </c>
      <c r="B220" s="15"/>
      <c r="G220" s="3">
        <f>carboncycle!L320</f>
        <v>579.12940729775801</v>
      </c>
      <c r="H220" s="3">
        <f t="shared" si="13"/>
        <v>3.9844384812666975</v>
      </c>
      <c r="I220" s="3">
        <f t="shared" si="15"/>
        <v>2.5997216805927943</v>
      </c>
      <c r="J220" s="3">
        <f t="shared" si="14"/>
        <v>0.56803450279183298</v>
      </c>
      <c r="R220" s="15"/>
    </row>
    <row r="221" spans="1:18">
      <c r="A221">
        <f t="shared" si="12"/>
        <v>2065</v>
      </c>
      <c r="B221" s="15"/>
      <c r="G221" s="3">
        <f>carboncycle!L321</f>
        <v>583.30757106699161</v>
      </c>
      <c r="H221" s="3">
        <f t="shared" si="13"/>
        <v>4.0228978091152063</v>
      </c>
      <c r="I221" s="3">
        <f t="shared" si="15"/>
        <v>2.6364968452586766</v>
      </c>
      <c r="J221" s="3">
        <f t="shared" si="14"/>
        <v>0.57957448596174244</v>
      </c>
      <c r="R221" s="15"/>
    </row>
    <row r="222" spans="1:18">
      <c r="A222">
        <f t="shared" si="12"/>
        <v>2066</v>
      </c>
      <c r="B222" s="15"/>
      <c r="G222" s="3">
        <f>carboncycle!L322</f>
        <v>587.46005655941394</v>
      </c>
      <c r="H222" s="3">
        <f t="shared" si="13"/>
        <v>4.0608487910486595</v>
      </c>
      <c r="I222" s="3">
        <f t="shared" si="15"/>
        <v>2.6732605483190701</v>
      </c>
      <c r="J222" s="3">
        <f t="shared" si="14"/>
        <v>0.59125780496254898</v>
      </c>
      <c r="R222" s="15"/>
    </row>
    <row r="223" spans="1:18">
      <c r="A223">
        <f t="shared" si="12"/>
        <v>2067</v>
      </c>
      <c r="B223" s="15"/>
      <c r="G223" s="3">
        <f>carboncycle!L323</f>
        <v>591.58460750764675</v>
      </c>
      <c r="H223" s="3">
        <f t="shared" si="13"/>
        <v>4.0982798371464808</v>
      </c>
      <c r="I223" s="3">
        <f t="shared" si="15"/>
        <v>2.7099989331889849</v>
      </c>
      <c r="J223" s="3">
        <f t="shared" si="14"/>
        <v>0.60308358054481404</v>
      </c>
      <c r="R223" s="15"/>
    </row>
    <row r="224" spans="1:18">
      <c r="A224">
        <f t="shared" si="12"/>
        <v>2068</v>
      </c>
      <c r="B224" s="15"/>
      <c r="G224" s="3">
        <f>carboncycle!L324</f>
        <v>595.67901025717504</v>
      </c>
      <c r="H224" s="3">
        <f t="shared" si="13"/>
        <v>4.1351800524328723</v>
      </c>
      <c r="I224" s="3">
        <f t="shared" si="15"/>
        <v>2.7466982733405763</v>
      </c>
      <c r="J224" s="3">
        <f t="shared" si="14"/>
        <v>0.61505085974783291</v>
      </c>
      <c r="R224" s="15"/>
    </row>
    <row r="225" spans="1:18">
      <c r="A225">
        <f t="shared" si="12"/>
        <v>2069</v>
      </c>
      <c r="B225" s="15"/>
      <c r="G225" s="3">
        <f>carboncycle!L325</f>
        <v>599.74109578873947</v>
      </c>
      <c r="H225" s="3">
        <f t="shared" si="13"/>
        <v>4.1715392221160181</v>
      </c>
      <c r="I225" s="3">
        <f t="shared" si="15"/>
        <v>2.7833449874755125</v>
      </c>
      <c r="J225" s="3">
        <f t="shared" si="14"/>
        <v>0.62715861705703968</v>
      </c>
      <c r="R225" s="15"/>
    </row>
    <row r="226" spans="1:18">
      <c r="A226">
        <f t="shared" si="12"/>
        <v>2070</v>
      </c>
      <c r="B226" s="15"/>
      <c r="G226" s="3">
        <f>carboncycle!L326</f>
        <v>603.76874171023212</v>
      </c>
      <c r="H226" s="3">
        <f t="shared" si="13"/>
        <v>4.2073477970888478</v>
      </c>
      <c r="I226" s="3">
        <f t="shared" si="15"/>
        <v>2.8199256537790474</v>
      </c>
      <c r="J226" s="3">
        <f t="shared" si="14"/>
        <v>0.63940575564101665</v>
      </c>
      <c r="R226" s="15"/>
    </row>
    <row r="227" spans="1:18">
      <c r="A227">
        <f t="shared" si="12"/>
        <v>2071</v>
      </c>
      <c r="B227" s="15"/>
      <c r="G227" s="3">
        <f>carboncycle!L327</f>
        <v>607.75987421205411</v>
      </c>
      <c r="H227" s="3">
        <f t="shared" si="13"/>
        <v>4.2425968796885414</v>
      </c>
      <c r="I227" s="3">
        <f t="shared" si="15"/>
        <v>2.8564270232942799</v>
      </c>
      <c r="J227" s="3">
        <f t="shared" si="14"/>
        <v>0.65179110866244061</v>
      </c>
      <c r="R227" s="15"/>
    </row>
    <row r="228" spans="1:18">
      <c r="A228">
        <f t="shared" si="12"/>
        <v>2072</v>
      </c>
      <c r="B228" s="15"/>
      <c r="G228" s="3">
        <f>carboncycle!L328</f>
        <v>611.71246997967523</v>
      </c>
      <c r="H228" s="3">
        <f t="shared" si="13"/>
        <v>4.2772782097076973</v>
      </c>
      <c r="I228" s="3">
        <f t="shared" si="15"/>
        <v>2.8928360324535647</v>
      </c>
      <c r="J228" s="3">
        <f t="shared" si="14"/>
        <v>0.66431344065754949</v>
      </c>
      <c r="R228" s="15"/>
    </row>
    <row r="229" spans="1:18">
      <c r="A229">
        <f t="shared" si="12"/>
        <v>2073</v>
      </c>
      <c r="B229" s="15"/>
      <c r="G229" s="3">
        <f>carboncycle!L329</f>
        <v>615.62455805696709</v>
      </c>
      <c r="H229" s="3">
        <f t="shared" si="13"/>
        <v>4.3113841506464636</v>
      </c>
      <c r="I229" s="3">
        <f t="shared" si="15"/>
        <v>2.9291398148024625</v>
      </c>
      <c r="J229" s="3">
        <f t="shared" si="14"/>
        <v>0.6769714489789509</v>
      </c>
      <c r="R229" s="15"/>
    </row>
    <row r="230" spans="1:18">
      <c r="A230">
        <f t="shared" si="12"/>
        <v>2074</v>
      </c>
      <c r="B230" s="15"/>
      <c r="G230" s="3">
        <f>carboncycle!L330</f>
        <v>619.49422165377837</v>
      </c>
      <c r="H230" s="3">
        <f t="shared" si="13"/>
        <v>4.3449076761920038</v>
      </c>
      <c r="I230" s="3">
        <f t="shared" si="15"/>
        <v>2.9653257119500154</v>
      </c>
      <c r="J230" s="3">
        <f t="shared" si="14"/>
        <v>0.68976376529682848</v>
      </c>
      <c r="R230" s="15"/>
    </row>
    <row r="231" spans="1:18">
      <c r="A231">
        <f t="shared" si="12"/>
        <v>2075</v>
      </c>
      <c r="B231" s="15"/>
      <c r="G231" s="3">
        <f>carboncycle!L331</f>
        <v>623.319599891179</v>
      </c>
      <c r="H231" s="3">
        <f t="shared" si="13"/>
        <v>4.3778423569093681</v>
      </c>
      <c r="I231" s="3">
        <f t="shared" si="15"/>
        <v>3.001381283777512</v>
      </c>
      <c r="J231" s="3">
        <f t="shared" si="14"/>
        <v>0.70268895715381863</v>
      </c>
      <c r="R231" s="15"/>
    </row>
    <row r="232" spans="1:18">
      <c r="A232">
        <f t="shared" si="12"/>
        <v>2076</v>
      </c>
      <c r="B232" s="15"/>
      <c r="G232" s="3">
        <f>carboncycle!L332</f>
        <v>627.09888947781235</v>
      </c>
      <c r="H232" s="3">
        <f t="shared" si="13"/>
        <v>4.4101823471259802</v>
      </c>
      <c r="I232" s="3">
        <f t="shared" si="15"/>
        <v>3.0372943179362881</v>
      </c>
      <c r="J232" s="3">
        <f t="shared" si="14"/>
        <v>0.71574552956904125</v>
      </c>
      <c r="R232" s="15"/>
    </row>
    <row r="233" spans="1:18">
      <c r="A233">
        <f t="shared" si="12"/>
        <v>2077</v>
      </c>
      <c r="B233" s="15"/>
      <c r="G233" s="3">
        <f>carboncycle!L333</f>
        <v>630.83034631087401</v>
      </c>
      <c r="H233" s="3">
        <f t="shared" si="13"/>
        <v>4.441922371990751</v>
      </c>
      <c r="I233" s="3">
        <f t="shared" si="15"/>
        <v>3.0730528386635072</v>
      </c>
      <c r="J233" s="3">
        <f t="shared" si="14"/>
        <v>0.72893192668696716</v>
      </c>
      <c r="R233" s="15"/>
    </row>
    <row r="234" spans="1:18">
      <c r="A234">
        <f t="shared" si="12"/>
        <v>2078</v>
      </c>
      <c r="B234" s="15"/>
      <c r="G234" s="3">
        <f>carboncycle!L334</f>
        <v>634.51228699537126</v>
      </c>
      <c r="H234" s="3">
        <f t="shared" si="13"/>
        <v>4.4730577146880313</v>
      </c>
      <c r="I234" s="3">
        <f t="shared" si="15"/>
        <v>3.1086451149433025</v>
      </c>
      <c r="J234" s="3">
        <f t="shared" si="14"/>
        <v>0.74224653346699387</v>
      </c>
      <c r="R234" s="15"/>
    </row>
    <row r="235" spans="1:18">
      <c r="A235">
        <f t="shared" si="12"/>
        <v>2079</v>
      </c>
      <c r="B235" s="15"/>
      <c r="G235" s="3">
        <f>carboncycle!L335</f>
        <v>638.14309027550951</v>
      </c>
      <c r="H235" s="3">
        <f t="shared" si="13"/>
        <v>4.5035842037862439</v>
      </c>
      <c r="I235" s="3">
        <f t="shared" si="15"/>
        <v>3.1440596680391288</v>
      </c>
      <c r="J235" s="3">
        <f t="shared" si="14"/>
        <v>0.75568767740977927</v>
      </c>
      <c r="R235" s="15"/>
    </row>
    <row r="236" spans="1:18">
      <c r="A236">
        <f t="shared" si="12"/>
        <v>2080</v>
      </c>
      <c r="B236" s="15"/>
      <c r="G236" s="3">
        <f>carboncycle!L336</f>
        <v>641.72119837230309</v>
      </c>
      <c r="H236" s="3">
        <f t="shared" si="13"/>
        <v>4.5334982007011106</v>
      </c>
      <c r="I236" s="3">
        <f t="shared" si="15"/>
        <v>3.1792852784217058</v>
      </c>
      <c r="J236" s="3">
        <f t="shared" si="14"/>
        <v>0.76925363031655403</v>
      </c>
      <c r="R236" s="15"/>
    </row>
    <row r="237" spans="1:18">
      <c r="A237">
        <f t="shared" si="12"/>
        <v>2081</v>
      </c>
      <c r="B237" s="15"/>
      <c r="G237" s="3">
        <f>carboncycle!L337</f>
        <v>645.2451182218108</v>
      </c>
      <c r="H237" s="3">
        <f t="shared" si="13"/>
        <v>4.562796587253791</v>
      </c>
      <c r="I237" s="3">
        <f t="shared" si="15"/>
        <v>3.2143109921155202</v>
      </c>
      <c r="J237" s="3">
        <f t="shared" si="14"/>
        <v>0.78294261007779131</v>
      </c>
      <c r="R237" s="15"/>
    </row>
    <row r="238" spans="1:18">
      <c r="A238">
        <f t="shared" si="12"/>
        <v>2082</v>
      </c>
      <c r="B238" s="15"/>
      <c r="G238" s="3">
        <f>carboncycle!L338</f>
        <v>648.71342260874781</v>
      </c>
      <c r="H238" s="3">
        <f t="shared" si="13"/>
        <v>4.5914767533049528</v>
      </c>
      <c r="I238" s="3">
        <f t="shared" si="15"/>
        <v>3.2491261264855114</v>
      </c>
      <c r="J238" s="3">
        <f t="shared" si="14"/>
        <v>0.7967527824877656</v>
      </c>
      <c r="R238" s="15"/>
    </row>
    <row r="239" spans="1:18">
      <c r="A239">
        <f t="shared" si="12"/>
        <v>2083</v>
      </c>
      <c r="B239" s="15"/>
      <c r="G239" s="3">
        <f>carboncycle!L339</f>
        <v>652.12475119062901</v>
      </c>
      <c r="H239" s="3">
        <f t="shared" si="13"/>
        <v>4.6195365844468341</v>
      </c>
      <c r="I239" s="3">
        <f t="shared" si="15"/>
        <v>3.2837202754843022</v>
      </c>
      <c r="J239" s="3">
        <f t="shared" si="14"/>
        <v>0.81068226308167279</v>
      </c>
      <c r="R239" s="15"/>
    </row>
    <row r="240" spans="1:18">
      <c r="A240">
        <f t="shared" si="12"/>
        <v>2084</v>
      </c>
      <c r="B240" s="15"/>
      <c r="G240" s="3">
        <f>carboncycle!L340</f>
        <v>655.47781140803954</v>
      </c>
      <c r="H240" s="3">
        <f t="shared" si="13"/>
        <v>4.6469744497365539</v>
      </c>
      <c r="I240" s="3">
        <f t="shared" si="15"/>
        <v>3.3180833143791464</v>
      </c>
      <c r="J240" s="3">
        <f t="shared" si="14"/>
        <v>0.82472911899211976</v>
      </c>
      <c r="R240" s="15"/>
    </row>
    <row r="241" spans="1:18">
      <c r="A241">
        <f t="shared" si="12"/>
        <v>2085</v>
      </c>
      <c r="B241" s="15"/>
      <c r="G241" s="3">
        <f>carboncycle!L341</f>
        <v>658.77137927711078</v>
      </c>
      <c r="H241" s="3">
        <f t="shared" si="13"/>
        <v>4.6737891894554195</v>
      </c>
      <c r="I241" s="3">
        <f t="shared" si="15"/>
        <v>3.3522054039766536</v>
      </c>
      <c r="J241" s="3">
        <f t="shared" si="14"/>
        <v>0.83889137082191811</v>
      </c>
      <c r="R241" s="15"/>
    </row>
    <row r="242" spans="1:18">
      <c r="A242">
        <f t="shared" si="12"/>
        <v>2086</v>
      </c>
      <c r="B242" s="15"/>
      <c r="G242" s="3">
        <f>carboncycle!L342</f>
        <v>662.00430006079819</v>
      </c>
      <c r="H242" s="3">
        <f t="shared" si="13"/>
        <v>4.6999801028806054</v>
      </c>
      <c r="I242" s="3">
        <f t="shared" si="15"/>
        <v>3.3860769943623477</v>
      </c>
      <c r="J242" s="3">
        <f t="shared" si="14"/>
        <v>0.85316699453023703</v>
      </c>
      <c r="R242" s="15"/>
    </row>
    <row r="243" spans="1:18">
      <c r="A243">
        <f t="shared" ref="A243:A306" si="16">1+A242</f>
        <v>2087</v>
      </c>
      <c r="B243" s="15"/>
      <c r="G243" s="3">
        <f>carboncycle!L343</f>
        <v>665.17548881609764</v>
      </c>
      <c r="H243" s="3">
        <f t="shared" si="13"/>
        <v>4.7255469360572651</v>
      </c>
      <c r="I243" s="3">
        <f t="shared" si="15"/>
        <v>3.4196888281711644</v>
      </c>
      <c r="J243" s="3">
        <f t="shared" si="14"/>
        <v>0.86755392332928338</v>
      </c>
      <c r="R243" s="15"/>
    </row>
    <row r="244" spans="1:18">
      <c r="A244">
        <f t="shared" si="16"/>
        <v>2088</v>
      </c>
      <c r="B244" s="15"/>
      <c r="G244" s="3">
        <f>carboncycle!L344</f>
        <v>668.28393081490935</v>
      </c>
      <c r="H244" s="3">
        <f t="shared" si="13"/>
        <v>4.7504898695610835</v>
      </c>
      <c r="I244" s="3">
        <f t="shared" si="15"/>
        <v>3.4530319434041554</v>
      </c>
      <c r="J244" s="3">
        <f t="shared" si="14"/>
        <v>0.8820500495887853</v>
      </c>
      <c r="R244" s="15"/>
    </row>
    <row r="245" spans="1:18">
      <c r="A245">
        <f t="shared" si="16"/>
        <v>2089</v>
      </c>
      <c r="B245" s="15"/>
      <c r="G245" s="3">
        <f>carboncycle!L345</f>
        <v>671.32868183684286</v>
      </c>
      <c r="H245" s="3">
        <f t="shared" si="13"/>
        <v>4.7748095062431606</v>
      </c>
      <c r="I245" s="3">
        <f t="shared" si="15"/>
        <v>3.4860976758059072</v>
      </c>
      <c r="J245" s="3">
        <f t="shared" si="14"/>
        <v>0.89665322674565662</v>
      </c>
      <c r="R245" s="15"/>
    </row>
    <row r="246" spans="1:18">
      <c r="A246">
        <f t="shared" si="16"/>
        <v>2090</v>
      </c>
      <c r="B246" s="15"/>
      <c r="G246" s="3">
        <f>carboncycle!L346</f>
        <v>674.30886833285945</v>
      </c>
      <c r="H246" s="3">
        <f t="shared" si="13"/>
        <v>4.7985068589510895</v>
      </c>
      <c r="I246" s="3">
        <f t="shared" si="15"/>
        <v>3.5188776608164929</v>
      </c>
      <c r="J246" s="3">
        <f t="shared" si="14"/>
        <v>0.91136127121631882</v>
      </c>
      <c r="R246" s="15"/>
    </row>
    <row r="247" spans="1:18">
      <c r="A247">
        <f t="shared" si="16"/>
        <v>2091</v>
      </c>
      <c r="B247" s="15"/>
      <c r="G247" s="3">
        <f>carboncycle!L347</f>
        <v>677.22368745924678</v>
      </c>
      <c r="H247" s="3">
        <f t="shared" si="13"/>
        <v>4.821583338222081</v>
      </c>
      <c r="I247" s="3">
        <f t="shared" si="15"/>
        <v>3.5513638351111925</v>
      </c>
      <c r="J247" s="3">
        <f t="shared" si="14"/>
        <v>0.92617196430924786</v>
      </c>
      <c r="R247" s="15"/>
    </row>
    <row r="248" spans="1:18">
      <c r="A248">
        <f t="shared" si="16"/>
        <v>2092</v>
      </c>
      <c r="B248" s="15"/>
      <c r="G248" s="3">
        <f>carboncycle!L348</f>
        <v>680.0724069820393</v>
      </c>
      <c r="H248" s="3">
        <f t="shared" si="13"/>
        <v>4.8440407399459788</v>
      </c>
      <c r="I248" s="3">
        <f t="shared" si="15"/>
        <v>3.5835484377406925</v>
      </c>
      <c r="J248" s="3">
        <f t="shared" si="14"/>
        <v>0.94108305413540294</v>
      </c>
      <c r="R248" s="15"/>
    </row>
    <row r="249" spans="1:18">
      <c r="A249">
        <f t="shared" si="16"/>
        <v>2093</v>
      </c>
      <c r="B249" s="15"/>
      <c r="G249" s="3">
        <f>carboncycle!L349</f>
        <v>682.85436505259213</v>
      </c>
      <c r="H249" s="3">
        <f t="shared" si="13"/>
        <v>4.8658812329979</v>
      </c>
      <c r="I249" s="3">
        <f t="shared" si="15"/>
        <v>3.6154240108840288</v>
      </c>
      <c r="J249" s="3">
        <f t="shared" si="14"/>
        <v>0.95609225751428095</v>
      </c>
      <c r="R249" s="15"/>
    </row>
    <row r="250" spans="1:18">
      <c r="A250">
        <f t="shared" si="16"/>
        <v>2094</v>
      </c>
      <c r="G250" s="3">
        <f>carboncycle!L350</f>
        <v>685.5689698556173</v>
      </c>
      <c r="H250" s="3">
        <f t="shared" si="13"/>
        <v>4.8871073468421589</v>
      </c>
      <c r="I250" s="3">
        <f t="shared" si="15"/>
        <v>3.6469834002261683</v>
      </c>
      <c r="J250" s="3">
        <f t="shared" si="14"/>
        <v>0.97119726187342115</v>
      </c>
    </row>
    <row r="251" spans="1:18">
      <c r="A251">
        <f t="shared" si="16"/>
        <v>2095</v>
      </c>
      <c r="G251" s="3">
        <f>carboncycle!L351</f>
        <v>688.21569913156816</v>
      </c>
      <c r="H251" s="3">
        <f t="shared" si="13"/>
        <v>4.907721959110904</v>
      </c>
      <c r="I251" s="3">
        <f t="shared" si="15"/>
        <v>3.6782197549718214</v>
      </c>
      <c r="J251" s="3">
        <f t="shared" si="14"/>
        <v>0.98639572713926471</v>
      </c>
    </row>
    <row r="252" spans="1:18">
      <c r="A252">
        <f t="shared" si="16"/>
        <v>2096</v>
      </c>
      <c r="G252" s="3">
        <f>carboncycle!L352</f>
        <v>690.79409957581879</v>
      </c>
      <c r="H252" s="3">
        <f t="shared" si="13"/>
        <v>4.9277282831625948</v>
      </c>
      <c r="I252" s="3">
        <f t="shared" si="15"/>
        <v>3.709126527506819</v>
      </c>
      <c r="J252" s="3">
        <f t="shared" si="14"/>
        <v>1.0016852876173536</v>
      </c>
    </row>
    <row r="253" spans="1:18">
      <c r="A253">
        <f t="shared" si="16"/>
        <v>2097</v>
      </c>
      <c r="G253" s="3">
        <f>carboncycle!L353</f>
        <v>693.30378611762512</v>
      </c>
      <c r="H253" s="3">
        <f t="shared" si="13"/>
        <v>4.9471298556270566</v>
      </c>
      <c r="I253" s="3">
        <f t="shared" si="15"/>
        <v>3.7396974727182095</v>
      </c>
      <c r="J253" s="3">
        <f t="shared" si="14"/>
        <v>1.0170635538599258</v>
      </c>
    </row>
    <row r="254" spans="1:18">
      <c r="A254">
        <f t="shared" si="16"/>
        <v>2098</v>
      </c>
      <c r="G254" s="3">
        <f>carboncycle!L354</f>
        <v>695.74444108236025</v>
      </c>
      <c r="H254" s="3">
        <f t="shared" si="13"/>
        <v>4.9659305239452971</v>
      </c>
      <c r="I254" s="3">
        <f t="shared" si="15"/>
        <v>3.7699266469840778</v>
      </c>
      <c r="J254" s="3">
        <f t="shared" si="14"/>
        <v>1.0325281145190408</v>
      </c>
    </row>
    <row r="255" spans="1:18">
      <c r="A255">
        <f t="shared" si="16"/>
        <v>2099</v>
      </c>
      <c r="G255" s="3">
        <f>carboncycle!L355</f>
        <v>698.11581324099802</v>
      </c>
      <c r="H255" s="3">
        <f t="shared" si="13"/>
        <v>4.9841344339136233</v>
      </c>
      <c r="I255" s="3">
        <f t="shared" si="15"/>
        <v>3.799808406844007</v>
      </c>
      <c r="J255" s="3">
        <f t="shared" si="14"/>
        <v>1.0480765381834423</v>
      </c>
    </row>
    <row r="256" spans="1:18">
      <c r="A256">
        <f t="shared" si="16"/>
        <v>2100</v>
      </c>
      <c r="G256" s="3">
        <f>carboncycle!L356</f>
        <v>700.41771675126029</v>
      </c>
      <c r="H256" s="3">
        <f t="shared" si="13"/>
        <v>5.0017460172427679</v>
      </c>
      <c r="I256" s="3">
        <f t="shared" si="15"/>
        <v>3.8293374073610287</v>
      </c>
      <c r="J256" s="3">
        <f t="shared" si="14"/>
        <v>1.0637063751974343</v>
      </c>
    </row>
    <row r="257" spans="1:10">
      <c r="A257">
        <f t="shared" si="16"/>
        <v>2101</v>
      </c>
      <c r="G257" s="3">
        <f>carboncycle!L357</f>
        <v>702.6500299952495</v>
      </c>
      <c r="H257" s="3">
        <f t="shared" si="13"/>
        <v>5.0187699791437801</v>
      </c>
      <c r="I257" s="3">
        <f t="shared" si="15"/>
        <v>3.858508600185897</v>
      </c>
      <c r="J257" s="3">
        <f t="shared" si="14"/>
        <v>1.0794151594601236</v>
      </c>
    </row>
    <row r="258" spans="1:10">
      <c r="A258">
        <f t="shared" si="16"/>
        <v>2102</v>
      </c>
      <c r="G258" s="3">
        <f>carboncycle!L358</f>
        <v>704.81269431875489</v>
      </c>
      <c r="H258" s="3">
        <f t="shared" si="13"/>
        <v>5.0352112859533413</v>
      </c>
      <c r="I258" s="3">
        <f t="shared" si="15"/>
        <v>3.8873172313345123</v>
      </c>
      <c r="J258" s="3">
        <f t="shared" si="14"/>
        <v>1.0952004102034461</v>
      </c>
    </row>
    <row r="259" spans="1:10">
      <c r="A259">
        <f t="shared" si="16"/>
        <v>2103</v>
      </c>
      <c r="G259" s="3">
        <f>carboncycle!L359</f>
        <v>706.90571267774567</v>
      </c>
      <c r="H259" s="3">
        <f t="shared" si="13"/>
        <v>5.0510751528118858</v>
      </c>
      <c r="I259" s="3">
        <f t="shared" si="15"/>
        <v>3.9157588386893591</v>
      </c>
      <c r="J259" s="3">
        <f t="shared" si="14"/>
        <v>1.1110596337474705</v>
      </c>
    </row>
    <row r="260" spans="1:10">
      <c r="A260">
        <f t="shared" si="16"/>
        <v>2104</v>
      </c>
      <c r="G260" s="3">
        <f>carboncycle!L360</f>
        <v>708.92914819784664</v>
      </c>
      <c r="H260" s="3">
        <f t="shared" si="13"/>
        <v>5.066367031408503</v>
      </c>
      <c r="I260" s="3">
        <f t="shared" si="15"/>
        <v>3.9438292492358493</v>
      </c>
      <c r="J260" s="3">
        <f t="shared" si="14"/>
        <v>1.1269903252315405</v>
      </c>
    </row>
    <row r="261" spans="1:10">
      <c r="A261">
        <f t="shared" si="16"/>
        <v>2105</v>
      </c>
      <c r="G261" s="3">
        <f>carboncycle!L361</f>
        <v>710.88312265283025</v>
      </c>
      <c r="H261" s="3">
        <f t="shared" si="13"/>
        <v>5.0810925978070163</v>
      </c>
      <c r="I261" s="3">
        <f t="shared" si="15"/>
        <v>3.9715245760445264</v>
      </c>
      <c r="J261" s="3">
        <f t="shared" si="14"/>
        <v>1.1429899703198849</v>
      </c>
    </row>
    <row r="262" spans="1:10">
      <c r="A262">
        <f t="shared" si="16"/>
        <v>2106</v>
      </c>
      <c r="G262" s="3">
        <f>carboncycle!L362</f>
        <v>712.76781486835318</v>
      </c>
      <c r="H262" s="3">
        <f t="shared" si="13"/>
        <v>5.0952577403679271</v>
      </c>
      <c r="I262" s="3">
        <f t="shared" si="15"/>
        <v>3.998841215010144</v>
      </c>
      <c r="J262" s="3">
        <f t="shared" si="14"/>
        <v>1.159056046880401</v>
      </c>
    </row>
    <row r="263" spans="1:10">
      <c r="A263">
        <f t="shared" si="16"/>
        <v>2107</v>
      </c>
      <c r="G263" s="3">
        <f>carboncycle!L363</f>
        <v>714.58345905732108</v>
      </c>
      <c r="H263" s="3">
        <f t="shared" ref="H263:H326" si="17">H$3*LN(G263/G$3)</f>
        <v>5.1088685477810794</v>
      </c>
      <c r="I263" s="3">
        <f t="shared" si="15"/>
        <v>4.0257758413586942</v>
      </c>
      <c r="J263" s="3">
        <f t="shared" ref="J263:J326" si="18">J262+J$3*(I262-J262)</f>
        <v>1.175186026635378</v>
      </c>
    </row>
    <row r="264" spans="1:10">
      <c r="A264">
        <f t="shared" si="16"/>
        <v>2108</v>
      </c>
      <c r="G264" s="3">
        <f>carboncycle!L364</f>
        <v>716.33034309336631</v>
      </c>
      <c r="H264" s="3">
        <f t="shared" si="17"/>
        <v>5.121931297223834</v>
      </c>
      <c r="I264" s="3">
        <f t="shared" ref="I264:I327" si="19">I263+I$3*(I$4*H264-I263)+I$5*(J263-I263)</f>
        <v>4.0523254059335247</v>
      </c>
      <c r="J264" s="3">
        <f t="shared" si="18"/>
        <v>1.1913773767830065</v>
      </c>
    </row>
    <row r="265" spans="1:10">
      <c r="A265">
        <f t="shared" si="16"/>
        <v>2109</v>
      </c>
      <c r="G265" s="3">
        <f>carboncycle!L365</f>
        <v>718.00880672899802</v>
      </c>
      <c r="H265" s="3">
        <f t="shared" si="17"/>
        <v>5.1344524426595139</v>
      </c>
      <c r="I265" s="3">
        <f t="shared" si="19"/>
        <v>4.0784871312717357</v>
      </c>
      <c r="J265" s="3">
        <f t="shared" si="18"/>
        <v>1.2076275615885814</v>
      </c>
    </row>
    <row r="266" spans="1:10">
      <c r="A266">
        <f t="shared" si="16"/>
        <v>2110</v>
      </c>
      <c r="G266" s="3">
        <f>carboncycle!L366</f>
        <v>719.61923976500429</v>
      </c>
      <c r="H266" s="3">
        <f t="shared" si="17"/>
        <v>5.1464386032905676</v>
      </c>
      <c r="I266" s="3">
        <f t="shared" si="19"/>
        <v>4.1042585074821059</v>
      </c>
      <c r="J266" s="3">
        <f t="shared" si="18"/>
        <v>1.2239340439443818</v>
      </c>
    </row>
    <row r="267" spans="1:10">
      <c r="A267">
        <f t="shared" si="16"/>
        <v>2111</v>
      </c>
      <c r="G267" s="3">
        <f>carboncycle!L367</f>
        <v>721.16208017767406</v>
      </c>
      <c r="H267" s="3">
        <f t="shared" si="17"/>
        <v>5.157896552180568</v>
      </c>
      <c r="I267" s="3">
        <f t="shared" si="19"/>
        <v>4.1296372879358252</v>
      </c>
      <c r="J267" s="3">
        <f t="shared" si="18"/>
        <v>1.2402942868972759</v>
      </c>
    </row>
    <row r="268" spans="1:10">
      <c r="A268">
        <f t="shared" si="16"/>
        <v>2112</v>
      </c>
      <c r="G268" s="3">
        <f>carboncycle!L368</f>
        <v>722.63781221035822</v>
      </c>
      <c r="H268" s="3">
        <f t="shared" si="17"/>
        <v>5.1688332050587222</v>
      </c>
      <c r="I268" s="3">
        <f t="shared" si="19"/>
        <v>4.1546214847813401</v>
      </c>
      <c r="J268" s="3">
        <f t="shared" si="18"/>
        <v>1.2567057551431748</v>
      </c>
    </row>
    <row r="269" spans="1:10">
      <c r="A269">
        <f t="shared" si="16"/>
        <v>2113</v>
      </c>
      <c r="G269" s="3">
        <f>carboncycle!L369</f>
        <v>724.04696443580224</v>
      </c>
      <c r="H269" s="3">
        <f t="shared" si="17"/>
        <v>5.1792556093199886</v>
      </c>
      <c r="I269" s="3">
        <f t="shared" si="19"/>
        <v>4.1792093642946124</v>
      </c>
      <c r="J269" s="3">
        <f t="shared" si="18"/>
        <v>1.2731659164875195</v>
      </c>
    </row>
    <row r="270" spans="1:10">
      <c r="A270">
        <f t="shared" si="16"/>
        <v>2114</v>
      </c>
      <c r="G270" s="3">
        <f>carboncycle!L370</f>
        <v>725.39010779556475</v>
      </c>
      <c r="H270" s="3">
        <f t="shared" si="17"/>
        <v>5.1891709332333056</v>
      </c>
      <c r="I270" s="3">
        <f t="shared" si="19"/>
        <v>4.2033994420761038</v>
      </c>
      <c r="J270" s="3">
        <f t="shared" si="18"/>
        <v>1.2896722432710639</v>
      </c>
    </row>
    <row r="271" spans="1:10">
      <c r="A271">
        <f t="shared" si="16"/>
        <v>2115</v>
      </c>
      <c r="G271" s="3">
        <f>carboncycle!L371</f>
        <v>726.66785362269184</v>
      </c>
      <c r="H271" s="3">
        <f t="shared" si="17"/>
        <v>5.1985864553697061</v>
      </c>
      <c r="I271" s="3">
        <f t="shared" si="19"/>
        <v>4.2271904781057401</v>
      </c>
      <c r="J271" s="3">
        <f t="shared" si="18"/>
        <v>1.3062222137602766</v>
      </c>
    </row>
    <row r="272" spans="1:10">
      <c r="A272">
        <f t="shared" si="16"/>
        <v>2116</v>
      </c>
      <c r="G272" s="3">
        <f>carboncycle!L372</f>
        <v>727.88085165363964</v>
      </c>
      <c r="H272" s="3">
        <f t="shared" si="17"/>
        <v>5.2075095542613514</v>
      </c>
      <c r="I272" s="3">
        <f t="shared" si="19"/>
        <v>4.2505814716670747</v>
      </c>
      <c r="J272" s="3">
        <f t="shared" si="18"/>
        <v>1.3228133135017588</v>
      </c>
    </row>
    <row r="273" spans="1:10">
      <c r="A273">
        <f t="shared" si="16"/>
        <v>2117</v>
      </c>
      <c r="G273" s="3">
        <f>carboncycle!L373</f>
        <v>729.02978803523911</v>
      </c>
      <c r="H273" s="3">
        <f t="shared" si="17"/>
        <v>5.2159476983017026</v>
      </c>
      <c r="I273" s="3">
        <f t="shared" si="19"/>
        <v>4.2735716561517929</v>
      </c>
      <c r="J273" s="3">
        <f t="shared" si="18"/>
        <v>1.3394430366401378</v>
      </c>
    </row>
    <row r="274" spans="1:10">
      <c r="A274">
        <f t="shared" si="16"/>
        <v>2118</v>
      </c>
      <c r="G274" s="3">
        <f>carboncycle!L374</f>
        <v>730.11538333227622</v>
      </c>
      <c r="H274" s="3">
        <f t="shared" si="17"/>
        <v>5.2239084358961971</v>
      </c>
      <c r="I274" s="3">
        <f t="shared" si="19"/>
        <v>4.2961604937555995</v>
      </c>
      <c r="J274" s="3">
        <f t="shared" si="18"/>
        <v>1.3561088871989639</v>
      </c>
    </row>
    <row r="275" spans="1:10">
      <c r="A275">
        <f t="shared" si="16"/>
        <v>2119</v>
      </c>
      <c r="G275" s="3">
        <f>carboncycle!L375</f>
        <v>731.13839054102414</v>
      </c>
      <c r="H275" s="3">
        <f t="shared" si="17"/>
        <v>5.231399385871927</v>
      </c>
      <c r="I275" s="3">
        <f t="shared" si="19"/>
        <v>4.3183476700764185</v>
      </c>
      <c r="J275" s="3">
        <f t="shared" si="18"/>
        <v>1.3728083803242057</v>
      </c>
    </row>
    <row r="276" spans="1:10">
      <c r="A276">
        <f t="shared" si="16"/>
        <v>2120</v>
      </c>
      <c r="G276" s="3">
        <f>carboncycle!L376</f>
        <v>732.09959311380089</v>
      </c>
      <c r="H276" s="3">
        <f t="shared" si="17"/>
        <v>5.2384282281538876</v>
      </c>
      <c r="I276" s="3">
        <f t="shared" si="19"/>
        <v>4.3401330886256879</v>
      </c>
      <c r="J276" s="3">
        <f t="shared" si="18"/>
        <v>1.3895390434899983</v>
      </c>
    </row>
    <row r="277" spans="1:10">
      <c r="A277">
        <f t="shared" si="16"/>
        <v>2121</v>
      </c>
      <c r="G277" s="3">
        <f>carboncycle!L377</f>
        <v>732.99980299936533</v>
      </c>
      <c r="H277" s="3">
        <f t="shared" si="17"/>
        <v>5.2450026947144863</v>
      </c>
      <c r="I277" s="3">
        <f t="shared" si="19"/>
        <v>4.36151686526338</v>
      </c>
      <c r="J277" s="3">
        <f t="shared" si="18"/>
        <v>1.4062984176663691</v>
      </c>
    </row>
    <row r="278" spans="1:10">
      <c r="A278">
        <f t="shared" si="16"/>
        <v>2122</v>
      </c>
      <c r="G278" s="3">
        <f>carboncycle!L378</f>
        <v>733.83985870367997</v>
      </c>
      <c r="H278" s="3">
        <f t="shared" si="17"/>
        <v>5.251130560802066</v>
      </c>
      <c r="I278" s="3">
        <f t="shared" si="19"/>
        <v>4.3824993225671793</v>
      </c>
      <c r="J278" s="3">
        <f t="shared" si="18"/>
        <v>1.4230840584487201</v>
      </c>
    </row>
    <row r="279" spans="1:10">
      <c r="A279">
        <f t="shared" si="16"/>
        <v>2123</v>
      </c>
      <c r="G279" s="3">
        <f>carboncycle!L379</f>
        <v>734.62062337527937</v>
      </c>
      <c r="H279" s="3">
        <f t="shared" si="17"/>
        <v>5.2568196364532618</v>
      </c>
      <c r="I279" s="3">
        <f t="shared" si="19"/>
        <v>4.4030809841460679</v>
      </c>
      <c r="J279" s="3">
        <f t="shared" si="18"/>
        <v>1.439893537148913</v>
      </c>
    </row>
    <row r="280" spans="1:10">
      <c r="A280">
        <f t="shared" si="16"/>
        <v>2124</v>
      </c>
      <c r="G280" s="3">
        <f>carboncycle!L380</f>
        <v>735.34298291919504</v>
      </c>
      <c r="H280" s="3">
        <f t="shared" si="17"/>
        <v>5.2620777582931302</v>
      </c>
      <c r="I280" s="3">
        <f t="shared" si="19"/>
        <v>4.4232625689083216</v>
      </c>
      <c r="J280" s="3">
        <f t="shared" si="18"/>
        <v>1.4567244418478569</v>
      </c>
    </row>
    <row r="281" spans="1:10">
      <c r="A281">
        <f t="shared" si="16"/>
        <v>2125</v>
      </c>
      <c r="G281" s="3">
        <f>carboncycle!L381</f>
        <v>736.007844143086</v>
      </c>
      <c r="H281" s="3">
        <f t="shared" si="17"/>
        <v>5.2669127816261003</v>
      </c>
      <c r="I281" s="3">
        <f t="shared" si="19"/>
        <v>4.4430449852936924</v>
      </c>
      <c r="J281" s="3">
        <f t="shared" si="18"/>
        <v>1.4735743784095603</v>
      </c>
    </row>
    <row r="282" spans="1:10">
      <c r="A282">
        <f t="shared" si="16"/>
        <v>2126</v>
      </c>
      <c r="G282" s="3">
        <f>carboncycle!L382</f>
        <v>736.61613293892628</v>
      </c>
      <c r="H282" s="3">
        <f t="shared" si="17"/>
        <v>5.2713325728198877</v>
      </c>
      <c r="I282" s="3">
        <f t="shared" si="19"/>
        <v>4.4624293254792953</v>
      </c>
      <c r="J282" s="3">
        <f t="shared" si="18"/>
        <v>1.4904409714566622</v>
      </c>
    </row>
    <row r="283" spans="1:10">
      <c r="A283">
        <f t="shared" si="16"/>
        <v>2127</v>
      </c>
      <c r="G283" s="3">
        <f>carboncycle!L383</f>
        <v>737.16879250330635</v>
      </c>
      <c r="H283" s="3">
        <f t="shared" si="17"/>
        <v>5.2753450019837125</v>
      </c>
      <c r="I283" s="3">
        <f t="shared" si="19"/>
        <v>4.4814168595684363</v>
      </c>
      <c r="J283" s="3">
        <f t="shared" si="18"/>
        <v>1.5073218653075107</v>
      </c>
    </row>
    <row r="284" spans="1:10">
      <c r="A284">
        <f t="shared" si="16"/>
        <v>2128</v>
      </c>
      <c r="G284" s="3">
        <f>carboncycle!L384</f>
        <v>737.6667815991068</v>
      </c>
      <c r="H284" s="3">
        <f t="shared" si="17"/>
        <v>5.2789579359413255</v>
      </c>
      <c r="I284" s="3">
        <f t="shared" si="19"/>
        <v>4.5000090297713244</v>
      </c>
      <c r="J284" s="3">
        <f t="shared" si="18"/>
        <v>1.5242147248749127</v>
      </c>
    </row>
    <row r="285" spans="1:10">
      <c r="A285">
        <f t="shared" si="16"/>
        <v>2129</v>
      </c>
      <c r="G285" s="3">
        <f>carboncycle!L385</f>
        <v>738.11107286101583</v>
      </c>
      <c r="H285" s="3">
        <f t="shared" si="17"/>
        <v>5.2821792314985672</v>
      </c>
      <c r="I285" s="3">
        <f t="shared" si="19"/>
        <v>4.5182074445863289</v>
      </c>
      <c r="J285" s="3">
        <f t="shared" si="18"/>
        <v>1.5411172365267243</v>
      </c>
    </row>
    <row r="286" spans="1:10">
      <c r="A286">
        <f t="shared" si="16"/>
        <v>2130</v>
      </c>
      <c r="G286" s="3">
        <f>carboncycle!L386</f>
        <v>738.50265114707065</v>
      </c>
      <c r="H286" s="3">
        <f t="shared" si="17"/>
        <v>5.2850167290044361</v>
      </c>
      <c r="I286" s="3">
        <f t="shared" si="19"/>
        <v>4.5360138729901029</v>
      </c>
      <c r="J286" s="3">
        <f t="shared" si="18"/>
        <v>1.5580271089085029</v>
      </c>
    </row>
    <row r="287" spans="1:10">
      <c r="A287">
        <f t="shared" si="16"/>
        <v>2131</v>
      </c>
      <c r="G287" s="3">
        <f>carboncycle!L387</f>
        <v>738.84251193813884</v>
      </c>
      <c r="H287" s="3">
        <f t="shared" si="17"/>
        <v>5.2874782462039684</v>
      </c>
      <c r="I287" s="3">
        <f t="shared" si="19"/>
        <v>4.5534302386445873</v>
      </c>
      <c r="J287" s="3">
        <f t="shared" si="18"/>
        <v>1.5749420737284865</v>
      </c>
    </row>
    <row r="288" spans="1:10">
      <c r="A288">
        <f t="shared" si="16"/>
        <v>2132</v>
      </c>
      <c r="G288" s="3">
        <f>carboncycle!L388</f>
        <v>739.1316597869627</v>
      </c>
      <c r="H288" s="3">
        <f t="shared" si="17"/>
        <v>5.2895715723804848</v>
      </c>
      <c r="I288" s="3">
        <f t="shared" si="19"/>
        <v>4.5704586141285741</v>
      </c>
      <c r="J288" s="3">
        <f t="shared" si="18"/>
        <v>1.59185988650521</v>
      </c>
    </row>
    <row r="289" spans="1:10">
      <c r="A289">
        <f t="shared" si="16"/>
        <v>2133</v>
      </c>
      <c r="G289" s="3">
        <f>carboncycle!L389</f>
        <v>739.3711068181733</v>
      </c>
      <c r="H289" s="3">
        <f t="shared" si="17"/>
        <v>5.2913044627843604</v>
      </c>
      <c r="I289" s="3">
        <f t="shared" si="19"/>
        <v>4.5871012152011685</v>
      </c>
      <c r="J289" s="3">
        <f t="shared" si="18"/>
        <v>1.6087783272781107</v>
      </c>
    </row>
    <row r="290" spans="1:10">
      <c r="A290">
        <f t="shared" si="16"/>
        <v>2134</v>
      </c>
      <c r="G290" s="3">
        <f>carboncycle!L390</f>
        <v>739.56187128034412</v>
      </c>
      <c r="H290" s="3">
        <f t="shared" si="17"/>
        <v>5.2926846333443347</v>
      </c>
      <c r="I290" s="3">
        <f t="shared" si="19"/>
        <v>4.6033603951041355</v>
      </c>
      <c r="J290" s="3">
        <f t="shared" si="18"/>
        <v>1.6256952012815136</v>
      </c>
    </row>
    <row r="291" spans="1:10">
      <c r="A291">
        <f t="shared" si="16"/>
        <v>2135</v>
      </c>
      <c r="G291" s="3">
        <f>carboncycle!L391</f>
        <v>739.70497615110025</v>
      </c>
      <c r="H291" s="3">
        <f t="shared" si="17"/>
        <v>5.2937197556581523</v>
      </c>
      <c r="I291" s="3">
        <f t="shared" si="19"/>
        <v>4.619238638909791</v>
      </c>
      <c r="J291" s="3">
        <f t="shared" si="18"/>
        <v>1.642608339582426</v>
      </c>
    </row>
    <row r="292" spans="1:10">
      <c r="A292">
        <f t="shared" si="16"/>
        <v>2136</v>
      </c>
      <c r="G292" s="3">
        <f>carboncycle!L392</f>
        <v>739.80144779567104</v>
      </c>
      <c r="H292" s="3">
        <f t="shared" si="17"/>
        <v>5.2944174522559262</v>
      </c>
      <c r="I292" s="3">
        <f t="shared" si="19"/>
        <v>4.6347385579206932</v>
      </c>
      <c r="J292" s="3">
        <f t="shared" si="18"/>
        <v>1.6595155996826054</v>
      </c>
    </row>
    <row r="293" spans="1:10">
      <c r="A293">
        <f t="shared" si="16"/>
        <v>2137</v>
      </c>
      <c r="G293" s="3">
        <f>carboncycle!L393</f>
        <v>739.85231467994822</v>
      </c>
      <c r="H293" s="3">
        <f t="shared" si="17"/>
        <v>5.2947852921356207</v>
      </c>
      <c r="I293" s="3">
        <f t="shared" si="19"/>
        <v>4.649862884127165</v>
      </c>
      <c r="J293" s="3">
        <f t="shared" si="18"/>
        <v>1.6764148660853977</v>
      </c>
    </row>
    <row r="294" spans="1:10">
      <c r="A294">
        <f t="shared" si="16"/>
        <v>2138</v>
      </c>
      <c r="G294" s="3">
        <f>carboncycle!L394</f>
        <v>739.85860613689749</v>
      </c>
      <c r="H294" s="3">
        <f t="shared" si="17"/>
        <v>5.2948307865551127</v>
      </c>
      <c r="I294" s="3">
        <f t="shared" si="19"/>
        <v>4.6646144647280225</v>
      </c>
      <c r="J294" s="3">
        <f t="shared" si="18"/>
        <v>1.6933040508278749</v>
      </c>
    </row>
    <row r="295" spans="1:10">
      <c r="A295">
        <f t="shared" si="16"/>
        <v>2139</v>
      </c>
      <c r="G295" s="3">
        <f>carboncycle!L395</f>
        <v>739.82135118963424</v>
      </c>
      <c r="H295" s="3">
        <f t="shared" si="17"/>
        <v>5.2945613850985156</v>
      </c>
      <c r="I295" s="3">
        <f t="shared" si="19"/>
        <v>4.6789962567202492</v>
      </c>
      <c r="J295" s="3">
        <f t="shared" si="18"/>
        <v>1.7101810939788278</v>
      </c>
    </row>
    <row r="296" spans="1:10">
      <c r="A296">
        <f t="shared" si="16"/>
        <v>2140</v>
      </c>
      <c r="G296" s="3">
        <f>carboncycle!L396</f>
        <v>739.74157742324792</v>
      </c>
      <c r="H296" s="3">
        <f t="shared" si="17"/>
        <v>5.2939844719543343</v>
      </c>
      <c r="I296" s="3">
        <f t="shared" si="19"/>
        <v>4.6930113215612979</v>
      </c>
      <c r="J296" s="3">
        <f t="shared" si="18"/>
        <v>1.7270439641031992</v>
      </c>
    </row>
    <row r="297" spans="1:10">
      <c r="A297">
        <f t="shared" si="16"/>
        <v>2141</v>
      </c>
      <c r="G297" s="3">
        <f>carboncycle!L397</f>
        <v>739.62030992427231</v>
      </c>
      <c r="H297" s="3">
        <f t="shared" si="17"/>
        <v>5.2931073625377376</v>
      </c>
      <c r="I297" s="3">
        <f t="shared" si="19"/>
        <v>4.7066628199115215</v>
      </c>
      <c r="J297" s="3">
        <f t="shared" si="18"/>
        <v>1.7438906586935612</v>
      </c>
    </row>
    <row r="298" spans="1:10">
      <c r="A298">
        <f t="shared" si="16"/>
        <v>2142</v>
      </c>
      <c r="G298" s="3">
        <f>carboncycle!L398</f>
        <v>739.45857023879341</v>
      </c>
      <c r="H298" s="3">
        <f t="shared" si="17"/>
        <v>5.2919373000990593</v>
      </c>
      <c r="I298" s="3">
        <f t="shared" si="19"/>
        <v>4.719954006453424</v>
      </c>
      <c r="J298" s="3">
        <f t="shared" si="18"/>
        <v>1.7607192045692792</v>
      </c>
    </row>
    <row r="299" spans="1:10">
      <c r="A299">
        <f t="shared" si="16"/>
        <v>2143</v>
      </c>
      <c r="G299" s="3">
        <f>carboncycle!L399</f>
        <v>739.25737547502354</v>
      </c>
      <c r="H299" s="3">
        <f t="shared" si="17"/>
        <v>5.2904814532260591</v>
      </c>
      <c r="I299" s="3">
        <f t="shared" si="19"/>
        <v>4.732888224811262</v>
      </c>
      <c r="J299" s="3">
        <f t="shared" si="18"/>
        <v>1.7775276582439812</v>
      </c>
    </row>
    <row r="300" spans="1:10">
      <c r="A300">
        <f t="shared" si="16"/>
        <v>2144</v>
      </c>
      <c r="G300" s="3">
        <f>carboncycle!L400</f>
        <v>739.017737211449</v>
      </c>
      <c r="H300" s="3">
        <f t="shared" si="17"/>
        <v>5.2887469117860375</v>
      </c>
      <c r="I300" s="3">
        <f t="shared" si="19"/>
        <v>4.7454689025215524</v>
      </c>
      <c r="J300" s="3">
        <f t="shared" si="18"/>
        <v>1.7943141062620833</v>
      </c>
    </row>
    <row r="301" spans="1:10">
      <c r="A301">
        <f t="shared" si="16"/>
        <v>2145</v>
      </c>
      <c r="G301" s="3">
        <f>carboncycle!L401</f>
        <v>738.74066113961419</v>
      </c>
      <c r="H301" s="3">
        <f t="shared" si="17"/>
        <v>5.2867406880307328</v>
      </c>
      <c r="I301" s="3">
        <f t="shared" si="19"/>
        <v>4.757699546204436</v>
      </c>
      <c r="J301" s="3">
        <f t="shared" si="18"/>
        <v>1.8110766655048371</v>
      </c>
    </row>
    <row r="302" spans="1:10">
      <c r="A302">
        <f t="shared" si="16"/>
        <v>2146</v>
      </c>
      <c r="G302" s="3">
        <f>carboncycle!L402</f>
        <v>738.42714481302892</v>
      </c>
      <c r="H302" s="3">
        <f t="shared" si="17"/>
        <v>5.2844697038329205</v>
      </c>
      <c r="I302" s="3">
        <f t="shared" si="19"/>
        <v>4.7695837365211524</v>
      </c>
      <c r="J302" s="3">
        <f t="shared" si="18"/>
        <v>1.8278134834672108</v>
      </c>
    </row>
    <row r="303" spans="1:10">
      <c r="A303">
        <f t="shared" si="16"/>
        <v>2147</v>
      </c>
      <c r="G303" s="3">
        <f>carboncycle!L403</f>
        <v>738.07818113046301</v>
      </c>
      <c r="H303" s="3">
        <f t="shared" si="17"/>
        <v>5.2819408193058077</v>
      </c>
      <c r="I303" s="3">
        <f t="shared" si="19"/>
        <v>4.7811251241416137</v>
      </c>
      <c r="J303" s="3">
        <f t="shared" si="18"/>
        <v>1.8445227385045573</v>
      </c>
    </row>
    <row r="304" spans="1:10">
      <c r="A304">
        <f t="shared" si="16"/>
        <v>2148</v>
      </c>
      <c r="G304" s="3">
        <f>carboncycle!L404</f>
        <v>737.69474479309054</v>
      </c>
      <c r="H304" s="3">
        <f t="shared" si="17"/>
        <v>5.2791607378785521</v>
      </c>
      <c r="I304" s="3">
        <f t="shared" si="19"/>
        <v>4.7923274230548589</v>
      </c>
      <c r="J304" s="3">
        <f t="shared" si="18"/>
        <v>1.8612026400549757</v>
      </c>
    </row>
    <row r="305" spans="1:10">
      <c r="A305">
        <f t="shared" si="16"/>
        <v>2149</v>
      </c>
      <c r="G305" s="3">
        <f>carboncycle!L405</f>
        <v>737.27783148353296</v>
      </c>
      <c r="H305" s="3">
        <f t="shared" si="17"/>
        <v>5.2761362934903513</v>
      </c>
      <c r="I305" s="3">
        <f t="shared" si="19"/>
        <v>4.8031944125487565</v>
      </c>
      <c r="J305" s="3">
        <f t="shared" si="18"/>
        <v>1.8778514288224151</v>
      </c>
    </row>
    <row r="306" spans="1:10">
      <c r="A306">
        <f t="shared" si="16"/>
        <v>2150</v>
      </c>
      <c r="G306" s="3">
        <f>carboncycle!L406</f>
        <v>736.82833019785073</v>
      </c>
      <c r="H306" s="3">
        <f t="shared" si="17"/>
        <v>5.272873527191086</v>
      </c>
      <c r="I306" s="3">
        <f t="shared" si="19"/>
        <v>4.8137299119666475</v>
      </c>
      <c r="J306" s="3">
        <f t="shared" si="18"/>
        <v>1.8944673769699807</v>
      </c>
    </row>
    <row r="307" spans="1:10">
      <c r="A307">
        <f t="shared" ref="A307:A370" si="20">1+A306</f>
        <v>2151</v>
      </c>
      <c r="G307" s="3">
        <f>carboncycle!L407</f>
        <v>736.34743863390327</v>
      </c>
      <c r="H307" s="3">
        <f t="shared" si="17"/>
        <v>5.269380705746511</v>
      </c>
      <c r="I307" s="3">
        <f t="shared" si="19"/>
        <v>4.8239378450814714</v>
      </c>
      <c r="J307" s="3">
        <f t="shared" si="18"/>
        <v>1.9110487881687617</v>
      </c>
    </row>
    <row r="308" spans="1:10">
      <c r="A308">
        <f t="shared" si="20"/>
        <v>2152</v>
      </c>
      <c r="G308" s="3">
        <f>carboncycle!L408</f>
        <v>735.83526449018939</v>
      </c>
      <c r="H308" s="3">
        <f t="shared" si="17"/>
        <v>5.265658162649645</v>
      </c>
      <c r="I308" s="3">
        <f t="shared" si="19"/>
        <v>4.8338220035499608</v>
      </c>
      <c r="J308" s="3">
        <f t="shared" si="18"/>
        <v>1.9275939980120258</v>
      </c>
    </row>
    <row r="309" spans="1:10">
      <c r="A309">
        <f t="shared" si="20"/>
        <v>2153</v>
      </c>
      <c r="G309" s="3">
        <f>carboncycle!L409</f>
        <v>735.29564940840919</v>
      </c>
      <c r="H309" s="3">
        <f t="shared" si="17"/>
        <v>5.2617333714706636</v>
      </c>
      <c r="I309" s="3">
        <f t="shared" si="19"/>
        <v>4.8433868497522061</v>
      </c>
      <c r="J309" s="3">
        <f t="shared" si="18"/>
        <v>1.9441013730834813</v>
      </c>
    </row>
    <row r="310" spans="1:10">
      <c r="A310">
        <f t="shared" si="20"/>
        <v>2154</v>
      </c>
      <c r="G310" s="3">
        <f>carboncycle!L410</f>
        <v>734.71908140872415</v>
      </c>
      <c r="H310" s="3">
        <f t="shared" si="17"/>
        <v>5.2575366258301948</v>
      </c>
      <c r="I310" s="3">
        <f t="shared" si="19"/>
        <v>4.8526346366330717</v>
      </c>
      <c r="J310" s="3">
        <f t="shared" si="18"/>
        <v>1.9605693145909597</v>
      </c>
    </row>
    <row r="311" spans="1:10">
      <c r="A311">
        <f t="shared" si="20"/>
        <v>2155</v>
      </c>
      <c r="G311" s="3">
        <f>carboncycle!L411</f>
        <v>734.14480771407921</v>
      </c>
      <c r="H311" s="3">
        <f t="shared" si="17"/>
        <v>5.2533533050396954</v>
      </c>
      <c r="I311" s="3">
        <f t="shared" si="19"/>
        <v>4.8615759246423647</v>
      </c>
      <c r="J311" s="3">
        <f t="shared" si="18"/>
        <v>1.9769962456201589</v>
      </c>
    </row>
    <row r="312" spans="1:10">
      <c r="A312">
        <f t="shared" si="20"/>
        <v>2156</v>
      </c>
      <c r="G312" s="3">
        <f>carboncycle!L412</f>
        <v>733.42911993500286</v>
      </c>
      <c r="H312" s="3">
        <f t="shared" si="17"/>
        <v>5.2481352647768462</v>
      </c>
      <c r="I312" s="3">
        <f t="shared" si="19"/>
        <v>4.8701900861782139</v>
      </c>
      <c r="J312" s="3">
        <f t="shared" si="18"/>
        <v>1.9933806581970051</v>
      </c>
    </row>
    <row r="313" spans="1:10">
      <c r="A313">
        <f t="shared" si="20"/>
        <v>2157</v>
      </c>
      <c r="G313" s="3">
        <f>carboncycle!L413</f>
        <v>733.13234849642072</v>
      </c>
      <c r="H313" s="3">
        <f t="shared" si="17"/>
        <v>5.2459700269027261</v>
      </c>
      <c r="I313" s="3">
        <f t="shared" si="19"/>
        <v>4.8785773854286418</v>
      </c>
      <c r="J313" s="3">
        <f t="shared" si="18"/>
        <v>2.0097209357479384</v>
      </c>
    </row>
    <row r="314" spans="1:10">
      <c r="A314">
        <f t="shared" si="20"/>
        <v>2158</v>
      </c>
      <c r="G314" s="3">
        <f>carboncycle!L414</f>
        <v>731.03471796866654</v>
      </c>
      <c r="H314" s="3">
        <f t="shared" si="17"/>
        <v>5.2306407229477978</v>
      </c>
      <c r="I314" s="3">
        <f t="shared" si="19"/>
        <v>4.8863577957071129</v>
      </c>
      <c r="J314" s="3">
        <f t="shared" si="18"/>
        <v>2.026016040382125</v>
      </c>
    </row>
    <row r="315" spans="1:10">
      <c r="A315">
        <f t="shared" si="20"/>
        <v>2159</v>
      </c>
      <c r="G315" s="3">
        <f>carboncycle!L415</f>
        <v>736.17211299245537</v>
      </c>
      <c r="H315" s="3">
        <f t="shared" si="17"/>
        <v>5.2681067095063341</v>
      </c>
      <c r="I315" s="3">
        <f t="shared" si="19"/>
        <v>4.8951038194415117</v>
      </c>
      <c r="J315" s="3">
        <f t="shared" si="18"/>
        <v>2.0422627815523708</v>
      </c>
    </row>
    <row r="316" spans="1:10">
      <c r="A316">
        <f t="shared" si="20"/>
        <v>2160</v>
      </c>
      <c r="G316" s="3">
        <f>carboncycle!L416</f>
        <v>733.67899890822946</v>
      </c>
      <c r="H316" s="3">
        <f t="shared" si="17"/>
        <v>5.2499576969514337</v>
      </c>
      <c r="I316" s="3">
        <f t="shared" si="19"/>
        <v>4.9031474996077664</v>
      </c>
      <c r="J316" s="3">
        <f t="shared" si="18"/>
        <v>2.0584669186475812</v>
      </c>
    </row>
    <row r="317" spans="1:10">
      <c r="A317">
        <f t="shared" si="20"/>
        <v>2161</v>
      </c>
      <c r="G317" s="3">
        <f>carboncycle!L417</f>
        <v>731.26578946327368</v>
      </c>
      <c r="H317" s="3">
        <f t="shared" si="17"/>
        <v>5.2323315279501275</v>
      </c>
      <c r="I317" s="3">
        <f t="shared" si="19"/>
        <v>4.9105270630079554</v>
      </c>
      <c r="J317" s="3">
        <f t="shared" si="18"/>
        <v>2.0746247043474351</v>
      </c>
    </row>
    <row r="318" spans="1:10">
      <c r="A318">
        <f t="shared" si="20"/>
        <v>2162</v>
      </c>
      <c r="G318" s="3">
        <f>carboncycle!L418</f>
        <v>729.21593126892128</v>
      </c>
      <c r="H318" s="3">
        <f t="shared" si="17"/>
        <v>5.2173135398638282</v>
      </c>
      <c r="I318" s="3">
        <f t="shared" si="19"/>
        <v>4.9173407822295525</v>
      </c>
      <c r="J318" s="3">
        <f t="shared" si="18"/>
        <v>2.0907326297446267</v>
      </c>
    </row>
    <row r="319" spans="1:10">
      <c r="A319">
        <f t="shared" si="20"/>
        <v>2163</v>
      </c>
      <c r="G319" s="3">
        <f>carboncycle!L419</f>
        <v>726.83470768818336</v>
      </c>
      <c r="H319" s="3">
        <f t="shared" si="17"/>
        <v>5.1998147562727279</v>
      </c>
      <c r="I319" s="3">
        <f t="shared" si="19"/>
        <v>4.9235339854277136</v>
      </c>
      <c r="J319" s="3">
        <f t="shared" si="18"/>
        <v>2.1067877640507411</v>
      </c>
    </row>
    <row r="320" spans="1:10">
      <c r="A320">
        <f t="shared" si="20"/>
        <v>2164</v>
      </c>
      <c r="G320" s="3">
        <f>carboncycle!L420</f>
        <v>724.54696881092207</v>
      </c>
      <c r="H320" s="3">
        <f t="shared" si="17"/>
        <v>5.1829488782916862</v>
      </c>
      <c r="I320" s="3">
        <f t="shared" si="19"/>
        <v>4.9291453627086304</v>
      </c>
      <c r="J320" s="3">
        <f t="shared" si="18"/>
        <v>2.1227868825881622</v>
      </c>
    </row>
    <row r="321" spans="1:10">
      <c r="A321">
        <f t="shared" si="20"/>
        <v>2165</v>
      </c>
      <c r="G321" s="3">
        <f>carboncycle!L421</f>
        <v>722.33325105413701</v>
      </c>
      <c r="H321" s="3">
        <f t="shared" si="17"/>
        <v>5.1665779319237277</v>
      </c>
      <c r="I321" s="3">
        <f t="shared" si="19"/>
        <v>4.9342082462750421</v>
      </c>
      <c r="J321" s="3">
        <f t="shared" si="18"/>
        <v>2.1387269987552466</v>
      </c>
    </row>
    <row r="322" spans="1:10">
      <c r="A322">
        <f t="shared" si="20"/>
        <v>2166</v>
      </c>
      <c r="G322" s="3">
        <f>carboncycle!L422</f>
        <v>720.17901166723357</v>
      </c>
      <c r="H322" s="3">
        <f t="shared" si="17"/>
        <v>5.1505986025471824</v>
      </c>
      <c r="I322" s="3">
        <f t="shared" si="19"/>
        <v>4.9387518082920652</v>
      </c>
      <c r="J322" s="3">
        <f t="shared" si="18"/>
        <v>2.1546053322411591</v>
      </c>
    </row>
    <row r="323" spans="1:10">
      <c r="A323">
        <f t="shared" si="20"/>
        <v>2167</v>
      </c>
      <c r="G323" s="3">
        <f>carboncycle!L423</f>
        <v>718.07675746680547</v>
      </c>
      <c r="H323" s="3">
        <f t="shared" si="17"/>
        <v>5.1349587306643585</v>
      </c>
      <c r="I323" s="3">
        <f t="shared" si="19"/>
        <v>4.9428027041875167</v>
      </c>
      <c r="J323" s="3">
        <f t="shared" si="18"/>
        <v>2.1704192842251282</v>
      </c>
    </row>
    <row r="324" spans="1:10">
      <c r="A324">
        <f t="shared" si="20"/>
        <v>2168</v>
      </c>
      <c r="G324" s="3">
        <f>carboncycle!L424</f>
        <v>716.02042495751925</v>
      </c>
      <c r="H324" s="3">
        <f t="shared" si="17"/>
        <v>5.1196161351983855</v>
      </c>
      <c r="I324" s="3">
        <f t="shared" si="19"/>
        <v>4.9463854504796609</v>
      </c>
      <c r="J324" s="3">
        <f t="shared" si="18"/>
        <v>2.1861664220505146</v>
      </c>
    </row>
    <row r="325" spans="1:10">
      <c r="A325">
        <f t="shared" si="20"/>
        <v>2169</v>
      </c>
      <c r="G325" s="3">
        <f>carboncycle!L425</f>
        <v>714.00605003932856</v>
      </c>
      <c r="H325" s="3">
        <f t="shared" si="17"/>
        <v>5.1045438087362998</v>
      </c>
      <c r="I325" s="3">
        <f t="shared" si="19"/>
        <v>4.9495229428341325</v>
      </c>
      <c r="J325" s="3">
        <f t="shared" si="18"/>
        <v>2.201844466131992</v>
      </c>
    </row>
    <row r="326" spans="1:10">
      <c r="A326">
        <f t="shared" si="20"/>
        <v>2170</v>
      </c>
      <c r="G326" s="3">
        <f>carboncycle!L426</f>
        <v>712.03049342310351</v>
      </c>
      <c r="H326" s="3">
        <f t="shared" si="17"/>
        <v>5.0897205775831953</v>
      </c>
      <c r="I326" s="3">
        <f t="shared" si="19"/>
        <v>4.9522366822312414</v>
      </c>
      <c r="J326" s="3">
        <f t="shared" si="18"/>
        <v>2.2174512798796604</v>
      </c>
    </row>
    <row r="327" spans="1:10">
      <c r="A327">
        <f t="shared" si="20"/>
        <v>2171</v>
      </c>
      <c r="G327" s="3">
        <f>carboncycle!L427</f>
        <v>710.09134717758207</v>
      </c>
      <c r="H327" s="3">
        <f t="shared" ref="H327:H390" si="21">H$3*LN(G327/G$3)</f>
        <v>5.0751304931796497</v>
      </c>
      <c r="I327" s="3">
        <f t="shared" si="19"/>
        <v>4.9545469757002385</v>
      </c>
      <c r="J327" s="3">
        <f t="shared" ref="J327:J390" si="22">J326+J$3*(I326-J326)</f>
        <v>2.2329848609650176</v>
      </c>
    </row>
    <row r="328" spans="1:10">
      <c r="A328">
        <f t="shared" si="20"/>
        <v>2172</v>
      </c>
      <c r="G328" s="3">
        <f>carboncycle!L428</f>
        <v>708.18659498330567</v>
      </c>
      <c r="H328" s="3">
        <f t="shared" si="21"/>
        <v>5.0607603474372134</v>
      </c>
      <c r="I328" s="3">
        <f t="shared" ref="I328:I391" si="23">I327+I$3*(I$4*H328-I327)+I$5*(J327-I327)</f>
        <v>4.9564730572896858</v>
      </c>
      <c r="J328" s="3">
        <f t="shared" si="22"/>
        <v>2.2484433337767138</v>
      </c>
    </row>
    <row r="329" spans="1:10">
      <c r="A329">
        <f t="shared" si="20"/>
        <v>2173</v>
      </c>
      <c r="G329" s="3">
        <f>carboncycle!L429</f>
        <v>706.31452287011643</v>
      </c>
      <c r="H329" s="3">
        <f t="shared" si="21"/>
        <v>5.0465990413385899</v>
      </c>
      <c r="I329" s="3">
        <f t="shared" si="23"/>
        <v>4.9580331864217539</v>
      </c>
      <c r="J329" s="3">
        <f t="shared" si="22"/>
        <v>2.2638249426062673</v>
      </c>
    </row>
    <row r="330" spans="1:10">
      <c r="A330">
        <f t="shared" si="20"/>
        <v>2174</v>
      </c>
      <c r="G330" s="3">
        <f>carboncycle!L430</f>
        <v>704.4736122777631</v>
      </c>
      <c r="H330" s="3">
        <f t="shared" si="21"/>
        <v>5.0326368070191148</v>
      </c>
      <c r="I330" s="3">
        <f t="shared" si="23"/>
        <v>4.9592447200722871</v>
      </c>
      <c r="J330" s="3">
        <f t="shared" si="22"/>
        <v>2.2791280454311393</v>
      </c>
    </row>
    <row r="331" spans="1:10">
      <c r="A331">
        <f t="shared" si="20"/>
        <v>2175</v>
      </c>
      <c r="G331" s="3">
        <f>carboncycle!L431</f>
        <v>702.66249620259953</v>
      </c>
      <c r="H331" s="3">
        <f t="shared" si="21"/>
        <v>5.0188648964067806</v>
      </c>
      <c r="I331" s="3">
        <f t="shared" si="23"/>
        <v>4.9601241733667285</v>
      </c>
      <c r="J331" s="3">
        <f t="shared" si="22"/>
        <v>2.2943511081431009</v>
      </c>
    </row>
    <row r="332" spans="1:10">
      <c r="A332">
        <f t="shared" si="20"/>
        <v>2176</v>
      </c>
      <c r="G332" s="3">
        <f>carboncycle!L432</f>
        <v>700.87992092885884</v>
      </c>
      <c r="H332" s="3">
        <f t="shared" si="21"/>
        <v>5.0052753066290272</v>
      </c>
      <c r="I332" s="3">
        <f t="shared" si="23"/>
        <v>4.9606872700586413</v>
      </c>
      <c r="J332" s="3">
        <f t="shared" si="22"/>
        <v>2.3094926991535711</v>
      </c>
    </row>
    <row r="333" spans="1:10">
      <c r="A333">
        <f t="shared" si="20"/>
        <v>2177</v>
      </c>
      <c r="G333" s="3">
        <f>carboncycle!L433</f>
        <v>699.12472613578939</v>
      </c>
      <c r="H333" s="3">
        <f t="shared" si="21"/>
        <v>4.9918606410671122</v>
      </c>
      <c r="I333" s="3">
        <f t="shared" si="23"/>
        <v>4.9609489872169501</v>
      </c>
      <c r="J333" s="3">
        <f t="shared" si="22"/>
        <v>2.324551484316312</v>
      </c>
    </row>
    <row r="334" spans="1:10">
      <c r="A334">
        <f t="shared" si="20"/>
        <v>2178</v>
      </c>
      <c r="G334" s="3">
        <f>carboncycle!L434</f>
        <v>697.39582929095491</v>
      </c>
      <c r="H334" s="3">
        <f t="shared" si="21"/>
        <v>4.9786140006085855</v>
      </c>
      <c r="I334" s="3">
        <f t="shared" si="23"/>
        <v>4.960923595203429</v>
      </c>
      <c r="J334" s="3">
        <f t="shared" si="22"/>
        <v>2.3395262221327875</v>
      </c>
    </row>
    <row r="335" spans="1:10">
      <c r="A335">
        <f t="shared" si="20"/>
        <v>2179</v>
      </c>
      <c r="G335" s="3">
        <f>carboncycle!L435</f>
        <v>695.69221602155403</v>
      </c>
      <c r="H335" s="3">
        <f t="shared" si="21"/>
        <v>4.9655289187784097</v>
      </c>
      <c r="I335" s="3">
        <f t="shared" si="23"/>
        <v>4.9606246943884216</v>
      </c>
      <c r="J335" s="3">
        <f t="shared" si="22"/>
        <v>2.3544157592118289</v>
      </c>
    </row>
    <row r="336" spans="1:10">
      <c r="A336">
        <f t="shared" si="20"/>
        <v>2180</v>
      </c>
      <c r="G336" s="3">
        <f>carboncycle!L436</f>
        <v>694.01293257150758</v>
      </c>
      <c r="H336" s="3">
        <f t="shared" si="21"/>
        <v>4.9525993116028966</v>
      </c>
      <c r="I336" s="3">
        <f t="shared" si="23"/>
        <v>4.9600652491475605</v>
      </c>
      <c r="J336" s="3">
        <f t="shared" si="22"/>
        <v>2.3692190259636319</v>
      </c>
    </row>
    <row r="337" spans="1:10">
      <c r="A337">
        <f t="shared" si="20"/>
        <v>2181</v>
      </c>
      <c r="G337" s="3">
        <f>carboncycle!L437</f>
        <v>692.35708039216593</v>
      </c>
      <c r="H337" s="3">
        <f t="shared" si="21"/>
        <v>4.9398194428966571</v>
      </c>
      <c r="I337" s="3">
        <f t="shared" si="23"/>
        <v>4.9592576196845135</v>
      </c>
      <c r="J337" s="3">
        <f t="shared" si="22"/>
        <v>2.3839350325113164</v>
      </c>
    </row>
    <row r="338" spans="1:10">
      <c r="A338">
        <f t="shared" si="20"/>
        <v>2182</v>
      </c>
      <c r="G338" s="3">
        <f>carboncycle!L438</f>
        <v>690.72381168012294</v>
      </c>
      <c r="H338" s="3">
        <f t="shared" si="21"/>
        <v>4.9271838960949594</v>
      </c>
      <c r="I338" s="3">
        <f t="shared" si="23"/>
        <v>4.9582135919455688</v>
      </c>
      <c r="J338" s="3">
        <f t="shared" si="22"/>
        <v>2.3985628648064603</v>
      </c>
    </row>
    <row r="339" spans="1:10">
      <c r="A339">
        <f t="shared" si="20"/>
        <v>2183</v>
      </c>
      <c r="G339" s="3">
        <f>carboncycle!L439</f>
        <v>689.11232576167401</v>
      </c>
      <c r="H339" s="3">
        <f t="shared" si="21"/>
        <v>4.9146875520009035</v>
      </c>
      <c r="I339" s="3">
        <f t="shared" si="23"/>
        <v>4.956944405864478</v>
      </c>
      <c r="J339" s="3">
        <f t="shared" si="22"/>
        <v>2.4131016809366104</v>
      </c>
    </row>
    <row r="340" spans="1:10">
      <c r="A340">
        <f t="shared" si="20"/>
        <v>2184</v>
      </c>
      <c r="G340" s="3">
        <f>carboncycle!L440</f>
        <v>687.52186593232886</v>
      </c>
      <c r="H340" s="3">
        <f t="shared" si="21"/>
        <v>4.90232556953063</v>
      </c>
      <c r="I340" s="3">
        <f t="shared" si="23"/>
        <v>4.9554607820821968</v>
      </c>
      <c r="J340" s="3">
        <f t="shared" si="22"/>
        <v>2.4275507076142007</v>
      </c>
    </row>
    <row r="341" spans="1:10">
      <c r="A341">
        <f t="shared" si="20"/>
        <v>2185</v>
      </c>
      <c r="G341" s="3">
        <f>carboncycle!L441</f>
        <v>685.95171668675198</v>
      </c>
      <c r="H341" s="3">
        <f t="shared" si="21"/>
        <v>4.8900933690288015</v>
      </c>
      <c r="I341" s="3">
        <f t="shared" si="23"/>
        <v>4.9537729472687788</v>
      </c>
      <c r="J341" s="3">
        <f t="shared" si="22"/>
        <v>2.4419092368371791</v>
      </c>
    </row>
    <row r="342" spans="1:10">
      <c r="A342">
        <f t="shared" si="20"/>
        <v>2186</v>
      </c>
      <c r="G342" s="3">
        <f>carboncycle!L442</f>
        <v>684.40120120018446</v>
      </c>
      <c r="H342" s="3">
        <f t="shared" si="21"/>
        <v>4.8779866171332822</v>
      </c>
      <c r="I342" s="3">
        <f t="shared" si="23"/>
        <v>4.9518906581403437</v>
      </c>
      <c r="J342" s="3">
        <f t="shared" si="22"/>
        <v>2.4561766227124306</v>
      </c>
    </row>
    <row r="343" spans="1:10">
      <c r="A343">
        <f t="shared" si="20"/>
        <v>2187</v>
      </c>
      <c r="G343" s="3">
        <f>carboncycle!L443</f>
        <v>682.86967902873357</v>
      </c>
      <c r="H343" s="3">
        <f t="shared" si="21"/>
        <v>4.8660012129787971</v>
      </c>
      <c r="I343" s="3">
        <f t="shared" si="23"/>
        <v>4.9498232242547422</v>
      </c>
      <c r="J343" s="3">
        <f t="shared" si="22"/>
        <v>2.4703522784336611</v>
      </c>
    </row>
    <row r="344" spans="1:10">
      <c r="A344">
        <f t="shared" si="20"/>
        <v>2188</v>
      </c>
      <c r="G344" s="3">
        <f>carboncycle!L444</f>
        <v>681.35654397481005</v>
      </c>
      <c r="H344" s="3">
        <f t="shared" si="21"/>
        <v>4.8541332753572428</v>
      </c>
      <c r="I344" s="3">
        <f t="shared" si="23"/>
        <v>4.9475795296554814</v>
      </c>
      <c r="J344" s="3">
        <f t="shared" si="22"/>
        <v>2.4844356734059247</v>
      </c>
    </row>
    <row r="345" spans="1:10">
      <c r="A345">
        <f t="shared" si="20"/>
        <v>2189</v>
      </c>
      <c r="G345" s="3">
        <f>carboncycle!L445</f>
        <v>679.86122210107374</v>
      </c>
      <c r="H345" s="3">
        <f t="shared" si="21"/>
        <v>4.8423791307349333</v>
      </c>
      <c r="I345" s="3">
        <f t="shared" si="23"/>
        <v>4.9451680534281648</v>
      </c>
      <c r="J345" s="3">
        <f t="shared" si="22"/>
        <v>2.4984263305094223</v>
      </c>
    </row>
    <row r="346" spans="1:10">
      <c r="A346">
        <f t="shared" si="20"/>
        <v>2190</v>
      </c>
      <c r="G346" s="3">
        <f>carboncycle!L446</f>
        <v>678.3831698693815</v>
      </c>
      <c r="H346" s="3">
        <f t="shared" si="21"/>
        <v>4.8307353019693906</v>
      </c>
      <c r="I346" s="3">
        <f t="shared" si="23"/>
        <v>4.9425968892269285</v>
      </c>
      <c r="J346" s="3">
        <f t="shared" si="22"/>
        <v>2.5123238234956009</v>
      </c>
    </row>
    <row r="347" spans="1:10">
      <c r="A347">
        <f t="shared" si="20"/>
        <v>2191</v>
      </c>
      <c r="G347" s="3">
        <f>carboncycle!L447</f>
        <v>676.92187239509599</v>
      </c>
      <c r="H347" s="3">
        <f t="shared" si="21"/>
        <v>4.819198497673451</v>
      </c>
      <c r="I347" s="3">
        <f t="shared" si="23"/>
        <v>4.9398737638248589</v>
      </c>
      <c r="J347" s="3">
        <f t="shared" si="22"/>
        <v>2.526127774508955</v>
      </c>
    </row>
    <row r="348" spans="1:10">
      <c r="A348">
        <f t="shared" si="20"/>
        <v>2192</v>
      </c>
      <c r="G348" s="3">
        <f>carboncycle!L448</f>
        <v>675.47684180453757</v>
      </c>
      <c r="H348" s="3">
        <f t="shared" si="21"/>
        <v>4.8077656021517434</v>
      </c>
      <c r="I348" s="3">
        <f t="shared" si="23"/>
        <v>4.937006054738335</v>
      </c>
      <c r="J348" s="3">
        <f t="shared" si="22"/>
        <v>2.5398378517282691</v>
      </c>
    </row>
    <row r="349" spans="1:10">
      <c r="A349">
        <f t="shared" si="20"/>
        <v>2193</v>
      </c>
      <c r="G349" s="3">
        <f>carboncycle!L449</f>
        <v>674.04761568897266</v>
      </c>
      <c r="H349" s="3">
        <f t="shared" si="21"/>
        <v>4.7964336658766351</v>
      </c>
      <c r="I349" s="3">
        <f t="shared" si="23"/>
        <v>4.9340008069725876</v>
      </c>
      <c r="J349" s="3">
        <f t="shared" si="22"/>
        <v>2.5534537671213662</v>
      </c>
    </row>
    <row r="350" spans="1:10">
      <c r="A350">
        <f t="shared" si="20"/>
        <v>2194</v>
      </c>
      <c r="G350" s="3">
        <f>carboncycle!L450</f>
        <v>672.63375564746798</v>
      </c>
      <c r="H350" s="3">
        <f t="shared" si="21"/>
        <v>4.785199896460548</v>
      </c>
      <c r="I350" s="3">
        <f t="shared" si="23"/>
        <v>4.9308647489329047</v>
      </c>
      <c r="J350" s="3">
        <f t="shared" si="22"/>
        <v>2.5669752743077212</v>
      </c>
    </row>
    <row r="351" spans="1:10">
      <c r="A351">
        <f t="shared" si="20"/>
        <v>2195</v>
      </c>
      <c r="G351" s="3">
        <f>carboncycle!L451</f>
        <v>671.23484591343095</v>
      </c>
      <c r="H351" s="3">
        <f t="shared" si="21"/>
        <v>4.7740616500997541</v>
      </c>
      <c r="I351" s="3">
        <f t="shared" si="23"/>
        <v>4.9276043075436462</v>
      </c>
      <c r="J351" s="3">
        <f t="shared" si="22"/>
        <v>2.5804021665235921</v>
      </c>
    </row>
    <row r="352" spans="1:10">
      <c r="A352">
        <f t="shared" si="20"/>
        <v>2196</v>
      </c>
      <c r="G352" s="3">
        <f>carboncycle!L452</f>
        <v>669.85049205921837</v>
      </c>
      <c r="H352" s="3">
        <f t="shared" si="21"/>
        <v>4.7630164234598551</v>
      </c>
      <c r="I352" s="3">
        <f t="shared" si="23"/>
        <v>4.9242256226149577</v>
      </c>
      <c r="J352" s="3">
        <f t="shared" si="22"/>
        <v>2.5937342746845862</v>
      </c>
    </row>
    <row r="353" spans="1:10">
      <c r="A353">
        <f t="shared" si="20"/>
        <v>2197</v>
      </c>
      <c r="G353" s="3">
        <f>carboncycle!L453</f>
        <v>668.48031977443543</v>
      </c>
      <c r="H353" s="3">
        <f t="shared" si="21"/>
        <v>4.7520618459818484</v>
      </c>
      <c r="I353" s="3">
        <f t="shared" si="23"/>
        <v>4.920734560495073</v>
      </c>
      <c r="J353" s="3">
        <f t="shared" si="22"/>
        <v>2.6069714655408305</v>
      </c>
    </row>
    <row r="354" spans="1:10">
      <c r="A354">
        <f t="shared" si="20"/>
        <v>2198</v>
      </c>
      <c r="G354" s="3">
        <f>carboncycle!L454</f>
        <v>667.12397371339034</v>
      </c>
      <c r="H354" s="3">
        <f t="shared" si="21"/>
        <v>4.7411956725852784</v>
      </c>
      <c r="I354" s="3">
        <f t="shared" si="23"/>
        <v>4.917136727044138</v>
      </c>
      <c r="J354" s="3">
        <f t="shared" si="22"/>
        <v>2.6201136399201705</v>
      </c>
    </row>
    <row r="355" spans="1:10">
      <c r="A355">
        <f t="shared" si="20"/>
        <v>2199</v>
      </c>
      <c r="G355" s="3">
        <f>carboncycle!L455</f>
        <v>665.78111640787665</v>
      </c>
      <c r="H355" s="3">
        <f t="shared" si="21"/>
        <v>4.7304157767496298</v>
      </c>
      <c r="I355" s="3">
        <f t="shared" si="23"/>
        <v>4.9134374799636955</v>
      </c>
      <c r="J355" s="3">
        <f t="shared" si="22"/>
        <v>2.6331607310550349</v>
      </c>
    </row>
    <row r="356" spans="1:10">
      <c r="A356">
        <f t="shared" si="20"/>
        <v>2200</v>
      </c>
      <c r="G356" s="3">
        <f>carboncycle!L456</f>
        <v>664.45142724143307</v>
      </c>
      <c r="H356" s="3">
        <f t="shared" si="21"/>
        <v>4.7197201439540271</v>
      </c>
      <c r="I356" s="3">
        <f t="shared" si="23"/>
        <v>4.9096419405142484</v>
      </c>
      <c r="J356" s="3">
        <f t="shared" si="22"/>
        <v>2.6461127029888361</v>
      </c>
    </row>
    <row r="357" spans="1:10">
      <c r="A357">
        <f t="shared" si="20"/>
        <v>2201</v>
      </c>
      <c r="G357" s="3">
        <f>carboncycle!L457</f>
        <v>663.13460148168815</v>
      </c>
      <c r="H357" s="3">
        <f t="shared" si="21"/>
        <v>4.7091068654581107</v>
      </c>
      <c r="I357" s="3">
        <f t="shared" si="23"/>
        <v>4.905755004651696</v>
      </c>
      <c r="J357" s="3">
        <f t="shared" si="22"/>
        <v>2.6589695490579803</v>
      </c>
    </row>
    <row r="358" spans="1:10">
      <c r="A358">
        <f t="shared" si="20"/>
        <v>2202</v>
      </c>
      <c r="G358" s="3">
        <f>carboncycle!L458</f>
        <v>661.83034936743616</v>
      </c>
      <c r="H358" s="3">
        <f t="shared" si="21"/>
        <v>4.698574132406506</v>
      </c>
      <c r="I358" s="3">
        <f t="shared" si="23"/>
        <v>4.9017813536118933</v>
      </c>
      <c r="J358" s="3">
        <f t="shared" si="22"/>
        <v>2.6717312904457526</v>
      </c>
    </row>
    <row r="359" spans="1:10">
      <c r="A359">
        <f t="shared" si="20"/>
        <v>2203</v>
      </c>
      <c r="G359" s="3">
        <f>carboncycle!L459</f>
        <v>660.53839524742602</v>
      </c>
      <c r="H359" s="3">
        <f t="shared" si="21"/>
        <v>4.6881202302412843</v>
      </c>
      <c r="I359" s="3">
        <f t="shared" si="23"/>
        <v>4.8977254639711125</v>
      </c>
      <c r="J359" s="3">
        <f t="shared" si="22"/>
        <v>2.6843979748045363</v>
      </c>
    </row>
    <row r="360" spans="1:10">
      <c r="A360">
        <f t="shared" si="20"/>
        <v>2204</v>
      </c>
      <c r="G360" s="3">
        <f>carboncycle!L460</f>
        <v>659.25847676791</v>
      </c>
      <c r="H360" s="3">
        <f t="shared" si="21"/>
        <v>4.6777435334066793</v>
      </c>
      <c r="I360" s="3">
        <f t="shared" si="23"/>
        <v>4.8935916172087968</v>
      </c>
      <c r="J360" s="3">
        <f t="shared" si="22"/>
        <v>2.6969696749430025</v>
      </c>
    </row>
    <row r="361" spans="1:10">
      <c r="A361">
        <f t="shared" si="20"/>
        <v>2205</v>
      </c>
      <c r="G361" s="3">
        <f>carboncycle!L461</f>
        <v>657.99034410625961</v>
      </c>
      <c r="H361" s="3">
        <f t="shared" si="21"/>
        <v>4.6674425003318092</v>
      </c>
      <c r="I361" s="3">
        <f t="shared" si="23"/>
        <v>4.8893839087976829</v>
      </c>
      <c r="J361" s="3">
        <f t="shared" si="22"/>
        <v>2.7094464875750721</v>
      </c>
    </row>
    <row r="362" spans="1:10">
      <c r="A362">
        <f t="shared" si="20"/>
        <v>2206</v>
      </c>
      <c r="G362" s="3">
        <f>carboncycle!L462</f>
        <v>656.73375924803508</v>
      </c>
      <c r="H362" s="3">
        <f t="shared" si="21"/>
        <v>4.657215668677245</v>
      </c>
      <c r="I362" s="3">
        <f t="shared" si="23"/>
        <v>4.8851062568450851</v>
      </c>
      <c r="J362" s="3">
        <f t="shared" si="22"/>
        <v>2.7218285321276166</v>
      </c>
    </row>
    <row r="363" spans="1:10">
      <c r="A363">
        <f t="shared" si="20"/>
        <v>2207</v>
      </c>
      <c r="G363" s="3">
        <f>carboncycle!L463</f>
        <v>655.4884953051062</v>
      </c>
      <c r="H363" s="3">
        <f t="shared" si="21"/>
        <v>4.6470616508324394</v>
      </c>
      <c r="I363" s="3">
        <f t="shared" si="23"/>
        <v>4.8807624103079608</v>
      </c>
      <c r="J363" s="3">
        <f t="shared" si="22"/>
        <v>2.7341159496040119</v>
      </c>
    </row>
    <row r="364" spans="1:10">
      <c r="A364">
        <f t="shared" si="20"/>
        <v>2208</v>
      </c>
      <c r="G364" s="3">
        <f>carboncycle!L464</f>
        <v>654.25433587250359</v>
      </c>
      <c r="H364" s="3">
        <f t="shared" si="21"/>
        <v>4.6369791296512215</v>
      </c>
      <c r="I364" s="3">
        <f t="shared" si="23"/>
        <v>4.8763559568032324</v>
      </c>
      <c r="J364" s="3">
        <f t="shared" si="22"/>
        <v>2.7463089015008104</v>
      </c>
    </row>
    <row r="365" spans="1:10">
      <c r="A365">
        <f t="shared" si="20"/>
        <v>2209</v>
      </c>
      <c r="G365" s="3">
        <f>carboncycle!L465</f>
        <v>653.03107442186172</v>
      </c>
      <c r="H365" s="3">
        <f t="shared" si="21"/>
        <v>4.6269668544135856</v>
      </c>
      <c r="I365" s="3">
        <f t="shared" si="23"/>
        <v>4.8718903300337537</v>
      </c>
      <c r="J365" s="3">
        <f t="shared" si="22"/>
        <v>2.7584075687749281</v>
      </c>
    </row>
    <row r="366" spans="1:10">
      <c r="A366">
        <f t="shared" si="20"/>
        <v>2210</v>
      </c>
      <c r="G366" s="3">
        <f>carboncycle!L466</f>
        <v>651.81851372938468</v>
      </c>
      <c r="H366" s="3">
        <f t="shared" si="21"/>
        <v>4.617023637002176</v>
      </c>
      <c r="I366" s="3">
        <f t="shared" si="23"/>
        <v>4.8673688168492859</v>
      </c>
      <c r="J366" s="3">
        <f t="shared" si="22"/>
        <v>2.7704121508588782</v>
      </c>
    </row>
    <row r="367" spans="1:10">
      <c r="A367">
        <f t="shared" si="20"/>
        <v>2211</v>
      </c>
      <c r="G367" s="3">
        <f>carboncycle!L467</f>
        <v>650.61646533643057</v>
      </c>
      <c r="H367" s="3">
        <f t="shared" si="21"/>
        <v>4.6071483482828013</v>
      </c>
      <c r="I367" s="3">
        <f t="shared" si="23"/>
        <v>4.8627945639608869</v>
      </c>
      <c r="J367" s="3">
        <f t="shared" si="22"/>
        <v>2.7823228647217038</v>
      </c>
    </row>
    <row r="368" spans="1:10">
      <c r="A368">
        <f t="shared" si="20"/>
        <v>2212</v>
      </c>
      <c r="G368" s="3">
        <f>carboncycle!L468</f>
        <v>649.42474904087169</v>
      </c>
      <c r="H368" s="3">
        <f t="shared" si="21"/>
        <v>4.5973399146784688</v>
      </c>
      <c r="I368" s="3">
        <f t="shared" si="23"/>
        <v>4.8581705843261558</v>
      </c>
      <c r="J368" s="3">
        <f t="shared" si="22"/>
        <v>2.7941399439733825</v>
      </c>
    </row>
    <row r="369" spans="1:10">
      <c r="A369">
        <f t="shared" si="20"/>
        <v>2213</v>
      </c>
      <c r="G369" s="3">
        <f>carboncycle!L469</f>
        <v>648.24319241753665</v>
      </c>
      <c r="H369" s="3">
        <f t="shared" si="21"/>
        <v>4.5875973149273443</v>
      </c>
      <c r="I369" s="3">
        <f t="shared" si="23"/>
        <v>4.8534997632219303</v>
      </c>
      <c r="J369" s="3">
        <f t="shared" si="22"/>
        <v>2.8058636380105861</v>
      </c>
    </row>
    <row r="370" spans="1:10">
      <c r="A370">
        <f t="shared" si="20"/>
        <v>2214</v>
      </c>
      <c r="G370" s="3">
        <f>carboncycle!L470</f>
        <v>647.07163036608677</v>
      </c>
      <c r="H370" s="3">
        <f t="shared" si="21"/>
        <v>4.577919577015062</v>
      </c>
      <c r="I370" s="3">
        <f t="shared" si="23"/>
        <v>4.8487848640201792</v>
      </c>
      <c r="J370" s="3">
        <f t="shared" si="22"/>
        <v>2.8174942112017867</v>
      </c>
    </row>
    <row r="371" spans="1:10">
      <c r="A371">
        <f t="shared" ref="A371:A434" si="24">1+A370</f>
        <v>2215</v>
      </c>
      <c r="G371" s="3">
        <f>carboncycle!L471</f>
        <v>645.9099046848213</v>
      </c>
      <c r="H371" s="3">
        <f t="shared" si="21"/>
        <v>4.5683057752727221</v>
      </c>
      <c r="I371" s="3">
        <f t="shared" si="23"/>
        <v>4.8440285336820326</v>
      </c>
      <c r="J371" s="3">
        <f t="shared" si="22"/>
        <v>2.8290319421097951</v>
      </c>
    </row>
    <row r="372" spans="1:10">
      <c r="A372">
        <f t="shared" si="24"/>
        <v>2216</v>
      </c>
      <c r="G372" s="3">
        <f>carboncycle!L472</f>
        <v>644.7578636689409</v>
      </c>
      <c r="H372" s="3">
        <f t="shared" si="21"/>
        <v>4.5587550276319613</v>
      </c>
      <c r="I372" s="3">
        <f t="shared" si="23"/>
        <v>4.8392333079841467</v>
      </c>
      <c r="J372" s="3">
        <f t="shared" si="22"/>
        <v>2.8404771227499253</v>
      </c>
    </row>
    <row r="373" spans="1:10">
      <c r="A373">
        <f t="shared" si="24"/>
        <v>2217</v>
      </c>
      <c r="G373" s="3">
        <f>carboncycle!L473</f>
        <v>643.61536173193031</v>
      </c>
      <c r="H373" s="3">
        <f t="shared" si="21"/>
        <v>4.5492664930292381</v>
      </c>
      <c r="I373" s="3">
        <f t="shared" si="23"/>
        <v>4.834401616490891</v>
      </c>
      <c r="J373" s="3">
        <f t="shared" si="22"/>
        <v>2.8518300578820557</v>
      </c>
    </row>
    <row r="374" spans="1:10">
      <c r="A374">
        <f t="shared" si="24"/>
        <v>2218</v>
      </c>
      <c r="G374" s="3">
        <f>carboncycle!L474</f>
        <v>642.48225904874278</v>
      </c>
      <c r="H374" s="3">
        <f t="shared" si="21"/>
        <v>4.5398393689515126</v>
      </c>
      <c r="I374" s="3">
        <f t="shared" si="23"/>
        <v>4.8295357872851312</v>
      </c>
      <c r="J374" s="3">
        <f t="shared" si="22"/>
        <v>2.8630910643349541</v>
      </c>
    </row>
    <row r="375" spans="1:10">
      <c r="A375">
        <f t="shared" si="24"/>
        <v>2219</v>
      </c>
      <c r="G375" s="3">
        <f>carboncycle!L475</f>
        <v>641.35842121960059</v>
      </c>
      <c r="H375" s="3">
        <f t="shared" si="21"/>
        <v>4.5304728891163251</v>
      </c>
      <c r="I375" s="3">
        <f t="shared" si="23"/>
        <v>4.8246380514697753</v>
      </c>
      <c r="J375" s="3">
        <f t="shared" si="22"/>
        <v>2.8742604703613113</v>
      </c>
    </row>
    <row r="376" spans="1:10">
      <c r="A376">
        <f t="shared" si="24"/>
        <v>2220</v>
      </c>
      <c r="G376" s="3">
        <f>carboncycle!L476</f>
        <v>640.24371895322736</v>
      </c>
      <c r="H376" s="3">
        <f t="shared" si="21"/>
        <v>4.5211663212790754</v>
      </c>
      <c r="I376" s="3">
        <f t="shared" si="23"/>
        <v>4.81971054745161</v>
      </c>
      <c r="J376" s="3">
        <f t="shared" si="22"/>
        <v>2.8853386150220075</v>
      </c>
    </row>
    <row r="377" spans="1:10">
      <c r="A377">
        <f t="shared" si="24"/>
        <v>2221</v>
      </c>
      <c r="G377" s="3">
        <f>carboncycle!L477</f>
        <v>639.13802776846808</v>
      </c>
      <c r="H377" s="3">
        <f t="shared" si="21"/>
        <v>4.5119189651613461</v>
      </c>
      <c r="I377" s="3">
        <f t="shared" si="23"/>
        <v>4.8147553250183712</v>
      </c>
      <c r="J377" s="3">
        <f t="shared" si="22"/>
        <v>2.8963258475982077</v>
      </c>
    </row>
    <row r="378" spans="1:10">
      <c r="A378">
        <f t="shared" si="24"/>
        <v>2222</v>
      </c>
      <c r="G378" s="3">
        <f>carboncycle!L478</f>
        <v>638.04122771321931</v>
      </c>
      <c r="H378" s="3">
        <f t="shared" si="21"/>
        <v>4.5027301504935844</v>
      </c>
      <c r="I378" s="3">
        <f t="shared" si="23"/>
        <v>4.8097743492194525</v>
      </c>
      <c r="J378" s="3">
        <f t="shared" si="22"/>
        <v>2.9072225270299543</v>
      </c>
    </row>
    <row r="379" spans="1:10">
      <c r="A379">
        <f t="shared" si="24"/>
        <v>2223</v>
      </c>
      <c r="G379" s="3">
        <f>carboncycle!L479</f>
        <v>636.95320309976614</v>
      </c>
      <c r="H379" s="3">
        <f t="shared" si="21"/>
        <v>4.4935992351667924</v>
      </c>
      <c r="I379" s="3">
        <f t="shared" si="23"/>
        <v>4.8047695040601202</v>
      </c>
      <c r="J379" s="3">
        <f t="shared" si="22"/>
        <v>2.9180290213799909</v>
      </c>
    </row>
    <row r="380" spans="1:10">
      <c r="A380">
        <f t="shared" si="24"/>
        <v>2224</v>
      </c>
      <c r="G380" s="3">
        <f>carboncycle!L480</f>
        <v>635.87384225553274</v>
      </c>
      <c r="H380" s="3">
        <f t="shared" si="21"/>
        <v>4.4845256034869729</v>
      </c>
      <c r="I380" s="3">
        <f t="shared" si="23"/>
        <v>4.7997425960185929</v>
      </c>
      <c r="J380" s="3">
        <f t="shared" si="22"/>
        <v>2.9287457073216139</v>
      </c>
    </row>
    <row r="381" spans="1:10">
      <c r="A381">
        <f t="shared" si="24"/>
        <v>2225</v>
      </c>
      <c r="G381" s="3">
        <f>carboncycle!L481</f>
        <v>634.80303728847753</v>
      </c>
      <c r="H381" s="3">
        <f t="shared" si="21"/>
        <v>4.4755086645277835</v>
      </c>
      <c r="I381" s="3">
        <f t="shared" si="23"/>
        <v>4.7946953573948994</v>
      </c>
      <c r="J381" s="3">
        <f t="shared" si="22"/>
        <v>2.9393729696494129</v>
      </c>
    </row>
    <row r="382" spans="1:10">
      <c r="A382">
        <f t="shared" si="24"/>
        <v>2226</v>
      </c>
      <c r="G382" s="3">
        <f>carboncycle!L482</f>
        <v>633.74068386619672</v>
      </c>
      <c r="H382" s="3">
        <f t="shared" si="21"/>
        <v>4.4665478505753322</v>
      </c>
      <c r="I382" s="3">
        <f t="shared" si="23"/>
        <v>4.7896294494999356</v>
      </c>
      <c r="J382" s="3">
        <f t="shared" si="22"/>
        <v>2.9499112008118074</v>
      </c>
    </row>
    <row r="383" spans="1:10">
      <c r="A383">
        <f t="shared" si="24"/>
        <v>2227</v>
      </c>
      <c r="G383" s="3">
        <f>carboncycle!L483</f>
        <v>632.68668100812135</v>
      </c>
      <c r="H383" s="3">
        <f t="shared" si="21"/>
        <v>4.457642615661646</v>
      </c>
      <c r="I383" s="3">
        <f t="shared" si="23"/>
        <v>4.7845464656927694</v>
      </c>
      <c r="J383" s="3">
        <f t="shared" si="22"/>
        <v>2.9603608004643558</v>
      </c>
    </row>
    <row r="384" spans="1:10">
      <c r="A384">
        <f t="shared" si="24"/>
        <v>2228</v>
      </c>
      <c r="G384" s="3">
        <f>carboncycle!L484</f>
        <v>631.64093088986965</v>
      </c>
      <c r="H384" s="3">
        <f t="shared" si="21"/>
        <v>4.4487924341804543</v>
      </c>
      <c r="I384" s="3">
        <f t="shared" si="23"/>
        <v>4.7794479342737564</v>
      </c>
      <c r="J384" s="3">
        <f t="shared" si="22"/>
        <v>2.970722175042853</v>
      </c>
    </row>
    <row r="385" spans="1:10">
      <c r="A385">
        <f t="shared" si="24"/>
        <v>2229</v>
      </c>
      <c r="G385" s="3">
        <f>carboncycle!L485</f>
        <v>630.60333865935308</v>
      </c>
      <c r="H385" s="3">
        <f t="shared" si="21"/>
        <v>4.4399967995833887</v>
      </c>
      <c r="I385" s="3">
        <f t="shared" si="23"/>
        <v>4.7743353212407476</v>
      </c>
      <c r="J385" s="3">
        <f t="shared" si="22"/>
        <v>2.9809957373552844</v>
      </c>
    </row>
    <row r="386" spans="1:10">
      <c r="A386">
        <f t="shared" si="24"/>
        <v>2230</v>
      </c>
      <c r="G386" s="3">
        <f>carboncycle!L486</f>
        <v>629.57381226358552</v>
      </c>
      <c r="H386" s="3">
        <f t="shared" si="21"/>
        <v>4.4312552231491011</v>
      </c>
      <c r="I386" s="3">
        <f t="shared" si="23"/>
        <v>4.7692100329151872</v>
      </c>
      <c r="J386" s="3">
        <f t="shared" si="22"/>
        <v>2.9911819061917537</v>
      </c>
    </row>
    <row r="387" spans="1:10">
      <c r="A387">
        <f t="shared" si="24"/>
        <v>2231</v>
      </c>
      <c r="G387" s="3">
        <f>carboncycle!L487</f>
        <v>628.55226228614833</v>
      </c>
      <c r="H387" s="3">
        <f t="shared" si="21"/>
        <v>4.4225672328261902</v>
      </c>
      <c r="I387" s="3">
        <f t="shared" si="23"/>
        <v>4.7640734184446822</v>
      </c>
      <c r="J387" s="3">
        <f t="shared" si="22"/>
        <v>3.0012811059515427</v>
      </c>
    </row>
    <row r="388" spans="1:10">
      <c r="A388">
        <f t="shared" si="24"/>
        <v>2232</v>
      </c>
      <c r="G388" s="3">
        <f>carboncycle!L488</f>
        <v>627.53860179391029</v>
      </c>
      <c r="H388" s="3">
        <f t="shared" si="21"/>
        <v>4.4139323721392714</v>
      </c>
      <c r="I388" s="3">
        <f t="shared" si="23"/>
        <v>4.7589267721881168</v>
      </c>
      <c r="J388" s="3">
        <f t="shared" si="22"/>
        <v>3.0112937662865038</v>
      </c>
    </row>
    <row r="389" spans="1:10">
      <c r="A389">
        <f t="shared" si="24"/>
        <v>2233</v>
      </c>
      <c r="G389" s="3">
        <f>carboncycle!L489</f>
        <v>626.53274619366016</v>
      </c>
      <c r="H389" s="3">
        <f t="shared" si="21"/>
        <v>4.4053501991649098</v>
      </c>
      <c r="I389" s="3">
        <f t="shared" si="23"/>
        <v>4.7537713359893514</v>
      </c>
      <c r="J389" s="3">
        <f t="shared" si="22"/>
        <v>3.0212203217600249</v>
      </c>
    </row>
    <row r="390" spans="1:10">
      <c r="A390">
        <f t="shared" si="24"/>
        <v>2234</v>
      </c>
      <c r="G390" s="3">
        <f>carboncycle!L490</f>
        <v>625.53461309632598</v>
      </c>
      <c r="H390" s="3">
        <f t="shared" si="21"/>
        <v>4.3968202855587046</v>
      </c>
      <c r="I390" s="3">
        <f t="shared" si="23"/>
        <v>4.7486083013448042</v>
      </c>
      <c r="J390" s="3">
        <f t="shared" si="22"/>
        <v>3.0310612115208473</v>
      </c>
    </row>
    <row r="391" spans="1:10">
      <c r="A391">
        <f t="shared" si="24"/>
        <v>2235</v>
      </c>
      <c r="G391" s="3">
        <f>carboncycle!L491</f>
        <v>624.54412219104734</v>
      </c>
      <c r="H391" s="3">
        <f t="shared" ref="H391:H454" si="25">H$3*LN(G391/G$3)</f>
        <v>4.3883422156538252</v>
      </c>
      <c r="I391" s="3">
        <f t="shared" si="23"/>
        <v>4.7434388114706216</v>
      </c>
      <c r="J391" s="3">
        <f t="shared" ref="J391:J454" si="26">J390+J$3*(I390-J390)</f>
        <v>3.0408168789910475</v>
      </c>
    </row>
    <row r="392" spans="1:10">
      <c r="A392">
        <f t="shared" si="24"/>
        <v>2236</v>
      </c>
      <c r="G392" s="3">
        <f>carboncycle!L492</f>
        <v>623.56119512434975</v>
      </c>
      <c r="H392" s="3">
        <f t="shared" si="25"/>
        <v>4.3799155855913803</v>
      </c>
      <c r="I392" s="3">
        <f t="shared" ref="I392:I455" si="27">I391+I$3*(I$4*H392-I391)+I$5*(J391-I391)</f>
        <v>4.7382639632737984</v>
      </c>
      <c r="J392" s="3">
        <f t="shared" si="26"/>
        <v>3.0504877715675316</v>
      </c>
    </row>
    <row r="393" spans="1:10">
      <c r="A393">
        <f t="shared" si="24"/>
        <v>2237</v>
      </c>
      <c r="G393" s="3">
        <f>carboncycle!L493</f>
        <v>622.58575539078265</v>
      </c>
      <c r="H393" s="3">
        <f t="shared" si="25"/>
        <v>4.3715400025379134</v>
      </c>
      <c r="I393" s="3">
        <f t="shared" si="27"/>
        <v>4.7330848092330644</v>
      </c>
      <c r="J393" s="3">
        <f t="shared" si="26"/>
        <v>3.0600743403364232</v>
      </c>
    </row>
    <row r="394" spans="1:10">
      <c r="A394">
        <f t="shared" si="24"/>
        <v>2238</v>
      </c>
      <c r="G394" s="3">
        <f>carboncycle!L494</f>
        <v>621.6177282236165</v>
      </c>
      <c r="H394" s="3">
        <f t="shared" si="25"/>
        <v>4.3632150838931194</v>
      </c>
      <c r="I394" s="3">
        <f t="shared" si="27"/>
        <v>4.7279023591923393</v>
      </c>
      <c r="J394" s="3">
        <f t="shared" si="26"/>
        <v>3.0695770397997562</v>
      </c>
    </row>
    <row r="395" spans="1:10">
      <c r="A395">
        <f t="shared" si="24"/>
        <v>2239</v>
      </c>
      <c r="G395" s="3">
        <f>carboncycle!L495</f>
        <v>620.65704050331124</v>
      </c>
      <c r="H395" s="3">
        <f t="shared" si="25"/>
        <v>4.3549404566406054</v>
      </c>
      <c r="I395" s="3">
        <f t="shared" si="27"/>
        <v>4.7227175820739165</v>
      </c>
      <c r="J395" s="3">
        <f t="shared" si="26"/>
        <v>3.0789963276139058</v>
      </c>
    </row>
    <row r="396" spans="1:10">
      <c r="A396">
        <f t="shared" si="24"/>
        <v>2240</v>
      </c>
      <c r="G396" s="3">
        <f>carboncycle!L496</f>
        <v>619.7036206529981</v>
      </c>
      <c r="H396" s="3">
        <f t="shared" si="25"/>
        <v>4.3467157565779457</v>
      </c>
      <c r="I396" s="3">
        <f t="shared" si="27"/>
        <v>4.7175314075105756</v>
      </c>
      <c r="J396" s="3">
        <f t="shared" si="26"/>
        <v>3.0883326643392386</v>
      </c>
    </row>
    <row r="397" spans="1:10">
      <c r="A397">
        <f t="shared" si="24"/>
        <v>2241</v>
      </c>
      <c r="G397" s="3">
        <f>carboncycle!L497</f>
        <v>618.75739857260339</v>
      </c>
      <c r="H397" s="3">
        <f t="shared" si="25"/>
        <v>4.3385406278713488</v>
      </c>
      <c r="I397" s="3">
        <f t="shared" si="27"/>
        <v>4.7123447274089241</v>
      </c>
      <c r="J397" s="3">
        <f t="shared" si="26"/>
        <v>3.0975865132004516</v>
      </c>
    </row>
    <row r="398" spans="1:10">
      <c r="A398">
        <f t="shared" si="24"/>
        <v>2242</v>
      </c>
      <c r="G398" s="3">
        <f>carboncycle!L498</f>
        <v>617.81830552069766</v>
      </c>
      <c r="H398" s="3">
        <f t="shared" si="25"/>
        <v>4.3304147221513327</v>
      </c>
      <c r="I398" s="3">
        <f t="shared" si="27"/>
        <v>4.7071583974328073</v>
      </c>
      <c r="J398" s="3">
        <f t="shared" si="26"/>
        <v>3.1067583398571559</v>
      </c>
    </row>
    <row r="399" spans="1:10">
      <c r="A399">
        <f t="shared" si="24"/>
        <v>2243</v>
      </c>
      <c r="G399" s="3">
        <f>carboncycle!L499</f>
        <v>616.88627410459776</v>
      </c>
      <c r="H399" s="3">
        <f t="shared" si="25"/>
        <v>4.3223376985369022</v>
      </c>
      <c r="I399" s="3">
        <f t="shared" si="27"/>
        <v>4.7019732384368167</v>
      </c>
      <c r="J399" s="3">
        <f t="shared" si="26"/>
        <v>3.1158486121841857</v>
      </c>
    </row>
    <row r="400" spans="1:10">
      <c r="A400">
        <f t="shared" si="24"/>
        <v>2244</v>
      </c>
      <c r="G400" s="3">
        <f>carboncycle!L500</f>
        <v>615.96123808748769</v>
      </c>
      <c r="H400" s="3">
        <f t="shared" si="25"/>
        <v>4.3143092220686796</v>
      </c>
      <c r="I400" s="3">
        <f t="shared" si="27"/>
        <v>4.6967900378048171</v>
      </c>
      <c r="J400" s="3">
        <f t="shared" si="26"/>
        <v>3.1248578000613008</v>
      </c>
    </row>
    <row r="401" spans="1:10">
      <c r="A401">
        <f t="shared" si="24"/>
        <v>2245</v>
      </c>
      <c r="G401" s="3">
        <f>carboncycle!L501</f>
        <v>615.04313254841554</v>
      </c>
      <c r="H401" s="3">
        <f t="shared" si="25"/>
        <v>4.3063289651956165</v>
      </c>
      <c r="I401" s="3">
        <f t="shared" si="27"/>
        <v>4.6916095507864979</v>
      </c>
      <c r="J401" s="3">
        <f t="shared" si="26"/>
        <v>3.1337863751716841</v>
      </c>
    </row>
    <row r="402" spans="1:10">
      <c r="A402">
        <f t="shared" si="24"/>
        <v>2246</v>
      </c>
      <c r="G402" s="3">
        <f>carboncycle!L502</f>
        <v>614.1318933884495</v>
      </c>
      <c r="H402" s="3">
        <f t="shared" si="25"/>
        <v>4.2983966035773715</v>
      </c>
      <c r="I402" s="3">
        <f t="shared" si="27"/>
        <v>4.6864325016649042</v>
      </c>
      <c r="J402" s="3">
        <f t="shared" si="26"/>
        <v>3.1426348108091764</v>
      </c>
    </row>
    <row r="403" spans="1:10">
      <c r="A403">
        <f t="shared" si="24"/>
        <v>2247</v>
      </c>
      <c r="G403" s="3">
        <f>carboncycle!L503</f>
        <v>613.22745810731294</v>
      </c>
      <c r="H403" s="3">
        <f t="shared" si="25"/>
        <v>4.2905118229318058</v>
      </c>
      <c r="I403" s="3">
        <f t="shared" si="27"/>
        <v>4.6812595850854377</v>
      </c>
      <c r="J403" s="3">
        <f t="shared" si="26"/>
        <v>3.1514035816932369</v>
      </c>
    </row>
    <row r="404" spans="1:10">
      <c r="A404">
        <f t="shared" si="24"/>
        <v>2248</v>
      </c>
      <c r="G404" s="3">
        <f>carboncycle!L504</f>
        <v>612.32976410163542</v>
      </c>
      <c r="H404" s="3">
        <f t="shared" si="25"/>
        <v>4.2826743042876183</v>
      </c>
      <c r="I404" s="3">
        <f t="shared" si="27"/>
        <v>4.6760914669059055</v>
      </c>
      <c r="J404" s="3">
        <f t="shared" si="26"/>
        <v>3.1600931637925047</v>
      </c>
    </row>
    <row r="405" spans="1:10">
      <c r="A405">
        <f t="shared" si="24"/>
        <v>2249</v>
      </c>
      <c r="G405" s="3">
        <f>carboncycle!L505</f>
        <v>611.43875192145038</v>
      </c>
      <c r="H405" s="3">
        <f t="shared" si="25"/>
        <v>4.2748837524897727</v>
      </c>
      <c r="I405" s="3">
        <f t="shared" si="27"/>
        <v>4.6709287858556419</v>
      </c>
      <c r="J405" s="3">
        <f t="shared" si="26"/>
        <v>3.1687040341541888</v>
      </c>
    </row>
    <row r="406" spans="1:10">
      <c r="A406">
        <f t="shared" si="24"/>
        <v>2250</v>
      </c>
      <c r="G406" s="3">
        <f>carboncycle!L506</f>
        <v>610.5543584580023</v>
      </c>
      <c r="H406" s="3">
        <f t="shared" si="25"/>
        <v>4.2671398367256712</v>
      </c>
      <c r="I406" s="3">
        <f t="shared" si="27"/>
        <v>4.6657721533894021</v>
      </c>
      <c r="J406" s="3">
        <f t="shared" si="26"/>
        <v>3.1772366707438531</v>
      </c>
    </row>
    <row r="407" spans="1:10">
      <c r="A407">
        <f t="shared" si="24"/>
        <v>2251</v>
      </c>
      <c r="G407" s="3">
        <f>carboncycle!L507</f>
        <v>609.67653098541223</v>
      </c>
      <c r="H407" s="3">
        <f t="shared" si="25"/>
        <v>4.2594423135287807</v>
      </c>
      <c r="I407" s="3">
        <f t="shared" si="27"/>
        <v>4.6606221571626856</v>
      </c>
      <c r="J407" s="3">
        <f t="shared" si="26"/>
        <v>3.18569155228528</v>
      </c>
    </row>
    <row r="408" spans="1:10">
      <c r="A408">
        <f t="shared" si="24"/>
        <v>2252</v>
      </c>
      <c r="G408" s="3">
        <f>carboncycle!L508</f>
        <v>608.80519725069848</v>
      </c>
      <c r="H408" s="3">
        <f t="shared" si="25"/>
        <v>4.251790764609674</v>
      </c>
      <c r="I408" s="3">
        <f t="shared" si="27"/>
        <v>4.6554793566803232</v>
      </c>
      <c r="J408" s="3">
        <f t="shared" si="26"/>
        <v>3.1940691581209837</v>
      </c>
    </row>
    <row r="409" spans="1:10">
      <c r="A409">
        <f t="shared" si="24"/>
        <v>2253</v>
      </c>
      <c r="G409" s="3">
        <f>carboncycle!L509</f>
        <v>607.94032991847143</v>
      </c>
      <c r="H409" s="3">
        <f t="shared" si="25"/>
        <v>4.2441851627753477</v>
      </c>
      <c r="I409" s="3">
        <f t="shared" si="27"/>
        <v>4.6503442957324195</v>
      </c>
      <c r="J409" s="3">
        <f t="shared" si="26"/>
        <v>3.2023699680488007</v>
      </c>
    </row>
    <row r="410" spans="1:10">
      <c r="A410">
        <f t="shared" si="24"/>
        <v>2254</v>
      </c>
      <c r="G410" s="3">
        <f>carboncycle!L510</f>
        <v>607.0818047938576</v>
      </c>
      <c r="H410" s="3">
        <f t="shared" si="25"/>
        <v>4.2366246253170301</v>
      </c>
      <c r="I410" s="3">
        <f t="shared" si="27"/>
        <v>4.6452174777534685</v>
      </c>
      <c r="J410" s="3">
        <f t="shared" si="26"/>
        <v>3.2105944622300435</v>
      </c>
    </row>
    <row r="411" spans="1:10">
      <c r="A411">
        <f t="shared" si="24"/>
        <v>2255</v>
      </c>
      <c r="G411" s="3">
        <f>carboncycle!L511</f>
        <v>606.22971798631033</v>
      </c>
      <c r="H411" s="3">
        <f t="shared" si="25"/>
        <v>4.2291102069929103</v>
      </c>
      <c r="I411" s="3">
        <f t="shared" si="27"/>
        <v>4.6400994241409421</v>
      </c>
      <c r="J411" s="3">
        <f t="shared" si="26"/>
        <v>3.2187431209582167</v>
      </c>
    </row>
    <row r="412" spans="1:10">
      <c r="A412">
        <f t="shared" si="24"/>
        <v>2256</v>
      </c>
      <c r="G412" s="3">
        <f>carboncycle!L512</f>
        <v>605.38366321435296</v>
      </c>
      <c r="H412" s="3">
        <f t="shared" si="25"/>
        <v>4.2216385269406729</v>
      </c>
      <c r="I412" s="3">
        <f t="shared" si="27"/>
        <v>4.6349905432029139</v>
      </c>
      <c r="J412" s="3">
        <f t="shared" si="26"/>
        <v>3.2268164247602944</v>
      </c>
    </row>
    <row r="413" spans="1:10">
      <c r="A413">
        <f t="shared" si="24"/>
        <v>2257</v>
      </c>
      <c r="G413" s="3">
        <f>carboncycle!L513</f>
        <v>604.54440786179271</v>
      </c>
      <c r="H413" s="3">
        <f t="shared" si="25"/>
        <v>4.2142165702745888</v>
      </c>
      <c r="I413" s="3">
        <f t="shared" si="27"/>
        <v>4.6298914387746581</v>
      </c>
      <c r="J413" s="3">
        <f t="shared" si="26"/>
        <v>3.2348148537530483</v>
      </c>
    </row>
    <row r="414" spans="1:10">
      <c r="A414">
        <f t="shared" si="24"/>
        <v>2258</v>
      </c>
      <c r="G414" s="3">
        <f>carboncycle!L514</f>
        <v>603.7099357047739</v>
      </c>
      <c r="H414" s="3">
        <f t="shared" si="25"/>
        <v>4.2068266911921803</v>
      </c>
      <c r="I414" s="3">
        <f t="shared" si="27"/>
        <v>4.624802179320036</v>
      </c>
      <c r="J414" s="3">
        <f t="shared" si="26"/>
        <v>3.2427388887559712</v>
      </c>
    </row>
    <row r="415" spans="1:10">
      <c r="A415">
        <f t="shared" si="24"/>
        <v>2259</v>
      </c>
      <c r="G415" s="3">
        <f>carboncycle!L515</f>
        <v>602.88495747397531</v>
      </c>
      <c r="H415" s="3">
        <f t="shared" si="25"/>
        <v>4.1995108402011239</v>
      </c>
      <c r="I415" s="3">
        <f t="shared" si="27"/>
        <v>4.6197240684461347</v>
      </c>
      <c r="J415" s="3">
        <f t="shared" si="26"/>
        <v>3.2505890082463749</v>
      </c>
    </row>
    <row r="416" spans="1:10">
      <c r="A416">
        <f t="shared" si="24"/>
        <v>2260</v>
      </c>
      <c r="G416" s="3">
        <f>carboncycle!L516</f>
        <v>602.05764449900312</v>
      </c>
      <c r="H416" s="3">
        <f t="shared" si="25"/>
        <v>4.1921642245127524</v>
      </c>
      <c r="I416" s="3">
        <f t="shared" si="27"/>
        <v>4.6146552881217868</v>
      </c>
      <c r="J416" s="3">
        <f t="shared" si="26"/>
        <v>3.2583656953883096</v>
      </c>
    </row>
    <row r="417" spans="1:10">
      <c r="A417">
        <f t="shared" si="24"/>
        <v>2261</v>
      </c>
      <c r="G417" s="3">
        <f>carboncycle!L517</f>
        <v>601.25756126592114</v>
      </c>
      <c r="H417" s="3">
        <f t="shared" si="25"/>
        <v>4.1850498027764296</v>
      </c>
      <c r="I417" s="3">
        <f t="shared" si="27"/>
        <v>4.6096018180075342</v>
      </c>
      <c r="J417" s="3">
        <f t="shared" si="26"/>
        <v>3.2660694202750356</v>
      </c>
    </row>
    <row r="418" spans="1:10">
      <c r="A418">
        <f t="shared" si="24"/>
        <v>2262</v>
      </c>
      <c r="G418" s="3">
        <f>carboncycle!L518</f>
        <v>600.40883561591636</v>
      </c>
      <c r="H418" s="3">
        <f t="shared" si="25"/>
        <v>4.1774924923709094</v>
      </c>
      <c r="I418" s="3">
        <f t="shared" si="27"/>
        <v>4.6045495884233523</v>
      </c>
      <c r="J418" s="3">
        <f t="shared" si="26"/>
        <v>3.2737006842941563</v>
      </c>
    </row>
    <row r="419" spans="1:10">
      <c r="A419">
        <f t="shared" si="24"/>
        <v>2263</v>
      </c>
      <c r="G419" s="3">
        <f>carboncycle!L519</f>
        <v>599.70884110748489</v>
      </c>
      <c r="H419" s="3">
        <f t="shared" si="25"/>
        <v>4.1712514859805685</v>
      </c>
      <c r="I419" s="3">
        <f t="shared" si="27"/>
        <v>4.5995367389667043</v>
      </c>
      <c r="J419" s="3">
        <f t="shared" si="26"/>
        <v>3.2812599060696099</v>
      </c>
    </row>
    <row r="420" spans="1:10">
      <c r="A420">
        <f t="shared" si="24"/>
        <v>2264</v>
      </c>
      <c r="G420" s="3">
        <f>carboncycle!L520</f>
        <v>598.83539838113984</v>
      </c>
      <c r="H420" s="3">
        <f t="shared" si="25"/>
        <v>4.1634538273556814</v>
      </c>
      <c r="I420" s="3">
        <f t="shared" si="27"/>
        <v>4.5945156547909143</v>
      </c>
      <c r="J420" s="3">
        <f t="shared" si="26"/>
        <v>3.2887477184804652</v>
      </c>
    </row>
    <row r="421" spans="1:10">
      <c r="A421">
        <f t="shared" si="24"/>
        <v>2265</v>
      </c>
      <c r="G421" s="3">
        <f>carboncycle!L521</f>
        <v>597.97489498665345</v>
      </c>
      <c r="H421" s="3">
        <f t="shared" si="25"/>
        <v>4.1557605546969851</v>
      </c>
      <c r="I421" s="3">
        <f t="shared" si="27"/>
        <v>4.5894891506868625</v>
      </c>
      <c r="J421" s="3">
        <f t="shared" si="26"/>
        <v>3.2961644803587085</v>
      </c>
    </row>
    <row r="422" spans="1:10">
      <c r="A422">
        <f t="shared" si="24"/>
        <v>2266</v>
      </c>
      <c r="G422" s="3">
        <f>carboncycle!L522</f>
        <v>597.12572010737927</v>
      </c>
      <c r="H422" s="3">
        <f t="shared" si="25"/>
        <v>4.1481577030018153</v>
      </c>
      <c r="I422" s="3">
        <f t="shared" si="27"/>
        <v>4.5844595405216877</v>
      </c>
      <c r="J422" s="3">
        <f t="shared" si="26"/>
        <v>3.3035105644861722</v>
      </c>
    </row>
    <row r="423" spans="1:10">
      <c r="A423">
        <f t="shared" si="24"/>
        <v>2267</v>
      </c>
      <c r="G423" s="3">
        <f>carboncycle!L523</f>
        <v>596.28666293638594</v>
      </c>
      <c r="H423" s="3">
        <f t="shared" si="25"/>
        <v>4.1406348103818891</v>
      </c>
      <c r="I423" s="3">
        <f t="shared" si="27"/>
        <v>4.5794287568961689</v>
      </c>
      <c r="J423" s="3">
        <f t="shared" si="26"/>
        <v>3.310786354670054</v>
      </c>
    </row>
    <row r="424" spans="1:10">
      <c r="A424">
        <f t="shared" si="24"/>
        <v>2268</v>
      </c>
      <c r="G424" s="3">
        <f>carboncycle!L524</f>
        <v>595.45692311129665</v>
      </c>
      <c r="H424" s="3">
        <f t="shared" si="25"/>
        <v>4.1331850387473104</v>
      </c>
      <c r="I424" s="3">
        <f t="shared" si="27"/>
        <v>4.574398470383791</v>
      </c>
      <c r="J424" s="3">
        <f t="shared" si="26"/>
        <v>3.3179922435146985</v>
      </c>
    </row>
    <row r="425" spans="1:10">
      <c r="A425">
        <f t="shared" si="24"/>
        <v>2269</v>
      </c>
      <c r="G425" s="3">
        <f>carboncycle!L525</f>
        <v>594.63595161950275</v>
      </c>
      <c r="H425" s="3">
        <f t="shared" si="25"/>
        <v>4.1258037691488241</v>
      </c>
      <c r="I425" s="3">
        <f t="shared" si="27"/>
        <v>4.569370163506929</v>
      </c>
      <c r="J425" s="3">
        <f t="shared" si="26"/>
        <v>3.3251286308833148</v>
      </c>
    </row>
    <row r="426" spans="1:10">
      <c r="A426">
        <f t="shared" si="24"/>
        <v>2270</v>
      </c>
      <c r="G426" s="3">
        <f>carboncycle!L526</f>
        <v>593.82335418326363</v>
      </c>
      <c r="H426" s="3">
        <f t="shared" si="25"/>
        <v>4.1184877475734574</v>
      </c>
      <c r="I426" s="3">
        <f t="shared" si="27"/>
        <v>4.564345177137989</v>
      </c>
      <c r="J426" s="3">
        <f t="shared" si="26"/>
        <v>3.3321959227886171</v>
      </c>
    </row>
    <row r="427" spans="1:10">
      <c r="A427">
        <f t="shared" si="24"/>
        <v>2271</v>
      </c>
      <c r="G427" s="3">
        <f>carboncycle!L527</f>
        <v>593.01883254729842</v>
      </c>
      <c r="H427" s="3">
        <f t="shared" si="25"/>
        <v>4.1112345652046436</v>
      </c>
      <c r="I427" s="3">
        <f t="shared" si="27"/>
        <v>4.5593247400754153</v>
      </c>
      <c r="J427" s="3">
        <f t="shared" si="26"/>
        <v>3.3391945305533217</v>
      </c>
    </row>
    <row r="428" spans="1:10">
      <c r="A428">
        <f t="shared" si="24"/>
        <v>2272</v>
      </c>
      <c r="G428" s="3">
        <f>carboncycle!L528</f>
        <v>592.22214876156147</v>
      </c>
      <c r="H428" s="3">
        <f t="shared" si="25"/>
        <v>4.1040423419136456</v>
      </c>
      <c r="I428" s="3">
        <f t="shared" si="27"/>
        <v>4.5543099883288978</v>
      </c>
      <c r="J428" s="3">
        <f t="shared" si="26"/>
        <v>3.3461248701434072</v>
      </c>
    </row>
    <row r="429" spans="1:10">
      <c r="A429">
        <f t="shared" si="24"/>
        <v>2273</v>
      </c>
      <c r="G429" s="3">
        <f>carboncycle!L529</f>
        <v>591.43310341711322</v>
      </c>
      <c r="H429" s="3">
        <f t="shared" si="25"/>
        <v>4.0969095332511118</v>
      </c>
      <c r="I429" s="3">
        <f t="shared" si="27"/>
        <v>4.5493019780868513</v>
      </c>
      <c r="J429" s="3">
        <f t="shared" si="26"/>
        <v>3.352987361614701</v>
      </c>
    </row>
    <row r="430" spans="1:10">
      <c r="A430">
        <f t="shared" si="24"/>
        <v>2274</v>
      </c>
      <c r="G430" s="3">
        <f>carboncycle!L530</f>
        <v>590.6515223504565</v>
      </c>
      <c r="H430" s="3">
        <f t="shared" si="25"/>
        <v>4.0898348124996495</v>
      </c>
      <c r="I430" s="3">
        <f t="shared" si="27"/>
        <v>4.5443016947830559</v>
      </c>
      <c r="J430" s="3">
        <f t="shared" si="26"/>
        <v>3.359782428636263</v>
      </c>
    </row>
    <row r="431" spans="1:10">
      <c r="A431">
        <f t="shared" si="24"/>
        <v>2275</v>
      </c>
      <c r="G431" s="3">
        <f>carboncycle!L531</f>
        <v>589.87724848943299</v>
      </c>
      <c r="H431" s="3">
        <f t="shared" si="25"/>
        <v>4.0828169983594709</v>
      </c>
      <c r="I431" s="3">
        <f t="shared" si="27"/>
        <v>4.5393100597338512</v>
      </c>
      <c r="J431" s="3">
        <f t="shared" si="26"/>
        <v>3.366510498067977</v>
      </c>
    </row>
    <row r="432" spans="1:10">
      <c r="A432">
        <f t="shared" si="24"/>
        <v>2276</v>
      </c>
      <c r="G432" s="3">
        <f>carboncycle!L532</f>
        <v>589.11013682252133</v>
      </c>
      <c r="H432" s="3">
        <f t="shared" si="25"/>
        <v>4.0758550103886835</v>
      </c>
      <c r="I432" s="3">
        <f t="shared" si="27"/>
        <v>4.5343279352427199</v>
      </c>
      <c r="J432" s="3">
        <f t="shared" si="26"/>
        <v>3.373171999578239</v>
      </c>
    </row>
    <row r="433" spans="1:10">
      <c r="A433">
        <f t="shared" si="24"/>
        <v>2277</v>
      </c>
      <c r="G433" s="3">
        <f>carboncycle!L533</f>
        <v>588.35005126718329</v>
      </c>
      <c r="H433" s="3">
        <f t="shared" si="25"/>
        <v>4.0689478413361169</v>
      </c>
      <c r="I433" s="3">
        <f t="shared" si="27"/>
        <v>4.529356128719952</v>
      </c>
      <c r="J433" s="3">
        <f t="shared" si="26"/>
        <v>3.3797673652928131</v>
      </c>
    </row>
    <row r="434" spans="1:10">
      <c r="A434">
        <f t="shared" si="24"/>
        <v>2278</v>
      </c>
      <c r="G434" s="3">
        <f>carboncycle!L534</f>
        <v>587.59686269439464</v>
      </c>
      <c r="H434" s="3">
        <f t="shared" si="25"/>
        <v>4.0620945397668038</v>
      </c>
      <c r="I434" s="3">
        <f t="shared" si="27"/>
        <v>4.5243953961528289</v>
      </c>
      <c r="J434" s="3">
        <f t="shared" si="26"/>
        <v>3.3862970294690791</v>
      </c>
    </row>
    <row r="435" spans="1:10">
      <c r="A435">
        <f t="shared" ref="A435:A456" si="28">1+A434</f>
        <v>2279</v>
      </c>
      <c r="G435" s="3">
        <f>carboncycle!L535</f>
        <v>586.85044765854627</v>
      </c>
      <c r="H435" s="3">
        <f t="shared" si="25"/>
        <v>4.0552941989694862</v>
      </c>
      <c r="I435" s="3">
        <f t="shared" si="27"/>
        <v>4.5194464451327061</v>
      </c>
      <c r="J435" s="3">
        <f t="shared" si="26"/>
        <v>3.3927614281918426</v>
      </c>
    </row>
    <row r="436" spans="1:10">
      <c r="A436">
        <f t="shared" si="28"/>
        <v>2280</v>
      </c>
      <c r="G436" s="3">
        <f>carboncycle!L536</f>
        <v>586.1106875590508</v>
      </c>
      <c r="H436" s="3">
        <f t="shared" si="25"/>
        <v>4.0485459497083554</v>
      </c>
      <c r="I436" s="3">
        <f t="shared" si="27"/>
        <v>4.5145099375668263</v>
      </c>
      <c r="J436" s="3">
        <f t="shared" si="26"/>
        <v>3.3991609990880667</v>
      </c>
    </row>
    <row r="437" spans="1:10">
      <c r="A437">
        <f t="shared" si="28"/>
        <v>2281</v>
      </c>
      <c r="G437" s="3">
        <f>carboncycle!L537</f>
        <v>585.37746806745349</v>
      </c>
      <c r="H437" s="3">
        <f t="shared" si="25"/>
        <v>4.0418489553368318</v>
      </c>
      <c r="I437" s="3">
        <f t="shared" si="27"/>
        <v>4.5095864921548818</v>
      </c>
      <c r="J437" s="3">
        <f t="shared" si="26"/>
        <v>3.4054961810586262</v>
      </c>
    </row>
    <row r="438" spans="1:10">
      <c r="A438">
        <f t="shared" si="28"/>
        <v>2282</v>
      </c>
      <c r="G438" s="3">
        <f>carboncycle!L538</f>
        <v>584.65067871903489</v>
      </c>
      <c r="H438" s="3">
        <f t="shared" si="25"/>
        <v>4.0352024083715659</v>
      </c>
      <c r="I438" s="3">
        <f t="shared" si="27"/>
        <v>4.5046766866811527</v>
      </c>
      <c r="J438" s="3">
        <f t="shared" si="26"/>
        <v>3.4117674140256531</v>
      </c>
    </row>
    <row r="439" spans="1:10">
      <c r="A439">
        <f t="shared" si="28"/>
        <v>2283</v>
      </c>
      <c r="G439" s="3">
        <f>carboncycle!L539</f>
        <v>583.93021260744501</v>
      </c>
      <c r="H439" s="3">
        <f t="shared" si="25"/>
        <v>4.0286055279775903</v>
      </c>
      <c r="I439" s="3">
        <f t="shared" si="27"/>
        <v>4.4997810601552182</v>
      </c>
      <c r="J439" s="3">
        <f t="shared" si="26"/>
        <v>3.4179751386943362</v>
      </c>
    </row>
    <row r="440" spans="1:10">
      <c r="A440">
        <f t="shared" si="28"/>
        <v>2284</v>
      </c>
      <c r="G440" s="3">
        <f>carboncycle!L540</f>
        <v>583.21596614490886</v>
      </c>
      <c r="H440" s="3">
        <f t="shared" si="25"/>
        <v>4.0220575580297941</v>
      </c>
      <c r="I440" s="3">
        <f t="shared" si="27"/>
        <v>4.4949001148232979</v>
      </c>
      <c r="J440" s="3">
        <f t="shared" si="26"/>
        <v>3.4241197963282342</v>
      </c>
    </row>
    <row r="441" spans="1:10">
      <c r="A441">
        <f t="shared" si="28"/>
        <v>2285</v>
      </c>
      <c r="G441" s="3">
        <f>carboncycle!L541</f>
        <v>582.50783886511022</v>
      </c>
      <c r="H441" s="3">
        <f t="shared" si="25"/>
        <v>4.0155577655461387</v>
      </c>
      <c r="I441" s="3">
        <f t="shared" si="27"/>
        <v>4.4900343180655087</v>
      </c>
      <c r="J441" s="3">
        <f t="shared" si="26"/>
        <v>3.4302018285372862</v>
      </c>
    </row>
    <row r="442" spans="1:10">
      <c r="A442">
        <f t="shared" si="28"/>
        <v>2286</v>
      </c>
      <c r="G442" s="3">
        <f>carboncycle!L542</f>
        <v>581.80573325470766</v>
      </c>
      <c r="H442" s="3">
        <f t="shared" si="25"/>
        <v>4.0091054393671746</v>
      </c>
      <c r="I442" s="3">
        <f t="shared" si="27"/>
        <v>4.485184104190159</v>
      </c>
      <c r="J442" s="3">
        <f t="shared" si="26"/>
        <v>3.4362216770778065</v>
      </c>
    </row>
    <row r="443" spans="1:10">
      <c r="A443">
        <f t="shared" si="28"/>
        <v>2287</v>
      </c>
      <c r="G443" s="3">
        <f>carboncycle!L543</f>
        <v>581.10955460480523</v>
      </c>
      <c r="H443" s="3">
        <f t="shared" si="25"/>
        <v>4.0026998890045666</v>
      </c>
      <c r="I443" s="3">
        <f t="shared" si="27"/>
        <v>4.4803498761335137</v>
      </c>
      <c r="J443" s="3">
        <f t="shared" si="26"/>
        <v>3.4421797836638048</v>
      </c>
    </row>
    <row r="444" spans="1:10">
      <c r="A444">
        <f t="shared" si="28"/>
        <v>2288</v>
      </c>
      <c r="G444" s="3">
        <f>carboncycle!L544</f>
        <v>580.41921087697756</v>
      </c>
      <c r="H444" s="3">
        <f t="shared" si="25"/>
        <v>3.9963404436106762</v>
      </c>
      <c r="I444" s="3">
        <f t="shared" si="27"/>
        <v>4.4755320070718092</v>
      </c>
      <c r="J444" s="3">
        <f t="shared" si="26"/>
        <v>3.4480765897890326</v>
      </c>
    </row>
    <row r="445" spans="1:10">
      <c r="A445">
        <f t="shared" si="28"/>
        <v>2289</v>
      </c>
      <c r="G445" s="3">
        <f>carboncycle!L545</f>
        <v>579.73461258042903</v>
      </c>
      <c r="H445" s="3">
        <f t="shared" si="25"/>
        <v>3.9900264510390064</v>
      </c>
      <c r="I445" s="3">
        <f t="shared" si="27"/>
        <v>4.4707308419511529</v>
      </c>
      <c r="J445" s="3">
        <f t="shared" si="26"/>
        <v>3.4539125365591987</v>
      </c>
    </row>
    <row r="446" spans="1:10">
      <c r="A446">
        <f t="shared" si="28"/>
        <v>2290</v>
      </c>
      <c r="G446" s="3">
        <f>carboncycle!L546</f>
        <v>579.05567265809168</v>
      </c>
      <c r="H446" s="3">
        <f t="shared" si="25"/>
        <v>3.983757276976339</v>
      </c>
      <c r="I446" s="3">
        <f t="shared" si="27"/>
        <v>4.4659466989402015</v>
      </c>
      <c r="J446" s="3">
        <f t="shared" si="26"/>
        <v>3.4596880645338248</v>
      </c>
    </row>
    <row r="447" spans="1:10">
      <c r="A447">
        <f t="shared" si="28"/>
        <v>2291</v>
      </c>
      <c r="G447" s="3">
        <f>carboncycle!L547</f>
        <v>578.38230638020252</v>
      </c>
      <c r="H447" s="3">
        <f t="shared" si="25"/>
        <v>3.977532304133931</v>
      </c>
      <c r="I447" s="3">
        <f t="shared" si="27"/>
        <v>4.4611798708099792</v>
      </c>
      <c r="J447" s="3">
        <f t="shared" si="26"/>
        <v>3.4654036135772532</v>
      </c>
    </row>
    <row r="448" spans="1:10">
      <c r="A448">
        <f t="shared" si="28"/>
        <v>2292</v>
      </c>
      <c r="G448" s="3">
        <f>carboncycle!L548</f>
        <v>577.71443124436382</v>
      </c>
      <c r="H448" s="3">
        <f t="shared" si="25"/>
        <v>3.9713509314893334</v>
      </c>
      <c r="I448" s="3">
        <f t="shared" si="27"/>
        <v>4.4564306262447841</v>
      </c>
      <c r="J448" s="3">
        <f t="shared" si="26"/>
        <v>3.471059622718335</v>
      </c>
    </row>
    <row r="449" spans="1:10">
      <c r="A449">
        <f t="shared" si="28"/>
        <v>2293</v>
      </c>
      <c r="G449" s="3">
        <f>carboncycle!L549</f>
        <v>577.05196688137346</v>
      </c>
      <c r="H449" s="3">
        <f t="shared" si="25"/>
        <v>3.9652125735728654</v>
      </c>
      <c r="I449" s="3">
        <f t="shared" si="27"/>
        <v>4.4516992110878446</v>
      </c>
      <c r="J449" s="3">
        <f t="shared" si="26"/>
        <v>3.4766565300183654</v>
      </c>
    </row>
    <row r="450" spans="1:10">
      <c r="A450">
        <f t="shared" si="28"/>
        <v>2294</v>
      </c>
      <c r="G450" s="3">
        <f>carboncycle!L550</f>
        <v>576.39483496628986</v>
      </c>
      <c r="H450" s="3">
        <f t="shared" si="25"/>
        <v>3.9591166597943945</v>
      </c>
      <c r="I450" s="3">
        <f t="shared" si="27"/>
        <v>4.4469858495251149</v>
      </c>
      <c r="J450" s="3">
        <f t="shared" si="26"/>
        <v>3.4821947724468401</v>
      </c>
    </row>
    <row r="451" spans="1:10">
      <c r="A451">
        <f t="shared" si="28"/>
        <v>2295</v>
      </c>
      <c r="G451" s="3">
        <f>carboncycle!L551</f>
        <v>575.74295913431115</v>
      </c>
      <c r="H451" s="3">
        <f t="shared" si="25"/>
        <v>3.9530626338070625</v>
      </c>
      <c r="I451" s="3">
        <f t="shared" si="27"/>
        <v>4.4422907452103999</v>
      </c>
      <c r="J451" s="3">
        <f t="shared" si="26"/>
        <v>3.4876747857646446</v>
      </c>
    </row>
    <row r="452" spans="1:10">
      <c r="A452">
        <f t="shared" si="28"/>
        <v>2296</v>
      </c>
      <c r="G452" s="3">
        <f>carboncycle!L552</f>
        <v>575.09626490112396</v>
      </c>
      <c r="H452" s="3">
        <f t="shared" si="25"/>
        <v>3.9470499529052305</v>
      </c>
      <c r="I452" s="3">
        <f t="shared" si="27"/>
        <v>4.437614082334802</v>
      </c>
      <c r="J452" s="3">
        <f t="shared" si="26"/>
        <v>3.4930970044142966</v>
      </c>
    </row>
    <row r="453" spans="1:10">
      <c r="A453">
        <f t="shared" si="28"/>
        <v>2297</v>
      </c>
      <c r="G453" s="3">
        <f>carboncycle!L553</f>
        <v>574.45467958742324</v>
      </c>
      <c r="H453" s="3">
        <f t="shared" si="25"/>
        <v>3.9410780874543661</v>
      </c>
      <c r="I453" s="3">
        <f t="shared" si="27"/>
        <v>4.4329560266433186</v>
      </c>
      <c r="J453" s="3">
        <f t="shared" si="26"/>
        <v>3.4984618614168852</v>
      </c>
    </row>
    <row r="454" spans="1:10">
      <c r="A454">
        <f t="shared" si="28"/>
        <v>2298</v>
      </c>
      <c r="G454" s="3">
        <f>carboncycle!L554</f>
        <v>573.81813224734583</v>
      </c>
      <c r="H454" s="3">
        <f t="shared" si="25"/>
        <v>3.9351465203508669</v>
      </c>
      <c r="I454" s="3">
        <f t="shared" si="27"/>
        <v>4.4283167264012704</v>
      </c>
      <c r="J454" s="3">
        <f t="shared" si="26"/>
        <v>3.5037697882753713</v>
      </c>
    </row>
    <row r="455" spans="1:10">
      <c r="A455">
        <f t="shared" si="28"/>
        <v>2299</v>
      </c>
      <c r="G455" s="3">
        <f>carboncycle!L555</f>
        <v>573.18655360058176</v>
      </c>
      <c r="H455" s="3">
        <f t="shared" ref="H455:H456" si="29">H$3*LN(G455/G$3)</f>
        <v>3.9292547465100567</v>
      </c>
      <c r="I455" s="3">
        <f t="shared" si="27"/>
        <v>4.4236963133130756</v>
      </c>
      <c r="J455" s="3">
        <f t="shared" ref="J455:J456" si="30">J454+J$3*(I454-J454)</f>
        <v>3.5090212148839264</v>
      </c>
    </row>
    <row r="456" spans="1:10">
      <c r="A456">
        <f t="shared" si="28"/>
        <v>2300</v>
      </c>
      <c r="G456" s="3">
        <f>carboncycle!L556</f>
        <v>572.55987596795148</v>
      </c>
      <c r="H456" s="3">
        <f t="shared" si="29"/>
        <v>3.9234022723807249</v>
      </c>
      <c r="I456" s="3">
        <f t="shared" ref="I456" si="31">I455+I$3*(I$4*H456-I455)+I$5*(J455-I455)</f>
        <v>4.4190949033957789</v>
      </c>
      <c r="J456" s="3">
        <f t="shared" si="30"/>
        <v>3.5142165694430041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348"/>
  <sheetViews>
    <sheetView tabSelected="1" zoomScale="130" zoomScaleNormal="130" workbookViewId="0">
      <pane xSplit="1" ySplit="5" topLeftCell="AJ337" activePane="bottomRight" state="frozen"/>
      <selection pane="topRight" activeCell="B1" sqref="B1"/>
      <selection pane="bottomLeft" activeCell="A6" sqref="A6"/>
      <selection pane="bottomRight" activeCell="AL1" sqref="AL1:AQ347"/>
    </sheetView>
  </sheetViews>
  <sheetFormatPr defaultRowHeight="14.5"/>
  <cols>
    <col min="5" max="7" width="9.08984375"/>
    <col min="11" max="16" width="9.08984375"/>
    <col min="20" max="25" width="9.08984375"/>
    <col min="41" max="43" width="9.08984375"/>
    <col min="54" max="54" width="12.1796875" bestFit="1" customWidth="1"/>
  </cols>
  <sheetData>
    <row r="1" spans="1:63">
      <c r="B1" t="s">
        <v>43</v>
      </c>
      <c r="AI1" t="s">
        <v>11</v>
      </c>
      <c r="AR1" s="1"/>
      <c r="AS1" s="1"/>
      <c r="AT1" s="1"/>
      <c r="BA1">
        <f>temperature!I256</f>
        <v>3.8293374073610287</v>
      </c>
    </row>
    <row r="2" spans="1:63">
      <c r="B2" t="s">
        <v>22</v>
      </c>
      <c r="D2" s="1"/>
      <c r="E2" t="s">
        <v>32</v>
      </c>
      <c r="H2" t="s">
        <v>23</v>
      </c>
      <c r="K2" t="s">
        <v>33</v>
      </c>
      <c r="N2" t="s">
        <v>34</v>
      </c>
      <c r="Q2" t="s">
        <v>24</v>
      </c>
      <c r="T2" t="s">
        <v>37</v>
      </c>
      <c r="W2" t="s">
        <v>39</v>
      </c>
      <c r="Z2" t="s">
        <v>21</v>
      </c>
      <c r="AC2" t="s">
        <v>40</v>
      </c>
      <c r="AF2" t="s">
        <v>39</v>
      </c>
      <c r="AI2" t="s">
        <v>44</v>
      </c>
      <c r="AL2" t="s">
        <v>45</v>
      </c>
      <c r="AO2" t="s">
        <v>48</v>
      </c>
      <c r="AR2" t="s">
        <v>46</v>
      </c>
      <c r="AU2" t="s">
        <v>47</v>
      </c>
      <c r="AX2" t="s">
        <v>53</v>
      </c>
      <c r="BA2">
        <f>results!AD106</f>
        <v>4.010301475167549</v>
      </c>
      <c r="BB2" t="s">
        <v>54</v>
      </c>
      <c r="BE2" t="s">
        <v>55</v>
      </c>
      <c r="BH2" t="s">
        <v>56</v>
      </c>
      <c r="BK2" t="s">
        <v>57</v>
      </c>
    </row>
    <row r="3" spans="1:63">
      <c r="B3" t="s">
        <v>28</v>
      </c>
      <c r="E3" t="s">
        <v>36</v>
      </c>
      <c r="H3" t="s">
        <v>29</v>
      </c>
      <c r="K3" t="s">
        <v>35</v>
      </c>
      <c r="N3" t="s">
        <v>36</v>
      </c>
      <c r="Q3" t="s">
        <v>30</v>
      </c>
      <c r="T3" t="s">
        <v>38</v>
      </c>
      <c r="W3" t="s">
        <v>42</v>
      </c>
      <c r="Z3" t="s">
        <v>31</v>
      </c>
      <c r="AC3" t="s">
        <v>41</v>
      </c>
      <c r="AF3" t="s">
        <v>42</v>
      </c>
      <c r="AL3" s="1">
        <f>H66-AR66</f>
        <v>2.9145303415134549E-7</v>
      </c>
      <c r="AM3" s="1">
        <f>I66-AS66</f>
        <v>1.9659637473523617E-8</v>
      </c>
      <c r="AN3" s="1">
        <f>J66-AT66</f>
        <v>5.7014403864741325E-8</v>
      </c>
      <c r="AO3" s="1"/>
      <c r="AP3" s="1"/>
      <c r="AQ3" s="1"/>
      <c r="AX3" t="s">
        <v>58</v>
      </c>
      <c r="BA3">
        <f>BA1-BA2</f>
        <v>-0.1809640678065203</v>
      </c>
      <c r="BB3" t="s">
        <v>59</v>
      </c>
      <c r="BE3" t="s">
        <v>60</v>
      </c>
      <c r="BH3" t="s">
        <v>61</v>
      </c>
    </row>
    <row r="4" spans="1:63">
      <c r="B4" t="s">
        <v>25</v>
      </c>
      <c r="C4" t="s">
        <v>26</v>
      </c>
      <c r="D4" t="s">
        <v>27</v>
      </c>
      <c r="E4" t="s">
        <v>25</v>
      </c>
      <c r="F4" t="s">
        <v>26</v>
      </c>
      <c r="G4" t="s">
        <v>27</v>
      </c>
      <c r="H4" t="s">
        <v>25</v>
      </c>
      <c r="I4" t="s">
        <v>26</v>
      </c>
      <c r="J4" t="s">
        <v>27</v>
      </c>
      <c r="K4" t="s">
        <v>25</v>
      </c>
      <c r="L4" t="s">
        <v>26</v>
      </c>
      <c r="M4" t="s">
        <v>27</v>
      </c>
      <c r="N4" t="s">
        <v>25</v>
      </c>
      <c r="O4" t="s">
        <v>26</v>
      </c>
      <c r="P4" t="s">
        <v>27</v>
      </c>
      <c r="Q4" t="s">
        <v>25</v>
      </c>
      <c r="R4" t="s">
        <v>26</v>
      </c>
      <c r="S4" t="s">
        <v>27</v>
      </c>
      <c r="T4" t="s">
        <v>25</v>
      </c>
      <c r="U4" t="s">
        <v>26</v>
      </c>
      <c r="V4" t="s">
        <v>27</v>
      </c>
      <c r="Z4" t="s">
        <v>25</v>
      </c>
      <c r="AA4" t="s">
        <v>26</v>
      </c>
      <c r="AB4" t="s">
        <v>27</v>
      </c>
      <c r="AC4" t="s">
        <v>25</v>
      </c>
      <c r="AD4" t="s">
        <v>26</v>
      </c>
      <c r="AE4" t="s">
        <v>27</v>
      </c>
      <c r="AF4" t="s">
        <v>25</v>
      </c>
      <c r="AG4" t="s">
        <v>26</v>
      </c>
      <c r="AH4" t="s">
        <v>27</v>
      </c>
      <c r="AI4" t="s">
        <v>25</v>
      </c>
      <c r="AJ4" t="s">
        <v>26</v>
      </c>
      <c r="AK4" t="s">
        <v>27</v>
      </c>
      <c r="AL4" t="s">
        <v>25</v>
      </c>
      <c r="AM4" t="s">
        <v>26</v>
      </c>
      <c r="AN4" t="s">
        <v>27</v>
      </c>
      <c r="AO4" t="s">
        <v>25</v>
      </c>
      <c r="AP4" t="s">
        <v>26</v>
      </c>
      <c r="AQ4" t="s">
        <v>27</v>
      </c>
      <c r="AR4" t="s">
        <v>25</v>
      </c>
      <c r="AS4" t="s">
        <v>26</v>
      </c>
      <c r="AT4" t="s">
        <v>27</v>
      </c>
      <c r="AU4" t="s">
        <v>25</v>
      </c>
      <c r="AV4" t="s">
        <v>26</v>
      </c>
      <c r="AW4" t="s">
        <v>27</v>
      </c>
      <c r="AX4" t="s">
        <v>25</v>
      </c>
      <c r="AY4" t="s">
        <v>26</v>
      </c>
      <c r="AZ4" t="s">
        <v>27</v>
      </c>
      <c r="BA4" t="s">
        <v>62</v>
      </c>
      <c r="BB4" t="s">
        <v>25</v>
      </c>
      <c r="BC4" t="s">
        <v>26</v>
      </c>
      <c r="BD4" t="s">
        <v>27</v>
      </c>
      <c r="BE4" t="s">
        <v>25</v>
      </c>
      <c r="BF4" t="s">
        <v>26</v>
      </c>
      <c r="BG4" t="s">
        <v>27</v>
      </c>
      <c r="BH4" t="s">
        <v>25</v>
      </c>
      <c r="BI4" t="s">
        <v>26</v>
      </c>
      <c r="BJ4" t="s">
        <v>27</v>
      </c>
      <c r="BK4" t="s">
        <v>62</v>
      </c>
    </row>
    <row r="5" spans="1:63">
      <c r="E5">
        <v>0.95</v>
      </c>
      <c r="T5" s="13">
        <f>(T66/T6)^(1/60)</f>
        <v>0.98780752184736198</v>
      </c>
      <c r="U5" s="13">
        <f>(U65/U17)^(1/48)</f>
        <v>0.98677130065267893</v>
      </c>
      <c r="V5" s="13">
        <f>(V65/V17)^(1/48)</f>
        <v>0.98779640966619953</v>
      </c>
      <c r="AC5" s="13">
        <f>(AC66/AC6)^(1/60)</f>
        <v>0.99709603280331627</v>
      </c>
      <c r="AD5" s="13">
        <f>(AD66/AD17)^(1/49)</f>
        <v>1.0020567434751257</v>
      </c>
      <c r="AE5" s="13">
        <f>(AE66/AE17)^(1/49)</f>
        <v>1.0008257041531208</v>
      </c>
      <c r="AI5">
        <v>0.1</v>
      </c>
      <c r="AL5" s="7">
        <v>1.8276539118654834E-2</v>
      </c>
      <c r="AM5" s="7">
        <v>2.8144496824265421E-2</v>
      </c>
      <c r="AN5" s="7">
        <v>2.0372115051398534E-2</v>
      </c>
      <c r="AO5">
        <v>0.99</v>
      </c>
      <c r="AP5">
        <v>0.99</v>
      </c>
      <c r="AQ5">
        <v>0.99</v>
      </c>
      <c r="AR5">
        <v>0.2</v>
      </c>
      <c r="AU5">
        <v>0.2</v>
      </c>
      <c r="BB5">
        <v>0.1</v>
      </c>
      <c r="BC5">
        <v>0.1</v>
      </c>
      <c r="BD5">
        <v>0.1</v>
      </c>
      <c r="BK5">
        <v>0.03</v>
      </c>
    </row>
    <row r="6" spans="1:63">
      <c r="A6">
        <v>1960</v>
      </c>
      <c r="B6" s="1">
        <v>754.6194775218454</v>
      </c>
      <c r="C6" s="1">
        <v>1194.36006</v>
      </c>
      <c r="D6" s="1">
        <v>1066.7877009999997</v>
      </c>
      <c r="E6" s="1"/>
      <c r="F6" s="1"/>
      <c r="G6" s="1"/>
      <c r="H6" s="1">
        <v>7556.3586302086605</v>
      </c>
      <c r="I6" s="1">
        <v>832.77786250599956</v>
      </c>
      <c r="J6" s="1">
        <v>261.95185603680557</v>
      </c>
      <c r="K6" s="1">
        <f>H6/B6*1000</f>
        <v>10013.468847933245</v>
      </c>
      <c r="L6" s="1">
        <f t="shared" ref="L6:L56" si="0">I6/C6*1000</f>
        <v>697.25863279955922</v>
      </c>
      <c r="M6" s="1">
        <f t="shared" ref="M6:M56" si="1">J6/D6*1000</f>
        <v>245.55200232553639</v>
      </c>
      <c r="N6" s="1"/>
      <c r="O6" s="1"/>
      <c r="P6" s="1"/>
      <c r="Q6" s="1">
        <v>1823.3279449999998</v>
      </c>
      <c r="R6" s="1"/>
      <c r="S6" s="1"/>
      <c r="T6" s="1">
        <f>Q6/H6*1000</f>
        <v>241.29716894467339</v>
      </c>
      <c r="U6" s="1"/>
      <c r="V6" s="1"/>
      <c r="W6" s="1"/>
      <c r="X6" s="1"/>
      <c r="Y6" s="1"/>
      <c r="Z6" s="1">
        <v>5170.3508236960197</v>
      </c>
      <c r="AA6" s="1">
        <v>2632.5759699999994</v>
      </c>
      <c r="AB6" s="1">
        <v>320.93150699999978</v>
      </c>
      <c r="AC6" s="8">
        <f>Z6/Q6</f>
        <v>2.8356669670282599</v>
      </c>
      <c r="AD6" s="8"/>
      <c r="AE6" s="8"/>
      <c r="AF6" s="1"/>
      <c r="AG6" s="1"/>
      <c r="AH6" s="1"/>
      <c r="AI6" s="1">
        <f>($AU5*AL6/$AI5)^(1/(1-$AR5))*B6</f>
        <v>15112.717258846602</v>
      </c>
      <c r="AJ6" s="1">
        <f>($AU5*AM6/$AI5)^(1/(1-$AR5))*C6</f>
        <v>1665.5557245192558</v>
      </c>
      <c r="AK6" s="1">
        <f>($AU5*AN6/$AI5)^(1/(1-$AR5))*D6</f>
        <v>523.9037111086933</v>
      </c>
      <c r="AL6" s="10">
        <v>5.4987204573049659</v>
      </c>
      <c r="AM6" s="10">
        <v>0.65239274196947328</v>
      </c>
      <c r="AN6" s="10">
        <v>0.28307973745082027</v>
      </c>
      <c r="AO6" s="10"/>
      <c r="AP6" s="10"/>
      <c r="AQ6" s="10"/>
      <c r="AR6" s="1">
        <f t="shared" ref="AR6:AT7" si="2">AL6*AI6^$AR$5*B6^(1-$AR$5)</f>
        <v>7556.3586294233037</v>
      </c>
      <c r="AS6" s="1">
        <f t="shared" si="2"/>
        <v>832.77786225962802</v>
      </c>
      <c r="AT6" s="1">
        <f t="shared" si="2"/>
        <v>261.95185555434682</v>
      </c>
      <c r="AU6" s="1">
        <f t="shared" ref="AU6:AW7" si="3">$AU$5*AR6</f>
        <v>1511.2717258846608</v>
      </c>
      <c r="AV6" s="1">
        <f t="shared" si="3"/>
        <v>166.55557245192563</v>
      </c>
      <c r="AW6" s="1">
        <f t="shared" si="3"/>
        <v>52.390371110869367</v>
      </c>
      <c r="AX6">
        <v>0</v>
      </c>
      <c r="AY6">
        <v>0</v>
      </c>
      <c r="AZ6">
        <v>0</v>
      </c>
      <c r="BA6">
        <f>(AX6*Z6+AY6*AA6+AZ6*AB6)/(Z6+AA6+AB6)</f>
        <v>0</v>
      </c>
      <c r="BB6">
        <f>BB$5*AX6^2</f>
        <v>0</v>
      </c>
      <c r="BC6">
        <f t="shared" ref="BC6:BD69" si="4">BC$5*AY6^2</f>
        <v>0</v>
      </c>
      <c r="BD6">
        <f t="shared" si="4"/>
        <v>0</v>
      </c>
      <c r="BE6">
        <f>BB6*AR6</f>
        <v>0</v>
      </c>
      <c r="BF6">
        <f t="shared" ref="BF6:BG69" si="5">BC6*AS6</f>
        <v>0</v>
      </c>
      <c r="BG6">
        <f t="shared" si="5"/>
        <v>0</v>
      </c>
      <c r="BH6">
        <f t="shared" ref="BH6:BJ37" si="6">2*BB$5*AX6*AR6/Z6*1000</f>
        <v>0</v>
      </c>
      <c r="BI6">
        <f t="shared" si="6"/>
        <v>0</v>
      </c>
      <c r="BJ6">
        <f t="shared" si="6"/>
        <v>0</v>
      </c>
    </row>
    <row r="7" spans="1:63">
      <c r="A7">
        <v>1961</v>
      </c>
      <c r="B7" s="1">
        <v>765.20640414189029</v>
      </c>
      <c r="C7" s="1">
        <v>1199.703955575138</v>
      </c>
      <c r="D7" s="1">
        <v>1092.2120901999997</v>
      </c>
      <c r="E7" s="7">
        <f>B7/B6-1</f>
        <v>1.4029490273445022E-2</v>
      </c>
      <c r="F7" s="7">
        <f t="shared" ref="F7:F56" si="7">C7/C6-1</f>
        <v>4.4742751822579585E-3</v>
      </c>
      <c r="G7" s="7">
        <f t="shared" ref="G7:G56" si="8">D7/D6-1</f>
        <v>2.3832660590450416E-2</v>
      </c>
      <c r="H7" s="1">
        <v>7938.6671723835716</v>
      </c>
      <c r="I7" s="1">
        <v>859.14436793764219</v>
      </c>
      <c r="J7" s="1">
        <v>272.32060767723522</v>
      </c>
      <c r="K7" s="1">
        <f t="shared" ref="K7:K56" si="9">H7/B7*1000</f>
        <v>10374.543560290858</v>
      </c>
      <c r="L7" s="1">
        <f t="shared" si="0"/>
        <v>716.13031193663812</v>
      </c>
      <c r="M7" s="1">
        <f t="shared" si="1"/>
        <v>249.32942065068096</v>
      </c>
      <c r="N7" s="7">
        <f>K7/K6-1</f>
        <v>3.6058904046237572E-2</v>
      </c>
      <c r="O7" s="7">
        <f t="shared" ref="O7:O56" si="10">L7/L6-1</f>
        <v>2.7065536731051054E-2</v>
      </c>
      <c r="P7" s="7">
        <f t="shared" ref="P7:P66" si="11">M7/M6-1</f>
        <v>1.5383374150363061E-2</v>
      </c>
      <c r="Q7" s="1">
        <v>1869.6711979999998</v>
      </c>
      <c r="R7" s="1"/>
      <c r="S7" s="1"/>
      <c r="T7" s="1">
        <f t="shared" ref="T7:V56" si="12">Q7/H7*1000</f>
        <v>235.51449599802709</v>
      </c>
      <c r="U7" s="1"/>
      <c r="V7" s="1"/>
      <c r="W7" s="7">
        <f>T7/T6-1</f>
        <v>-2.396494319405873E-2</v>
      </c>
      <c r="X7" s="7"/>
      <c r="Y7" s="7"/>
      <c r="Z7" s="1">
        <v>5280.5588133332403</v>
      </c>
      <c r="AA7" s="1">
        <v>2464.0956550000001</v>
      </c>
      <c r="AB7" s="1">
        <v>344.64922500000011</v>
      </c>
      <c r="AC7" s="8">
        <f t="shared" ref="AC7:AE54" si="13">Z7/Q7</f>
        <v>2.8243248433103587</v>
      </c>
      <c r="AD7" s="8"/>
      <c r="AE7" s="8"/>
      <c r="AF7" s="7">
        <f>AC7/AC6-1</f>
        <v>-3.9998081050355294E-3</v>
      </c>
      <c r="AG7" s="7"/>
      <c r="AH7" s="7"/>
      <c r="AI7" s="1">
        <f>(1-$AI$5)*AI6+AU6</f>
        <v>15112.717258846602</v>
      </c>
      <c r="AJ7" s="1">
        <f>(1-$AI$5)*AJ6+AV6</f>
        <v>1665.5557245192558</v>
      </c>
      <c r="AK7" s="1">
        <f>(1-$AI$5)*AK6+AW6</f>
        <v>523.90371110869341</v>
      </c>
      <c r="AL7" s="10">
        <f t="shared" ref="AL7:AN22" si="14">(1+AL$5)*AL6</f>
        <v>5.5992180368454472</v>
      </c>
      <c r="AM7" s="10">
        <f t="shared" si="14"/>
        <v>0.67075400742400693</v>
      </c>
      <c r="AN7" s="10">
        <f t="shared" si="14"/>
        <v>0.28884667043088808</v>
      </c>
      <c r="AO7" s="7">
        <f>AL7/AL6-1</f>
        <v>1.8276539118654789E-2</v>
      </c>
      <c r="AP7" s="7">
        <f t="shared" ref="AP7:AP56" si="15">AM7/AM6-1</f>
        <v>2.8144496824265453E-2</v>
      </c>
      <c r="AQ7" s="7">
        <f t="shared" ref="AQ7:AQ56" si="16">AN7/AN6-1</f>
        <v>2.0372115051398465E-2</v>
      </c>
      <c r="AR7" s="1">
        <f t="shared" si="2"/>
        <v>7780.7017420684906</v>
      </c>
      <c r="AS7" s="1">
        <f t="shared" si="2"/>
        <v>859.27936406517767</v>
      </c>
      <c r="AT7" s="1">
        <f t="shared" si="2"/>
        <v>272.37249207118782</v>
      </c>
      <c r="AU7" s="1">
        <f t="shared" si="3"/>
        <v>1556.1403484136981</v>
      </c>
      <c r="AV7" s="1">
        <f t="shared" si="3"/>
        <v>171.85587281303555</v>
      </c>
      <c r="AW7" s="1">
        <f t="shared" si="3"/>
        <v>54.474498414237566</v>
      </c>
      <c r="AX7">
        <v>0</v>
      </c>
      <c r="AY7">
        <v>0</v>
      </c>
      <c r="AZ7">
        <v>0</v>
      </c>
      <c r="BA7">
        <f t="shared" ref="BA7:BA70" si="17">(AX7*Z7+AY7*AA7+AZ7*AB7)/(Z7+AA7+AB7)</f>
        <v>0</v>
      </c>
      <c r="BB7">
        <f t="shared" ref="BB7:BD70" si="18">BB$5*AX7^2</f>
        <v>0</v>
      </c>
      <c r="BC7">
        <f t="shared" si="4"/>
        <v>0</v>
      </c>
      <c r="BD7">
        <f t="shared" si="4"/>
        <v>0</v>
      </c>
      <c r="BE7">
        <f t="shared" ref="BE7:BG70" si="19">BB7*AR7</f>
        <v>0</v>
      </c>
      <c r="BF7">
        <f t="shared" si="5"/>
        <v>0</v>
      </c>
      <c r="BG7">
        <f t="shared" si="5"/>
        <v>0</v>
      </c>
      <c r="BH7">
        <f t="shared" si="6"/>
        <v>0</v>
      </c>
      <c r="BI7">
        <f t="shared" si="6"/>
        <v>0</v>
      </c>
      <c r="BJ7">
        <f t="shared" si="6"/>
        <v>0</v>
      </c>
      <c r="BK7" s="7">
        <f>SUM(H7:J7)*SUM(B6:D6)/SUM(H6:J6)/SUM(B7:D7)-1+BK$5</f>
        <v>6.4255530852422166E-2</v>
      </c>
    </row>
    <row r="8" spans="1:63">
      <c r="A8">
        <v>1962</v>
      </c>
      <c r="B8" s="1">
        <v>774.39776372023073</v>
      </c>
      <c r="C8" s="1">
        <v>1217.6206076086175</v>
      </c>
      <c r="D8" s="1">
        <v>1118.5717372000001</v>
      </c>
      <c r="E8" s="7">
        <f t="shared" ref="E8:E56" si="20">B8/B7-1</f>
        <v>1.2011608277962216E-2</v>
      </c>
      <c r="F8" s="7">
        <f t="shared" si="7"/>
        <v>1.4934227690272417E-2</v>
      </c>
      <c r="G8" s="7">
        <f t="shared" si="8"/>
        <v>2.4134183494685102E-2</v>
      </c>
      <c r="H8" s="1">
        <v>8404.7182349558934</v>
      </c>
      <c r="I8" s="1">
        <v>888.83152857875427</v>
      </c>
      <c r="J8" s="1">
        <v>282.68917580048731</v>
      </c>
      <c r="K8" s="1">
        <f t="shared" si="9"/>
        <v>10853.231541603849</v>
      </c>
      <c r="L8" s="1">
        <f t="shared" si="0"/>
        <v>729.97411757378313</v>
      </c>
      <c r="M8" s="1">
        <f t="shared" si="1"/>
        <v>252.72333136908375</v>
      </c>
      <c r="N8" s="7">
        <f t="shared" ref="N8:N56" si="21">K8/K7-1</f>
        <v>4.6140630528093363E-2</v>
      </c>
      <c r="O8" s="7">
        <f t="shared" si="10"/>
        <v>1.9331405760087295E-2</v>
      </c>
      <c r="P8" s="7">
        <f t="shared" si="11"/>
        <v>1.3612154993765335E-2</v>
      </c>
      <c r="Q8" s="1">
        <v>1971.492958</v>
      </c>
      <c r="R8" s="1"/>
      <c r="S8" s="1"/>
      <c r="T8" s="1">
        <f t="shared" si="12"/>
        <v>234.56978602809116</v>
      </c>
      <c r="U8" s="1"/>
      <c r="V8" s="1"/>
      <c r="W8" s="7">
        <f t="shared" ref="W8:Y56" si="22">T8/T7-1</f>
        <v>-4.0112603936864888E-3</v>
      </c>
      <c r="X8" s="7"/>
      <c r="Y8" s="7"/>
      <c r="Z8" s="1">
        <v>5522.5510307048735</v>
      </c>
      <c r="AA8" s="1">
        <v>2462.8378739999998</v>
      </c>
      <c r="AB8" s="1">
        <v>364.49029100000098</v>
      </c>
      <c r="AC8" s="8">
        <f t="shared" si="13"/>
        <v>2.8012025142140393</v>
      </c>
      <c r="AD8" s="8"/>
      <c r="AE8" s="8"/>
      <c r="AF8" s="7">
        <f t="shared" ref="AF8:AH54" si="23">AC8/AC7-1</f>
        <v>-8.1868518598653406E-3</v>
      </c>
      <c r="AG8" s="7"/>
      <c r="AH8" s="7"/>
      <c r="AI8" s="1">
        <f t="shared" ref="AI8:AI56" si="24">(1-$AI$5)*AI7+AU7</f>
        <v>15157.585881375639</v>
      </c>
      <c r="AJ8" s="1">
        <f t="shared" ref="AJ8:AJ56" si="25">(1-$AI$5)*AJ7+AV7</f>
        <v>1670.8560248803658</v>
      </c>
      <c r="AK8" s="1">
        <f t="shared" ref="AK8:AK56" si="26">(1-$AI$5)*AK7+AW7</f>
        <v>525.98783841206159</v>
      </c>
      <c r="AL8" s="10">
        <f t="shared" si="14"/>
        <v>5.7015523643297303</v>
      </c>
      <c r="AM8" s="10">
        <f t="shared" si="14"/>
        <v>0.68963204145581525</v>
      </c>
      <c r="AN8" s="10">
        <f t="shared" si="14"/>
        <v>0.29473108803311948</v>
      </c>
      <c r="AO8" s="7">
        <f t="shared" ref="AO8:AO56" si="27">AL8/AL7-1</f>
        <v>1.8276539118654789E-2</v>
      </c>
      <c r="AP8" s="7">
        <f t="shared" si="15"/>
        <v>2.8144496824265453E-2</v>
      </c>
      <c r="AQ8" s="7">
        <f t="shared" si="16"/>
        <v>2.0372115051398465E-2</v>
      </c>
      <c r="AR8" s="1">
        <f t="shared" ref="AR8:AR56" si="28">AL8*AI8^$AR$5*B8^(1-$AR$5)</f>
        <v>8003.6925403276073</v>
      </c>
      <c r="AS8" s="1">
        <f t="shared" ref="AS8:AS56" si="29">AM8*AJ8^$AR$5*C8^(1-$AR$5)</f>
        <v>894.57102820074806</v>
      </c>
      <c r="AT8" s="1">
        <f t="shared" ref="AT8:AT56" si="30">AN8*AK8^$AR$5*D8^(1-$AR$5)</f>
        <v>283.49941130202996</v>
      </c>
      <c r="AU8" s="1">
        <f t="shared" ref="AU8:AU56" si="31">$AU$5*AR8</f>
        <v>1600.7385080655215</v>
      </c>
      <c r="AV8" s="1">
        <f t="shared" ref="AV8:AV56" si="32">$AU$5*AS8</f>
        <v>178.91420564014962</v>
      </c>
      <c r="AW8" s="1">
        <f t="shared" ref="AW8:AW56" si="33">$AU$5*AT8</f>
        <v>56.699882260405992</v>
      </c>
      <c r="AX8">
        <v>0</v>
      </c>
      <c r="AY8">
        <v>0</v>
      </c>
      <c r="AZ8">
        <v>0</v>
      </c>
      <c r="BA8">
        <f t="shared" si="17"/>
        <v>0</v>
      </c>
      <c r="BB8">
        <f t="shared" si="18"/>
        <v>0</v>
      </c>
      <c r="BC8">
        <f t="shared" si="4"/>
        <v>0</v>
      </c>
      <c r="BD8">
        <f t="shared" si="4"/>
        <v>0</v>
      </c>
      <c r="BE8">
        <f t="shared" si="19"/>
        <v>0</v>
      </c>
      <c r="BF8">
        <f t="shared" si="5"/>
        <v>0</v>
      </c>
      <c r="BG8">
        <f t="shared" si="5"/>
        <v>0</v>
      </c>
      <c r="BH8">
        <f t="shared" si="6"/>
        <v>0</v>
      </c>
      <c r="BI8">
        <f t="shared" si="6"/>
        <v>0</v>
      </c>
      <c r="BJ8">
        <f t="shared" si="6"/>
        <v>0</v>
      </c>
      <c r="BK8" s="7">
        <f t="shared" ref="BK8:BK71" si="34">SUM(H8:J8)*SUM(B7:D7)/SUM(H7:J7)/SUM(B8:D8)-1+BK$5</f>
        <v>6.7651233799188554E-2</v>
      </c>
    </row>
    <row r="9" spans="1:63">
      <c r="A9">
        <v>1963</v>
      </c>
      <c r="B9" s="1">
        <v>783.2823189713107</v>
      </c>
      <c r="C9" s="1">
        <v>1246.8459439187275</v>
      </c>
      <c r="D9" s="1">
        <v>1145.8723861999999</v>
      </c>
      <c r="E9" s="7">
        <f t="shared" si="20"/>
        <v>1.1472857576961815E-2</v>
      </c>
      <c r="F9" s="7">
        <f t="shared" si="7"/>
        <v>2.4002005327018905E-2</v>
      </c>
      <c r="G9" s="7">
        <f t="shared" si="8"/>
        <v>2.4406703738410807E-2</v>
      </c>
      <c r="H9" s="1">
        <v>8839.1053396553361</v>
      </c>
      <c r="I9" s="1">
        <v>905.66771909142631</v>
      </c>
      <c r="J9" s="1">
        <v>301.23830663487456</v>
      </c>
      <c r="K9" s="1">
        <f t="shared" si="9"/>
        <v>11284.699176235443</v>
      </c>
      <c r="L9" s="1">
        <f t="shared" si="0"/>
        <v>726.36697701802041</v>
      </c>
      <c r="M9" s="1">
        <f t="shared" si="1"/>
        <v>262.88992584406049</v>
      </c>
      <c r="N9" s="7">
        <f t="shared" si="21"/>
        <v>3.9754761794000393E-2</v>
      </c>
      <c r="O9" s="7">
        <f t="shared" si="10"/>
        <v>-4.9414636340145979E-3</v>
      </c>
      <c r="P9" s="7">
        <f t="shared" si="11"/>
        <v>4.0228159465534929E-2</v>
      </c>
      <c r="Q9" s="1">
        <v>2097.4392969999994</v>
      </c>
      <c r="R9" s="1"/>
      <c r="S9" s="1"/>
      <c r="T9" s="1">
        <f t="shared" si="12"/>
        <v>237.29090404547492</v>
      </c>
      <c r="U9" s="1"/>
      <c r="V9" s="1"/>
      <c r="W9" s="7">
        <f t="shared" si="22"/>
        <v>1.1600462546603962E-2</v>
      </c>
      <c r="X9" s="7"/>
      <c r="Y9" s="7"/>
      <c r="Z9" s="1">
        <v>5836.4578380874573</v>
      </c>
      <c r="AA9" s="1">
        <v>2590.6511589999996</v>
      </c>
      <c r="AB9" s="1">
        <v>390.03997599999957</v>
      </c>
      <c r="AC9" s="8">
        <f t="shared" si="13"/>
        <v>2.7826587622513963</v>
      </c>
      <c r="AD9" s="8"/>
      <c r="AE9" s="8"/>
      <c r="AF9" s="7">
        <f t="shared" si="23"/>
        <v>-6.6199255029035786E-3</v>
      </c>
      <c r="AG9" s="7"/>
      <c r="AH9" s="7"/>
      <c r="AI9" s="1">
        <f t="shared" si="24"/>
        <v>15242.565801303597</v>
      </c>
      <c r="AJ9" s="1">
        <f t="shared" si="25"/>
        <v>1682.6846280324789</v>
      </c>
      <c r="AK9" s="1">
        <f t="shared" si="26"/>
        <v>530.08893683126144</v>
      </c>
      <c r="AL9" s="10">
        <f t="shared" si="14"/>
        <v>5.8057570091534609</v>
      </c>
      <c r="AM9" s="10">
        <f t="shared" si="14"/>
        <v>0.70904138825648011</v>
      </c>
      <c r="AN9" s="10">
        <f t="shared" si="14"/>
        <v>0.30073538366775404</v>
      </c>
      <c r="AO9" s="7">
        <f t="shared" si="27"/>
        <v>1.8276539118654789E-2</v>
      </c>
      <c r="AP9" s="7">
        <f t="shared" si="15"/>
        <v>2.8144496824265453E-2</v>
      </c>
      <c r="AQ9" s="7">
        <f t="shared" si="16"/>
        <v>2.0372115051398465E-2</v>
      </c>
      <c r="AR9" s="1">
        <f t="shared" si="28"/>
        <v>8233.8913034420111</v>
      </c>
      <c r="AS9" s="1">
        <f t="shared" si="29"/>
        <v>938.69038528003591</v>
      </c>
      <c r="AT9" s="1">
        <f t="shared" si="30"/>
        <v>295.36788961784413</v>
      </c>
      <c r="AU9" s="1">
        <f t="shared" si="31"/>
        <v>1646.7782606884023</v>
      </c>
      <c r="AV9" s="1">
        <f t="shared" si="32"/>
        <v>187.7380770560072</v>
      </c>
      <c r="AW9" s="1">
        <f t="shared" si="33"/>
        <v>59.073577923568827</v>
      </c>
      <c r="AX9">
        <v>0</v>
      </c>
      <c r="AY9">
        <v>0</v>
      </c>
      <c r="AZ9">
        <v>0</v>
      </c>
      <c r="BA9">
        <f t="shared" si="17"/>
        <v>0</v>
      </c>
      <c r="BB9">
        <f t="shared" si="18"/>
        <v>0</v>
      </c>
      <c r="BC9">
        <f t="shared" si="4"/>
        <v>0</v>
      </c>
      <c r="BD9">
        <f t="shared" si="4"/>
        <v>0</v>
      </c>
      <c r="BE9">
        <f t="shared" si="19"/>
        <v>0</v>
      </c>
      <c r="BF9">
        <f t="shared" si="5"/>
        <v>0</v>
      </c>
      <c r="BG9">
        <f t="shared" si="5"/>
        <v>0</v>
      </c>
      <c r="BH9">
        <f t="shared" si="6"/>
        <v>0</v>
      </c>
      <c r="BI9">
        <f t="shared" si="6"/>
        <v>0</v>
      </c>
      <c r="BJ9">
        <f t="shared" si="6"/>
        <v>0</v>
      </c>
      <c r="BK9" s="7">
        <f t="shared" si="34"/>
        <v>5.7450470942512738E-2</v>
      </c>
    </row>
    <row r="10" spans="1:63">
      <c r="A10">
        <v>1964</v>
      </c>
      <c r="B10" s="1">
        <v>792.07167807264977</v>
      </c>
      <c r="C10" s="1">
        <v>1275.6171731302509</v>
      </c>
      <c r="D10" s="1">
        <v>1174.1435411999998</v>
      </c>
      <c r="E10" s="7">
        <f t="shared" si="20"/>
        <v>1.1221189204017934E-2</v>
      </c>
      <c r="F10" s="7">
        <f t="shared" si="7"/>
        <v>2.3075207768730399E-2</v>
      </c>
      <c r="G10" s="7">
        <f t="shared" si="8"/>
        <v>2.4672167110819432E-2</v>
      </c>
      <c r="H10" s="1">
        <v>9402.5054139943568</v>
      </c>
      <c r="I10" s="1">
        <v>994.08499373853465</v>
      </c>
      <c r="J10" s="1">
        <v>319.57074016746537</v>
      </c>
      <c r="K10" s="1">
        <f t="shared" si="9"/>
        <v>11870.775933907267</v>
      </c>
      <c r="L10" s="1">
        <f t="shared" si="0"/>
        <v>779.29728031109732</v>
      </c>
      <c r="M10" s="1">
        <f t="shared" si="1"/>
        <v>272.17348556962401</v>
      </c>
      <c r="N10" s="7">
        <f t="shared" si="21"/>
        <v>5.1935523359457392E-2</v>
      </c>
      <c r="O10" s="7">
        <f t="shared" si="10"/>
        <v>7.2869919706941344E-2</v>
      </c>
      <c r="P10" s="7">
        <f t="shared" si="11"/>
        <v>3.5313486037005015E-2</v>
      </c>
      <c r="Q10" s="1">
        <v>2194.1947959999998</v>
      </c>
      <c r="R10" s="1"/>
      <c r="S10" s="1"/>
      <c r="T10" s="1">
        <f t="shared" si="12"/>
        <v>233.36277932201324</v>
      </c>
      <c r="U10" s="1"/>
      <c r="V10" s="1"/>
      <c r="W10" s="7">
        <f t="shared" si="22"/>
        <v>-1.6554046769145847E-2</v>
      </c>
      <c r="X10" s="7"/>
      <c r="Y10" s="7"/>
      <c r="Z10" s="1">
        <v>6132.3114399481883</v>
      </c>
      <c r="AA10" s="1">
        <v>2747.936123</v>
      </c>
      <c r="AB10" s="1">
        <v>415.88456599999927</v>
      </c>
      <c r="AC10" s="8">
        <f t="shared" si="13"/>
        <v>2.7947889818749663</v>
      </c>
      <c r="AD10" s="8"/>
      <c r="AE10" s="8"/>
      <c r="AF10" s="7">
        <f t="shared" si="23"/>
        <v>4.359219243165624E-3</v>
      </c>
      <c r="AG10" s="7"/>
      <c r="AH10" s="7"/>
      <c r="AI10" s="1">
        <f t="shared" si="24"/>
        <v>15365.087481861641</v>
      </c>
      <c r="AJ10" s="1">
        <f t="shared" si="25"/>
        <v>1702.1542422852383</v>
      </c>
      <c r="AK10" s="1">
        <f t="shared" si="26"/>
        <v>536.15362107170415</v>
      </c>
      <c r="AL10" s="10">
        <f t="shared" si="14"/>
        <v>5.9118661542446587</v>
      </c>
      <c r="AM10" s="10">
        <f t="shared" si="14"/>
        <v>0.72899700135653733</v>
      </c>
      <c r="AN10" s="10">
        <f t="shared" si="14"/>
        <v>0.30686199950386001</v>
      </c>
      <c r="AO10" s="7">
        <f t="shared" si="27"/>
        <v>1.8276539118654789E-2</v>
      </c>
      <c r="AP10" s="7">
        <f t="shared" si="15"/>
        <v>2.8144496824265453E-2</v>
      </c>
      <c r="AQ10" s="7">
        <f t="shared" si="16"/>
        <v>2.0372115051398465E-2</v>
      </c>
      <c r="AR10" s="1">
        <f t="shared" si="28"/>
        <v>8473.1167029191784</v>
      </c>
      <c r="AS10" s="1">
        <f t="shared" si="29"/>
        <v>985.14874877082059</v>
      </c>
      <c r="AT10" s="1">
        <f t="shared" si="30"/>
        <v>308.01928898254437</v>
      </c>
      <c r="AU10" s="1">
        <f t="shared" si="31"/>
        <v>1694.6233405838357</v>
      </c>
      <c r="AV10" s="1">
        <f t="shared" si="32"/>
        <v>197.02974975416413</v>
      </c>
      <c r="AW10" s="1">
        <f t="shared" si="33"/>
        <v>61.603857796508876</v>
      </c>
      <c r="AX10">
        <v>0</v>
      </c>
      <c r="AY10">
        <v>0</v>
      </c>
      <c r="AZ10">
        <v>0</v>
      </c>
      <c r="BA10">
        <f t="shared" si="17"/>
        <v>0</v>
      </c>
      <c r="BB10">
        <f t="shared" si="18"/>
        <v>0</v>
      </c>
      <c r="BC10">
        <f t="shared" si="4"/>
        <v>0</v>
      </c>
      <c r="BD10">
        <f t="shared" si="4"/>
        <v>0</v>
      </c>
      <c r="BE10">
        <f t="shared" si="19"/>
        <v>0</v>
      </c>
      <c r="BF10">
        <f t="shared" si="5"/>
        <v>0</v>
      </c>
      <c r="BG10">
        <f t="shared" si="5"/>
        <v>0</v>
      </c>
      <c r="BH10">
        <f t="shared" si="6"/>
        <v>0</v>
      </c>
      <c r="BI10">
        <f t="shared" si="6"/>
        <v>0</v>
      </c>
      <c r="BJ10">
        <f t="shared" si="6"/>
        <v>0</v>
      </c>
      <c r="BK10" s="7">
        <f t="shared" si="34"/>
        <v>7.5046453543986508E-2</v>
      </c>
    </row>
    <row r="11" spans="1:63">
      <c r="A11">
        <v>1965</v>
      </c>
      <c r="B11" s="1">
        <v>800.66078402081905</v>
      </c>
      <c r="C11" s="1">
        <v>1305.235463</v>
      </c>
      <c r="D11" s="1">
        <v>1203.382967</v>
      </c>
      <c r="E11" s="7">
        <f t="shared" si="20"/>
        <v>1.0843849345893997E-2</v>
      </c>
      <c r="F11" s="7">
        <f t="shared" si="7"/>
        <v>2.3218792043280922E-2</v>
      </c>
      <c r="G11" s="7">
        <f t="shared" si="8"/>
        <v>2.4902769358265076E-2</v>
      </c>
      <c r="H11" s="1">
        <v>9927.918917714087</v>
      </c>
      <c r="I11" s="1">
        <v>1083.6516565061327</v>
      </c>
      <c r="J11" s="1">
        <v>350.81110400362127</v>
      </c>
      <c r="K11" s="1">
        <f t="shared" si="9"/>
        <v>12399.656778314171</v>
      </c>
      <c r="L11" s="1">
        <f t="shared" si="0"/>
        <v>830.23461070803955</v>
      </c>
      <c r="M11" s="1">
        <f t="shared" si="1"/>
        <v>291.52074910797808</v>
      </c>
      <c r="N11" s="7">
        <f t="shared" si="21"/>
        <v>4.4553182315254292E-2</v>
      </c>
      <c r="O11" s="7">
        <f t="shared" si="10"/>
        <v>6.5363156890022589E-2</v>
      </c>
      <c r="P11" s="7">
        <f t="shared" si="11"/>
        <v>7.1084306753329551E-2</v>
      </c>
      <c r="Q11" s="1">
        <v>2371.6535028912936</v>
      </c>
      <c r="R11" s="1"/>
      <c r="S11" s="1"/>
      <c r="T11" s="1">
        <f t="shared" si="12"/>
        <v>238.88727562627687</v>
      </c>
      <c r="U11" s="1"/>
      <c r="V11" s="1"/>
      <c r="W11" s="7">
        <f t="shared" si="22"/>
        <v>2.3673425215083199E-2</v>
      </c>
      <c r="X11" s="7"/>
      <c r="Y11" s="7"/>
      <c r="Z11" s="1">
        <v>6397.5940110054044</v>
      </c>
      <c r="AA11" s="1">
        <v>2944.6596719999998</v>
      </c>
      <c r="AB11" s="1">
        <v>454.80166899999767</v>
      </c>
      <c r="AC11" s="8">
        <f t="shared" si="13"/>
        <v>2.697524745164531</v>
      </c>
      <c r="AD11" s="8"/>
      <c r="AE11" s="8"/>
      <c r="AF11" s="7">
        <f t="shared" si="23"/>
        <v>-3.4801996623438303E-2</v>
      </c>
      <c r="AG11" s="7"/>
      <c r="AH11" s="7"/>
      <c r="AI11" s="1">
        <f t="shared" si="24"/>
        <v>15523.202074259312</v>
      </c>
      <c r="AJ11" s="1">
        <f t="shared" si="25"/>
        <v>1728.9685678108788</v>
      </c>
      <c r="AK11" s="1">
        <f t="shared" si="26"/>
        <v>544.14211676104264</v>
      </c>
      <c r="AL11" s="10">
        <f t="shared" si="14"/>
        <v>6.019914607276962</v>
      </c>
      <c r="AM11" s="10">
        <f t="shared" si="14"/>
        <v>0.74951425514611547</v>
      </c>
      <c r="AN11" s="10">
        <f t="shared" si="14"/>
        <v>0.3131134274626548</v>
      </c>
      <c r="AO11" s="7">
        <f t="shared" si="27"/>
        <v>1.8276539118654789E-2</v>
      </c>
      <c r="AP11" s="7">
        <f t="shared" si="15"/>
        <v>2.8144496824265453E-2</v>
      </c>
      <c r="AQ11" s="7">
        <f t="shared" si="16"/>
        <v>2.0372115051398465E-2</v>
      </c>
      <c r="AR11" s="1">
        <f t="shared" si="28"/>
        <v>8720.5813749984663</v>
      </c>
      <c r="AS11" s="1">
        <f t="shared" si="29"/>
        <v>1034.8762228127625</v>
      </c>
      <c r="AT11" s="1">
        <f t="shared" si="30"/>
        <v>321.48983707883559</v>
      </c>
      <c r="AU11" s="1">
        <f t="shared" si="31"/>
        <v>1744.1162749996934</v>
      </c>
      <c r="AV11" s="1">
        <f t="shared" si="32"/>
        <v>206.97524456255252</v>
      </c>
      <c r="AW11" s="1">
        <f t="shared" si="33"/>
        <v>64.297967415767118</v>
      </c>
      <c r="AX11">
        <v>0</v>
      </c>
      <c r="AY11">
        <v>0</v>
      </c>
      <c r="AZ11">
        <v>0</v>
      </c>
      <c r="BA11">
        <f t="shared" si="17"/>
        <v>0</v>
      </c>
      <c r="BB11">
        <f t="shared" si="18"/>
        <v>0</v>
      </c>
      <c r="BC11">
        <f t="shared" si="4"/>
        <v>0</v>
      </c>
      <c r="BD11">
        <f t="shared" si="4"/>
        <v>0</v>
      </c>
      <c r="BE11">
        <f t="shared" si="19"/>
        <v>0</v>
      </c>
      <c r="BF11">
        <f t="shared" si="5"/>
        <v>0</v>
      </c>
      <c r="BG11">
        <f t="shared" si="5"/>
        <v>0</v>
      </c>
      <c r="BH11">
        <f t="shared" si="6"/>
        <v>0</v>
      </c>
      <c r="BI11">
        <f t="shared" si="6"/>
        <v>0</v>
      </c>
      <c r="BJ11">
        <f t="shared" si="6"/>
        <v>0</v>
      </c>
      <c r="BK11" s="7">
        <f t="shared" si="34"/>
        <v>6.8693189053533804E-2</v>
      </c>
    </row>
    <row r="12" spans="1:63">
      <c r="A12">
        <v>1966</v>
      </c>
      <c r="B12" s="1">
        <v>808.565449944119</v>
      </c>
      <c r="C12" s="1">
        <v>1337.5104560370733</v>
      </c>
      <c r="D12" s="1">
        <v>1233.6147822000003</v>
      </c>
      <c r="E12" s="7">
        <f t="shared" si="20"/>
        <v>9.8726777694839729E-3</v>
      </c>
      <c r="F12" s="7">
        <f t="shared" si="7"/>
        <v>2.472733384280823E-2</v>
      </c>
      <c r="G12" s="7">
        <f t="shared" si="8"/>
        <v>2.5122355915812244E-2</v>
      </c>
      <c r="H12" s="1">
        <v>10508.177890290679</v>
      </c>
      <c r="I12" s="1">
        <v>1143.3797594106147</v>
      </c>
      <c r="J12" s="1">
        <v>359.13498519764448</v>
      </c>
      <c r="K12" s="1">
        <f t="shared" si="9"/>
        <v>12996.075816765251</v>
      </c>
      <c r="L12" s="1">
        <f t="shared" si="0"/>
        <v>854.85668859617681</v>
      </c>
      <c r="M12" s="1">
        <f t="shared" si="1"/>
        <v>291.12409350119117</v>
      </c>
      <c r="N12" s="7">
        <f t="shared" si="21"/>
        <v>4.8099640910558072E-2</v>
      </c>
      <c r="O12" s="7">
        <f t="shared" si="10"/>
        <v>2.9656771195239795E-2</v>
      </c>
      <c r="P12" s="7">
        <f t="shared" si="11"/>
        <v>-1.3606427947260302E-3</v>
      </c>
      <c r="Q12" s="1">
        <v>2485.4318011903943</v>
      </c>
      <c r="R12" s="1"/>
      <c r="S12" s="1"/>
      <c r="T12" s="1">
        <f t="shared" si="12"/>
        <v>236.5235749850483</v>
      </c>
      <c r="U12" s="1"/>
      <c r="V12" s="1"/>
      <c r="W12" s="7">
        <f t="shared" si="22"/>
        <v>-9.8946276440710079E-3</v>
      </c>
      <c r="X12" s="7"/>
      <c r="Y12" s="7"/>
      <c r="Z12" s="1">
        <v>6680.4349658986584</v>
      </c>
      <c r="AA12" s="1">
        <v>3146.7883789999996</v>
      </c>
      <c r="AB12" s="1">
        <v>469.78474300000289</v>
      </c>
      <c r="AC12" s="8">
        <f t="shared" si="13"/>
        <v>2.6878367624889457</v>
      </c>
      <c r="AD12" s="8"/>
      <c r="AE12" s="8"/>
      <c r="AF12" s="7">
        <f t="shared" si="23"/>
        <v>-3.5914342187042259E-3</v>
      </c>
      <c r="AG12" s="7"/>
      <c r="AH12" s="7"/>
      <c r="AI12" s="1">
        <f t="shared" si="24"/>
        <v>15714.998141833074</v>
      </c>
      <c r="AJ12" s="1">
        <f t="shared" si="25"/>
        <v>1763.0469555923435</v>
      </c>
      <c r="AK12" s="1">
        <f t="shared" si="26"/>
        <v>554.02587250070553</v>
      </c>
      <c r="AL12" s="10">
        <f t="shared" si="14"/>
        <v>6.129937812087821</v>
      </c>
      <c r="AM12" s="10">
        <f t="shared" si="14"/>
        <v>0.770608956719817</v>
      </c>
      <c r="AN12" s="10">
        <f t="shared" si="14"/>
        <v>0.31949221023106172</v>
      </c>
      <c r="AO12" s="7">
        <f t="shared" si="27"/>
        <v>1.8276539118654789E-2</v>
      </c>
      <c r="AP12" s="7">
        <f t="shared" si="15"/>
        <v>2.8144496824265453E-2</v>
      </c>
      <c r="AQ12" s="7">
        <f t="shared" si="16"/>
        <v>2.0372115051398465E-2</v>
      </c>
      <c r="AR12" s="1">
        <f t="shared" si="28"/>
        <v>8972.0374855392201</v>
      </c>
      <c r="AS12" s="1">
        <f t="shared" si="29"/>
        <v>1089.242496676193</v>
      </c>
      <c r="AT12" s="1">
        <f t="shared" si="30"/>
        <v>335.82261176253394</v>
      </c>
      <c r="AU12" s="1">
        <f t="shared" si="31"/>
        <v>1794.4074971078442</v>
      </c>
      <c r="AV12" s="1">
        <f t="shared" si="32"/>
        <v>217.84849933523861</v>
      </c>
      <c r="AW12" s="1">
        <f t="shared" si="33"/>
        <v>67.164522352506793</v>
      </c>
      <c r="AX12">
        <v>0</v>
      </c>
      <c r="AY12">
        <v>0</v>
      </c>
      <c r="AZ12">
        <v>0</v>
      </c>
      <c r="BA12">
        <f t="shared" si="17"/>
        <v>0</v>
      </c>
      <c r="BB12">
        <f t="shared" si="18"/>
        <v>0</v>
      </c>
      <c r="BC12">
        <f t="shared" si="4"/>
        <v>0</v>
      </c>
      <c r="BD12">
        <f t="shared" si="4"/>
        <v>0</v>
      </c>
      <c r="BE12">
        <f t="shared" si="19"/>
        <v>0</v>
      </c>
      <c r="BF12">
        <f t="shared" si="5"/>
        <v>0</v>
      </c>
      <c r="BG12">
        <f t="shared" si="5"/>
        <v>0</v>
      </c>
      <c r="BH12">
        <f t="shared" si="6"/>
        <v>0</v>
      </c>
      <c r="BI12">
        <f t="shared" si="6"/>
        <v>0</v>
      </c>
      <c r="BJ12">
        <f t="shared" si="6"/>
        <v>0</v>
      </c>
      <c r="BK12" s="7">
        <f t="shared" si="34"/>
        <v>6.5035237962948605E-2</v>
      </c>
    </row>
    <row r="13" spans="1:63">
      <c r="A13">
        <v>1967</v>
      </c>
      <c r="B13" s="1">
        <v>815.87312639580489</v>
      </c>
      <c r="C13" s="1">
        <v>1368.8453209955549</v>
      </c>
      <c r="D13" s="1">
        <v>1264.7723281999999</v>
      </c>
      <c r="E13" s="7">
        <f t="shared" si="20"/>
        <v>9.0378292223478596E-3</v>
      </c>
      <c r="F13" s="7">
        <f t="shared" si="7"/>
        <v>2.3427753268803642E-2</v>
      </c>
      <c r="G13" s="7">
        <f t="shared" si="8"/>
        <v>2.5257111417256173E-2</v>
      </c>
      <c r="H13" s="1">
        <v>10973.658925626896</v>
      </c>
      <c r="I13" s="1">
        <v>1187.6846076215456</v>
      </c>
      <c r="J13" s="1">
        <v>376.56444599355245</v>
      </c>
      <c r="K13" s="1">
        <f t="shared" si="9"/>
        <v>13450.202697696455</v>
      </c>
      <c r="L13" s="1">
        <f t="shared" si="0"/>
        <v>867.65435758493743</v>
      </c>
      <c r="M13" s="1">
        <f t="shared" si="1"/>
        <v>297.73298924832733</v>
      </c>
      <c r="N13" s="7">
        <f t="shared" si="21"/>
        <v>3.4943385013603168E-2</v>
      </c>
      <c r="O13" s="7">
        <f t="shared" si="10"/>
        <v>1.4970543202716957E-2</v>
      </c>
      <c r="P13" s="7">
        <f t="shared" si="11"/>
        <v>2.2701301248050587E-2</v>
      </c>
      <c r="Q13" s="1">
        <v>2609.7598050683955</v>
      </c>
      <c r="R13" s="1"/>
      <c r="S13" s="1"/>
      <c r="T13" s="1">
        <f t="shared" si="12"/>
        <v>237.82038632290613</v>
      </c>
      <c r="U13" s="1"/>
      <c r="V13" s="1"/>
      <c r="W13" s="7">
        <f t="shared" si="22"/>
        <v>5.4827994965820359E-3</v>
      </c>
      <c r="X13" s="7"/>
      <c r="Y13" s="7"/>
      <c r="Z13" s="1">
        <v>6971.1848429002885</v>
      </c>
      <c r="AA13" s="1">
        <v>3188.9185419999999</v>
      </c>
      <c r="AB13" s="1">
        <v>496.66283300000077</v>
      </c>
      <c r="AC13" s="8">
        <f t="shared" si="13"/>
        <v>2.6711978739811997</v>
      </c>
      <c r="AD13" s="8"/>
      <c r="AE13" s="8"/>
      <c r="AF13" s="7">
        <f t="shared" si="23"/>
        <v>-6.1904386233404551E-3</v>
      </c>
      <c r="AG13" s="7"/>
      <c r="AH13" s="7"/>
      <c r="AI13" s="1">
        <f t="shared" si="24"/>
        <v>15937.90582475761</v>
      </c>
      <c r="AJ13" s="1">
        <f t="shared" si="25"/>
        <v>1804.5907593683478</v>
      </c>
      <c r="AK13" s="1">
        <f t="shared" si="26"/>
        <v>565.7878076031418</v>
      </c>
      <c r="AL13" s="10">
        <f t="shared" si="14"/>
        <v>6.2419718603053651</v>
      </c>
      <c r="AM13" s="10">
        <f t="shared" si="14"/>
        <v>0.79229735805496837</v>
      </c>
      <c r="AN13" s="10">
        <f t="shared" si="14"/>
        <v>0.32600094229591448</v>
      </c>
      <c r="AO13" s="7">
        <f t="shared" si="27"/>
        <v>1.8276539118654789E-2</v>
      </c>
      <c r="AP13" s="7">
        <f t="shared" si="15"/>
        <v>2.8144496824265453E-2</v>
      </c>
      <c r="AQ13" s="7">
        <f t="shared" si="16"/>
        <v>2.0372115051398465E-2</v>
      </c>
      <c r="AR13" s="1">
        <f t="shared" si="28"/>
        <v>9227.9697124185586</v>
      </c>
      <c r="AS13" s="1">
        <f t="shared" si="29"/>
        <v>1146.1658228538163</v>
      </c>
      <c r="AT13" s="1">
        <f t="shared" si="30"/>
        <v>351.0423040633259</v>
      </c>
      <c r="AU13" s="1">
        <f t="shared" si="31"/>
        <v>1845.5939424837118</v>
      </c>
      <c r="AV13" s="1">
        <f t="shared" si="32"/>
        <v>229.23316457076328</v>
      </c>
      <c r="AW13" s="1">
        <f t="shared" si="33"/>
        <v>70.20846081266518</v>
      </c>
      <c r="AX13">
        <v>0</v>
      </c>
      <c r="AY13">
        <v>0</v>
      </c>
      <c r="AZ13">
        <v>0</v>
      </c>
      <c r="BA13">
        <f t="shared" si="17"/>
        <v>0</v>
      </c>
      <c r="BB13">
        <f t="shared" si="18"/>
        <v>0</v>
      </c>
      <c r="BC13">
        <f t="shared" si="4"/>
        <v>0</v>
      </c>
      <c r="BD13">
        <f t="shared" si="4"/>
        <v>0</v>
      </c>
      <c r="BE13">
        <f t="shared" si="19"/>
        <v>0</v>
      </c>
      <c r="BF13">
        <f t="shared" si="5"/>
        <v>0</v>
      </c>
      <c r="BG13">
        <f t="shared" si="5"/>
        <v>0</v>
      </c>
      <c r="BH13">
        <f t="shared" si="6"/>
        <v>0</v>
      </c>
      <c r="BI13">
        <f t="shared" si="6"/>
        <v>0</v>
      </c>
      <c r="BJ13">
        <f t="shared" si="6"/>
        <v>0</v>
      </c>
      <c r="BK13" s="7">
        <f t="shared" si="34"/>
        <v>5.2772381868527701E-2</v>
      </c>
    </row>
    <row r="14" spans="1:63">
      <c r="A14">
        <v>1968</v>
      </c>
      <c r="B14" s="1">
        <v>822.62322241253833</v>
      </c>
      <c r="C14" s="1">
        <v>1400.9943564285577</v>
      </c>
      <c r="D14" s="1">
        <v>1296.6763331999996</v>
      </c>
      <c r="E14" s="7">
        <f t="shared" si="20"/>
        <v>8.2734628686111922E-3</v>
      </c>
      <c r="F14" s="7">
        <f t="shared" si="7"/>
        <v>2.3486244164987902E-2</v>
      </c>
      <c r="G14" s="7">
        <f t="shared" si="8"/>
        <v>2.5225097267430607E-2</v>
      </c>
      <c r="H14" s="1">
        <v>11637.813654287484</v>
      </c>
      <c r="I14" s="1">
        <v>1301.3743909010927</v>
      </c>
      <c r="J14" s="1">
        <v>397.23862348282364</v>
      </c>
      <c r="K14" s="1">
        <f t="shared" si="9"/>
        <v>14147.198057643967</v>
      </c>
      <c r="L14" s="1">
        <f t="shared" si="0"/>
        <v>928.89338556550786</v>
      </c>
      <c r="M14" s="1">
        <f t="shared" si="1"/>
        <v>306.35141038049125</v>
      </c>
      <c r="N14" s="7">
        <f t="shared" si="21"/>
        <v>5.1820435395139697E-2</v>
      </c>
      <c r="O14" s="7">
        <f t="shared" si="10"/>
        <v>7.0579980893573202E-2</v>
      </c>
      <c r="P14" s="7">
        <f t="shared" si="11"/>
        <v>2.8946812894071527E-2</v>
      </c>
      <c r="Q14" s="1">
        <v>2771.6413588603582</v>
      </c>
      <c r="R14" s="1"/>
      <c r="S14" s="1"/>
      <c r="T14" s="1">
        <f t="shared" si="12"/>
        <v>238.15825215926691</v>
      </c>
      <c r="U14" s="1"/>
      <c r="V14" s="1"/>
      <c r="W14" s="7">
        <f t="shared" si="22"/>
        <v>1.4206765096329566E-3</v>
      </c>
      <c r="X14" s="7"/>
      <c r="Y14" s="7"/>
      <c r="Z14" s="1">
        <v>7346.5497552800771</v>
      </c>
      <c r="AA14" s="1">
        <v>3339.6542439999994</v>
      </c>
      <c r="AB14" s="1">
        <v>548.99933499999679</v>
      </c>
      <c r="AC14" s="8">
        <f t="shared" si="13"/>
        <v>2.6506134106401222</v>
      </c>
      <c r="AD14" s="8"/>
      <c r="AE14" s="8"/>
      <c r="AF14" s="7">
        <f t="shared" si="23"/>
        <v>-7.7060795613759225E-3</v>
      </c>
      <c r="AG14" s="7"/>
      <c r="AH14" s="7"/>
      <c r="AI14" s="1">
        <f t="shared" si="24"/>
        <v>16189.709184765563</v>
      </c>
      <c r="AJ14" s="1">
        <f t="shared" si="25"/>
        <v>1853.3648480022762</v>
      </c>
      <c r="AK14" s="1">
        <f t="shared" si="26"/>
        <v>579.41748765549278</v>
      </c>
      <c r="AL14" s="10">
        <f t="shared" si="14"/>
        <v>6.3560535031877787</v>
      </c>
      <c r="AM14" s="10">
        <f t="shared" si="14"/>
        <v>0.81459616853262029</v>
      </c>
      <c r="AN14" s="10">
        <f t="shared" si="14"/>
        <v>0.33264227099923116</v>
      </c>
      <c r="AO14" s="7">
        <f t="shared" si="27"/>
        <v>1.8276539118654789E-2</v>
      </c>
      <c r="AP14" s="7">
        <f t="shared" si="15"/>
        <v>2.8144496824265453E-2</v>
      </c>
      <c r="AQ14" s="7">
        <f t="shared" si="16"/>
        <v>2.0372115051398465E-2</v>
      </c>
      <c r="AR14" s="1">
        <f t="shared" si="28"/>
        <v>9488.468629974448</v>
      </c>
      <c r="AS14" s="1">
        <f t="shared" si="29"/>
        <v>1206.9343731448241</v>
      </c>
      <c r="AT14" s="1">
        <f t="shared" si="30"/>
        <v>367.14787938914418</v>
      </c>
      <c r="AU14" s="1">
        <f t="shared" si="31"/>
        <v>1897.6937259948897</v>
      </c>
      <c r="AV14" s="1">
        <f t="shared" si="32"/>
        <v>241.38687462896485</v>
      </c>
      <c r="AW14" s="1">
        <f t="shared" si="33"/>
        <v>73.429575877828839</v>
      </c>
      <c r="AX14">
        <v>0</v>
      </c>
      <c r="AY14">
        <v>0</v>
      </c>
      <c r="AZ14">
        <v>0</v>
      </c>
      <c r="BA14">
        <f t="shared" si="17"/>
        <v>0</v>
      </c>
      <c r="BB14">
        <f t="shared" si="18"/>
        <v>0</v>
      </c>
      <c r="BC14">
        <f t="shared" si="4"/>
        <v>0</v>
      </c>
      <c r="BD14">
        <f t="shared" si="4"/>
        <v>0</v>
      </c>
      <c r="BE14">
        <f t="shared" si="19"/>
        <v>0</v>
      </c>
      <c r="BF14">
        <f t="shared" si="5"/>
        <v>0</v>
      </c>
      <c r="BG14">
        <f t="shared" si="5"/>
        <v>0</v>
      </c>
      <c r="BH14">
        <f t="shared" si="6"/>
        <v>0</v>
      </c>
      <c r="BI14">
        <f t="shared" si="6"/>
        <v>0</v>
      </c>
      <c r="BJ14">
        <f t="shared" si="6"/>
        <v>0</v>
      </c>
      <c r="BK14" s="7">
        <f t="shared" si="34"/>
        <v>7.2294549261994828E-2</v>
      </c>
    </row>
    <row r="15" spans="1:63">
      <c r="A15">
        <v>1969</v>
      </c>
      <c r="B15" s="1">
        <v>831.14216744508656</v>
      </c>
      <c r="C15" s="1">
        <v>1434.8684787736713</v>
      </c>
      <c r="D15" s="1">
        <v>1329.1099802000001</v>
      </c>
      <c r="E15" s="7">
        <f t="shared" si="20"/>
        <v>1.0355828525681954E-2</v>
      </c>
      <c r="F15" s="7">
        <f t="shared" si="7"/>
        <v>2.4178628693027893E-2</v>
      </c>
      <c r="G15" s="7">
        <f t="shared" si="8"/>
        <v>2.5012908903765618E-2</v>
      </c>
      <c r="H15" s="1">
        <v>12351.153001493121</v>
      </c>
      <c r="I15" s="1">
        <v>1378.7974025472629</v>
      </c>
      <c r="J15" s="1">
        <v>423.26113603013277</v>
      </c>
      <c r="K15" s="1">
        <f t="shared" si="9"/>
        <v>14860.457675322026</v>
      </c>
      <c r="L15" s="1">
        <f t="shared" si="0"/>
        <v>960.92249773698404</v>
      </c>
      <c r="M15" s="1">
        <f t="shared" si="1"/>
        <v>318.45456157543998</v>
      </c>
      <c r="N15" s="7">
        <f t="shared" si="21"/>
        <v>5.041702355277855E-2</v>
      </c>
      <c r="O15" s="7">
        <f t="shared" si="10"/>
        <v>3.4480934700570565E-2</v>
      </c>
      <c r="P15" s="7">
        <f t="shared" si="11"/>
        <v>3.9507411374135604E-2</v>
      </c>
      <c r="Q15" s="1">
        <v>2952.370692419564</v>
      </c>
      <c r="R15" s="1"/>
      <c r="S15" s="1"/>
      <c r="T15" s="1">
        <f t="shared" si="12"/>
        <v>239.03603915056789</v>
      </c>
      <c r="U15" s="1"/>
      <c r="V15" s="1"/>
      <c r="W15" s="7">
        <f t="shared" si="22"/>
        <v>3.6857299016199718E-3</v>
      </c>
      <c r="X15" s="7"/>
      <c r="Y15" s="7"/>
      <c r="Z15" s="1">
        <v>7797.5573611812506</v>
      </c>
      <c r="AA15" s="1">
        <v>3617.4698309999994</v>
      </c>
      <c r="AB15" s="1">
        <v>580.34912700000041</v>
      </c>
      <c r="AC15" s="8">
        <f t="shared" si="13"/>
        <v>2.6411173167387387</v>
      </c>
      <c r="AD15" s="8"/>
      <c r="AE15" s="8"/>
      <c r="AF15" s="7">
        <f t="shared" si="23"/>
        <v>-3.5826023754592651E-3</v>
      </c>
      <c r="AG15" s="7"/>
      <c r="AH15" s="7"/>
      <c r="AI15" s="1">
        <f t="shared" si="24"/>
        <v>16468.431992283895</v>
      </c>
      <c r="AJ15" s="1">
        <f t="shared" si="25"/>
        <v>1909.4152378310137</v>
      </c>
      <c r="AK15" s="1">
        <f t="shared" si="26"/>
        <v>594.90531476777232</v>
      </c>
      <c r="AL15" s="10">
        <f t="shared" si="14"/>
        <v>6.4722201636790526</v>
      </c>
      <c r="AM15" s="10">
        <f t="shared" si="14"/>
        <v>0.83752256781094547</v>
      </c>
      <c r="AN15" s="10">
        <f t="shared" si="14"/>
        <v>0.33941889761498595</v>
      </c>
      <c r="AO15" s="7">
        <f t="shared" si="27"/>
        <v>1.8276539118654789E-2</v>
      </c>
      <c r="AP15" s="7">
        <f t="shared" si="15"/>
        <v>2.8144496824265453E-2</v>
      </c>
      <c r="AQ15" s="7">
        <f t="shared" si="16"/>
        <v>2.0372115051398465E-2</v>
      </c>
      <c r="AR15" s="1">
        <f t="shared" si="28"/>
        <v>9775.1624940760612</v>
      </c>
      <c r="AS15" s="1">
        <f t="shared" si="29"/>
        <v>1272.4076491419416</v>
      </c>
      <c r="AT15" s="1">
        <f t="shared" si="30"/>
        <v>384.12654818647798</v>
      </c>
      <c r="AU15" s="1">
        <f t="shared" si="31"/>
        <v>1955.0324988152124</v>
      </c>
      <c r="AV15" s="1">
        <f t="shared" si="32"/>
        <v>254.48152982838835</v>
      </c>
      <c r="AW15" s="1">
        <f t="shared" si="33"/>
        <v>76.825309637295604</v>
      </c>
      <c r="AX15">
        <v>0</v>
      </c>
      <c r="AY15">
        <v>0</v>
      </c>
      <c r="AZ15">
        <v>0</v>
      </c>
      <c r="BA15">
        <f t="shared" si="17"/>
        <v>0</v>
      </c>
      <c r="BB15">
        <f t="shared" si="18"/>
        <v>0</v>
      </c>
      <c r="BC15">
        <f t="shared" si="4"/>
        <v>0</v>
      </c>
      <c r="BD15">
        <f t="shared" si="4"/>
        <v>0</v>
      </c>
      <c r="BE15">
        <f t="shared" si="19"/>
        <v>0</v>
      </c>
      <c r="BF15">
        <f t="shared" si="5"/>
        <v>0</v>
      </c>
      <c r="BG15">
        <f t="shared" si="5"/>
        <v>0</v>
      </c>
      <c r="BH15">
        <f t="shared" si="6"/>
        <v>0</v>
      </c>
      <c r="BI15">
        <f t="shared" si="6"/>
        <v>0</v>
      </c>
      <c r="BJ15">
        <f t="shared" si="6"/>
        <v>0</v>
      </c>
      <c r="BK15" s="7">
        <f t="shared" si="34"/>
        <v>6.9156537978306759E-2</v>
      </c>
    </row>
    <row r="16" spans="1:63">
      <c r="A16">
        <v>1970</v>
      </c>
      <c r="B16" s="1">
        <v>838.68260221630339</v>
      </c>
      <c r="C16" s="1">
        <v>1469.36546</v>
      </c>
      <c r="D16" s="1">
        <v>1361.9334650000001</v>
      </c>
      <c r="E16" s="7">
        <f t="shared" si="20"/>
        <v>9.0723766240810022E-3</v>
      </c>
      <c r="F16" s="7">
        <f t="shared" si="7"/>
        <v>2.4041911671104588E-2</v>
      </c>
      <c r="G16" s="7">
        <f t="shared" si="8"/>
        <v>2.4695838033705009E-2</v>
      </c>
      <c r="H16" s="1">
        <v>12805.771962887051</v>
      </c>
      <c r="I16" s="1">
        <v>1499.1850790730621</v>
      </c>
      <c r="J16" s="1">
        <v>452.74355760717867</v>
      </c>
      <c r="K16" s="1">
        <f t="shared" si="9"/>
        <v>15268.913327934199</v>
      </c>
      <c r="L16" s="1">
        <f t="shared" si="0"/>
        <v>1020.2942153499797</v>
      </c>
      <c r="M16" s="1">
        <f t="shared" si="1"/>
        <v>332.42707462745153</v>
      </c>
      <c r="N16" s="7">
        <f t="shared" si="21"/>
        <v>2.7486074893270152E-2</v>
      </c>
      <c r="O16" s="7">
        <f t="shared" si="10"/>
        <v>6.1786166681307542E-2</v>
      </c>
      <c r="P16" s="7">
        <f t="shared" si="11"/>
        <v>4.3876002224265687E-2</v>
      </c>
      <c r="Q16" s="1">
        <v>3224.0732506673107</v>
      </c>
      <c r="R16" s="1"/>
      <c r="S16" s="1"/>
      <c r="T16" s="1">
        <f t="shared" si="12"/>
        <v>251.76719217015059</v>
      </c>
      <c r="U16" s="1"/>
      <c r="V16" s="1"/>
      <c r="W16" s="7">
        <f t="shared" si="22"/>
        <v>5.3260391465754564E-2</v>
      </c>
      <c r="X16" s="7"/>
      <c r="Y16" s="7"/>
      <c r="Z16" s="1">
        <v>8459.1172432894891</v>
      </c>
      <c r="AA16" s="1">
        <v>4005.5741099999991</v>
      </c>
      <c r="AB16" s="1">
        <v>679.83088799999541</v>
      </c>
      <c r="AC16" s="8">
        <f t="shared" si="13"/>
        <v>2.6237360585832352</v>
      </c>
      <c r="AD16" s="8"/>
      <c r="AE16" s="8"/>
      <c r="AF16" s="7">
        <f t="shared" si="23"/>
        <v>-6.5810246464045319E-3</v>
      </c>
      <c r="AG16" s="7"/>
      <c r="AH16" s="7"/>
      <c r="AI16" s="1">
        <f t="shared" si="24"/>
        <v>16776.621291870717</v>
      </c>
      <c r="AJ16" s="1">
        <f t="shared" si="25"/>
        <v>1972.9552438763008</v>
      </c>
      <c r="AK16" s="1">
        <f t="shared" si="26"/>
        <v>612.24009292829078</v>
      </c>
      <c r="AL16" s="10">
        <f t="shared" si="14"/>
        <v>6.5905099486850789</v>
      </c>
      <c r="AM16" s="10">
        <f t="shared" si="14"/>
        <v>0.86109421906095129</v>
      </c>
      <c r="AN16" s="10">
        <f t="shared" si="14"/>
        <v>0.34633357844781726</v>
      </c>
      <c r="AO16" s="7">
        <f t="shared" si="27"/>
        <v>1.8276539118654789E-2</v>
      </c>
      <c r="AP16" s="7">
        <f t="shared" si="15"/>
        <v>2.8144496824265453E-2</v>
      </c>
      <c r="AQ16" s="7">
        <f t="shared" si="16"/>
        <v>2.0372115051398465E-2</v>
      </c>
      <c r="AR16" s="1">
        <f t="shared" si="28"/>
        <v>10063.244565038911</v>
      </c>
      <c r="AS16" s="1">
        <f t="shared" si="29"/>
        <v>1342.0786936942525</v>
      </c>
      <c r="AT16" s="1">
        <f t="shared" si="30"/>
        <v>401.97927867133075</v>
      </c>
      <c r="AU16" s="1">
        <f t="shared" si="31"/>
        <v>2012.6489130077823</v>
      </c>
      <c r="AV16" s="1">
        <f t="shared" si="32"/>
        <v>268.41573873885051</v>
      </c>
      <c r="AW16" s="1">
        <f t="shared" si="33"/>
        <v>80.395855734266149</v>
      </c>
      <c r="AX16">
        <v>0</v>
      </c>
      <c r="AY16">
        <v>0</v>
      </c>
      <c r="AZ16">
        <v>0</v>
      </c>
      <c r="BA16">
        <f t="shared" si="17"/>
        <v>0</v>
      </c>
      <c r="BB16">
        <f t="shared" si="18"/>
        <v>0</v>
      </c>
      <c r="BC16">
        <f t="shared" si="4"/>
        <v>0</v>
      </c>
      <c r="BD16">
        <f t="shared" si="4"/>
        <v>0</v>
      </c>
      <c r="BE16">
        <f t="shared" si="19"/>
        <v>0</v>
      </c>
      <c r="BF16">
        <f t="shared" si="5"/>
        <v>0</v>
      </c>
      <c r="BG16">
        <f t="shared" si="5"/>
        <v>0</v>
      </c>
      <c r="BH16">
        <f t="shared" si="6"/>
        <v>0</v>
      </c>
      <c r="BI16">
        <f t="shared" si="6"/>
        <v>0</v>
      </c>
      <c r="BJ16">
        <f t="shared" si="6"/>
        <v>0</v>
      </c>
      <c r="BK16" s="7">
        <f t="shared" si="34"/>
        <v>5.1440999330630149E-2</v>
      </c>
    </row>
    <row r="17" spans="1:63">
      <c r="A17">
        <v>1971</v>
      </c>
      <c r="B17" s="1">
        <v>847.096018199024</v>
      </c>
      <c r="C17" s="1">
        <v>1505.0043741073023</v>
      </c>
      <c r="D17" s="1">
        <v>1395.0753168699603</v>
      </c>
      <c r="E17" s="7">
        <f t="shared" si="20"/>
        <v>1.0031704437992728E-2</v>
      </c>
      <c r="F17" s="7">
        <f t="shared" si="7"/>
        <v>2.4254629006525308E-2</v>
      </c>
      <c r="G17" s="7">
        <f t="shared" si="8"/>
        <v>2.4334413333444438E-2</v>
      </c>
      <c r="H17" s="1">
        <v>13285.70120064175</v>
      </c>
      <c r="I17" s="1">
        <v>1589.7596273430233</v>
      </c>
      <c r="J17" s="1">
        <v>468.45795490662499</v>
      </c>
      <c r="K17" s="1">
        <f t="shared" si="9"/>
        <v>15683.819679483244</v>
      </c>
      <c r="L17" s="1">
        <f t="shared" si="0"/>
        <v>1056.3156192060862</v>
      </c>
      <c r="M17" s="1">
        <f t="shared" si="1"/>
        <v>335.79402433817955</v>
      </c>
      <c r="N17" s="7">
        <f t="shared" si="21"/>
        <v>2.7173273083552107E-2</v>
      </c>
      <c r="O17" s="7">
        <f t="shared" si="10"/>
        <v>3.5304918242382133E-2</v>
      </c>
      <c r="P17" s="7">
        <f t="shared" si="11"/>
        <v>1.0128385946004403E-2</v>
      </c>
      <c r="Q17" s="1">
        <v>3380.1717508506599</v>
      </c>
      <c r="R17" s="1">
        <v>1536.6104996106806</v>
      </c>
      <c r="S17" s="1">
        <v>451.00087500000063</v>
      </c>
      <c r="T17" s="1">
        <f t="shared" si="12"/>
        <v>254.42178021340607</v>
      </c>
      <c r="U17" s="1">
        <f t="shared" ref="U17:U54" si="35">R17/I17*1000</f>
        <v>966.56782143777843</v>
      </c>
      <c r="V17" s="1">
        <f t="shared" ref="V17:V54" si="36">S17/J17*1000</f>
        <v>962.73501234469597</v>
      </c>
      <c r="W17" s="7">
        <f t="shared" si="22"/>
        <v>1.0543820345986221E-2</v>
      </c>
      <c r="X17" s="7"/>
      <c r="Y17" s="7"/>
      <c r="Z17" s="1">
        <v>8611.4029254657999</v>
      </c>
      <c r="AA17" s="1">
        <v>4367.602351999999</v>
      </c>
      <c r="AB17" s="1">
        <v>723.98260000000209</v>
      </c>
      <c r="AC17" s="8">
        <f t="shared" si="13"/>
        <v>2.5476228902565792</v>
      </c>
      <c r="AD17" s="8">
        <f t="shared" ref="AD17:AD53" si="37">AA17/R17</f>
        <v>2.8423613876819047</v>
      </c>
      <c r="AE17" s="8">
        <f t="shared" ref="AE17:AE53" si="38">AB17/S17</f>
        <v>1.605279812372872</v>
      </c>
      <c r="AF17" s="7">
        <f t="shared" si="23"/>
        <v>-2.9009460794526598E-2</v>
      </c>
      <c r="AG17" s="7"/>
      <c r="AH17" s="7"/>
      <c r="AI17" s="1">
        <f t="shared" si="24"/>
        <v>17111.608075691427</v>
      </c>
      <c r="AJ17" s="1">
        <f t="shared" si="25"/>
        <v>2044.0754582275213</v>
      </c>
      <c r="AK17" s="1">
        <f t="shared" si="26"/>
        <v>631.41193936972786</v>
      </c>
      <c r="AL17" s="10">
        <f t="shared" si="14"/>
        <v>6.710961661574105</v>
      </c>
      <c r="AM17" s="10">
        <f t="shared" si="14"/>
        <v>0.88532928257470556</v>
      </c>
      <c r="AN17" s="10">
        <f t="shared" si="14"/>
        <v>0.35338912595411875</v>
      </c>
      <c r="AO17" s="7">
        <f t="shared" si="27"/>
        <v>1.8276539118654789E-2</v>
      </c>
      <c r="AP17" s="7">
        <f t="shared" si="15"/>
        <v>2.8144496824265453E-2</v>
      </c>
      <c r="AQ17" s="7">
        <f t="shared" si="16"/>
        <v>2.0372115051398465E-2</v>
      </c>
      <c r="AR17" s="1">
        <f t="shared" si="28"/>
        <v>10370.245432814676</v>
      </c>
      <c r="AS17" s="1">
        <f t="shared" si="29"/>
        <v>1416.5582032351531</v>
      </c>
      <c r="AT17" s="1">
        <f t="shared" si="30"/>
        <v>420.72068372216006</v>
      </c>
      <c r="AU17" s="1">
        <f t="shared" si="31"/>
        <v>2074.0490865629354</v>
      </c>
      <c r="AV17" s="1">
        <f t="shared" si="32"/>
        <v>283.31164064703063</v>
      </c>
      <c r="AW17" s="1">
        <f t="shared" si="33"/>
        <v>84.144136744432018</v>
      </c>
      <c r="AX17">
        <v>0</v>
      </c>
      <c r="AY17">
        <v>0</v>
      </c>
      <c r="AZ17">
        <v>0</v>
      </c>
      <c r="BA17">
        <f t="shared" si="17"/>
        <v>0</v>
      </c>
      <c r="BB17">
        <f t="shared" si="18"/>
        <v>0</v>
      </c>
      <c r="BC17">
        <f t="shared" si="4"/>
        <v>0</v>
      </c>
      <c r="BD17">
        <f t="shared" si="4"/>
        <v>0</v>
      </c>
      <c r="BE17">
        <f t="shared" si="19"/>
        <v>0</v>
      </c>
      <c r="BF17">
        <f t="shared" si="5"/>
        <v>0</v>
      </c>
      <c r="BG17">
        <f t="shared" si="5"/>
        <v>0</v>
      </c>
      <c r="BH17">
        <f t="shared" si="6"/>
        <v>0</v>
      </c>
      <c r="BI17">
        <f t="shared" si="6"/>
        <v>0</v>
      </c>
      <c r="BJ17">
        <f t="shared" si="6"/>
        <v>0</v>
      </c>
      <c r="BK17" s="7">
        <f t="shared" si="34"/>
        <v>4.8303920805933015E-2</v>
      </c>
    </row>
    <row r="18" spans="1:63">
      <c r="A18">
        <v>1972</v>
      </c>
      <c r="B18" s="1">
        <v>854.9765232280613</v>
      </c>
      <c r="C18" s="1">
        <v>1539.1415411257376</v>
      </c>
      <c r="D18" s="1">
        <v>1428.5731519977162</v>
      </c>
      <c r="E18" s="7">
        <f t="shared" si="20"/>
        <v>9.3029654959206898E-3</v>
      </c>
      <c r="F18" s="7">
        <f t="shared" si="7"/>
        <v>2.268243707841977E-2</v>
      </c>
      <c r="G18" s="7">
        <f t="shared" si="8"/>
        <v>2.4011488643432388E-2</v>
      </c>
      <c r="H18" s="1">
        <v>14008.102924065448</v>
      </c>
      <c r="I18" s="1">
        <v>1685.5209709800661</v>
      </c>
      <c r="J18" s="1">
        <v>483.44072354310583</v>
      </c>
      <c r="K18" s="1">
        <f t="shared" si="9"/>
        <v>16384.195990758039</v>
      </c>
      <c r="L18" s="1">
        <f t="shared" si="0"/>
        <v>1095.1045930105074</v>
      </c>
      <c r="M18" s="1">
        <f t="shared" si="1"/>
        <v>338.40809822518537</v>
      </c>
      <c r="N18" s="7">
        <f t="shared" si="21"/>
        <v>4.4655978300425891E-2</v>
      </c>
      <c r="O18" s="7">
        <f t="shared" si="10"/>
        <v>3.6721007527631189E-2</v>
      </c>
      <c r="P18" s="7">
        <f t="shared" si="11"/>
        <v>7.7847540383064739E-3</v>
      </c>
      <c r="Q18" s="1">
        <v>3548.3558494229128</v>
      </c>
      <c r="R18" s="1">
        <v>1618.8778226047439</v>
      </c>
      <c r="S18" s="1">
        <v>465.1365839999994</v>
      </c>
      <c r="T18" s="1">
        <f t="shared" si="12"/>
        <v>253.30737992558272</v>
      </c>
      <c r="U18" s="1">
        <f t="shared" si="35"/>
        <v>960.46139471253696</v>
      </c>
      <c r="V18" s="1">
        <f t="shared" si="36"/>
        <v>962.13777894225257</v>
      </c>
      <c r="W18" s="7">
        <f t="shared" si="22"/>
        <v>-4.3801292754440668E-3</v>
      </c>
      <c r="X18" s="7">
        <f t="shared" ref="X18:X54" si="39">U18/U17-1</f>
        <v>-6.3176391659285347E-3</v>
      </c>
      <c r="Y18" s="7">
        <f t="shared" ref="Y18:Y54" si="40">V18/V17-1</f>
        <v>-6.2035076608346618E-4</v>
      </c>
      <c r="Z18" s="1">
        <v>9018.6751882392582</v>
      </c>
      <c r="AA18" s="1">
        <v>4588.8911339999995</v>
      </c>
      <c r="AB18" s="1">
        <v>768.42718400000194</v>
      </c>
      <c r="AC18" s="8">
        <f t="shared" si="13"/>
        <v>2.5416490259019571</v>
      </c>
      <c r="AD18" s="8">
        <f t="shared" si="37"/>
        <v>2.83461239009165</v>
      </c>
      <c r="AE18" s="8">
        <f t="shared" si="38"/>
        <v>1.6520463245264814</v>
      </c>
      <c r="AF18" s="7">
        <f t="shared" si="23"/>
        <v>-2.3448777986213587E-3</v>
      </c>
      <c r="AG18" s="7">
        <f t="shared" ref="AG18:AG53" si="41">AD18/AD17-1</f>
        <v>-2.7262534679217687E-3</v>
      </c>
      <c r="AH18" s="7">
        <f t="shared" ref="AH18:AH53" si="42">AE18/AE17-1</f>
        <v>2.9132934827406087E-2</v>
      </c>
      <c r="AI18" s="1">
        <f t="shared" si="24"/>
        <v>17474.49635468522</v>
      </c>
      <c r="AJ18" s="1">
        <f t="shared" si="25"/>
        <v>2122.9795530517999</v>
      </c>
      <c r="AK18" s="1">
        <f t="shared" si="26"/>
        <v>652.41488217718711</v>
      </c>
      <c r="AL18" s="10">
        <f t="shared" si="14"/>
        <v>6.8336148149056566</v>
      </c>
      <c r="AM18" s="10">
        <f t="shared" si="14"/>
        <v>0.91024642975655856</v>
      </c>
      <c r="AN18" s="10">
        <f t="shared" si="14"/>
        <v>0.36058840988596919</v>
      </c>
      <c r="AO18" s="7">
        <f t="shared" si="27"/>
        <v>1.8276539118654789E-2</v>
      </c>
      <c r="AP18" s="7">
        <f t="shared" si="15"/>
        <v>2.8144496824265453E-2</v>
      </c>
      <c r="AQ18" s="7">
        <f t="shared" si="16"/>
        <v>2.0372115051398465E-2</v>
      </c>
      <c r="AR18" s="1">
        <f t="shared" si="28"/>
        <v>10683.038186891064</v>
      </c>
      <c r="AS18" s="1">
        <f t="shared" si="29"/>
        <v>1494.0701681461387</v>
      </c>
      <c r="AT18" s="1">
        <f t="shared" si="30"/>
        <v>440.39108862598613</v>
      </c>
      <c r="AU18" s="1">
        <f t="shared" si="31"/>
        <v>2136.607637378213</v>
      </c>
      <c r="AV18" s="1">
        <f t="shared" si="32"/>
        <v>298.81403362922777</v>
      </c>
      <c r="AW18" s="1">
        <f t="shared" si="33"/>
        <v>88.078217725197234</v>
      </c>
      <c r="AX18">
        <v>0</v>
      </c>
      <c r="AY18">
        <v>0</v>
      </c>
      <c r="AZ18">
        <v>0</v>
      </c>
      <c r="BA18">
        <f t="shared" si="17"/>
        <v>0</v>
      </c>
      <c r="BB18">
        <f t="shared" si="18"/>
        <v>0</v>
      </c>
      <c r="BC18">
        <f t="shared" si="4"/>
        <v>0</v>
      </c>
      <c r="BD18">
        <f t="shared" si="4"/>
        <v>0</v>
      </c>
      <c r="BE18">
        <f t="shared" si="19"/>
        <v>0</v>
      </c>
      <c r="BF18">
        <f t="shared" si="5"/>
        <v>0</v>
      </c>
      <c r="BG18">
        <f t="shared" si="5"/>
        <v>0</v>
      </c>
      <c r="BH18">
        <f t="shared" si="6"/>
        <v>0</v>
      </c>
      <c r="BI18">
        <f t="shared" si="6"/>
        <v>0</v>
      </c>
      <c r="BJ18">
        <f t="shared" si="6"/>
        <v>0</v>
      </c>
      <c r="BK18" s="7">
        <f t="shared" si="34"/>
        <v>6.347093856464367E-2</v>
      </c>
    </row>
    <row r="19" spans="1:63">
      <c r="A19">
        <v>1973</v>
      </c>
      <c r="B19" s="1">
        <v>862.01640312724589</v>
      </c>
      <c r="C19" s="1">
        <v>1572.4156197948987</v>
      </c>
      <c r="D19" s="1">
        <v>1462.6966421977168</v>
      </c>
      <c r="E19" s="7">
        <f t="shared" si="20"/>
        <v>8.234003750892116E-3</v>
      </c>
      <c r="F19" s="7">
        <f t="shared" si="7"/>
        <v>2.1618595678227326E-2</v>
      </c>
      <c r="G19" s="7">
        <f t="shared" si="8"/>
        <v>2.3886414323468275E-2</v>
      </c>
      <c r="H19" s="1">
        <v>14900.444309713625</v>
      </c>
      <c r="I19" s="1">
        <v>1823.6601117587654</v>
      </c>
      <c r="J19" s="1">
        <v>508.33013935213035</v>
      </c>
      <c r="K19" s="1">
        <f t="shared" si="9"/>
        <v>17285.569341438746</v>
      </c>
      <c r="L19" s="1">
        <f t="shared" si="0"/>
        <v>1159.7824956716206</v>
      </c>
      <c r="M19" s="1">
        <f t="shared" si="1"/>
        <v>347.52943617096099</v>
      </c>
      <c r="N19" s="7">
        <f t="shared" si="21"/>
        <v>5.5014805193318805E-2</v>
      </c>
      <c r="O19" s="7">
        <f t="shared" si="10"/>
        <v>5.906093634701115E-2</v>
      </c>
      <c r="P19" s="7">
        <f t="shared" si="11"/>
        <v>2.6953663324292165E-2</v>
      </c>
      <c r="Q19" s="1">
        <v>3741.9706541378255</v>
      </c>
      <c r="R19" s="1">
        <v>1704.6565220827915</v>
      </c>
      <c r="S19" s="1">
        <v>484.62086999999974</v>
      </c>
      <c r="T19" s="1">
        <f t="shared" si="12"/>
        <v>251.13148147524893</v>
      </c>
      <c r="U19" s="1">
        <f t="shared" si="35"/>
        <v>934.74464407668324</v>
      </c>
      <c r="V19" s="1">
        <f t="shared" si="36"/>
        <v>953.358521329567</v>
      </c>
      <c r="W19" s="7">
        <f t="shared" si="22"/>
        <v>-8.5899528508527334E-3</v>
      </c>
      <c r="X19" s="7">
        <f t="shared" si="39"/>
        <v>-2.6775413126886471E-2</v>
      </c>
      <c r="Y19" s="7">
        <f t="shared" si="40"/>
        <v>-9.1247405567393969E-3</v>
      </c>
      <c r="Z19" s="1">
        <v>9555.4431678121327</v>
      </c>
      <c r="AA19" s="1">
        <v>4864.2901679999995</v>
      </c>
      <c r="AB19" s="1">
        <v>817.67499400000088</v>
      </c>
      <c r="AC19" s="8">
        <f t="shared" si="13"/>
        <v>2.5535858110607683</v>
      </c>
      <c r="AD19" s="8">
        <f t="shared" si="37"/>
        <v>2.8535309635613215</v>
      </c>
      <c r="AE19" s="8">
        <f t="shared" si="38"/>
        <v>1.6872467626084724</v>
      </c>
      <c r="AF19" s="7">
        <f t="shared" si="23"/>
        <v>4.69647265895623E-3</v>
      </c>
      <c r="AG19" s="7">
        <f t="shared" si="41"/>
        <v>6.6741306627322583E-3</v>
      </c>
      <c r="AH19" s="7">
        <f t="shared" si="42"/>
        <v>2.1307173751365927E-2</v>
      </c>
      <c r="AI19" s="1">
        <f t="shared" si="24"/>
        <v>17863.65435659491</v>
      </c>
      <c r="AJ19" s="1">
        <f t="shared" si="25"/>
        <v>2209.4956313758476</v>
      </c>
      <c r="AK19" s="1">
        <f t="shared" si="26"/>
        <v>675.25161168466559</v>
      </c>
      <c r="AL19" s="10">
        <f t="shared" si="14"/>
        <v>6.958509643392099</v>
      </c>
      <c r="AM19" s="10">
        <f t="shared" si="14"/>
        <v>0.93586485750814097</v>
      </c>
      <c r="AN19" s="10">
        <f t="shared" si="14"/>
        <v>0.36793435845836697</v>
      </c>
      <c r="AO19" s="7">
        <f t="shared" si="27"/>
        <v>1.8276539118654789E-2</v>
      </c>
      <c r="AP19" s="7">
        <f t="shared" si="15"/>
        <v>2.8144496824265453E-2</v>
      </c>
      <c r="AQ19" s="7">
        <f t="shared" si="16"/>
        <v>2.0372115051398465E-2</v>
      </c>
      <c r="AR19" s="1">
        <f t="shared" si="28"/>
        <v>10998.228005256095</v>
      </c>
      <c r="AS19" s="1">
        <f t="shared" si="29"/>
        <v>1575.1635313878005</v>
      </c>
      <c r="AT19" s="1">
        <f t="shared" si="30"/>
        <v>461.09125173390214</v>
      </c>
      <c r="AU19" s="1">
        <f t="shared" si="31"/>
        <v>2199.6456010512188</v>
      </c>
      <c r="AV19" s="1">
        <f t="shared" si="32"/>
        <v>315.03270627756012</v>
      </c>
      <c r="AW19" s="1">
        <f t="shared" si="33"/>
        <v>92.218250346780437</v>
      </c>
      <c r="AX19">
        <v>0</v>
      </c>
      <c r="AY19">
        <v>0</v>
      </c>
      <c r="AZ19">
        <v>0</v>
      </c>
      <c r="BA19">
        <f t="shared" si="17"/>
        <v>0</v>
      </c>
      <c r="BB19">
        <f t="shared" si="18"/>
        <v>0</v>
      </c>
      <c r="BC19">
        <f t="shared" si="4"/>
        <v>0</v>
      </c>
      <c r="BD19">
        <f t="shared" si="4"/>
        <v>0</v>
      </c>
      <c r="BE19">
        <f t="shared" si="19"/>
        <v>0</v>
      </c>
      <c r="BF19">
        <f t="shared" si="5"/>
        <v>0</v>
      </c>
      <c r="BG19">
        <f t="shared" si="5"/>
        <v>0</v>
      </c>
      <c r="BH19">
        <f t="shared" si="6"/>
        <v>0</v>
      </c>
      <c r="BI19">
        <f t="shared" si="6"/>
        <v>0</v>
      </c>
      <c r="BJ19">
        <f t="shared" si="6"/>
        <v>0</v>
      </c>
      <c r="BK19" s="7">
        <f t="shared" si="34"/>
        <v>7.4891970679945102E-2</v>
      </c>
    </row>
    <row r="20" spans="1:63">
      <c r="A20">
        <v>1974</v>
      </c>
      <c r="B20" s="1">
        <v>870.12616462236304</v>
      </c>
      <c r="C20" s="1">
        <v>1604.3170882150407</v>
      </c>
      <c r="D20" s="1">
        <v>1497.8354094699612</v>
      </c>
      <c r="E20" s="7">
        <f t="shared" si="20"/>
        <v>9.4078969561326442E-3</v>
      </c>
      <c r="F20" s="7">
        <f t="shared" si="7"/>
        <v>2.0288190996412991E-2</v>
      </c>
      <c r="G20" s="7">
        <f t="shared" si="8"/>
        <v>2.4023277457893233E-2</v>
      </c>
      <c r="H20" s="1">
        <v>15096.31488537199</v>
      </c>
      <c r="I20" s="1">
        <v>1934.7650625583994</v>
      </c>
      <c r="J20" s="1">
        <v>538.00451469367886</v>
      </c>
      <c r="K20" s="1">
        <f t="shared" si="9"/>
        <v>17349.570095876647</v>
      </c>
      <c r="L20" s="1">
        <f t="shared" si="0"/>
        <v>1205.9742283933499</v>
      </c>
      <c r="M20" s="1">
        <f t="shared" si="1"/>
        <v>359.18800643393951</v>
      </c>
      <c r="N20" s="7">
        <f t="shared" si="21"/>
        <v>3.702554030689198E-3</v>
      </c>
      <c r="O20" s="7">
        <f t="shared" si="10"/>
        <v>3.9827927127819018E-2</v>
      </c>
      <c r="P20" s="7">
        <f t="shared" si="11"/>
        <v>3.3547000770441926E-2</v>
      </c>
      <c r="Q20" s="1">
        <v>3697.144414367448</v>
      </c>
      <c r="R20" s="1">
        <v>1784.2556804128346</v>
      </c>
      <c r="S20" s="1">
        <v>502.25251600000024</v>
      </c>
      <c r="T20" s="1">
        <f t="shared" si="12"/>
        <v>244.90376906154114</v>
      </c>
      <c r="U20" s="1">
        <f t="shared" si="35"/>
        <v>922.20792846727261</v>
      </c>
      <c r="V20" s="1">
        <f t="shared" si="36"/>
        <v>933.54702847794022</v>
      </c>
      <c r="W20" s="7">
        <f t="shared" si="22"/>
        <v>-2.4798612970081124E-2</v>
      </c>
      <c r="X20" s="7">
        <f t="shared" si="39"/>
        <v>-1.3411914889112975E-2</v>
      </c>
      <c r="Y20" s="7">
        <f t="shared" si="40"/>
        <v>-2.0780737160661644E-2</v>
      </c>
      <c r="Z20" s="1">
        <v>9320.3956839186467</v>
      </c>
      <c r="AA20" s="1">
        <v>5046.2063709999984</v>
      </c>
      <c r="AB20" s="1">
        <v>832.66935700000249</v>
      </c>
      <c r="AC20" s="8">
        <f t="shared" si="13"/>
        <v>2.5209714956491069</v>
      </c>
      <c r="AD20" s="8">
        <f t="shared" si="37"/>
        <v>2.8281856834735843</v>
      </c>
      <c r="AE20" s="8">
        <f t="shared" si="38"/>
        <v>1.6578699567928139</v>
      </c>
      <c r="AF20" s="7">
        <f t="shared" si="23"/>
        <v>-1.2771967666171058E-2</v>
      </c>
      <c r="AG20" s="7">
        <f t="shared" si="41"/>
        <v>-8.8820764208933367E-3</v>
      </c>
      <c r="AH20" s="7">
        <f t="shared" si="42"/>
        <v>-1.7411090343561919E-2</v>
      </c>
      <c r="AI20" s="1">
        <f t="shared" si="24"/>
        <v>18276.934521986637</v>
      </c>
      <c r="AJ20" s="1">
        <f t="shared" si="25"/>
        <v>2303.5787745158232</v>
      </c>
      <c r="AK20" s="1">
        <f t="shared" si="26"/>
        <v>699.94470086297952</v>
      </c>
      <c r="AL20" s="10">
        <f t="shared" si="14"/>
        <v>7.0856871170970912</v>
      </c>
      <c r="AM20" s="10">
        <f t="shared" si="14"/>
        <v>0.96220430301822046</v>
      </c>
      <c r="AN20" s="10">
        <f t="shared" si="14"/>
        <v>0.37542995954024333</v>
      </c>
      <c r="AO20" s="7">
        <f t="shared" si="27"/>
        <v>1.8276539118654789E-2</v>
      </c>
      <c r="AP20" s="7">
        <f t="shared" si="15"/>
        <v>2.8144496824265453E-2</v>
      </c>
      <c r="AQ20" s="7">
        <f t="shared" si="16"/>
        <v>2.0372115051398465E-2</v>
      </c>
      <c r="AR20" s="1">
        <f t="shared" si="28"/>
        <v>11335.180101454052</v>
      </c>
      <c r="AS20" s="1">
        <f t="shared" si="29"/>
        <v>1659.5107723979504</v>
      </c>
      <c r="AT20" s="1">
        <f t="shared" si="30"/>
        <v>482.96198435475236</v>
      </c>
      <c r="AU20" s="1">
        <f t="shared" si="31"/>
        <v>2267.0360202908105</v>
      </c>
      <c r="AV20" s="1">
        <f t="shared" si="32"/>
        <v>331.90215447959008</v>
      </c>
      <c r="AW20" s="1">
        <f t="shared" si="33"/>
        <v>96.592396870950481</v>
      </c>
      <c r="AX20">
        <v>0</v>
      </c>
      <c r="AY20">
        <v>0</v>
      </c>
      <c r="AZ20">
        <v>0</v>
      </c>
      <c r="BA20">
        <f t="shared" si="17"/>
        <v>0</v>
      </c>
      <c r="BB20">
        <f t="shared" si="18"/>
        <v>0</v>
      </c>
      <c r="BC20">
        <f t="shared" si="4"/>
        <v>0</v>
      </c>
      <c r="BD20">
        <f t="shared" si="4"/>
        <v>0</v>
      </c>
      <c r="BE20">
        <f t="shared" si="19"/>
        <v>0</v>
      </c>
      <c r="BF20">
        <f t="shared" si="5"/>
        <v>0</v>
      </c>
      <c r="BG20">
        <f t="shared" si="5"/>
        <v>0</v>
      </c>
      <c r="BH20">
        <f t="shared" si="6"/>
        <v>0</v>
      </c>
      <c r="BI20">
        <f t="shared" si="6"/>
        <v>0</v>
      </c>
      <c r="BJ20">
        <f t="shared" si="6"/>
        <v>0</v>
      </c>
      <c r="BK20" s="7">
        <f t="shared" si="34"/>
        <v>3.0247627033290508E-2</v>
      </c>
    </row>
    <row r="21" spans="1:63">
      <c r="A21">
        <v>1975</v>
      </c>
      <c r="B21" s="1">
        <v>877.79244192356566</v>
      </c>
      <c r="C21" s="1">
        <v>1634.0269719999999</v>
      </c>
      <c r="D21" s="1">
        <v>1534.260575</v>
      </c>
      <c r="E21" s="7">
        <f t="shared" si="20"/>
        <v>8.8105353141860743E-3</v>
      </c>
      <c r="F21" s="7">
        <f t="shared" si="7"/>
        <v>1.8518710548682371E-2</v>
      </c>
      <c r="G21" s="7">
        <f t="shared" si="8"/>
        <v>2.4318536803004775E-2</v>
      </c>
      <c r="H21" s="1">
        <v>15122.816533616895</v>
      </c>
      <c r="I21" s="1">
        <v>2034.0754966409875</v>
      </c>
      <c r="J21" s="1">
        <v>562.76663725624007</v>
      </c>
      <c r="K21" s="1">
        <f t="shared" si="9"/>
        <v>17228.237350138545</v>
      </c>
      <c r="L21" s="1">
        <f t="shared" si="0"/>
        <v>1244.8236972192326</v>
      </c>
      <c r="M21" s="1">
        <f t="shared" si="1"/>
        <v>366.79990767294532</v>
      </c>
      <c r="N21" s="7">
        <f t="shared" si="21"/>
        <v>-6.9934151144723788E-3</v>
      </c>
      <c r="O21" s="7">
        <f t="shared" si="10"/>
        <v>3.2214178305982166E-2</v>
      </c>
      <c r="P21" s="7">
        <f t="shared" si="11"/>
        <v>2.1191969393905108E-2</v>
      </c>
      <c r="Q21" s="1">
        <v>3620.6317502616739</v>
      </c>
      <c r="R21" s="1">
        <v>1894.4515869412896</v>
      </c>
      <c r="S21" s="1">
        <v>522.25850199999991</v>
      </c>
      <c r="T21" s="1">
        <f t="shared" si="12"/>
        <v>239.41517390052832</v>
      </c>
      <c r="U21" s="1">
        <f t="shared" si="35"/>
        <v>931.35755780438399</v>
      </c>
      <c r="V21" s="1">
        <f t="shared" si="36"/>
        <v>928.01965757292055</v>
      </c>
      <c r="W21" s="7">
        <f t="shared" si="22"/>
        <v>-2.2411231897511597E-2</v>
      </c>
      <c r="X21" s="7">
        <f t="shared" si="39"/>
        <v>9.9214385982544506E-3</v>
      </c>
      <c r="Y21" s="7">
        <f t="shared" si="40"/>
        <v>-5.9208274852864395E-3</v>
      </c>
      <c r="Z21" s="1">
        <v>9047.5681985100637</v>
      </c>
      <c r="AA21" s="1">
        <v>5359.3938399999988</v>
      </c>
      <c r="AB21" s="1">
        <v>862.99544700000115</v>
      </c>
      <c r="AC21" s="8">
        <f t="shared" si="13"/>
        <v>2.4988921333566081</v>
      </c>
      <c r="AD21" s="8">
        <f t="shared" si="37"/>
        <v>2.8289948800713747</v>
      </c>
      <c r="AE21" s="8">
        <f t="shared" si="38"/>
        <v>1.6524296755249401</v>
      </c>
      <c r="AF21" s="7">
        <f t="shared" si="23"/>
        <v>-8.7582752643594608E-3</v>
      </c>
      <c r="AG21" s="7">
        <f t="shared" si="41"/>
        <v>2.8611862457217363E-4</v>
      </c>
      <c r="AH21" s="7">
        <f t="shared" si="42"/>
        <v>-3.2814885423209095E-3</v>
      </c>
      <c r="AI21" s="1">
        <f t="shared" si="24"/>
        <v>18716.277090078787</v>
      </c>
      <c r="AJ21" s="1">
        <f t="shared" si="25"/>
        <v>2405.123051543831</v>
      </c>
      <c r="AK21" s="1">
        <f t="shared" si="26"/>
        <v>726.542627647632</v>
      </c>
      <c r="AL21" s="10">
        <f t="shared" si="14"/>
        <v>7.2151889548752646</v>
      </c>
      <c r="AM21" s="10">
        <f t="shared" si="14"/>
        <v>0.98928505896881136</v>
      </c>
      <c r="AN21" s="10">
        <f t="shared" si="14"/>
        <v>0.38307826186973903</v>
      </c>
      <c r="AO21" s="7">
        <f t="shared" si="27"/>
        <v>1.8276539118654789E-2</v>
      </c>
      <c r="AP21" s="7">
        <f t="shared" si="15"/>
        <v>2.8144496824265453E-2</v>
      </c>
      <c r="AQ21" s="7">
        <f t="shared" si="16"/>
        <v>2.0372115051398465E-2</v>
      </c>
      <c r="AR21" s="1">
        <f t="shared" si="28"/>
        <v>11678.984230124415</v>
      </c>
      <c r="AS21" s="1">
        <f t="shared" si="29"/>
        <v>1746.4505244378474</v>
      </c>
      <c r="AT21" s="1">
        <f t="shared" si="30"/>
        <v>506.12644371242999</v>
      </c>
      <c r="AU21" s="1">
        <f t="shared" si="31"/>
        <v>2335.7968460248831</v>
      </c>
      <c r="AV21" s="1">
        <f t="shared" si="32"/>
        <v>349.2901048875695</v>
      </c>
      <c r="AW21" s="1">
        <f t="shared" si="33"/>
        <v>101.225288742486</v>
      </c>
      <c r="AX21">
        <v>0</v>
      </c>
      <c r="AY21">
        <v>0</v>
      </c>
      <c r="AZ21">
        <v>0</v>
      </c>
      <c r="BA21">
        <f t="shared" si="17"/>
        <v>0</v>
      </c>
      <c r="BB21">
        <f t="shared" si="18"/>
        <v>0</v>
      </c>
      <c r="BC21">
        <f t="shared" si="4"/>
        <v>0</v>
      </c>
      <c r="BD21">
        <f t="shared" si="4"/>
        <v>0</v>
      </c>
      <c r="BE21">
        <f t="shared" si="19"/>
        <v>0</v>
      </c>
      <c r="BF21">
        <f t="shared" si="5"/>
        <v>0</v>
      </c>
      <c r="BG21">
        <f t="shared" si="5"/>
        <v>0</v>
      </c>
      <c r="BH21">
        <f t="shared" si="6"/>
        <v>0</v>
      </c>
      <c r="BI21">
        <f t="shared" si="6"/>
        <v>0</v>
      </c>
      <c r="BJ21">
        <f t="shared" si="6"/>
        <v>0</v>
      </c>
      <c r="BK21" s="7">
        <f t="shared" si="34"/>
        <v>2.0173876499010562E-2</v>
      </c>
    </row>
    <row r="22" spans="1:63">
      <c r="A22">
        <v>1976</v>
      </c>
      <c r="B22" s="1">
        <v>883.92349629919272</v>
      </c>
      <c r="C22" s="1">
        <v>1662.2165939494678</v>
      </c>
      <c r="D22" s="1">
        <v>1572.0799859437618</v>
      </c>
      <c r="E22" s="7">
        <f t="shared" si="20"/>
        <v>6.9846288060895212E-3</v>
      </c>
      <c r="F22" s="7">
        <f t="shared" si="7"/>
        <v>1.7251625849825869E-2</v>
      </c>
      <c r="G22" s="7">
        <f t="shared" si="8"/>
        <v>2.4649926850764503E-2</v>
      </c>
      <c r="H22" s="1">
        <v>15851.186165263352</v>
      </c>
      <c r="I22" s="1">
        <v>2157.8683090753957</v>
      </c>
      <c r="J22" s="1">
        <v>594.8160114712764</v>
      </c>
      <c r="K22" s="1">
        <f t="shared" si="9"/>
        <v>17932.758017666725</v>
      </c>
      <c r="L22" s="1">
        <f t="shared" si="0"/>
        <v>1298.187201914672</v>
      </c>
      <c r="M22" s="1">
        <f t="shared" si="1"/>
        <v>378.36243498398869</v>
      </c>
      <c r="N22" s="7">
        <f t="shared" si="21"/>
        <v>4.0893369020279735E-2</v>
      </c>
      <c r="O22" s="7">
        <f t="shared" si="10"/>
        <v>4.2868323293207E-2</v>
      </c>
      <c r="P22" s="7">
        <f t="shared" si="11"/>
        <v>3.1522710527378317E-2</v>
      </c>
      <c r="Q22" s="1">
        <v>3852.6922939339001</v>
      </c>
      <c r="R22" s="1">
        <v>1982.9241251712331</v>
      </c>
      <c r="S22" s="1">
        <v>542.76049299999954</v>
      </c>
      <c r="T22" s="1">
        <f t="shared" si="12"/>
        <v>243.05387961291987</v>
      </c>
      <c r="U22" s="1">
        <f t="shared" si="35"/>
        <v>918.92731212169167</v>
      </c>
      <c r="V22" s="1">
        <f t="shared" si="36"/>
        <v>912.48467178528426</v>
      </c>
      <c r="W22" s="7">
        <f t="shared" si="22"/>
        <v>1.519830866653149E-2</v>
      </c>
      <c r="X22" s="7">
        <f t="shared" si="39"/>
        <v>-1.3346373343440576E-2</v>
      </c>
      <c r="Y22" s="7">
        <f t="shared" si="40"/>
        <v>-1.673993181164446E-2</v>
      </c>
      <c r="Z22" s="1">
        <v>9491.5447144670579</v>
      </c>
      <c r="AA22" s="1">
        <v>5634.0484729999989</v>
      </c>
      <c r="AB22" s="1">
        <v>923.65862800000104</v>
      </c>
      <c r="AC22" s="8">
        <f t="shared" si="13"/>
        <v>2.4636134916384531</v>
      </c>
      <c r="AD22" s="8">
        <f t="shared" si="37"/>
        <v>2.8412829323529851</v>
      </c>
      <c r="AE22" s="8">
        <f t="shared" si="38"/>
        <v>1.7017794034614855</v>
      </c>
      <c r="AF22" s="7">
        <f t="shared" si="23"/>
        <v>-1.411771290454511E-2</v>
      </c>
      <c r="AG22" s="7">
        <f t="shared" si="41"/>
        <v>4.3436106470791103E-3</v>
      </c>
      <c r="AH22" s="7">
        <f t="shared" si="42"/>
        <v>2.9864948970290017E-2</v>
      </c>
      <c r="AI22" s="1">
        <f t="shared" si="24"/>
        <v>19180.446227095796</v>
      </c>
      <c r="AJ22" s="1">
        <f t="shared" si="25"/>
        <v>2513.9008512770179</v>
      </c>
      <c r="AK22" s="1">
        <f t="shared" si="26"/>
        <v>755.1136536253548</v>
      </c>
      <c r="AL22" s="10">
        <f t="shared" si="14"/>
        <v>7.3470576380575281</v>
      </c>
      <c r="AM22" s="10">
        <f t="shared" si="14"/>
        <v>1.0171279891692524</v>
      </c>
      <c r="AN22" s="10">
        <f t="shared" si="14"/>
        <v>0.39088237629423911</v>
      </c>
      <c r="AO22" s="7">
        <f t="shared" si="27"/>
        <v>1.8276539118654789E-2</v>
      </c>
      <c r="AP22" s="7">
        <f t="shared" si="15"/>
        <v>2.8144496824265453E-2</v>
      </c>
      <c r="AQ22" s="7">
        <f t="shared" si="16"/>
        <v>2.0372115051398465E-2</v>
      </c>
      <c r="AR22" s="1">
        <f t="shared" si="28"/>
        <v>12017.57748462935</v>
      </c>
      <c r="AS22" s="1">
        <f t="shared" si="29"/>
        <v>1836.5185746661264</v>
      </c>
      <c r="AT22" s="1">
        <f t="shared" si="30"/>
        <v>530.67455630187533</v>
      </c>
      <c r="AU22" s="1">
        <f t="shared" si="31"/>
        <v>2403.5154969258701</v>
      </c>
      <c r="AV22" s="1">
        <f t="shared" si="32"/>
        <v>367.30371493322531</v>
      </c>
      <c r="AW22" s="1">
        <f t="shared" si="33"/>
        <v>106.13491126037508</v>
      </c>
      <c r="AX22">
        <v>0</v>
      </c>
      <c r="AY22">
        <v>0</v>
      </c>
      <c r="AZ22">
        <v>0</v>
      </c>
      <c r="BA22">
        <f t="shared" si="17"/>
        <v>0</v>
      </c>
      <c r="BB22">
        <f t="shared" si="18"/>
        <v>0</v>
      </c>
      <c r="BC22">
        <f t="shared" si="4"/>
        <v>0</v>
      </c>
      <c r="BD22">
        <f t="shared" si="4"/>
        <v>0</v>
      </c>
      <c r="BE22">
        <f t="shared" si="19"/>
        <v>0</v>
      </c>
      <c r="BF22">
        <f t="shared" si="5"/>
        <v>0</v>
      </c>
      <c r="BG22">
        <f t="shared" si="5"/>
        <v>0</v>
      </c>
      <c r="BH22">
        <f t="shared" si="6"/>
        <v>0</v>
      </c>
      <c r="BI22">
        <f t="shared" si="6"/>
        <v>0</v>
      </c>
      <c r="BJ22">
        <f t="shared" si="6"/>
        <v>0</v>
      </c>
      <c r="BK22" s="7">
        <f t="shared" si="34"/>
        <v>6.1508636266423861E-2</v>
      </c>
    </row>
    <row r="23" spans="1:63">
      <c r="A23">
        <v>1977</v>
      </c>
      <c r="B23" s="1">
        <v>890.4188228507594</v>
      </c>
      <c r="C23" s="1">
        <v>1689.0923013485108</v>
      </c>
      <c r="D23" s="1">
        <v>1611.1564088423465</v>
      </c>
      <c r="E23" s="7">
        <f t="shared" si="20"/>
        <v>7.3482904106083602E-3</v>
      </c>
      <c r="F23" s="7">
        <f t="shared" si="7"/>
        <v>1.6168595294302479E-2</v>
      </c>
      <c r="G23" s="7">
        <f t="shared" si="8"/>
        <v>2.4856510640663076E-2</v>
      </c>
      <c r="H23" s="1">
        <v>16473.803658719989</v>
      </c>
      <c r="I23" s="1">
        <v>2258.2228872336773</v>
      </c>
      <c r="J23" s="1">
        <v>627.8830385820047</v>
      </c>
      <c r="K23" s="1">
        <f t="shared" si="9"/>
        <v>18501.185325325401</v>
      </c>
      <c r="L23" s="1">
        <f t="shared" si="0"/>
        <v>1336.9446331800771</v>
      </c>
      <c r="M23" s="1">
        <f t="shared" si="1"/>
        <v>389.70954969738369</v>
      </c>
      <c r="N23" s="7">
        <f t="shared" si="21"/>
        <v>3.1697706905913892E-2</v>
      </c>
      <c r="O23" s="7">
        <f t="shared" si="10"/>
        <v>2.9855040327190441E-2</v>
      </c>
      <c r="P23" s="7">
        <f t="shared" si="11"/>
        <v>2.9990066835982709E-2</v>
      </c>
      <c r="Q23" s="1">
        <v>3945.5544001953444</v>
      </c>
      <c r="R23" s="1">
        <v>2100.5983651915672</v>
      </c>
      <c r="S23" s="1">
        <v>565.41801399999986</v>
      </c>
      <c r="T23" s="1">
        <f t="shared" si="12"/>
        <v>239.50476052364905</v>
      </c>
      <c r="U23" s="1">
        <f t="shared" si="35"/>
        <v>930.19975001883006</v>
      </c>
      <c r="V23" s="1">
        <f t="shared" si="36"/>
        <v>900.51487180944673</v>
      </c>
      <c r="W23" s="7">
        <f t="shared" si="22"/>
        <v>-1.4602190653870806E-2</v>
      </c>
      <c r="X23" s="7">
        <f t="shared" si="39"/>
        <v>1.2266952726774027E-2</v>
      </c>
      <c r="Y23" s="7">
        <f t="shared" si="40"/>
        <v>-1.3117809368149214E-2</v>
      </c>
      <c r="Z23" s="1">
        <v>9684.3957788795997</v>
      </c>
      <c r="AA23" s="1">
        <v>5917.9549470000002</v>
      </c>
      <c r="AB23" s="1">
        <v>1015.6123199999984</v>
      </c>
      <c r="AC23" s="8">
        <f t="shared" si="13"/>
        <v>2.4545082380311687</v>
      </c>
      <c r="AD23" s="8">
        <f t="shared" si="37"/>
        <v>2.8172710428917731</v>
      </c>
      <c r="AE23" s="8">
        <f t="shared" si="38"/>
        <v>1.7962150035071196</v>
      </c>
      <c r="AF23" s="7">
        <f t="shared" si="23"/>
        <v>-3.6958937098646727E-3</v>
      </c>
      <c r="AG23" s="7">
        <f t="shared" si="41"/>
        <v>-8.4510729951581265E-3</v>
      </c>
      <c r="AH23" s="7">
        <f t="shared" si="42"/>
        <v>5.5492268770880981E-2</v>
      </c>
      <c r="AI23" s="1">
        <f t="shared" si="24"/>
        <v>19665.917101312087</v>
      </c>
      <c r="AJ23" s="1">
        <f t="shared" si="25"/>
        <v>2629.8144810825415</v>
      </c>
      <c r="AK23" s="1">
        <f t="shared" si="26"/>
        <v>785.73719952319448</v>
      </c>
      <c r="AL23" s="10">
        <f t="shared" ref="AL23:AN38" si="43">(1+AL$5)*AL22</f>
        <v>7.4813364243864982</v>
      </c>
      <c r="AM23" s="10">
        <f t="shared" si="43"/>
        <v>1.0457545446302978</v>
      </c>
      <c r="AN23" s="10">
        <f t="shared" si="43"/>
        <v>0.39884547703566936</v>
      </c>
      <c r="AO23" s="7">
        <f t="shared" si="27"/>
        <v>1.8276539118654789E-2</v>
      </c>
      <c r="AP23" s="7">
        <f t="shared" si="15"/>
        <v>2.8144496824265453E-2</v>
      </c>
      <c r="AQ23" s="7">
        <f t="shared" si="16"/>
        <v>2.0372115051398465E-2</v>
      </c>
      <c r="AR23" s="1">
        <f t="shared" si="28"/>
        <v>12370.791613899579</v>
      </c>
      <c r="AS23" s="1">
        <f t="shared" si="29"/>
        <v>1929.9119224887613</v>
      </c>
      <c r="AT23" s="1">
        <f t="shared" si="30"/>
        <v>556.63472644874889</v>
      </c>
      <c r="AU23" s="1">
        <f t="shared" si="31"/>
        <v>2474.158322779916</v>
      </c>
      <c r="AV23" s="1">
        <f t="shared" si="32"/>
        <v>385.98238449775226</v>
      </c>
      <c r="AW23" s="1">
        <f t="shared" si="33"/>
        <v>111.32694528974979</v>
      </c>
      <c r="AX23">
        <v>0</v>
      </c>
      <c r="AY23">
        <v>0</v>
      </c>
      <c r="AZ23">
        <v>0</v>
      </c>
      <c r="BA23">
        <f t="shared" si="17"/>
        <v>0</v>
      </c>
      <c r="BB23">
        <f t="shared" si="18"/>
        <v>0</v>
      </c>
      <c r="BC23">
        <f t="shared" si="4"/>
        <v>0</v>
      </c>
      <c r="BD23">
        <f t="shared" si="4"/>
        <v>0</v>
      </c>
      <c r="BE23">
        <f t="shared" si="19"/>
        <v>0</v>
      </c>
      <c r="BF23">
        <f t="shared" si="5"/>
        <v>0</v>
      </c>
      <c r="BG23">
        <f t="shared" si="5"/>
        <v>0</v>
      </c>
      <c r="BH23">
        <f t="shared" si="6"/>
        <v>0</v>
      </c>
      <c r="BI23">
        <f t="shared" si="6"/>
        <v>0</v>
      </c>
      <c r="BJ23">
        <f t="shared" si="6"/>
        <v>0</v>
      </c>
      <c r="BK23" s="7">
        <f t="shared" si="34"/>
        <v>5.2648442643014909E-2</v>
      </c>
    </row>
    <row r="24" spans="1:63">
      <c r="A24">
        <v>1978</v>
      </c>
      <c r="B24" s="1">
        <v>896.88262225133417</v>
      </c>
      <c r="C24" s="1">
        <v>1716.1724351060971</v>
      </c>
      <c r="D24" s="1">
        <v>1651.4398251985463</v>
      </c>
      <c r="E24" s="7">
        <f t="shared" si="20"/>
        <v>7.2592798295529892E-3</v>
      </c>
      <c r="F24" s="7">
        <f t="shared" si="7"/>
        <v>1.6032358762138932E-2</v>
      </c>
      <c r="G24" s="7">
        <f t="shared" si="8"/>
        <v>2.5002796832831686E-2</v>
      </c>
      <c r="H24" s="1">
        <v>17162.141937520821</v>
      </c>
      <c r="I24" s="1">
        <v>2331.2152526726527</v>
      </c>
      <c r="J24" s="1">
        <v>660.38016692725114</v>
      </c>
      <c r="K24" s="1">
        <f t="shared" si="9"/>
        <v>19135.326643346936</v>
      </c>
      <c r="L24" s="1">
        <f t="shared" si="0"/>
        <v>1358.3805478897186</v>
      </c>
      <c r="M24" s="1">
        <f t="shared" si="1"/>
        <v>399.88145910666537</v>
      </c>
      <c r="N24" s="7">
        <f t="shared" si="21"/>
        <v>3.4275712981129303E-2</v>
      </c>
      <c r="O24" s="7">
        <f t="shared" si="10"/>
        <v>1.6033509673959889E-2</v>
      </c>
      <c r="P24" s="7">
        <f t="shared" si="11"/>
        <v>2.6101257762814356E-2</v>
      </c>
      <c r="Q24" s="1">
        <v>4066.8441085143877</v>
      </c>
      <c r="R24" s="1">
        <v>2221.7615886869644</v>
      </c>
      <c r="S24" s="1">
        <v>586.23505200000182</v>
      </c>
      <c r="T24" s="1">
        <f t="shared" si="12"/>
        <v>236.96599895979352</v>
      </c>
      <c r="U24" s="1">
        <f t="shared" si="35"/>
        <v>953.04866684438355</v>
      </c>
      <c r="V24" s="1">
        <f t="shared" si="36"/>
        <v>887.72358916796884</v>
      </c>
      <c r="W24" s="7">
        <f t="shared" si="22"/>
        <v>-1.0600046355257464E-2</v>
      </c>
      <c r="X24" s="7">
        <f t="shared" si="39"/>
        <v>2.4563451909217271E-2</v>
      </c>
      <c r="Y24" s="7">
        <f t="shared" si="40"/>
        <v>-1.4204410212321994E-2</v>
      </c>
      <c r="Z24" s="1">
        <v>9963.0713628096637</v>
      </c>
      <c r="AA24" s="1">
        <v>6244.5929719999986</v>
      </c>
      <c r="AB24" s="1">
        <v>1073.8149440000016</v>
      </c>
      <c r="AC24" s="8">
        <f t="shared" si="13"/>
        <v>2.4498286870526638</v>
      </c>
      <c r="AD24" s="8">
        <f t="shared" si="37"/>
        <v>2.81064944312521</v>
      </c>
      <c r="AE24" s="8">
        <f t="shared" si="38"/>
        <v>1.831713986286849</v>
      </c>
      <c r="AF24" s="7">
        <f t="shared" si="23"/>
        <v>-1.9065126390688247E-3</v>
      </c>
      <c r="AG24" s="7">
        <f t="shared" si="41"/>
        <v>-2.3503595024234603E-3</v>
      </c>
      <c r="AH24" s="7">
        <f t="shared" si="42"/>
        <v>1.9763214710052823E-2</v>
      </c>
      <c r="AI24" s="1">
        <f t="shared" si="24"/>
        <v>20173.483713960795</v>
      </c>
      <c r="AJ24" s="1">
        <f t="shared" si="25"/>
        <v>2752.8154174720398</v>
      </c>
      <c r="AK24" s="1">
        <f t="shared" si="26"/>
        <v>818.4904248606249</v>
      </c>
      <c r="AL24" s="10">
        <f t="shared" si="43"/>
        <v>7.6180693622066151</v>
      </c>
      <c r="AM24" s="10">
        <f t="shared" si="43"/>
        <v>1.0751867800906063</v>
      </c>
      <c r="AN24" s="10">
        <f t="shared" si="43"/>
        <v>0.4069708029815699</v>
      </c>
      <c r="AO24" s="7">
        <f t="shared" si="27"/>
        <v>1.8276539118654789E-2</v>
      </c>
      <c r="AP24" s="7">
        <f t="shared" si="15"/>
        <v>2.8144496824265453E-2</v>
      </c>
      <c r="AQ24" s="7">
        <f t="shared" si="16"/>
        <v>2.0372115051398465E-2</v>
      </c>
      <c r="AR24" s="1">
        <f t="shared" si="28"/>
        <v>12734.725569322683</v>
      </c>
      <c r="AS24" s="1">
        <f t="shared" si="29"/>
        <v>2028.0939615411587</v>
      </c>
      <c r="AT24" s="1">
        <f t="shared" si="30"/>
        <v>584.0582684426081</v>
      </c>
      <c r="AU24" s="1">
        <f t="shared" si="31"/>
        <v>2546.9451138645368</v>
      </c>
      <c r="AV24" s="1">
        <f t="shared" si="32"/>
        <v>405.61879230823178</v>
      </c>
      <c r="AW24" s="1">
        <f t="shared" si="33"/>
        <v>116.81165368852163</v>
      </c>
      <c r="AX24">
        <v>0</v>
      </c>
      <c r="AY24">
        <v>0</v>
      </c>
      <c r="AZ24">
        <v>0</v>
      </c>
      <c r="BA24">
        <f t="shared" si="17"/>
        <v>0</v>
      </c>
      <c r="BB24">
        <f t="shared" si="18"/>
        <v>0</v>
      </c>
      <c r="BC24">
        <f t="shared" si="4"/>
        <v>0</v>
      </c>
      <c r="BD24">
        <f t="shared" si="4"/>
        <v>0</v>
      </c>
      <c r="BE24">
        <f t="shared" si="19"/>
        <v>0</v>
      </c>
      <c r="BF24">
        <f t="shared" si="5"/>
        <v>0</v>
      </c>
      <c r="BG24">
        <f t="shared" si="5"/>
        <v>0</v>
      </c>
      <c r="BH24">
        <f t="shared" si="6"/>
        <v>0</v>
      </c>
      <c r="BI24">
        <f t="shared" si="6"/>
        <v>0</v>
      </c>
      <c r="BJ24">
        <f t="shared" si="6"/>
        <v>0</v>
      </c>
      <c r="BK24" s="7">
        <f t="shared" si="34"/>
        <v>5.298173514030588E-2</v>
      </c>
    </row>
    <row r="25" spans="1:63">
      <c r="A25">
        <v>1979</v>
      </c>
      <c r="B25" s="1">
        <v>903.31417676503577</v>
      </c>
      <c r="C25" s="1">
        <v>1743.8147918631214</v>
      </c>
      <c r="D25" s="1">
        <v>1692.845732815879</v>
      </c>
      <c r="E25" s="7">
        <f t="shared" si="20"/>
        <v>7.1710102906858975E-3</v>
      </c>
      <c r="F25" s="7">
        <f t="shared" si="7"/>
        <v>1.6106980972057983E-2</v>
      </c>
      <c r="G25" s="7">
        <f t="shared" si="8"/>
        <v>2.5072610570206377E-2</v>
      </c>
      <c r="H25" s="1">
        <v>17824.495256144404</v>
      </c>
      <c r="I25" s="1">
        <v>2451.1983105057357</v>
      </c>
      <c r="J25" s="1">
        <v>680.46841539270599</v>
      </c>
      <c r="K25" s="1">
        <f t="shared" si="9"/>
        <v>19732.332022041093</v>
      </c>
      <c r="L25" s="1">
        <f t="shared" si="0"/>
        <v>1405.6528949882536</v>
      </c>
      <c r="M25" s="1">
        <f t="shared" si="1"/>
        <v>401.96717409141297</v>
      </c>
      <c r="N25" s="7">
        <f t="shared" si="21"/>
        <v>3.1199121385352857E-2</v>
      </c>
      <c r="O25" s="7">
        <f t="shared" si="10"/>
        <v>3.4800518287731563E-2</v>
      </c>
      <c r="P25" s="7">
        <f t="shared" si="11"/>
        <v>5.2158331856821949E-3</v>
      </c>
      <c r="Q25" s="1">
        <v>4162.5937119474347</v>
      </c>
      <c r="R25" s="1">
        <v>2298.1921282603412</v>
      </c>
      <c r="S25" s="1">
        <v>614.24516500000072</v>
      </c>
      <c r="T25" s="1">
        <f t="shared" si="12"/>
        <v>233.53220678226603</v>
      </c>
      <c r="U25" s="1">
        <f t="shared" si="35"/>
        <v>937.57902753538292</v>
      </c>
      <c r="V25" s="1">
        <f t="shared" si="36"/>
        <v>902.67990564339846</v>
      </c>
      <c r="W25" s="7">
        <f t="shared" si="22"/>
        <v>-1.449065348024936E-2</v>
      </c>
      <c r="X25" s="7">
        <f t="shared" si="39"/>
        <v>-1.6231741197668126E-2</v>
      </c>
      <c r="Y25" s="7">
        <f t="shared" si="40"/>
        <v>1.6847943051110814E-2</v>
      </c>
      <c r="Z25" s="1">
        <v>10196.85018926018</v>
      </c>
      <c r="AA25" s="1">
        <v>6396.5277829999986</v>
      </c>
      <c r="AB25" s="1">
        <v>1136.6636570000019</v>
      </c>
      <c r="AC25" s="8">
        <f t="shared" si="13"/>
        <v>2.4496385895153021</v>
      </c>
      <c r="AD25" s="8">
        <f t="shared" si="37"/>
        <v>2.7832867863149318</v>
      </c>
      <c r="AE25" s="8">
        <f t="shared" si="38"/>
        <v>1.8505048501277181</v>
      </c>
      <c r="AF25" s="7">
        <f t="shared" si="23"/>
        <v>-7.7596257389900281E-5</v>
      </c>
      <c r="AG25" s="7">
        <f t="shared" si="41"/>
        <v>-9.73535026831851E-3</v>
      </c>
      <c r="AH25" s="7">
        <f t="shared" si="42"/>
        <v>1.0258623333963213E-2</v>
      </c>
      <c r="AI25" s="1">
        <f t="shared" si="24"/>
        <v>20703.080456429256</v>
      </c>
      <c r="AJ25" s="1">
        <f t="shared" si="25"/>
        <v>2883.1526680330676</v>
      </c>
      <c r="AK25" s="1">
        <f t="shared" si="26"/>
        <v>853.45303606308403</v>
      </c>
      <c r="AL25" s="10">
        <f t="shared" si="43"/>
        <v>7.7573013049136099</v>
      </c>
      <c r="AM25" s="10">
        <f t="shared" si="43"/>
        <v>1.1054473710083585</v>
      </c>
      <c r="AN25" s="10">
        <f t="shared" si="43"/>
        <v>0.41526165900247047</v>
      </c>
      <c r="AO25" s="7">
        <f t="shared" si="27"/>
        <v>1.8276539118654789E-2</v>
      </c>
      <c r="AP25" s="7">
        <f t="shared" si="15"/>
        <v>2.8144496824265453E-2</v>
      </c>
      <c r="AQ25" s="7">
        <f t="shared" si="16"/>
        <v>2.0372115051398465E-2</v>
      </c>
      <c r="AR25" s="1">
        <f t="shared" si="28"/>
        <v>13109.578103711832</v>
      </c>
      <c r="AS25" s="1">
        <f t="shared" si="29"/>
        <v>2131.6303000965931</v>
      </c>
      <c r="AT25" s="1">
        <f t="shared" si="30"/>
        <v>612.9875680391068</v>
      </c>
      <c r="AU25" s="1">
        <f t="shared" si="31"/>
        <v>2621.9156207423666</v>
      </c>
      <c r="AV25" s="1">
        <f t="shared" si="32"/>
        <v>426.32606001931867</v>
      </c>
      <c r="AW25" s="1">
        <f t="shared" si="33"/>
        <v>122.59751360782137</v>
      </c>
      <c r="AX25">
        <v>0</v>
      </c>
      <c r="AY25">
        <v>0</v>
      </c>
      <c r="AZ25">
        <v>0</v>
      </c>
      <c r="BA25">
        <f t="shared" si="17"/>
        <v>0</v>
      </c>
      <c r="BB25">
        <f t="shared" si="18"/>
        <v>0</v>
      </c>
      <c r="BC25">
        <f t="shared" si="4"/>
        <v>0</v>
      </c>
      <c r="BD25">
        <f t="shared" si="4"/>
        <v>0</v>
      </c>
      <c r="BE25">
        <f t="shared" si="19"/>
        <v>0</v>
      </c>
      <c r="BF25">
        <f t="shared" si="5"/>
        <v>0</v>
      </c>
      <c r="BG25">
        <f t="shared" si="5"/>
        <v>0</v>
      </c>
      <c r="BH25">
        <f t="shared" si="6"/>
        <v>0</v>
      </c>
      <c r="BI25">
        <f t="shared" si="6"/>
        <v>0</v>
      </c>
      <c r="BJ25">
        <f t="shared" si="6"/>
        <v>0</v>
      </c>
      <c r="BK25" s="7">
        <f t="shared" si="34"/>
        <v>5.1730956327600025E-2</v>
      </c>
    </row>
    <row r="26" spans="1:63">
      <c r="A26">
        <v>1980</v>
      </c>
      <c r="B26" s="1">
        <v>909.58314605023929</v>
      </c>
      <c r="C26" s="1">
        <v>1771.1376542472055</v>
      </c>
      <c r="D26" s="1">
        <v>1735.2726914999992</v>
      </c>
      <c r="E26" s="7">
        <f t="shared" si="20"/>
        <v>6.9399655695143725E-3</v>
      </c>
      <c r="F26" s="7">
        <f t="shared" si="7"/>
        <v>1.5668442836691332E-2</v>
      </c>
      <c r="G26" s="7">
        <f t="shared" si="8"/>
        <v>2.5062507387219046E-2</v>
      </c>
      <c r="H26" s="1">
        <v>18304.771367773254</v>
      </c>
      <c r="I26" s="1">
        <v>2567.816844563456</v>
      </c>
      <c r="J26" s="1">
        <v>723.71836737436615</v>
      </c>
      <c r="K26" s="1">
        <f t="shared" si="9"/>
        <v>20124.351959751704</v>
      </c>
      <c r="L26" s="1">
        <f t="shared" si="0"/>
        <v>1449.8121240919959</v>
      </c>
      <c r="M26" s="1">
        <f t="shared" si="1"/>
        <v>417.06319180806776</v>
      </c>
      <c r="N26" s="7">
        <f t="shared" si="21"/>
        <v>1.9866883309723526E-2</v>
      </c>
      <c r="O26" s="7">
        <f t="shared" si="10"/>
        <v>3.1415457728710017E-2</v>
      </c>
      <c r="P26" s="7">
        <f t="shared" si="11"/>
        <v>3.7555349515236092E-2</v>
      </c>
      <c r="Q26" s="1">
        <v>4055.536150077508</v>
      </c>
      <c r="R26" s="1">
        <v>2318.4122303689601</v>
      </c>
      <c r="S26" s="1">
        <v>637.55582599999889</v>
      </c>
      <c r="T26" s="1">
        <f t="shared" si="12"/>
        <v>221.55623080971907</v>
      </c>
      <c r="U26" s="1">
        <f t="shared" si="35"/>
        <v>902.87289581321522</v>
      </c>
      <c r="V26" s="1">
        <f t="shared" si="36"/>
        <v>880.94465297742408</v>
      </c>
      <c r="W26" s="7">
        <f t="shared" si="22"/>
        <v>-5.1281902986994754E-2</v>
      </c>
      <c r="X26" s="7">
        <f t="shared" si="39"/>
        <v>-3.7016753471331154E-2</v>
      </c>
      <c r="Y26" s="7">
        <f t="shared" si="40"/>
        <v>-2.4078582596210873E-2</v>
      </c>
      <c r="Z26" s="1">
        <v>9918.9793807804017</v>
      </c>
      <c r="AA26" s="1">
        <v>6533.856933</v>
      </c>
      <c r="AB26" s="1">
        <v>1193.3664780000026</v>
      </c>
      <c r="AC26" s="8">
        <f t="shared" si="13"/>
        <v>2.4457874406053151</v>
      </c>
      <c r="AD26" s="8">
        <f t="shared" si="37"/>
        <v>2.8182464047647726</v>
      </c>
      <c r="AE26" s="8">
        <f t="shared" si="38"/>
        <v>1.871783504022132</v>
      </c>
      <c r="AF26" s="7">
        <f t="shared" si="23"/>
        <v>-1.5721294261408225E-3</v>
      </c>
      <c r="AG26" s="7">
        <f t="shared" si="41"/>
        <v>1.2560552014162951E-2</v>
      </c>
      <c r="AH26" s="7">
        <f t="shared" si="42"/>
        <v>1.1498837137846607E-2</v>
      </c>
      <c r="AI26" s="1">
        <f t="shared" si="24"/>
        <v>21254.688031528698</v>
      </c>
      <c r="AJ26" s="1">
        <f t="shared" si="25"/>
        <v>3021.1634612490798</v>
      </c>
      <c r="AK26" s="1">
        <f t="shared" si="26"/>
        <v>890.70524606459708</v>
      </c>
      <c r="AL26" s="10">
        <f t="shared" si="43"/>
        <v>7.8990779256680552</v>
      </c>
      <c r="AM26" s="10">
        <f t="shared" si="43"/>
        <v>1.1365596310310959</v>
      </c>
      <c r="AN26" s="10">
        <f t="shared" si="43"/>
        <v>0.42372141729610341</v>
      </c>
      <c r="AO26" s="7">
        <f t="shared" si="27"/>
        <v>1.8276539118654789E-2</v>
      </c>
      <c r="AP26" s="7">
        <f t="shared" si="15"/>
        <v>2.8144496824265453E-2</v>
      </c>
      <c r="AQ26" s="7">
        <f t="shared" si="16"/>
        <v>2.0372115051398465E-2</v>
      </c>
      <c r="AR26" s="1">
        <f t="shared" si="28"/>
        <v>13494.017494907323</v>
      </c>
      <c r="AS26" s="1">
        <f t="shared" si="29"/>
        <v>2239.9015183999031</v>
      </c>
      <c r="AT26" s="1">
        <f t="shared" si="30"/>
        <v>643.45977696064494</v>
      </c>
      <c r="AU26" s="1">
        <f t="shared" si="31"/>
        <v>2698.8034989814646</v>
      </c>
      <c r="AV26" s="1">
        <f t="shared" si="32"/>
        <v>447.98030367998064</v>
      </c>
      <c r="AW26" s="1">
        <f t="shared" si="33"/>
        <v>128.69195539212899</v>
      </c>
      <c r="AX26">
        <v>0</v>
      </c>
      <c r="AY26">
        <v>0</v>
      </c>
      <c r="AZ26">
        <v>0</v>
      </c>
      <c r="BA26">
        <f t="shared" si="17"/>
        <v>0</v>
      </c>
      <c r="BB26">
        <f t="shared" si="18"/>
        <v>0</v>
      </c>
      <c r="BC26">
        <f t="shared" si="4"/>
        <v>0</v>
      </c>
      <c r="BD26">
        <f t="shared" si="4"/>
        <v>0</v>
      </c>
      <c r="BE26">
        <f t="shared" si="19"/>
        <v>0</v>
      </c>
      <c r="BF26">
        <f t="shared" si="5"/>
        <v>0</v>
      </c>
      <c r="BG26">
        <f t="shared" si="5"/>
        <v>0</v>
      </c>
      <c r="BH26">
        <f t="shared" si="6"/>
        <v>0</v>
      </c>
      <c r="BI26">
        <f t="shared" si="6"/>
        <v>0</v>
      </c>
      <c r="BJ26">
        <f t="shared" si="6"/>
        <v>0</v>
      </c>
      <c r="BK26" s="7">
        <f t="shared" si="34"/>
        <v>4.2806571653571907E-2</v>
      </c>
    </row>
    <row r="27" spans="1:63">
      <c r="A27">
        <v>1981</v>
      </c>
      <c r="B27" s="1">
        <v>915.87460548077411</v>
      </c>
      <c r="C27" s="1">
        <v>1799.1535041360673</v>
      </c>
      <c r="D27" s="1">
        <v>1778.6064313142044</v>
      </c>
      <c r="E27" s="7">
        <f t="shared" si="20"/>
        <v>6.9168601659503892E-3</v>
      </c>
      <c r="F27" s="7">
        <f t="shared" si="7"/>
        <v>1.5817996879959884E-2</v>
      </c>
      <c r="G27" s="7">
        <f t="shared" si="8"/>
        <v>2.4972293995329853E-2</v>
      </c>
      <c r="H27" s="1">
        <v>18585.782838008105</v>
      </c>
      <c r="I27" s="1">
        <v>2617.053973761886</v>
      </c>
      <c r="J27" s="1">
        <v>761.04401569973516</v>
      </c>
      <c r="K27" s="1">
        <f t="shared" si="9"/>
        <v>20292.933909060386</v>
      </c>
      <c r="L27" s="1">
        <f t="shared" si="0"/>
        <v>1454.6029384071733</v>
      </c>
      <c r="M27" s="1">
        <f t="shared" si="1"/>
        <v>427.88781278464347</v>
      </c>
      <c r="N27" s="7">
        <f t="shared" si="21"/>
        <v>8.3770125689435204E-3</v>
      </c>
      <c r="O27" s="7">
        <f t="shared" si="10"/>
        <v>3.3044380272222451E-3</v>
      </c>
      <c r="P27" s="7">
        <f t="shared" si="11"/>
        <v>2.5954390579634667E-2</v>
      </c>
      <c r="Q27" s="1">
        <v>3946.9596667375117</v>
      </c>
      <c r="R27" s="1">
        <v>2355.1102514803902</v>
      </c>
      <c r="S27" s="1">
        <v>671.01365500000111</v>
      </c>
      <c r="T27" s="1">
        <f t="shared" si="12"/>
        <v>212.36445626954927</v>
      </c>
      <c r="U27" s="1">
        <f t="shared" si="35"/>
        <v>899.9089338975441</v>
      </c>
      <c r="V27" s="1">
        <f t="shared" si="36"/>
        <v>881.70150629598425</v>
      </c>
      <c r="W27" s="7">
        <f t="shared" si="22"/>
        <v>-4.1487321329563676E-2</v>
      </c>
      <c r="X27" s="7">
        <f t="shared" si="39"/>
        <v>-3.2828119322393379E-3</v>
      </c>
      <c r="Y27" s="7">
        <f t="shared" si="40"/>
        <v>8.5913833065687228E-4</v>
      </c>
      <c r="Z27" s="1">
        <v>9531.5916334437134</v>
      </c>
      <c r="AA27" s="1">
        <v>6441.6575519999997</v>
      </c>
      <c r="AB27" s="1">
        <v>1231.3235949999989</v>
      </c>
      <c r="AC27" s="8">
        <f t="shared" si="13"/>
        <v>2.4149199480729333</v>
      </c>
      <c r="AD27" s="8">
        <f t="shared" si="37"/>
        <v>2.735183012324311</v>
      </c>
      <c r="AE27" s="8">
        <f t="shared" si="38"/>
        <v>1.8350201755581217</v>
      </c>
      <c r="AF27" s="7">
        <f t="shared" si="23"/>
        <v>-1.2620676686745269E-2</v>
      </c>
      <c r="AG27" s="7">
        <f t="shared" si="41"/>
        <v>-2.9473431528211025E-2</v>
      </c>
      <c r="AH27" s="7">
        <f t="shared" si="42"/>
        <v>-1.9640801612479497E-2</v>
      </c>
      <c r="AI27" s="1">
        <f t="shared" si="24"/>
        <v>21828.022727357296</v>
      </c>
      <c r="AJ27" s="1">
        <f t="shared" si="25"/>
        <v>3167.0274188041526</v>
      </c>
      <c r="AK27" s="1">
        <f t="shared" si="26"/>
        <v>930.32667685026638</v>
      </c>
      <c r="AL27" s="10">
        <f t="shared" si="43"/>
        <v>8.0434457323778297</v>
      </c>
      <c r="AM27" s="10">
        <f t="shared" si="43"/>
        <v>1.168547529957239</v>
      </c>
      <c r="AN27" s="10">
        <f t="shared" si="43"/>
        <v>0.43235351875900124</v>
      </c>
      <c r="AO27" s="7">
        <f t="shared" si="27"/>
        <v>1.8276539118654789E-2</v>
      </c>
      <c r="AP27" s="7">
        <f t="shared" si="15"/>
        <v>2.8144496824265453E-2</v>
      </c>
      <c r="AQ27" s="7">
        <f t="shared" si="16"/>
        <v>2.0372115051398465E-2</v>
      </c>
      <c r="AR27" s="1">
        <f t="shared" si="28"/>
        <v>13890.370487217331</v>
      </c>
      <c r="AS27" s="1">
        <f t="shared" si="29"/>
        <v>2354.1347690798179</v>
      </c>
      <c r="AT27" s="1">
        <f t="shared" si="30"/>
        <v>675.50719544604306</v>
      </c>
      <c r="AU27" s="1">
        <f t="shared" si="31"/>
        <v>2778.0740974434666</v>
      </c>
      <c r="AV27" s="1">
        <f t="shared" si="32"/>
        <v>470.82695381596363</v>
      </c>
      <c r="AW27" s="1">
        <f t="shared" si="33"/>
        <v>135.10143908920861</v>
      </c>
      <c r="AX27">
        <v>0</v>
      </c>
      <c r="AY27">
        <v>0</v>
      </c>
      <c r="AZ27">
        <v>0</v>
      </c>
      <c r="BA27">
        <f t="shared" si="17"/>
        <v>0</v>
      </c>
      <c r="BB27">
        <f t="shared" si="18"/>
        <v>0</v>
      </c>
      <c r="BC27">
        <f t="shared" si="4"/>
        <v>0</v>
      </c>
      <c r="BD27">
        <f t="shared" si="4"/>
        <v>0</v>
      </c>
      <c r="BE27">
        <f t="shared" si="19"/>
        <v>0</v>
      </c>
      <c r="BF27">
        <f t="shared" si="5"/>
        <v>0</v>
      </c>
      <c r="BG27">
        <f t="shared" si="5"/>
        <v>0</v>
      </c>
      <c r="BH27">
        <f t="shared" si="6"/>
        <v>0</v>
      </c>
      <c r="BI27">
        <f t="shared" si="6"/>
        <v>0</v>
      </c>
      <c r="BJ27">
        <f t="shared" si="6"/>
        <v>0</v>
      </c>
      <c r="BK27" s="7">
        <f t="shared" si="34"/>
        <v>2.9448153818693784E-2</v>
      </c>
    </row>
    <row r="28" spans="1:63">
      <c r="A28">
        <v>1982</v>
      </c>
      <c r="B28" s="1">
        <v>921.55163861389883</v>
      </c>
      <c r="C28" s="1">
        <v>1829.4163993666116</v>
      </c>
      <c r="D28" s="1">
        <v>1822.7481860632315</v>
      </c>
      <c r="E28" s="7">
        <f t="shared" si="20"/>
        <v>6.1984829573309419E-3</v>
      </c>
      <c r="F28" s="7">
        <f t="shared" si="7"/>
        <v>1.6820629902325246E-2</v>
      </c>
      <c r="G28" s="7">
        <f t="shared" si="8"/>
        <v>2.4818168860668566E-2</v>
      </c>
      <c r="H28" s="1">
        <v>18649.5693477856</v>
      </c>
      <c r="I28" s="1">
        <v>2627.655881045735</v>
      </c>
      <c r="J28" s="1">
        <v>789.89522956821065</v>
      </c>
      <c r="K28" s="1">
        <f t="shared" si="9"/>
        <v>20237.139804597737</v>
      </c>
      <c r="L28" s="1">
        <f t="shared" si="0"/>
        <v>1436.3355887459484</v>
      </c>
      <c r="M28" s="1">
        <f t="shared" si="1"/>
        <v>433.3540066629966</v>
      </c>
      <c r="N28" s="7">
        <f t="shared" si="21"/>
        <v>-2.7494350847778737E-3</v>
      </c>
      <c r="O28" s="7">
        <f t="shared" si="10"/>
        <v>-1.2558306585870205E-2</v>
      </c>
      <c r="P28" s="7">
        <f t="shared" si="11"/>
        <v>1.2774829558195977E-2</v>
      </c>
      <c r="Q28" s="1">
        <v>3848.8696831483066</v>
      </c>
      <c r="R28" s="1">
        <v>2436.0311347254014</v>
      </c>
      <c r="S28" s="1">
        <v>702.69958900000029</v>
      </c>
      <c r="T28" s="1">
        <f t="shared" si="12"/>
        <v>206.37847509359841</v>
      </c>
      <c r="U28" s="1">
        <f t="shared" si="35"/>
        <v>927.07388067722479</v>
      </c>
      <c r="V28" s="1">
        <f t="shared" si="36"/>
        <v>889.61113157263264</v>
      </c>
      <c r="W28" s="7">
        <f t="shared" si="22"/>
        <v>-2.8187302532176051E-2</v>
      </c>
      <c r="X28" s="7">
        <f t="shared" si="39"/>
        <v>3.0186328589969724E-2</v>
      </c>
      <c r="Y28" s="7">
        <f t="shared" si="40"/>
        <v>8.9708651058979516E-3</v>
      </c>
      <c r="Z28" s="1">
        <v>9181.9648749908665</v>
      </c>
      <c r="AA28" s="1">
        <v>6672.025826000001</v>
      </c>
      <c r="AB28" s="1">
        <v>1291.7080840000017</v>
      </c>
      <c r="AC28" s="8">
        <f t="shared" si="13"/>
        <v>2.3856263347113855</v>
      </c>
      <c r="AD28" s="8">
        <f t="shared" si="37"/>
        <v>2.7388918519516774</v>
      </c>
      <c r="AE28" s="8">
        <f t="shared" si="38"/>
        <v>1.8382081108631489</v>
      </c>
      <c r="AF28" s="7">
        <f t="shared" si="23"/>
        <v>-1.2130262696667726E-2</v>
      </c>
      <c r="AG28" s="7">
        <f t="shared" si="41"/>
        <v>1.3559749423182055E-3</v>
      </c>
      <c r="AH28" s="7">
        <f t="shared" si="42"/>
        <v>1.7372753430668908E-3</v>
      </c>
      <c r="AI28" s="1">
        <f t="shared" si="24"/>
        <v>22423.294552065036</v>
      </c>
      <c r="AJ28" s="1">
        <f t="shared" si="25"/>
        <v>3321.1516307397014</v>
      </c>
      <c r="AK28" s="1">
        <f t="shared" si="26"/>
        <v>972.39544825444841</v>
      </c>
      <c r="AL28" s="10">
        <f t="shared" si="43"/>
        <v>8.1904520829544101</v>
      </c>
      <c r="AM28" s="10">
        <f t="shared" si="43"/>
        <v>1.2014357122031238</v>
      </c>
      <c r="AN28" s="10">
        <f t="shared" si="43"/>
        <v>0.44116147438603659</v>
      </c>
      <c r="AO28" s="7">
        <f t="shared" si="27"/>
        <v>1.8276539118654789E-2</v>
      </c>
      <c r="AP28" s="7">
        <f t="shared" si="15"/>
        <v>2.8144496824265453E-2</v>
      </c>
      <c r="AQ28" s="7">
        <f t="shared" si="16"/>
        <v>2.0372115051398465E-2</v>
      </c>
      <c r="AR28" s="1">
        <f t="shared" si="28"/>
        <v>14291.028943514424</v>
      </c>
      <c r="AS28" s="1">
        <f t="shared" si="29"/>
        <v>2476.3289346641304</v>
      </c>
      <c r="AT28" s="1">
        <f t="shared" si="30"/>
        <v>709.16534183997157</v>
      </c>
      <c r="AU28" s="1">
        <f t="shared" si="31"/>
        <v>2858.205788702885</v>
      </c>
      <c r="AV28" s="1">
        <f t="shared" si="32"/>
        <v>495.26578693282613</v>
      </c>
      <c r="AW28" s="1">
        <f t="shared" si="33"/>
        <v>141.83306836799431</v>
      </c>
      <c r="AX28">
        <v>0</v>
      </c>
      <c r="AY28">
        <v>0</v>
      </c>
      <c r="AZ28">
        <v>0</v>
      </c>
      <c r="BA28">
        <f t="shared" si="17"/>
        <v>0</v>
      </c>
      <c r="BB28">
        <f t="shared" si="18"/>
        <v>0</v>
      </c>
      <c r="BC28">
        <f t="shared" si="4"/>
        <v>0</v>
      </c>
      <c r="BD28">
        <f t="shared" si="4"/>
        <v>0</v>
      </c>
      <c r="BE28">
        <f t="shared" si="19"/>
        <v>0</v>
      </c>
      <c r="BF28">
        <f t="shared" si="5"/>
        <v>0</v>
      </c>
      <c r="BG28">
        <f t="shared" si="5"/>
        <v>0</v>
      </c>
      <c r="BH28">
        <f t="shared" si="6"/>
        <v>0</v>
      </c>
      <c r="BI28">
        <f t="shared" si="6"/>
        <v>0</v>
      </c>
      <c r="BJ28">
        <f t="shared" si="6"/>
        <v>0</v>
      </c>
      <c r="BK28" s="7">
        <f t="shared" si="34"/>
        <v>1.7109021078205416E-2</v>
      </c>
    </row>
    <row r="29" spans="1:63">
      <c r="A29">
        <v>1983</v>
      </c>
      <c r="B29" s="1">
        <v>926.77344196489094</v>
      </c>
      <c r="C29" s="1">
        <v>1859.8300727213013</v>
      </c>
      <c r="D29" s="1">
        <v>1867.5480402701805</v>
      </c>
      <c r="E29" s="7">
        <f t="shared" si="20"/>
        <v>5.666316603642807E-3</v>
      </c>
      <c r="F29" s="7">
        <f t="shared" si="7"/>
        <v>1.6624795407551574E-2</v>
      </c>
      <c r="G29" s="7">
        <f t="shared" si="8"/>
        <v>2.4578191628163326E-2</v>
      </c>
      <c r="H29" s="1">
        <v>19112.052818472035</v>
      </c>
      <c r="I29" s="1">
        <v>2643.163992556083</v>
      </c>
      <c r="J29" s="1">
        <v>822.39045007983623</v>
      </c>
      <c r="K29" s="1">
        <f t="shared" si="9"/>
        <v>20622.14124085362</v>
      </c>
      <c r="L29" s="1">
        <f t="shared" si="0"/>
        <v>1421.1857477326455</v>
      </c>
      <c r="M29" s="1">
        <f t="shared" si="1"/>
        <v>440.35839097389959</v>
      </c>
      <c r="N29" s="7">
        <f t="shared" si="21"/>
        <v>1.9024498519717437E-2</v>
      </c>
      <c r="O29" s="7">
        <f t="shared" si="10"/>
        <v>-1.0547563627891443E-2</v>
      </c>
      <c r="P29" s="7">
        <f t="shared" si="11"/>
        <v>1.6163192685904937E-2</v>
      </c>
      <c r="Q29" s="1">
        <v>3862.5636050119006</v>
      </c>
      <c r="R29" s="1">
        <v>2483.9035272710544</v>
      </c>
      <c r="S29" s="1">
        <v>726.66990200000009</v>
      </c>
      <c r="T29" s="1">
        <f t="shared" si="12"/>
        <v>202.10092770770731</v>
      </c>
      <c r="U29" s="1">
        <f t="shared" si="35"/>
        <v>939.74627918148394</v>
      </c>
      <c r="V29" s="1">
        <f t="shared" si="36"/>
        <v>883.6069313906263</v>
      </c>
      <c r="W29" s="7">
        <f t="shared" si="22"/>
        <v>-2.0726712821921511E-2</v>
      </c>
      <c r="X29" s="7">
        <f t="shared" si="39"/>
        <v>1.3669243377886886E-2</v>
      </c>
      <c r="Y29" s="7">
        <f t="shared" si="40"/>
        <v>-6.7492412908460864E-3</v>
      </c>
      <c r="Z29" s="1">
        <v>9173.9167314395199</v>
      </c>
      <c r="AA29" s="1">
        <v>6816.8026530000006</v>
      </c>
      <c r="AB29" s="1">
        <v>1370.8896149999982</v>
      </c>
      <c r="AC29" s="8">
        <f t="shared" si="13"/>
        <v>2.3750849615876435</v>
      </c>
      <c r="AD29" s="8">
        <f t="shared" si="37"/>
        <v>2.7443910675908154</v>
      </c>
      <c r="AE29" s="8">
        <f t="shared" si="38"/>
        <v>1.8865369423268037</v>
      </c>
      <c r="AF29" s="7">
        <f t="shared" si="23"/>
        <v>-4.4187025312232286E-3</v>
      </c>
      <c r="AG29" s="7">
        <f t="shared" si="41"/>
        <v>2.0078250388817498E-3</v>
      </c>
      <c r="AH29" s="7">
        <f t="shared" si="42"/>
        <v>2.6291273103436374E-2</v>
      </c>
      <c r="AI29" s="1">
        <f t="shared" si="24"/>
        <v>23039.17088556142</v>
      </c>
      <c r="AJ29" s="1">
        <f t="shared" si="25"/>
        <v>3484.3022545985577</v>
      </c>
      <c r="AK29" s="1">
        <f t="shared" si="26"/>
        <v>1016.9889717969979</v>
      </c>
      <c r="AL29" s="10">
        <f t="shared" si="43"/>
        <v>8.3401452008479939</v>
      </c>
      <c r="AM29" s="10">
        <f t="shared" si="43"/>
        <v>1.2352495157897838</v>
      </c>
      <c r="AN29" s="10">
        <f t="shared" si="43"/>
        <v>0.45014886669847348</v>
      </c>
      <c r="AO29" s="7">
        <f t="shared" si="27"/>
        <v>1.8276539118654789E-2</v>
      </c>
      <c r="AP29" s="7">
        <f t="shared" si="15"/>
        <v>2.8144496824265453E-2</v>
      </c>
      <c r="AQ29" s="7">
        <f t="shared" si="16"/>
        <v>2.0372115051398465E-2</v>
      </c>
      <c r="AR29" s="1">
        <f t="shared" si="28"/>
        <v>14697.580410115128</v>
      </c>
      <c r="AS29" s="1">
        <f t="shared" si="29"/>
        <v>2604.6925589547745</v>
      </c>
      <c r="AT29" s="1">
        <f t="shared" si="30"/>
        <v>744.45223076733339</v>
      </c>
      <c r="AU29" s="1">
        <f t="shared" si="31"/>
        <v>2939.5160820230258</v>
      </c>
      <c r="AV29" s="1">
        <f t="shared" si="32"/>
        <v>520.93851179095498</v>
      </c>
      <c r="AW29" s="1">
        <f t="shared" si="33"/>
        <v>148.89044615346668</v>
      </c>
      <c r="AX29">
        <v>0</v>
      </c>
      <c r="AY29">
        <v>0</v>
      </c>
      <c r="AZ29">
        <v>0</v>
      </c>
      <c r="BA29">
        <f t="shared" si="17"/>
        <v>0</v>
      </c>
      <c r="BB29">
        <f t="shared" si="18"/>
        <v>0</v>
      </c>
      <c r="BC29">
        <f t="shared" si="4"/>
        <v>0</v>
      </c>
      <c r="BD29">
        <f t="shared" si="4"/>
        <v>0</v>
      </c>
      <c r="BE29">
        <f t="shared" si="19"/>
        <v>0</v>
      </c>
      <c r="BF29">
        <f t="shared" si="5"/>
        <v>0</v>
      </c>
      <c r="BG29">
        <f t="shared" si="5"/>
        <v>0</v>
      </c>
      <c r="BH29">
        <f t="shared" si="6"/>
        <v>0</v>
      </c>
      <c r="BI29">
        <f t="shared" si="6"/>
        <v>0</v>
      </c>
      <c r="BJ29">
        <f t="shared" si="6"/>
        <v>0</v>
      </c>
      <c r="BK29" s="7">
        <f t="shared" si="34"/>
        <v>3.5451074401415789E-2</v>
      </c>
    </row>
    <row r="30" spans="1:63">
      <c r="A30">
        <v>1984</v>
      </c>
      <c r="B30" s="1">
        <v>931.65160996489089</v>
      </c>
      <c r="C30" s="1">
        <v>1889.4103818676083</v>
      </c>
      <c r="D30" s="1">
        <v>1912.9676268623828</v>
      </c>
      <c r="E30" s="7">
        <f t="shared" si="20"/>
        <v>5.2636035724735741E-3</v>
      </c>
      <c r="F30" s="7">
        <f t="shared" si="7"/>
        <v>1.5904845060938921E-2</v>
      </c>
      <c r="G30" s="7">
        <f t="shared" si="8"/>
        <v>2.4320438142855672E-2</v>
      </c>
      <c r="H30" s="1">
        <v>19892.340495778513</v>
      </c>
      <c r="I30" s="1">
        <v>2753.4540042072113</v>
      </c>
      <c r="J30" s="1">
        <v>865.40473852677314</v>
      </c>
      <c r="K30" s="1">
        <f t="shared" si="9"/>
        <v>21351.694434927398</v>
      </c>
      <c r="L30" s="1">
        <f t="shared" si="0"/>
        <v>1457.3086030603524</v>
      </c>
      <c r="M30" s="1">
        <f t="shared" si="1"/>
        <v>452.38859579981255</v>
      </c>
      <c r="N30" s="7">
        <f t="shared" si="21"/>
        <v>3.5377179583490292E-2</v>
      </c>
      <c r="O30" s="7">
        <f t="shared" si="10"/>
        <v>2.5417406123961817E-2</v>
      </c>
      <c r="P30" s="7">
        <f t="shared" si="11"/>
        <v>2.7319122497715842E-2</v>
      </c>
      <c r="Q30" s="1">
        <v>4012.3960597240161</v>
      </c>
      <c r="R30" s="1">
        <v>2592.8270889661512</v>
      </c>
      <c r="S30" s="1">
        <v>755.2512770000003</v>
      </c>
      <c r="T30" s="1">
        <f t="shared" si="12"/>
        <v>201.70557911853126</v>
      </c>
      <c r="U30" s="1">
        <f t="shared" si="35"/>
        <v>941.66348339372075</v>
      </c>
      <c r="V30" s="1">
        <f t="shared" si="36"/>
        <v>872.71451539045961</v>
      </c>
      <c r="W30" s="7">
        <f t="shared" si="22"/>
        <v>-1.9561938367143039E-3</v>
      </c>
      <c r="X30" s="7">
        <f t="shared" si="39"/>
        <v>2.040129612331798E-3</v>
      </c>
      <c r="Y30" s="7">
        <f t="shared" si="40"/>
        <v>-1.2327218826842068E-2</v>
      </c>
      <c r="Z30" s="1">
        <v>9392.6562523553712</v>
      </c>
      <c r="AA30" s="1">
        <v>7053.4084939999984</v>
      </c>
      <c r="AB30" s="1">
        <v>1443.6758980000004</v>
      </c>
      <c r="AC30" s="8">
        <f t="shared" si="13"/>
        <v>2.3409095494429892</v>
      </c>
      <c r="AD30" s="8">
        <f t="shared" si="37"/>
        <v>2.7203543668669528</v>
      </c>
      <c r="AE30" s="8">
        <f t="shared" si="38"/>
        <v>1.9115173214066605</v>
      </c>
      <c r="AF30" s="7">
        <f t="shared" si="23"/>
        <v>-1.4389132472048205E-2</v>
      </c>
      <c r="AG30" s="7">
        <f t="shared" si="41"/>
        <v>-8.7584823488597863E-3</v>
      </c>
      <c r="AH30" s="7">
        <f t="shared" si="42"/>
        <v>1.3241394069414048E-2</v>
      </c>
      <c r="AI30" s="1">
        <f t="shared" si="24"/>
        <v>23674.769879028307</v>
      </c>
      <c r="AJ30" s="1">
        <f t="shared" si="25"/>
        <v>3656.8105409296572</v>
      </c>
      <c r="AK30" s="1">
        <f t="shared" si="26"/>
        <v>1064.1805207707648</v>
      </c>
      <c r="AL30" s="10">
        <f t="shared" si="43"/>
        <v>8.492574190866554</v>
      </c>
      <c r="AM30" s="10">
        <f t="shared" si="43"/>
        <v>1.2700149918641048</v>
      </c>
      <c r="AN30" s="10">
        <f t="shared" si="43"/>
        <v>0.45931935120111139</v>
      </c>
      <c r="AO30" s="7">
        <f t="shared" si="27"/>
        <v>1.8276539118654789E-2</v>
      </c>
      <c r="AP30" s="7">
        <f t="shared" si="15"/>
        <v>2.8144496824265453E-2</v>
      </c>
      <c r="AQ30" s="7">
        <f t="shared" si="16"/>
        <v>2.0372115051398465E-2</v>
      </c>
      <c r="AR30" s="1">
        <f t="shared" si="28"/>
        <v>15111.213230538651</v>
      </c>
      <c r="AS30" s="1">
        <f t="shared" si="29"/>
        <v>2738.3589610262852</v>
      </c>
      <c r="AT30" s="1">
        <f t="shared" si="30"/>
        <v>781.41888012864194</v>
      </c>
      <c r="AU30" s="1">
        <f t="shared" si="31"/>
        <v>3022.2426461077303</v>
      </c>
      <c r="AV30" s="1">
        <f t="shared" si="32"/>
        <v>547.67179220525702</v>
      </c>
      <c r="AW30" s="1">
        <f t="shared" si="33"/>
        <v>156.2837760257284</v>
      </c>
      <c r="AX30">
        <v>0</v>
      </c>
      <c r="AY30">
        <v>0</v>
      </c>
      <c r="AZ30">
        <v>0</v>
      </c>
      <c r="BA30">
        <f t="shared" si="17"/>
        <v>0</v>
      </c>
      <c r="BB30">
        <f t="shared" si="18"/>
        <v>0</v>
      </c>
      <c r="BC30">
        <f t="shared" si="4"/>
        <v>0</v>
      </c>
      <c r="BD30">
        <f t="shared" si="4"/>
        <v>0</v>
      </c>
      <c r="BE30">
        <f t="shared" si="19"/>
        <v>0</v>
      </c>
      <c r="BF30">
        <f t="shared" si="5"/>
        <v>0</v>
      </c>
      <c r="BG30">
        <f t="shared" si="5"/>
        <v>0</v>
      </c>
      <c r="BH30">
        <f t="shared" si="6"/>
        <v>0</v>
      </c>
      <c r="BI30">
        <f t="shared" si="6"/>
        <v>0</v>
      </c>
      <c r="BJ30">
        <f t="shared" si="6"/>
        <v>0</v>
      </c>
      <c r="BK30" s="7">
        <f t="shared" si="34"/>
        <v>5.377947418379822E-2</v>
      </c>
    </row>
    <row r="31" spans="1:63">
      <c r="A31">
        <v>1985</v>
      </c>
      <c r="B31" s="1">
        <v>936.70532544805008</v>
      </c>
      <c r="C31" s="1">
        <v>1919.7628284999998</v>
      </c>
      <c r="D31" s="1">
        <v>1958.9577659694839</v>
      </c>
      <c r="E31" s="7">
        <f t="shared" si="20"/>
        <v>5.4244692212248591E-3</v>
      </c>
      <c r="F31" s="7">
        <f t="shared" si="7"/>
        <v>1.6064507173073395E-2</v>
      </c>
      <c r="G31" s="7">
        <f t="shared" si="8"/>
        <v>2.4041253213747948E-2</v>
      </c>
      <c r="H31" s="1">
        <v>20581.969427712706</v>
      </c>
      <c r="I31" s="1">
        <v>2833.2871687244888</v>
      </c>
      <c r="J31" s="1">
        <v>897.36284211990187</v>
      </c>
      <c r="K31" s="1">
        <f t="shared" si="9"/>
        <v>21972.725966800524</v>
      </c>
      <c r="L31" s="1">
        <f t="shared" si="0"/>
        <v>1475.8527077734223</v>
      </c>
      <c r="M31" s="1">
        <f t="shared" si="1"/>
        <v>458.08177067860311</v>
      </c>
      <c r="N31" s="7">
        <f t="shared" si="21"/>
        <v>2.9085819571173399E-2</v>
      </c>
      <c r="O31" s="7">
        <f t="shared" si="10"/>
        <v>1.272489895011053E-2</v>
      </c>
      <c r="P31" s="7">
        <f t="shared" si="11"/>
        <v>1.2584700259132608E-2</v>
      </c>
      <c r="Q31" s="1">
        <v>4097.4817453164824</v>
      </c>
      <c r="R31" s="1">
        <v>2684.1607024509399</v>
      </c>
      <c r="S31" s="1">
        <v>785.17698400000018</v>
      </c>
      <c r="T31" s="1">
        <f t="shared" si="12"/>
        <v>199.08113068127511</v>
      </c>
      <c r="U31" s="1">
        <f t="shared" si="35"/>
        <v>947.36627196858285</v>
      </c>
      <c r="V31" s="1">
        <f t="shared" si="36"/>
        <v>874.98272398389327</v>
      </c>
      <c r="W31" s="7">
        <f t="shared" si="22"/>
        <v>-1.3011283320596201E-2</v>
      </c>
      <c r="X31" s="7">
        <f t="shared" si="39"/>
        <v>6.0560791359451915E-3</v>
      </c>
      <c r="Y31" s="7">
        <f t="shared" si="40"/>
        <v>2.599027005318888E-3</v>
      </c>
      <c r="Z31" s="1">
        <v>9481.2087128372459</v>
      </c>
      <c r="AA31" s="1">
        <v>7566.1137659999977</v>
      </c>
      <c r="AB31" s="1">
        <v>1525.7176890000001</v>
      </c>
      <c r="AC31" s="8">
        <f t="shared" si="13"/>
        <v>2.3139111537652339</v>
      </c>
      <c r="AD31" s="8">
        <f t="shared" si="37"/>
        <v>2.8188005878676665</v>
      </c>
      <c r="AE31" s="8">
        <f t="shared" si="38"/>
        <v>1.9431513150416031</v>
      </c>
      <c r="AF31" s="7">
        <f t="shared" si="23"/>
        <v>-1.1533292981858012E-2</v>
      </c>
      <c r="AG31" s="7">
        <f t="shared" si="41"/>
        <v>3.6188748862926667E-2</v>
      </c>
      <c r="AH31" s="7">
        <f t="shared" si="42"/>
        <v>1.6549153534043626E-2</v>
      </c>
      <c r="AI31" s="1">
        <f t="shared" si="24"/>
        <v>24329.535537233205</v>
      </c>
      <c r="AJ31" s="1">
        <f t="shared" si="25"/>
        <v>3838.8012790419489</v>
      </c>
      <c r="AK31" s="1">
        <f t="shared" si="26"/>
        <v>1114.0462447194168</v>
      </c>
      <c r="AL31" s="10">
        <f t="shared" si="43"/>
        <v>8.6477890552840044</v>
      </c>
      <c r="AM31" s="10">
        <f t="shared" si="43"/>
        <v>1.3057589247693937</v>
      </c>
      <c r="AN31" s="10">
        <f t="shared" si="43"/>
        <v>0.46867665786911411</v>
      </c>
      <c r="AO31" s="7">
        <f t="shared" si="27"/>
        <v>1.8276539118654789E-2</v>
      </c>
      <c r="AP31" s="7">
        <f t="shared" si="15"/>
        <v>2.8144496824265453E-2</v>
      </c>
      <c r="AQ31" s="7">
        <f t="shared" si="16"/>
        <v>2.0372115051398465E-2</v>
      </c>
      <c r="AR31" s="1">
        <f t="shared" si="28"/>
        <v>15538.684273367668</v>
      </c>
      <c r="AS31" s="1">
        <f t="shared" si="29"/>
        <v>2879.3880091541491</v>
      </c>
      <c r="AT31" s="1">
        <f t="shared" si="30"/>
        <v>820.11362376563704</v>
      </c>
      <c r="AU31" s="1">
        <f t="shared" si="31"/>
        <v>3107.7368546735338</v>
      </c>
      <c r="AV31" s="1">
        <f t="shared" si="32"/>
        <v>575.8776018308298</v>
      </c>
      <c r="AW31" s="1">
        <f t="shared" si="33"/>
        <v>164.02272475312742</v>
      </c>
      <c r="AX31">
        <v>0</v>
      </c>
      <c r="AY31">
        <v>0</v>
      </c>
      <c r="AZ31">
        <v>0</v>
      </c>
      <c r="BA31">
        <f t="shared" si="17"/>
        <v>0</v>
      </c>
      <c r="BB31">
        <f t="shared" si="18"/>
        <v>0</v>
      </c>
      <c r="BC31">
        <f t="shared" si="4"/>
        <v>0</v>
      </c>
      <c r="BD31">
        <f t="shared" si="4"/>
        <v>0</v>
      </c>
      <c r="BE31">
        <f t="shared" si="19"/>
        <v>0</v>
      </c>
      <c r="BF31">
        <f t="shared" si="5"/>
        <v>0</v>
      </c>
      <c r="BG31">
        <f t="shared" si="5"/>
        <v>0</v>
      </c>
      <c r="BH31">
        <f t="shared" si="6"/>
        <v>0</v>
      </c>
      <c r="BI31">
        <f t="shared" si="6"/>
        <v>0</v>
      </c>
      <c r="BJ31">
        <f t="shared" si="6"/>
        <v>0</v>
      </c>
      <c r="BK31" s="7">
        <f t="shared" si="34"/>
        <v>4.6607326093668328E-2</v>
      </c>
    </row>
    <row r="32" spans="1:63">
      <c r="A32">
        <v>1986</v>
      </c>
      <c r="B32" s="1">
        <v>942.02861229508358</v>
      </c>
      <c r="C32" s="1">
        <v>1951.6290223478265</v>
      </c>
      <c r="D32" s="1">
        <v>2006.9086632270353</v>
      </c>
      <c r="E32" s="7">
        <f t="shared" si="20"/>
        <v>5.6829898394004097E-3</v>
      </c>
      <c r="F32" s="7">
        <f t="shared" si="7"/>
        <v>1.659902638740296E-2</v>
      </c>
      <c r="G32" s="7">
        <f t="shared" si="8"/>
        <v>2.4477759597752557E-2</v>
      </c>
      <c r="H32" s="1">
        <v>21204.646550949445</v>
      </c>
      <c r="I32" s="1">
        <v>2951.8661522554075</v>
      </c>
      <c r="J32" s="1">
        <v>930.38723683286935</v>
      </c>
      <c r="K32" s="1">
        <f t="shared" si="9"/>
        <v>22509.556794976885</v>
      </c>
      <c r="L32" s="1">
        <f t="shared" si="0"/>
        <v>1512.5139657455427</v>
      </c>
      <c r="M32" s="1">
        <f t="shared" si="1"/>
        <v>463.59221716490123</v>
      </c>
      <c r="N32" s="7">
        <f t="shared" si="21"/>
        <v>2.4431689949962587E-2</v>
      </c>
      <c r="O32" s="7">
        <f t="shared" si="10"/>
        <v>2.4840729551819818E-2</v>
      </c>
      <c r="P32" s="7">
        <f t="shared" si="11"/>
        <v>1.2029394835194829E-2</v>
      </c>
      <c r="Q32" s="1">
        <v>4140.2857264121221</v>
      </c>
      <c r="R32" s="1">
        <v>2751.1652931250087</v>
      </c>
      <c r="S32" s="1">
        <v>819.0124780000001</v>
      </c>
      <c r="T32" s="1">
        <f t="shared" si="12"/>
        <v>195.25370142171693</v>
      </c>
      <c r="U32" s="1">
        <f t="shared" si="35"/>
        <v>932.00882127495822</v>
      </c>
      <c r="V32" s="1">
        <f t="shared" si="36"/>
        <v>880.29203924593799</v>
      </c>
      <c r="W32" s="7">
        <f t="shared" si="22"/>
        <v>-1.9225474792414321E-2</v>
      </c>
      <c r="X32" s="7">
        <f t="shared" si="39"/>
        <v>-1.621067917238872E-2</v>
      </c>
      <c r="Y32" s="7">
        <f t="shared" si="40"/>
        <v>6.0679086758088641E-3</v>
      </c>
      <c r="Z32" s="1">
        <v>9479.3540586451873</v>
      </c>
      <c r="AA32" s="1">
        <v>7773.0645779999995</v>
      </c>
      <c r="AB32" s="1">
        <v>1597.2718600000044</v>
      </c>
      <c r="AC32" s="8">
        <f t="shared" si="13"/>
        <v>2.2895410329228123</v>
      </c>
      <c r="AD32" s="8">
        <f t="shared" si="37"/>
        <v>2.8253717061001042</v>
      </c>
      <c r="AE32" s="8">
        <f t="shared" si="38"/>
        <v>1.9502411781325806</v>
      </c>
      <c r="AF32" s="7">
        <f t="shared" si="23"/>
        <v>-1.0532003704103454E-2</v>
      </c>
      <c r="AG32" s="7">
        <f t="shared" si="41"/>
        <v>2.3311752738808256E-3</v>
      </c>
      <c r="AH32" s="7">
        <f t="shared" si="42"/>
        <v>3.6486417892915846E-3</v>
      </c>
      <c r="AI32" s="1">
        <f t="shared" si="24"/>
        <v>25004.318838183419</v>
      </c>
      <c r="AJ32" s="1">
        <f t="shared" si="25"/>
        <v>4030.7987529685838</v>
      </c>
      <c r="AK32" s="1">
        <f t="shared" si="26"/>
        <v>1166.6643450006025</v>
      </c>
      <c r="AL32" s="10">
        <f t="shared" si="43"/>
        <v>8.8058407102427765</v>
      </c>
      <c r="AM32" s="10">
        <f t="shared" si="43"/>
        <v>1.3425088526808222</v>
      </c>
      <c r="AN32" s="10">
        <f t="shared" si="43"/>
        <v>0.47822459266512862</v>
      </c>
      <c r="AO32" s="7">
        <f t="shared" si="27"/>
        <v>1.8276539118654789E-2</v>
      </c>
      <c r="AP32" s="7">
        <f t="shared" si="15"/>
        <v>2.8144496824265453E-2</v>
      </c>
      <c r="AQ32" s="7">
        <f t="shared" si="16"/>
        <v>2.0372115051398465E-2</v>
      </c>
      <c r="AR32" s="1">
        <f t="shared" si="28"/>
        <v>15981.778449983894</v>
      </c>
      <c r="AS32" s="1">
        <f t="shared" si="29"/>
        <v>3029.0971023344446</v>
      </c>
      <c r="AT32" s="1">
        <f t="shared" si="30"/>
        <v>861.07935561309898</v>
      </c>
      <c r="AU32" s="1">
        <f t="shared" si="31"/>
        <v>3196.3556899967789</v>
      </c>
      <c r="AV32" s="1">
        <f t="shared" si="32"/>
        <v>605.81942046688891</v>
      </c>
      <c r="AW32" s="1">
        <f t="shared" si="33"/>
        <v>172.2158711226198</v>
      </c>
      <c r="AX32">
        <v>0</v>
      </c>
      <c r="AY32">
        <v>0</v>
      </c>
      <c r="AZ32">
        <v>0</v>
      </c>
      <c r="BA32">
        <f t="shared" si="17"/>
        <v>0</v>
      </c>
      <c r="BB32">
        <f t="shared" si="18"/>
        <v>0</v>
      </c>
      <c r="BC32">
        <f t="shared" si="4"/>
        <v>0</v>
      </c>
      <c r="BD32">
        <f t="shared" si="4"/>
        <v>0</v>
      </c>
      <c r="BE32">
        <f t="shared" si="19"/>
        <v>0</v>
      </c>
      <c r="BF32">
        <f t="shared" si="5"/>
        <v>0</v>
      </c>
      <c r="BG32">
        <f t="shared" si="5"/>
        <v>0</v>
      </c>
      <c r="BH32">
        <f t="shared" si="6"/>
        <v>0</v>
      </c>
      <c r="BI32">
        <f t="shared" si="6"/>
        <v>0</v>
      </c>
      <c r="BJ32">
        <f t="shared" si="6"/>
        <v>0</v>
      </c>
      <c r="BK32" s="7">
        <f t="shared" si="34"/>
        <v>4.3919983115699973E-2</v>
      </c>
    </row>
    <row r="33" spans="1:63">
      <c r="A33">
        <v>1987</v>
      </c>
      <c r="B33" s="1">
        <v>947.30641569152567</v>
      </c>
      <c r="C33" s="1">
        <v>1985.0015884222066</v>
      </c>
      <c r="D33" s="1">
        <v>2055.4687294649952</v>
      </c>
      <c r="E33" s="7">
        <f t="shared" si="20"/>
        <v>5.6025935173917851E-3</v>
      </c>
      <c r="F33" s="7">
        <f t="shared" si="7"/>
        <v>1.7099851299727353E-2</v>
      </c>
      <c r="G33" s="7">
        <f t="shared" si="8"/>
        <v>2.4196450554893278E-2</v>
      </c>
      <c r="H33" s="1">
        <v>21855.911782637802</v>
      </c>
      <c r="I33" s="1">
        <v>3073.6128521501973</v>
      </c>
      <c r="J33" s="1">
        <v>966.32031631938889</v>
      </c>
      <c r="K33" s="1">
        <f t="shared" si="9"/>
        <v>23071.639145062869</v>
      </c>
      <c r="L33" s="1">
        <f t="shared" si="0"/>
        <v>1548.4183338076225</v>
      </c>
      <c r="M33" s="1">
        <f t="shared" si="1"/>
        <v>470.12163331276088</v>
      </c>
      <c r="N33" s="7">
        <f t="shared" si="21"/>
        <v>2.4970831509726343E-2</v>
      </c>
      <c r="O33" s="7">
        <f t="shared" si="10"/>
        <v>2.3738205977081428E-2</v>
      </c>
      <c r="P33" s="7">
        <f t="shared" si="11"/>
        <v>1.4084395522837578E-2</v>
      </c>
      <c r="Q33" s="1">
        <v>4268.5236012981186</v>
      </c>
      <c r="R33" s="1">
        <v>2864.861574927801</v>
      </c>
      <c r="S33" s="1">
        <v>851.23401599999988</v>
      </c>
      <c r="T33" s="1">
        <f t="shared" si="12"/>
        <v>195.30292964894775</v>
      </c>
      <c r="U33" s="1">
        <f t="shared" si="35"/>
        <v>932.08276797894018</v>
      </c>
      <c r="V33" s="1">
        <f t="shared" si="36"/>
        <v>880.90253472291624</v>
      </c>
      <c r="W33" s="7">
        <f t="shared" si="22"/>
        <v>2.521244251574295E-4</v>
      </c>
      <c r="X33" s="7">
        <f t="shared" si="39"/>
        <v>7.9341206106642304E-5</v>
      </c>
      <c r="Y33" s="7">
        <f t="shared" si="40"/>
        <v>6.9351470848388885E-4</v>
      </c>
      <c r="Z33" s="1">
        <v>9769.6868124319262</v>
      </c>
      <c r="AA33" s="1">
        <v>8163.5524069999974</v>
      </c>
      <c r="AB33" s="1">
        <v>1650.5753720000048</v>
      </c>
      <c r="AC33" s="8">
        <f t="shared" si="13"/>
        <v>2.2887742285086174</v>
      </c>
      <c r="AD33" s="8">
        <f t="shared" si="37"/>
        <v>2.8495451502593916</v>
      </c>
      <c r="AE33" s="8">
        <f t="shared" si="38"/>
        <v>1.9390383149350143</v>
      </c>
      <c r="AF33" s="7">
        <f t="shared" si="23"/>
        <v>-3.3491621384740267E-4</v>
      </c>
      <c r="AG33" s="7">
        <f t="shared" si="41"/>
        <v>8.5558456280623307E-3</v>
      </c>
      <c r="AH33" s="7">
        <f t="shared" si="42"/>
        <v>-5.7443475828427015E-3</v>
      </c>
      <c r="AI33" s="1">
        <f t="shared" si="24"/>
        <v>25700.242644361853</v>
      </c>
      <c r="AJ33" s="1">
        <f t="shared" si="25"/>
        <v>4233.5382981386138</v>
      </c>
      <c r="AK33" s="1">
        <f t="shared" si="26"/>
        <v>1222.213781623162</v>
      </c>
      <c r="AL33" s="10">
        <f t="shared" si="43"/>
        <v>8.9667810024561714</v>
      </c>
      <c r="AM33" s="10">
        <f t="shared" si="43"/>
        <v>1.3802930888216458</v>
      </c>
      <c r="AN33" s="10">
        <f t="shared" si="43"/>
        <v>0.48796703908731082</v>
      </c>
      <c r="AO33" s="7">
        <f t="shared" si="27"/>
        <v>1.8276539118654789E-2</v>
      </c>
      <c r="AP33" s="7">
        <f t="shared" si="15"/>
        <v>2.8144496824265453E-2</v>
      </c>
      <c r="AQ33" s="7">
        <f t="shared" si="16"/>
        <v>2.0372115051398465E-2</v>
      </c>
      <c r="AR33" s="1">
        <f t="shared" si="28"/>
        <v>16436.766689603035</v>
      </c>
      <c r="AS33" s="1">
        <f t="shared" si="29"/>
        <v>3188.0175164434918</v>
      </c>
      <c r="AT33" s="1">
        <f t="shared" si="30"/>
        <v>903.95876907872264</v>
      </c>
      <c r="AU33" s="1">
        <f t="shared" si="31"/>
        <v>3287.3533379206074</v>
      </c>
      <c r="AV33" s="1">
        <f t="shared" si="32"/>
        <v>637.60350328869845</v>
      </c>
      <c r="AW33" s="1">
        <f t="shared" si="33"/>
        <v>180.79175381574453</v>
      </c>
      <c r="AX33">
        <v>0</v>
      </c>
      <c r="AY33">
        <v>0</v>
      </c>
      <c r="AZ33">
        <v>0</v>
      </c>
      <c r="BA33">
        <f t="shared" si="17"/>
        <v>0</v>
      </c>
      <c r="BB33">
        <f t="shared" si="18"/>
        <v>0</v>
      </c>
      <c r="BC33">
        <f t="shared" si="4"/>
        <v>0</v>
      </c>
      <c r="BD33">
        <f t="shared" si="4"/>
        <v>0</v>
      </c>
      <c r="BE33">
        <f t="shared" si="19"/>
        <v>0</v>
      </c>
      <c r="BF33">
        <f t="shared" si="5"/>
        <v>0</v>
      </c>
      <c r="BG33">
        <f t="shared" si="5"/>
        <v>0</v>
      </c>
      <c r="BH33">
        <f t="shared" si="6"/>
        <v>0</v>
      </c>
      <c r="BI33">
        <f t="shared" si="6"/>
        <v>0</v>
      </c>
      <c r="BJ33">
        <f t="shared" si="6"/>
        <v>0</v>
      </c>
      <c r="BK33" s="7">
        <f t="shared" si="34"/>
        <v>4.4197072041392865E-2</v>
      </c>
    </row>
    <row r="34" spans="1:63">
      <c r="A34">
        <v>1988</v>
      </c>
      <c r="B34" s="1">
        <v>952.81034412393706</v>
      </c>
      <c r="C34" s="1">
        <v>2018.5674788956755</v>
      </c>
      <c r="D34" s="1">
        <v>2104.4294449077634</v>
      </c>
      <c r="E34" s="7">
        <f t="shared" si="20"/>
        <v>5.8100825047127103E-3</v>
      </c>
      <c r="F34" s="7">
        <f t="shared" si="7"/>
        <v>1.6909754969087532E-2</v>
      </c>
      <c r="G34" s="7">
        <f t="shared" si="8"/>
        <v>2.3819732570444785E-2</v>
      </c>
      <c r="H34" s="1">
        <v>22868.130388723042</v>
      </c>
      <c r="I34" s="1">
        <v>3175.6789784928656</v>
      </c>
      <c r="J34" s="1">
        <v>1038.8988379554835</v>
      </c>
      <c r="K34" s="1">
        <f t="shared" si="9"/>
        <v>24000.715913458287</v>
      </c>
      <c r="L34" s="1">
        <f t="shared" si="0"/>
        <v>1573.2339947487048</v>
      </c>
      <c r="M34" s="1">
        <f t="shared" si="1"/>
        <v>493.67244906660113</v>
      </c>
      <c r="N34" s="7">
        <f t="shared" si="21"/>
        <v>4.0269213754335009E-2</v>
      </c>
      <c r="O34" s="7">
        <f t="shared" si="10"/>
        <v>1.6026457708014696E-2</v>
      </c>
      <c r="P34" s="7">
        <f t="shared" si="11"/>
        <v>5.0095154285683341E-2</v>
      </c>
      <c r="Q34" s="1">
        <v>4398.7258719066331</v>
      </c>
      <c r="R34" s="1">
        <v>2955.6648532876429</v>
      </c>
      <c r="S34" s="1">
        <v>887.8873120000012</v>
      </c>
      <c r="T34" s="1">
        <f t="shared" si="12"/>
        <v>192.35179252239072</v>
      </c>
      <c r="U34" s="1">
        <f t="shared" si="35"/>
        <v>930.71902837306368</v>
      </c>
      <c r="V34" s="1">
        <f t="shared" si="36"/>
        <v>854.64270394924336</v>
      </c>
      <c r="W34" s="7">
        <f t="shared" si="22"/>
        <v>-1.51105625085175E-2</v>
      </c>
      <c r="X34" s="7">
        <f t="shared" si="39"/>
        <v>-1.4631099862875141E-3</v>
      </c>
      <c r="Y34" s="7">
        <f t="shared" si="40"/>
        <v>-2.9810143277579249E-2</v>
      </c>
      <c r="Z34" s="1">
        <v>10089.763007815442</v>
      </c>
      <c r="AA34" s="1">
        <v>8534.8141549999982</v>
      </c>
      <c r="AB34" s="1">
        <v>1765.5761590000002</v>
      </c>
      <c r="AC34" s="8">
        <f t="shared" si="13"/>
        <v>2.293792180198313</v>
      </c>
      <c r="AD34" s="8">
        <f t="shared" si="37"/>
        <v>2.8876122898394789</v>
      </c>
      <c r="AE34" s="8">
        <f t="shared" si="38"/>
        <v>1.9885137845060206</v>
      </c>
      <c r="AF34" s="7">
        <f t="shared" si="23"/>
        <v>2.1924188184192506E-3</v>
      </c>
      <c r="AG34" s="7">
        <f t="shared" si="41"/>
        <v>1.3359023132734738E-2</v>
      </c>
      <c r="AH34" s="7">
        <f t="shared" si="42"/>
        <v>2.5515467739823494E-2</v>
      </c>
      <c r="AI34" s="1">
        <f t="shared" si="24"/>
        <v>26417.571717846273</v>
      </c>
      <c r="AJ34" s="1">
        <f t="shared" si="25"/>
        <v>4447.7879716134503</v>
      </c>
      <c r="AK34" s="1">
        <f t="shared" si="26"/>
        <v>1280.7841572765906</v>
      </c>
      <c r="AL34" s="10">
        <f t="shared" si="43"/>
        <v>9.1306627262159719</v>
      </c>
      <c r="AM34" s="10">
        <f t="shared" si="43"/>
        <v>1.4191407432765422</v>
      </c>
      <c r="AN34" s="10">
        <f t="shared" si="43"/>
        <v>0.49790795974888774</v>
      </c>
      <c r="AO34" s="7">
        <f t="shared" si="27"/>
        <v>1.8276539118654789E-2</v>
      </c>
      <c r="AP34" s="7">
        <f t="shared" si="15"/>
        <v>2.8144496824265453E-2</v>
      </c>
      <c r="AQ34" s="7">
        <f t="shared" si="16"/>
        <v>2.0372115051398465E-2</v>
      </c>
      <c r="AR34" s="1">
        <f t="shared" si="28"/>
        <v>16907.759067619383</v>
      </c>
      <c r="AS34" s="1">
        <f t="shared" si="29"/>
        <v>3354.9720125590925</v>
      </c>
      <c r="AT34" s="1">
        <f t="shared" si="30"/>
        <v>948.74992445412261</v>
      </c>
      <c r="AU34" s="1">
        <f t="shared" si="31"/>
        <v>3381.5518135238767</v>
      </c>
      <c r="AV34" s="1">
        <f t="shared" si="32"/>
        <v>670.99440251181852</v>
      </c>
      <c r="AW34" s="1">
        <f t="shared" si="33"/>
        <v>189.74998489082452</v>
      </c>
      <c r="AX34">
        <v>0</v>
      </c>
      <c r="AY34">
        <v>0</v>
      </c>
      <c r="AZ34">
        <v>0</v>
      </c>
      <c r="BA34">
        <f t="shared" si="17"/>
        <v>0</v>
      </c>
      <c r="BB34">
        <f t="shared" si="18"/>
        <v>0</v>
      </c>
      <c r="BC34">
        <f t="shared" si="4"/>
        <v>0</v>
      </c>
      <c r="BD34">
        <f t="shared" si="4"/>
        <v>0</v>
      </c>
      <c r="BE34">
        <f t="shared" si="19"/>
        <v>0</v>
      </c>
      <c r="BF34">
        <f t="shared" si="5"/>
        <v>0</v>
      </c>
      <c r="BG34">
        <f t="shared" si="5"/>
        <v>0</v>
      </c>
      <c r="BH34">
        <f t="shared" si="6"/>
        <v>0</v>
      </c>
      <c r="BI34">
        <f t="shared" si="6"/>
        <v>0</v>
      </c>
      <c r="BJ34">
        <f t="shared" si="6"/>
        <v>0</v>
      </c>
      <c r="BK34" s="7">
        <f t="shared" si="34"/>
        <v>5.7694154448594243E-2</v>
      </c>
    </row>
    <row r="35" spans="1:63">
      <c r="A35">
        <v>1989</v>
      </c>
      <c r="B35" s="1">
        <v>958.65364362799335</v>
      </c>
      <c r="C35" s="1">
        <v>2051.303637009778</v>
      </c>
      <c r="D35" s="1">
        <v>2153.3894404845114</v>
      </c>
      <c r="E35" s="7">
        <f t="shared" si="20"/>
        <v>6.1326994822132885E-3</v>
      </c>
      <c r="F35" s="7">
        <f t="shared" si="7"/>
        <v>1.6217519828473526E-2</v>
      </c>
      <c r="G35" s="7">
        <f t="shared" si="8"/>
        <v>2.3265211240614425E-2</v>
      </c>
      <c r="H35" s="1">
        <v>23763.030483248236</v>
      </c>
      <c r="I35" s="1">
        <v>3226.9687948967835</v>
      </c>
      <c r="J35" s="1">
        <v>1098.7151032485203</v>
      </c>
      <c r="K35" s="1">
        <f t="shared" si="9"/>
        <v>24787.920685637644</v>
      </c>
      <c r="L35" s="1">
        <f t="shared" si="0"/>
        <v>1573.1307333909833</v>
      </c>
      <c r="M35" s="1">
        <f t="shared" si="1"/>
        <v>510.22591761261259</v>
      </c>
      <c r="N35" s="7">
        <f t="shared" si="21"/>
        <v>3.2799220449000632E-2</v>
      </c>
      <c r="O35" s="7">
        <f t="shared" si="10"/>
        <v>-6.5636363100640693E-5</v>
      </c>
      <c r="P35" s="7">
        <f t="shared" si="11"/>
        <v>3.3531278841485879E-2</v>
      </c>
      <c r="Q35" s="1">
        <v>4465.3390933732589</v>
      </c>
      <c r="R35" s="1">
        <v>2993.2054839730058</v>
      </c>
      <c r="S35" s="1">
        <v>921.47998099999904</v>
      </c>
      <c r="T35" s="1">
        <f t="shared" si="12"/>
        <v>187.91117978496482</v>
      </c>
      <c r="U35" s="1">
        <f t="shared" si="35"/>
        <v>927.55947584821479</v>
      </c>
      <c r="V35" s="1">
        <f t="shared" si="36"/>
        <v>838.68873584744733</v>
      </c>
      <c r="W35" s="7">
        <f t="shared" si="22"/>
        <v>-2.3085892152052589E-2</v>
      </c>
      <c r="X35" s="7">
        <f t="shared" si="39"/>
        <v>-3.394743664338673E-3</v>
      </c>
      <c r="Y35" s="7">
        <f t="shared" si="40"/>
        <v>-1.866741274227679E-2</v>
      </c>
      <c r="Z35" s="1">
        <v>10312.188724182881</v>
      </c>
      <c r="AA35" s="1">
        <v>8563.3874189999988</v>
      </c>
      <c r="AB35" s="1">
        <v>1817.3248630000053</v>
      </c>
      <c r="AC35" s="8">
        <f t="shared" si="13"/>
        <v>2.3093853587707547</v>
      </c>
      <c r="AD35" s="8">
        <f t="shared" si="37"/>
        <v>2.8609420451927874</v>
      </c>
      <c r="AE35" s="8">
        <f t="shared" si="38"/>
        <v>1.9721805144674187</v>
      </c>
      <c r="AF35" s="7">
        <f t="shared" si="23"/>
        <v>6.7979909893551849E-3</v>
      </c>
      <c r="AG35" s="7">
        <f t="shared" si="41"/>
        <v>-9.2360891870889583E-3</v>
      </c>
      <c r="AH35" s="7">
        <f t="shared" si="42"/>
        <v>-8.2138078025238981E-3</v>
      </c>
      <c r="AI35" s="1">
        <f t="shared" si="24"/>
        <v>27157.366359585525</v>
      </c>
      <c r="AJ35" s="1">
        <f t="shared" si="25"/>
        <v>4674.0035769639244</v>
      </c>
      <c r="AK35" s="1">
        <f t="shared" si="26"/>
        <v>1342.4557264397563</v>
      </c>
      <c r="AL35" s="10">
        <f t="shared" si="43"/>
        <v>9.2975396407109017</v>
      </c>
      <c r="AM35" s="10">
        <f t="shared" si="43"/>
        <v>1.4590817454188745</v>
      </c>
      <c r="AN35" s="10">
        <f t="shared" si="43"/>
        <v>0.50805139798989918</v>
      </c>
      <c r="AO35" s="7">
        <f t="shared" si="27"/>
        <v>1.8276539118654789E-2</v>
      </c>
      <c r="AP35" s="7">
        <f t="shared" si="15"/>
        <v>2.8144496824265453E-2</v>
      </c>
      <c r="AQ35" s="7">
        <f t="shared" si="16"/>
        <v>2.0372115051398465E-2</v>
      </c>
      <c r="AR35" s="1">
        <f t="shared" si="28"/>
        <v>17397.023523563606</v>
      </c>
      <c r="AS35" s="1">
        <f t="shared" si="29"/>
        <v>3528.9165795642257</v>
      </c>
      <c r="AT35" s="1">
        <f t="shared" si="30"/>
        <v>995.37266137180166</v>
      </c>
      <c r="AU35" s="1">
        <f t="shared" si="31"/>
        <v>3479.4047047127215</v>
      </c>
      <c r="AV35" s="1">
        <f t="shared" si="32"/>
        <v>705.78331591284518</v>
      </c>
      <c r="AW35" s="1">
        <f t="shared" si="33"/>
        <v>199.07453227436034</v>
      </c>
      <c r="AX35">
        <v>0</v>
      </c>
      <c r="AY35">
        <v>0</v>
      </c>
      <c r="AZ35">
        <v>0</v>
      </c>
      <c r="BA35">
        <f t="shared" si="17"/>
        <v>0</v>
      </c>
      <c r="BB35">
        <f t="shared" si="18"/>
        <v>0</v>
      </c>
      <c r="BC35">
        <f t="shared" si="4"/>
        <v>0</v>
      </c>
      <c r="BD35">
        <f t="shared" si="4"/>
        <v>0</v>
      </c>
      <c r="BE35">
        <f t="shared" si="19"/>
        <v>0</v>
      </c>
      <c r="BF35">
        <f t="shared" si="5"/>
        <v>0</v>
      </c>
      <c r="BG35">
        <f t="shared" si="5"/>
        <v>0</v>
      </c>
      <c r="BH35">
        <f t="shared" si="6"/>
        <v>0</v>
      </c>
      <c r="BI35">
        <f t="shared" si="6"/>
        <v>0</v>
      </c>
      <c r="BJ35">
        <f t="shared" si="6"/>
        <v>0</v>
      </c>
      <c r="BK35" s="7">
        <f t="shared" si="34"/>
        <v>4.9561917962211294E-2</v>
      </c>
    </row>
    <row r="36" spans="1:63">
      <c r="A36">
        <v>1990</v>
      </c>
      <c r="B36" s="1">
        <v>965.08958199999995</v>
      </c>
      <c r="C36" s="1">
        <v>2084.8014689034158</v>
      </c>
      <c r="D36" s="1">
        <v>2202.0974930000007</v>
      </c>
      <c r="E36" s="7">
        <f t="shared" si="20"/>
        <v>6.7135178745578727E-3</v>
      </c>
      <c r="F36" s="7">
        <f t="shared" si="7"/>
        <v>1.6330021206645062E-2</v>
      </c>
      <c r="G36" s="7">
        <f t="shared" si="8"/>
        <v>2.2619249263398533E-2</v>
      </c>
      <c r="H36" s="1">
        <v>24604.55665273581</v>
      </c>
      <c r="I36" s="1">
        <v>3291.5774776912899</v>
      </c>
      <c r="J36" s="1">
        <v>1154.8005981083711</v>
      </c>
      <c r="K36" s="1">
        <f t="shared" si="9"/>
        <v>25494.583209308556</v>
      </c>
      <c r="L36" s="1">
        <f t="shared" si="0"/>
        <v>1578.844569513195</v>
      </c>
      <c r="M36" s="1">
        <f t="shared" si="1"/>
        <v>524.4093877674519</v>
      </c>
      <c r="N36" s="7">
        <f t="shared" si="21"/>
        <v>2.8508342132963049E-2</v>
      </c>
      <c r="O36" s="7">
        <f t="shared" si="10"/>
        <v>3.6321432166639411E-3</v>
      </c>
      <c r="P36" s="7">
        <f t="shared" si="11"/>
        <v>2.7798411772582909E-2</v>
      </c>
      <c r="Q36" s="1">
        <v>4446.4092371723718</v>
      </c>
      <c r="R36" s="1">
        <v>3064.5220758088508</v>
      </c>
      <c r="S36" s="1">
        <v>975.20387755984575</v>
      </c>
      <c r="T36" s="1">
        <f t="shared" si="12"/>
        <v>180.71486919793657</v>
      </c>
      <c r="U36" s="1">
        <f t="shared" si="35"/>
        <v>931.01927467261214</v>
      </c>
      <c r="V36" s="1">
        <f t="shared" si="36"/>
        <v>844.47815420020129</v>
      </c>
      <c r="W36" s="7">
        <f t="shared" si="22"/>
        <v>-3.8296340831148634E-2</v>
      </c>
      <c r="X36" s="7">
        <f t="shared" si="39"/>
        <v>3.7300021340771483E-3</v>
      </c>
      <c r="Y36" s="7">
        <f t="shared" si="40"/>
        <v>6.902940394095225E-3</v>
      </c>
      <c r="Z36" s="1">
        <v>10153.602080603576</v>
      </c>
      <c r="AA36" s="1">
        <v>8419.9490469999982</v>
      </c>
      <c r="AB36" s="1">
        <v>1901.4018390000037</v>
      </c>
      <c r="AC36" s="8">
        <f t="shared" si="13"/>
        <v>2.2835509596639398</v>
      </c>
      <c r="AD36" s="8">
        <f t="shared" si="37"/>
        <v>2.7475569888912075</v>
      </c>
      <c r="AE36" s="8">
        <f t="shared" si="38"/>
        <v>1.9497480298762651</v>
      </c>
      <c r="AF36" s="7">
        <f t="shared" si="23"/>
        <v>-1.1186699096666142E-2</v>
      </c>
      <c r="AG36" s="7">
        <f t="shared" si="41"/>
        <v>-3.9632070314776113E-2</v>
      </c>
      <c r="AH36" s="7">
        <f t="shared" si="42"/>
        <v>-1.137445808159776E-2</v>
      </c>
      <c r="AI36" s="1">
        <f t="shared" si="24"/>
        <v>27921.034428339695</v>
      </c>
      <c r="AJ36" s="1">
        <f t="shared" si="25"/>
        <v>4912.386535180377</v>
      </c>
      <c r="AK36" s="1">
        <f t="shared" si="26"/>
        <v>1407.2846860701411</v>
      </c>
      <c r="AL36" s="10">
        <f t="shared" si="43"/>
        <v>9.4674664876615982</v>
      </c>
      <c r="AM36" s="10">
        <f t="shared" si="43"/>
        <v>1.5001468669691598</v>
      </c>
      <c r="AN36" s="10">
        <f t="shared" si="43"/>
        <v>0.51840147952177329</v>
      </c>
      <c r="AO36" s="7">
        <f t="shared" si="27"/>
        <v>1.8276539118654789E-2</v>
      </c>
      <c r="AP36" s="7">
        <f t="shared" si="15"/>
        <v>2.8144496824265453E-2</v>
      </c>
      <c r="AQ36" s="7">
        <f t="shared" si="16"/>
        <v>2.0372115051398465E-2</v>
      </c>
      <c r="AR36" s="1">
        <f t="shared" si="28"/>
        <v>17909.117232242919</v>
      </c>
      <c r="AS36" s="1">
        <f t="shared" si="29"/>
        <v>3712.3084103352876</v>
      </c>
      <c r="AT36" s="1">
        <f t="shared" si="30"/>
        <v>1043.7869401949827</v>
      </c>
      <c r="AU36" s="1">
        <f t="shared" si="31"/>
        <v>3581.823446448584</v>
      </c>
      <c r="AV36" s="1">
        <f t="shared" si="32"/>
        <v>742.46168206705761</v>
      </c>
      <c r="AW36" s="1">
        <f t="shared" si="33"/>
        <v>208.75738803899654</v>
      </c>
      <c r="AX36">
        <v>0</v>
      </c>
      <c r="AY36">
        <v>0</v>
      </c>
      <c r="AZ36">
        <v>0</v>
      </c>
      <c r="BA36">
        <f t="shared" si="17"/>
        <v>0</v>
      </c>
      <c r="BB36">
        <f t="shared" si="18"/>
        <v>0</v>
      </c>
      <c r="BC36">
        <f t="shared" si="4"/>
        <v>0</v>
      </c>
      <c r="BD36">
        <f t="shared" si="4"/>
        <v>0</v>
      </c>
      <c r="BE36">
        <f t="shared" si="19"/>
        <v>0</v>
      </c>
      <c r="BF36">
        <f t="shared" si="5"/>
        <v>0</v>
      </c>
      <c r="BG36">
        <f t="shared" si="5"/>
        <v>0</v>
      </c>
      <c r="BH36">
        <f t="shared" si="6"/>
        <v>0</v>
      </c>
      <c r="BI36">
        <f t="shared" si="6"/>
        <v>0</v>
      </c>
      <c r="BJ36">
        <f t="shared" si="6"/>
        <v>0</v>
      </c>
      <c r="BK36" s="7">
        <f t="shared" si="34"/>
        <v>4.6800538557361299E-2</v>
      </c>
    </row>
    <row r="37" spans="1:63">
      <c r="A37">
        <v>1991</v>
      </c>
      <c r="B37" s="1">
        <v>971.30660538821314</v>
      </c>
      <c r="C37" s="1">
        <v>2115.3616604105928</v>
      </c>
      <c r="D37" s="1">
        <v>2250.8548680506537</v>
      </c>
      <c r="E37" s="7">
        <f t="shared" si="20"/>
        <v>6.4419132733040119E-3</v>
      </c>
      <c r="F37" s="7">
        <f t="shared" si="7"/>
        <v>1.4658561960459116E-2</v>
      </c>
      <c r="G37" s="7">
        <f t="shared" si="8"/>
        <v>2.2141333526622953E-2</v>
      </c>
      <c r="H37" s="1">
        <v>24947.618381278808</v>
      </c>
      <c r="I37" s="1">
        <v>3408.4159930328774</v>
      </c>
      <c r="J37" s="1">
        <v>1191.5333209422074</v>
      </c>
      <c r="K37" s="1">
        <f t="shared" si="9"/>
        <v>25684.596648354625</v>
      </c>
      <c r="L37" s="1">
        <f t="shared" si="0"/>
        <v>1611.2686812955199</v>
      </c>
      <c r="M37" s="1">
        <f t="shared" si="1"/>
        <v>529.3692355980869</v>
      </c>
      <c r="N37" s="7">
        <f t="shared" si="21"/>
        <v>7.4530906226657478E-3</v>
      </c>
      <c r="O37" s="7">
        <f t="shared" si="10"/>
        <v>2.0536607851349364E-2</v>
      </c>
      <c r="P37" s="7">
        <f t="shared" si="11"/>
        <v>9.4579691865364079E-3</v>
      </c>
      <c r="Q37" s="1">
        <v>4471.2127775630915</v>
      </c>
      <c r="R37" s="1">
        <v>3063.6955039999998</v>
      </c>
      <c r="S37" s="1">
        <v>1017.4226960000001</v>
      </c>
      <c r="T37" s="1">
        <f t="shared" si="12"/>
        <v>179.22403290080703</v>
      </c>
      <c r="U37" s="1">
        <f t="shared" si="35"/>
        <v>898.86196704348333</v>
      </c>
      <c r="V37" s="1">
        <f t="shared" si="36"/>
        <v>853.87683090177541</v>
      </c>
      <c r="W37" s="7">
        <f t="shared" si="22"/>
        <v>-8.2496603834885107E-3</v>
      </c>
      <c r="X37" s="7">
        <f t="shared" si="39"/>
        <v>-3.4539894612210631E-2</v>
      </c>
      <c r="Y37" s="7">
        <f t="shared" si="40"/>
        <v>1.1129567597252477E-2</v>
      </c>
      <c r="Z37" s="1">
        <v>11151.34230578893</v>
      </c>
      <c r="AA37" s="1">
        <v>8486.9194680000001</v>
      </c>
      <c r="AB37" s="1">
        <v>2032.0167120000006</v>
      </c>
      <c r="AC37" s="8">
        <f t="shared" si="13"/>
        <v>2.4940307832691997</v>
      </c>
      <c r="AD37" s="8">
        <f t="shared" si="37"/>
        <v>2.770157627257464</v>
      </c>
      <c r="AE37" s="8">
        <f t="shared" si="38"/>
        <v>1.9972197592887198</v>
      </c>
      <c r="AF37" s="7">
        <f t="shared" si="23"/>
        <v>9.2172159642207152E-2</v>
      </c>
      <c r="AG37" s="7">
        <f t="shared" si="41"/>
        <v>8.2257214163834469E-3</v>
      </c>
      <c r="AH37" s="7">
        <f t="shared" si="42"/>
        <v>2.4347622710749528E-2</v>
      </c>
      <c r="AI37" s="1">
        <f t="shared" si="24"/>
        <v>28710.754431954309</v>
      </c>
      <c r="AJ37" s="1">
        <f t="shared" si="25"/>
        <v>5163.6095637293965</v>
      </c>
      <c r="AK37" s="1">
        <f t="shared" si="26"/>
        <v>1475.3136055021237</v>
      </c>
      <c r="AL37" s="10">
        <f t="shared" si="43"/>
        <v>9.6404990092778995</v>
      </c>
      <c r="AM37" s="10">
        <f t="shared" si="43"/>
        <v>1.5423677457025051</v>
      </c>
      <c r="AN37" s="10">
        <f t="shared" si="43"/>
        <v>0.52896241410540601</v>
      </c>
      <c r="AO37" s="7">
        <f t="shared" si="27"/>
        <v>1.8276539118654789E-2</v>
      </c>
      <c r="AP37" s="7">
        <f t="shared" si="15"/>
        <v>2.8144496824265453E-2</v>
      </c>
      <c r="AQ37" s="7">
        <f t="shared" si="16"/>
        <v>2.0372115051398465E-2</v>
      </c>
      <c r="AR37" s="1">
        <f t="shared" si="28"/>
        <v>18432.893293191326</v>
      </c>
      <c r="AS37" s="1">
        <f t="shared" si="29"/>
        <v>3900.1949615321632</v>
      </c>
      <c r="AT37" s="1">
        <f t="shared" si="30"/>
        <v>1094.1570878631148</v>
      </c>
      <c r="AU37" s="1">
        <f t="shared" si="31"/>
        <v>3686.5786586382656</v>
      </c>
      <c r="AV37" s="1">
        <f t="shared" si="32"/>
        <v>780.03899230643265</v>
      </c>
      <c r="AW37" s="1">
        <f t="shared" si="33"/>
        <v>218.83141757262297</v>
      </c>
      <c r="AX37">
        <v>0</v>
      </c>
      <c r="AY37">
        <v>0</v>
      </c>
      <c r="AZ37">
        <v>0</v>
      </c>
      <c r="BA37">
        <f t="shared" si="17"/>
        <v>0</v>
      </c>
      <c r="BB37">
        <f t="shared" si="18"/>
        <v>0</v>
      </c>
      <c r="BC37">
        <f t="shared" si="4"/>
        <v>0</v>
      </c>
      <c r="BD37">
        <f t="shared" si="4"/>
        <v>0</v>
      </c>
      <c r="BE37">
        <f t="shared" si="19"/>
        <v>0</v>
      </c>
      <c r="BF37">
        <f t="shared" si="5"/>
        <v>0</v>
      </c>
      <c r="BG37">
        <f t="shared" si="5"/>
        <v>0</v>
      </c>
      <c r="BH37">
        <f t="shared" si="6"/>
        <v>0</v>
      </c>
      <c r="BI37">
        <f t="shared" si="6"/>
        <v>0</v>
      </c>
      <c r="BJ37">
        <f t="shared" si="6"/>
        <v>0</v>
      </c>
      <c r="BK37" s="7">
        <f t="shared" si="34"/>
        <v>3.0796148802888695E-2</v>
      </c>
    </row>
    <row r="38" spans="1:63">
      <c r="A38">
        <v>1992</v>
      </c>
      <c r="B38" s="1">
        <v>977.31730766866428</v>
      </c>
      <c r="C38" s="1">
        <v>2141.7241709324203</v>
      </c>
      <c r="D38" s="1">
        <v>2298.7854691087018</v>
      </c>
      <c r="E38" s="7">
        <f t="shared" si="20"/>
        <v>6.1882645985391616E-3</v>
      </c>
      <c r="F38" s="7">
        <f t="shared" si="7"/>
        <v>1.246241293638195E-2</v>
      </c>
      <c r="G38" s="7">
        <f t="shared" si="8"/>
        <v>2.1294398736404707E-2</v>
      </c>
      <c r="H38" s="1">
        <v>25379.678098094017</v>
      </c>
      <c r="I38" s="1">
        <v>3518.9187759136689</v>
      </c>
      <c r="J38" s="1">
        <v>1239.6080716442671</v>
      </c>
      <c r="K38" s="1">
        <f t="shared" si="9"/>
        <v>25968.718551230631</v>
      </c>
      <c r="L38" s="1">
        <f t="shared" si="0"/>
        <v>1643.0307990508757</v>
      </c>
      <c r="M38" s="1">
        <f t="shared" si="1"/>
        <v>539.24478308317077</v>
      </c>
      <c r="N38" s="7">
        <f t="shared" si="21"/>
        <v>1.1061956968446474E-2</v>
      </c>
      <c r="O38" s="7">
        <f t="shared" si="10"/>
        <v>1.9712489992555371E-2</v>
      </c>
      <c r="P38" s="7">
        <f t="shared" si="11"/>
        <v>1.8655310548839177E-2</v>
      </c>
      <c r="Q38" s="1">
        <v>4506.2698650860548</v>
      </c>
      <c r="R38" s="1">
        <v>2984.2321120000001</v>
      </c>
      <c r="S38" s="1">
        <v>1052.3453570000015</v>
      </c>
      <c r="T38" s="1">
        <f t="shared" si="12"/>
        <v>177.55425611266796</v>
      </c>
      <c r="U38" s="1">
        <f t="shared" si="35"/>
        <v>848.05370684498394</v>
      </c>
      <c r="V38" s="1">
        <f t="shared" si="36"/>
        <v>848.93393409751468</v>
      </c>
      <c r="W38" s="7">
        <f t="shared" si="22"/>
        <v>-9.3167013436374901E-3</v>
      </c>
      <c r="X38" s="7">
        <f t="shared" si="39"/>
        <v>-5.6525097357958964E-2</v>
      </c>
      <c r="Y38" s="7">
        <f t="shared" si="40"/>
        <v>-5.788770259804954E-3</v>
      </c>
      <c r="Z38" s="1">
        <v>11295.471101000001</v>
      </c>
      <c r="AA38" s="1">
        <v>8566.2843489999977</v>
      </c>
      <c r="AB38" s="1">
        <v>2138.9941029999991</v>
      </c>
      <c r="AC38" s="8">
        <f t="shared" si="13"/>
        <v>2.5066122179045962</v>
      </c>
      <c r="AD38" s="8">
        <f t="shared" si="37"/>
        <v>2.8705154383111862</v>
      </c>
      <c r="AE38" s="8">
        <f t="shared" si="38"/>
        <v>2.0325970830505562</v>
      </c>
      <c r="AF38" s="7">
        <f t="shared" si="23"/>
        <v>5.0446188233910227E-3</v>
      </c>
      <c r="AG38" s="7">
        <f t="shared" si="41"/>
        <v>3.6228195127321783E-2</v>
      </c>
      <c r="AH38" s="7">
        <f t="shared" si="42"/>
        <v>1.7713285479628693E-2</v>
      </c>
      <c r="AI38" s="1">
        <f t="shared" si="24"/>
        <v>29526.257647397142</v>
      </c>
      <c r="AJ38" s="1">
        <f t="shared" si="25"/>
        <v>5427.28759966289</v>
      </c>
      <c r="AK38" s="1">
        <f t="shared" si="26"/>
        <v>1546.6136625245342</v>
      </c>
      <c r="AL38" s="10">
        <f t="shared" si="43"/>
        <v>9.8166939665443191</v>
      </c>
      <c r="AM38" s="10">
        <f t="shared" si="43"/>
        <v>1.5857769098232788</v>
      </c>
      <c r="AN38" s="10">
        <f t="shared" si="43"/>
        <v>0.53973849726342682</v>
      </c>
      <c r="AO38" s="7">
        <f t="shared" si="27"/>
        <v>1.8276539118654789E-2</v>
      </c>
      <c r="AP38" s="7">
        <f t="shared" si="15"/>
        <v>2.8144496824265453E-2</v>
      </c>
      <c r="AQ38" s="7">
        <f t="shared" si="16"/>
        <v>2.0372115051398465E-2</v>
      </c>
      <c r="AR38" s="1">
        <f t="shared" si="28"/>
        <v>18968.605532351328</v>
      </c>
      <c r="AS38" s="1">
        <f t="shared" si="29"/>
        <v>4090.4349221691405</v>
      </c>
      <c r="AT38" s="1">
        <f t="shared" si="30"/>
        <v>1146.1950237563155</v>
      </c>
      <c r="AU38" s="1">
        <f t="shared" si="31"/>
        <v>3793.721106470266</v>
      </c>
      <c r="AV38" s="1">
        <f t="shared" si="32"/>
        <v>818.08698443382809</v>
      </c>
      <c r="AW38" s="1">
        <f t="shared" si="33"/>
        <v>229.23900475126311</v>
      </c>
      <c r="AX38">
        <v>0</v>
      </c>
      <c r="AY38">
        <v>0</v>
      </c>
      <c r="AZ38">
        <v>0</v>
      </c>
      <c r="BA38">
        <f t="shared" si="17"/>
        <v>0</v>
      </c>
      <c r="BB38">
        <f t="shared" si="18"/>
        <v>0</v>
      </c>
      <c r="BC38">
        <f t="shared" si="4"/>
        <v>0</v>
      </c>
      <c r="BD38">
        <f t="shared" si="4"/>
        <v>0</v>
      </c>
      <c r="BE38">
        <f t="shared" si="19"/>
        <v>0</v>
      </c>
      <c r="BF38">
        <f t="shared" si="5"/>
        <v>0</v>
      </c>
      <c r="BG38">
        <f t="shared" si="5"/>
        <v>0</v>
      </c>
      <c r="BH38">
        <f t="shared" ref="BH38:BJ60" si="44">2*BB$5*AX38*AR38/Z38*1000</f>
        <v>0</v>
      </c>
      <c r="BI38">
        <f t="shared" si="44"/>
        <v>0</v>
      </c>
      <c r="BJ38">
        <f t="shared" si="44"/>
        <v>0</v>
      </c>
      <c r="BK38" s="7">
        <f t="shared" si="34"/>
        <v>3.4870939747054103E-2</v>
      </c>
    </row>
    <row r="39" spans="1:63">
      <c r="A39">
        <v>1993</v>
      </c>
      <c r="B39" s="1">
        <v>983.60275570927422</v>
      </c>
      <c r="C39" s="1">
        <v>2168.6955115280452</v>
      </c>
      <c r="D39" s="1">
        <v>2346.9547504902093</v>
      </c>
      <c r="E39" s="7">
        <f t="shared" si="20"/>
        <v>6.4313278720127265E-3</v>
      </c>
      <c r="F39" s="7">
        <f t="shared" si="7"/>
        <v>1.2593283935289801E-2</v>
      </c>
      <c r="G39" s="7">
        <f t="shared" si="8"/>
        <v>2.0954230844422383E-2</v>
      </c>
      <c r="H39" s="1">
        <v>25592.523894853668</v>
      </c>
      <c r="I39" s="1">
        <v>3647.4595290925654</v>
      </c>
      <c r="J39" s="1">
        <v>1293.4473539182864</v>
      </c>
      <c r="K39" s="1">
        <f t="shared" si="9"/>
        <v>26019.166524598586</v>
      </c>
      <c r="L39" s="1">
        <f t="shared" si="0"/>
        <v>1681.8679753353642</v>
      </c>
      <c r="M39" s="1">
        <f t="shared" si="1"/>
        <v>551.1172951451764</v>
      </c>
      <c r="N39" s="7">
        <f t="shared" si="21"/>
        <v>1.942643926323484E-3</v>
      </c>
      <c r="O39" s="7">
        <f t="shared" si="10"/>
        <v>2.3637521771912917E-2</v>
      </c>
      <c r="P39" s="7">
        <f t="shared" si="11"/>
        <v>2.2016925215527783E-2</v>
      </c>
      <c r="Q39" s="1">
        <v>4568.9495022796364</v>
      </c>
      <c r="R39" s="1">
        <v>2953.4735779999996</v>
      </c>
      <c r="S39" s="1">
        <v>1097.8205420000027</v>
      </c>
      <c r="T39" s="1">
        <f t="shared" si="12"/>
        <v>178.52672604902381</v>
      </c>
      <c r="U39" s="1">
        <f t="shared" si="35"/>
        <v>809.7344341843268</v>
      </c>
      <c r="V39" s="1">
        <f t="shared" si="36"/>
        <v>848.75548948655353</v>
      </c>
      <c r="W39" s="7">
        <f t="shared" si="22"/>
        <v>5.477029712758652E-3</v>
      </c>
      <c r="X39" s="7">
        <f t="shared" si="39"/>
        <v>-4.518495981017101E-2</v>
      </c>
      <c r="Y39" s="7">
        <f t="shared" si="40"/>
        <v>-2.1019846632808203E-4</v>
      </c>
      <c r="Z39" s="1">
        <v>11529.550378999998</v>
      </c>
      <c r="AA39" s="1">
        <v>8478.9364089999999</v>
      </c>
      <c r="AB39" s="1">
        <v>2265.1535709999953</v>
      </c>
      <c r="AC39" s="8">
        <f t="shared" si="13"/>
        <v>2.5234576073225217</v>
      </c>
      <c r="AD39" s="8">
        <f t="shared" si="37"/>
        <v>2.8708353689561941</v>
      </c>
      <c r="AE39" s="8">
        <f t="shared" si="38"/>
        <v>2.0633186248030597</v>
      </c>
      <c r="AF39" s="7">
        <f t="shared" si="23"/>
        <v>6.7203811174301187E-3</v>
      </c>
      <c r="AG39" s="7">
        <f t="shared" si="41"/>
        <v>1.1145407571677701E-4</v>
      </c>
      <c r="AH39" s="7">
        <f t="shared" si="42"/>
        <v>1.5114427747970671E-2</v>
      </c>
      <c r="AI39" s="1">
        <f t="shared" si="24"/>
        <v>30367.352989127692</v>
      </c>
      <c r="AJ39" s="1">
        <f t="shared" si="25"/>
        <v>5702.6458241304299</v>
      </c>
      <c r="AK39" s="1">
        <f t="shared" si="26"/>
        <v>1621.1913010233438</v>
      </c>
      <c r="AL39" s="10">
        <f t="shared" ref="AL39:AN54" si="45">(1+AL$5)*AL38</f>
        <v>9.9961091578397294</v>
      </c>
      <c r="AM39" s="10">
        <f t="shared" si="45"/>
        <v>1.6304078030257936</v>
      </c>
      <c r="AN39" s="10">
        <f t="shared" si="45"/>
        <v>0.55073411202734623</v>
      </c>
      <c r="AO39" s="7">
        <f t="shared" si="27"/>
        <v>1.8276539118654789E-2</v>
      </c>
      <c r="AP39" s="7">
        <f t="shared" si="15"/>
        <v>2.8144496824265453E-2</v>
      </c>
      <c r="AQ39" s="7">
        <f t="shared" si="16"/>
        <v>2.0372115051398465E-2</v>
      </c>
      <c r="AR39" s="1">
        <f t="shared" si="28"/>
        <v>19523.971587805107</v>
      </c>
      <c r="AS39" s="1">
        <f t="shared" si="29"/>
        <v>4290.1293792548358</v>
      </c>
      <c r="AT39" s="1">
        <f t="shared" si="30"/>
        <v>1200.3630083016419</v>
      </c>
      <c r="AU39" s="1">
        <f t="shared" si="31"/>
        <v>3904.7943175610217</v>
      </c>
      <c r="AV39" s="1">
        <f t="shared" si="32"/>
        <v>858.02587585096717</v>
      </c>
      <c r="AW39" s="1">
        <f t="shared" si="33"/>
        <v>240.07260166032839</v>
      </c>
      <c r="AX39">
        <v>0</v>
      </c>
      <c r="AY39">
        <v>0</v>
      </c>
      <c r="AZ39">
        <v>0</v>
      </c>
      <c r="BA39">
        <f t="shared" si="17"/>
        <v>0</v>
      </c>
      <c r="BB39">
        <f t="shared" si="18"/>
        <v>0</v>
      </c>
      <c r="BC39">
        <f t="shared" si="4"/>
        <v>0</v>
      </c>
      <c r="BD39">
        <f t="shared" si="4"/>
        <v>0</v>
      </c>
      <c r="BE39">
        <f t="shared" si="19"/>
        <v>0</v>
      </c>
      <c r="BF39">
        <f t="shared" si="5"/>
        <v>0</v>
      </c>
      <c r="BG39">
        <f t="shared" si="5"/>
        <v>0</v>
      </c>
      <c r="BH39">
        <f t="shared" si="44"/>
        <v>0</v>
      </c>
      <c r="BI39">
        <f t="shared" si="44"/>
        <v>0</v>
      </c>
      <c r="BJ39">
        <f t="shared" si="44"/>
        <v>0</v>
      </c>
      <c r="BK39" s="7">
        <f t="shared" si="34"/>
        <v>2.8112857947955566E-2</v>
      </c>
    </row>
    <row r="40" spans="1:63">
      <c r="A40">
        <v>1994</v>
      </c>
      <c r="B40" s="1">
        <v>989.36736538489151</v>
      </c>
      <c r="C40" s="1">
        <v>2194.8813109255934</v>
      </c>
      <c r="D40" s="1">
        <v>2395.2634872860117</v>
      </c>
      <c r="E40" s="7">
        <f t="shared" si="20"/>
        <v>5.8607091553546375E-3</v>
      </c>
      <c r="F40" s="7">
        <f t="shared" si="7"/>
        <v>1.2074447177279346E-2</v>
      </c>
      <c r="G40" s="7">
        <f t="shared" si="8"/>
        <v>2.0583582527831989E-2</v>
      </c>
      <c r="H40" s="1">
        <v>26349.604880474133</v>
      </c>
      <c r="I40" s="1">
        <v>3773.9301909376209</v>
      </c>
      <c r="J40" s="1">
        <v>1365.5541605299168</v>
      </c>
      <c r="K40" s="1">
        <f t="shared" si="9"/>
        <v>26632.781515108294</v>
      </c>
      <c r="L40" s="1">
        <f t="shared" si="0"/>
        <v>1719.423356585115</v>
      </c>
      <c r="M40" s="1">
        <f t="shared" si="1"/>
        <v>570.10603124801855</v>
      </c>
      <c r="N40" s="7">
        <f t="shared" si="21"/>
        <v>2.3583191641807444E-2</v>
      </c>
      <c r="O40" s="7">
        <f t="shared" si="10"/>
        <v>2.2329565578571797E-2</v>
      </c>
      <c r="P40" s="7">
        <f t="shared" si="11"/>
        <v>3.4454981308180699E-2</v>
      </c>
      <c r="Q40" s="1">
        <v>4638.4701607236966</v>
      </c>
      <c r="R40" s="1">
        <v>2903.3460949999999</v>
      </c>
      <c r="S40" s="1">
        <v>1130.8990450000028</v>
      </c>
      <c r="T40" s="1">
        <f t="shared" si="12"/>
        <v>176.03566284065784</v>
      </c>
      <c r="U40" s="1">
        <f t="shared" si="35"/>
        <v>769.31632227109981</v>
      </c>
      <c r="V40" s="1">
        <f t="shared" si="36"/>
        <v>828.1612532754807</v>
      </c>
      <c r="W40" s="7">
        <f t="shared" si="22"/>
        <v>-1.3953446990799145E-2</v>
      </c>
      <c r="X40" s="7">
        <f t="shared" si="39"/>
        <v>-4.9915268768261689E-2</v>
      </c>
      <c r="Y40" s="7">
        <f t="shared" si="40"/>
        <v>-2.4264038897151785E-2</v>
      </c>
      <c r="Z40" s="1">
        <v>11611.115460000001</v>
      </c>
      <c r="AA40" s="1">
        <v>8369.0804229999994</v>
      </c>
      <c r="AB40" s="1">
        <v>2364.5842759999978</v>
      </c>
      <c r="AC40" s="8">
        <f t="shared" si="13"/>
        <v>2.5032209020804457</v>
      </c>
      <c r="AD40" s="8">
        <f t="shared" si="37"/>
        <v>2.882563824344889</v>
      </c>
      <c r="AE40" s="8">
        <f t="shared" si="38"/>
        <v>2.0908889139613622</v>
      </c>
      <c r="AF40" s="7">
        <f t="shared" si="23"/>
        <v>-8.0194353902968141E-3</v>
      </c>
      <c r="AG40" s="7">
        <f t="shared" si="41"/>
        <v>4.0853806928535796E-3</v>
      </c>
      <c r="AH40" s="7">
        <f t="shared" si="42"/>
        <v>1.3362109383825205E-2</v>
      </c>
      <c r="AI40" s="1">
        <f t="shared" si="24"/>
        <v>31235.412007775943</v>
      </c>
      <c r="AJ40" s="1">
        <f t="shared" si="25"/>
        <v>5990.4071175683539</v>
      </c>
      <c r="AK40" s="1">
        <f t="shared" si="26"/>
        <v>1699.144772581338</v>
      </c>
      <c r="AL40" s="10">
        <f t="shared" si="45"/>
        <v>10.178803437897331</v>
      </c>
      <c r="AM40" s="10">
        <f t="shared" si="45"/>
        <v>1.6762948102603106</v>
      </c>
      <c r="AN40" s="10">
        <f t="shared" si="45"/>
        <v>0.56195373072029708</v>
      </c>
      <c r="AO40" s="7">
        <f t="shared" si="27"/>
        <v>1.8276539118654789E-2</v>
      </c>
      <c r="AP40" s="7">
        <f t="shared" si="15"/>
        <v>2.8144496824265453E-2</v>
      </c>
      <c r="AQ40" s="7">
        <f t="shared" si="16"/>
        <v>2.0372115051398465E-2</v>
      </c>
      <c r="AR40" s="1">
        <f t="shared" si="28"/>
        <v>20086.868679320316</v>
      </c>
      <c r="AS40" s="1">
        <f t="shared" si="29"/>
        <v>4497.4930474920093</v>
      </c>
      <c r="AT40" s="1">
        <f t="shared" si="30"/>
        <v>1256.6932168708602</v>
      </c>
      <c r="AU40" s="1">
        <f t="shared" si="31"/>
        <v>4017.3737358640633</v>
      </c>
      <c r="AV40" s="1">
        <f t="shared" si="32"/>
        <v>899.49860949840195</v>
      </c>
      <c r="AW40" s="1">
        <f t="shared" si="33"/>
        <v>251.33864337417205</v>
      </c>
      <c r="AX40">
        <v>0</v>
      </c>
      <c r="AY40">
        <v>0</v>
      </c>
      <c r="AZ40">
        <v>0</v>
      </c>
      <c r="BA40">
        <f t="shared" si="17"/>
        <v>0</v>
      </c>
      <c r="BB40">
        <f t="shared" si="18"/>
        <v>0</v>
      </c>
      <c r="BC40">
        <f t="shared" si="4"/>
        <v>0</v>
      </c>
      <c r="BD40">
        <f t="shared" si="4"/>
        <v>0</v>
      </c>
      <c r="BE40">
        <f t="shared" si="19"/>
        <v>0</v>
      </c>
      <c r="BF40">
        <f t="shared" si="5"/>
        <v>0</v>
      </c>
      <c r="BG40">
        <f t="shared" si="5"/>
        <v>0</v>
      </c>
      <c r="BH40">
        <f t="shared" si="44"/>
        <v>0</v>
      </c>
      <c r="BI40">
        <f t="shared" si="44"/>
        <v>0</v>
      </c>
      <c r="BJ40">
        <f t="shared" si="44"/>
        <v>0</v>
      </c>
      <c r="BK40" s="7">
        <f t="shared" si="34"/>
        <v>4.6463920071268622E-2</v>
      </c>
    </row>
    <row r="41" spans="1:63">
      <c r="A41">
        <v>1995</v>
      </c>
      <c r="B41" s="1">
        <v>995.08699659754791</v>
      </c>
      <c r="C41" s="1">
        <v>2221.9206720742259</v>
      </c>
      <c r="D41" s="1">
        <v>2444.1086520000008</v>
      </c>
      <c r="E41" s="7">
        <f t="shared" si="20"/>
        <v>5.7810995316500691E-3</v>
      </c>
      <c r="F41" s="7">
        <f t="shared" si="7"/>
        <v>1.2319281691468786E-2</v>
      </c>
      <c r="G41" s="7">
        <f t="shared" si="8"/>
        <v>2.0392397317980926E-2</v>
      </c>
      <c r="H41" s="1">
        <v>27027.758102154679</v>
      </c>
      <c r="I41" s="1">
        <v>3888.1350825134687</v>
      </c>
      <c r="J41" s="1">
        <v>1448.530682532848</v>
      </c>
      <c r="K41" s="1">
        <f t="shared" si="9"/>
        <v>27161.201175946793</v>
      </c>
      <c r="L41" s="1">
        <f t="shared" si="0"/>
        <v>1749.8982440645752</v>
      </c>
      <c r="M41" s="1">
        <f t="shared" si="1"/>
        <v>592.66214754713269</v>
      </c>
      <c r="N41" s="7">
        <f t="shared" si="21"/>
        <v>1.9840949040141886E-2</v>
      </c>
      <c r="O41" s="7">
        <f t="shared" si="10"/>
        <v>1.7723899912576169E-2</v>
      </c>
      <c r="P41" s="7">
        <f t="shared" si="11"/>
        <v>3.9564774029379413E-2</v>
      </c>
      <c r="Q41" s="1">
        <v>4742.0037342271235</v>
      </c>
      <c r="R41" s="1">
        <v>2950.2758280000003</v>
      </c>
      <c r="S41" s="1">
        <v>1200.1585219999965</v>
      </c>
      <c r="T41" s="1">
        <f t="shared" si="12"/>
        <v>175.44939229898932</v>
      </c>
      <c r="U41" s="1">
        <f t="shared" si="35"/>
        <v>758.7894364238</v>
      </c>
      <c r="V41" s="1">
        <f t="shared" si="36"/>
        <v>828.5351055881282</v>
      </c>
      <c r="W41" s="7">
        <f t="shared" si="22"/>
        <v>-3.3304077833318235E-3</v>
      </c>
      <c r="X41" s="7">
        <f t="shared" si="39"/>
        <v>-1.3683429744767883E-2</v>
      </c>
      <c r="Y41" s="7">
        <f t="shared" si="40"/>
        <v>4.5142453980906438E-4</v>
      </c>
      <c r="Z41" s="1">
        <v>11767.061969</v>
      </c>
      <c r="AA41" s="1">
        <v>8487.4511829999992</v>
      </c>
      <c r="AB41" s="1">
        <v>2487.7368040000038</v>
      </c>
      <c r="AC41" s="8">
        <f t="shared" si="13"/>
        <v>2.481453543375975</v>
      </c>
      <c r="AD41" s="8">
        <f t="shared" si="37"/>
        <v>2.8768331091109078</v>
      </c>
      <c r="AE41" s="8">
        <f t="shared" si="38"/>
        <v>2.0728401776911358</v>
      </c>
      <c r="AF41" s="7">
        <f t="shared" si="23"/>
        <v>-8.6957402306683251E-3</v>
      </c>
      <c r="AG41" s="7">
        <f t="shared" si="41"/>
        <v>-1.9880618724144039E-3</v>
      </c>
      <c r="AH41" s="7">
        <f t="shared" si="42"/>
        <v>-8.632087601455396E-3</v>
      </c>
      <c r="AI41" s="1">
        <f t="shared" si="24"/>
        <v>32129.244542862416</v>
      </c>
      <c r="AJ41" s="1">
        <f t="shared" si="25"/>
        <v>6290.8650153099206</v>
      </c>
      <c r="AK41" s="1">
        <f t="shared" si="26"/>
        <v>1780.5689386973763</v>
      </c>
      <c r="AL41" s="10">
        <f t="shared" si="45"/>
        <v>10.36483673711116</v>
      </c>
      <c r="AM41" s="10">
        <f t="shared" si="45"/>
        <v>1.7234732842242146</v>
      </c>
      <c r="AN41" s="10">
        <f t="shared" si="45"/>
        <v>0.57340191677609353</v>
      </c>
      <c r="AO41" s="7">
        <f t="shared" si="27"/>
        <v>1.8276539118654789E-2</v>
      </c>
      <c r="AP41" s="7">
        <f t="shared" si="15"/>
        <v>2.8144496824265453E-2</v>
      </c>
      <c r="AQ41" s="7">
        <f t="shared" si="16"/>
        <v>2.0372115051398465E-2</v>
      </c>
      <c r="AR41" s="1">
        <f t="shared" si="28"/>
        <v>20664.809655552512</v>
      </c>
      <c r="AS41" s="1">
        <f t="shared" si="29"/>
        <v>4715.5186698099187</v>
      </c>
      <c r="AT41" s="1">
        <f t="shared" si="30"/>
        <v>1315.4286777487405</v>
      </c>
      <c r="AU41" s="1">
        <f t="shared" si="31"/>
        <v>4132.9619311105025</v>
      </c>
      <c r="AV41" s="1">
        <f t="shared" si="32"/>
        <v>943.10373396198383</v>
      </c>
      <c r="AW41" s="1">
        <f t="shared" si="33"/>
        <v>263.08573554974811</v>
      </c>
      <c r="AX41">
        <v>0</v>
      </c>
      <c r="AY41">
        <v>0</v>
      </c>
      <c r="AZ41">
        <v>0</v>
      </c>
      <c r="BA41">
        <f t="shared" si="17"/>
        <v>0</v>
      </c>
      <c r="BB41">
        <f t="shared" si="18"/>
        <v>0</v>
      </c>
      <c r="BC41">
        <f t="shared" si="4"/>
        <v>0</v>
      </c>
      <c r="BD41">
        <f t="shared" si="4"/>
        <v>0</v>
      </c>
      <c r="BE41">
        <f t="shared" si="19"/>
        <v>0</v>
      </c>
      <c r="BF41">
        <f t="shared" si="5"/>
        <v>0</v>
      </c>
      <c r="BG41">
        <f t="shared" si="5"/>
        <v>0</v>
      </c>
      <c r="BH41">
        <f t="shared" si="44"/>
        <v>0</v>
      </c>
      <c r="BI41">
        <f t="shared" si="44"/>
        <v>0</v>
      </c>
      <c r="BJ41">
        <f t="shared" si="44"/>
        <v>0</v>
      </c>
      <c r="BK41" s="7">
        <f t="shared" si="34"/>
        <v>4.2982472566384516E-2</v>
      </c>
    </row>
    <row r="42" spans="1:63">
      <c r="A42">
        <v>1996</v>
      </c>
      <c r="B42" s="1">
        <v>1000.3747852050499</v>
      </c>
      <c r="C42" s="1">
        <v>2247.0150821235175</v>
      </c>
      <c r="D42" s="1">
        <v>2493.4737569060553</v>
      </c>
      <c r="E42" s="7">
        <f t="shared" si="20"/>
        <v>5.3138957956262445E-3</v>
      </c>
      <c r="F42" s="7">
        <f t="shared" si="7"/>
        <v>1.1294017092817743E-2</v>
      </c>
      <c r="G42" s="7">
        <f t="shared" si="8"/>
        <v>2.0197590179004132E-2</v>
      </c>
      <c r="H42" s="1">
        <v>27736.464927010045</v>
      </c>
      <c r="I42" s="1">
        <v>4069.5054532381719</v>
      </c>
      <c r="J42" s="1">
        <v>1544.1766598808326</v>
      </c>
      <c r="K42" s="1">
        <f t="shared" si="9"/>
        <v>27726.073604828831</v>
      </c>
      <c r="L42" s="1">
        <f t="shared" si="0"/>
        <v>1811.0717126973307</v>
      </c>
      <c r="M42" s="1">
        <f t="shared" si="1"/>
        <v>619.28731176897304</v>
      </c>
      <c r="N42" s="7">
        <f t="shared" si="21"/>
        <v>2.079703416733536E-2</v>
      </c>
      <c r="O42" s="7">
        <f t="shared" si="10"/>
        <v>3.4958300484184024E-2</v>
      </c>
      <c r="P42" s="7">
        <f t="shared" si="11"/>
        <v>4.492469163423829E-2</v>
      </c>
      <c r="Q42" s="1">
        <v>4881.6675423842144</v>
      </c>
      <c r="R42" s="1">
        <v>3000.6358080000005</v>
      </c>
      <c r="S42" s="1">
        <v>1243.1912289999996</v>
      </c>
      <c r="T42" s="1">
        <f t="shared" si="12"/>
        <v>176.00179241408657</v>
      </c>
      <c r="U42" s="1">
        <f t="shared" si="35"/>
        <v>737.34655045426848</v>
      </c>
      <c r="V42" s="1">
        <f t="shared" si="36"/>
        <v>805.08355118898066</v>
      </c>
      <c r="W42" s="7">
        <f t="shared" si="22"/>
        <v>3.1484869104354551E-3</v>
      </c>
      <c r="X42" s="7">
        <f t="shared" si="39"/>
        <v>-2.8259336438040794E-2</v>
      </c>
      <c r="Y42" s="7">
        <f t="shared" si="40"/>
        <v>-2.8304840966878131E-2</v>
      </c>
      <c r="Z42" s="1">
        <v>12072.838431</v>
      </c>
      <c r="AA42" s="1">
        <v>8591.2712870000014</v>
      </c>
      <c r="AB42" s="1">
        <v>2674.328431999993</v>
      </c>
      <c r="AC42" s="8">
        <f t="shared" si="13"/>
        <v>2.4730972206074497</v>
      </c>
      <c r="AD42" s="8">
        <f t="shared" si="37"/>
        <v>2.8631502910465834</v>
      </c>
      <c r="AE42" s="8">
        <f t="shared" si="38"/>
        <v>2.1511802606194173</v>
      </c>
      <c r="AF42" s="7">
        <f t="shared" si="23"/>
        <v>-3.3675112680757735E-3</v>
      </c>
      <c r="AG42" s="7">
        <f t="shared" si="41"/>
        <v>-4.7562084922448955E-3</v>
      </c>
      <c r="AH42" s="7">
        <f t="shared" si="42"/>
        <v>3.7793595363218913E-2</v>
      </c>
      <c r="AI42" s="1">
        <f t="shared" si="24"/>
        <v>33049.282019686681</v>
      </c>
      <c r="AJ42" s="1">
        <f t="shared" si="25"/>
        <v>6604.8822477409121</v>
      </c>
      <c r="AK42" s="1">
        <f t="shared" si="26"/>
        <v>1865.5977803773867</v>
      </c>
      <c r="AL42" s="10">
        <f t="shared" si="45"/>
        <v>10.554270081195442</v>
      </c>
      <c r="AM42" s="10">
        <f t="shared" si="45"/>
        <v>1.7719795725987695</v>
      </c>
      <c r="AN42" s="10">
        <f t="shared" si="45"/>
        <v>0.58508332659534856</v>
      </c>
      <c r="AO42" s="7">
        <f t="shared" si="27"/>
        <v>1.8276539118654789E-2</v>
      </c>
      <c r="AP42" s="7">
        <f t="shared" si="15"/>
        <v>2.8144496824265453E-2</v>
      </c>
      <c r="AQ42" s="7">
        <f t="shared" si="16"/>
        <v>2.0372115051398465E-2</v>
      </c>
      <c r="AR42" s="1">
        <f t="shared" si="28"/>
        <v>21251.559171577337</v>
      </c>
      <c r="AS42" s="1">
        <f t="shared" si="29"/>
        <v>4939.8813391114163</v>
      </c>
      <c r="AT42" s="1">
        <f t="shared" si="30"/>
        <v>1376.6551591383734</v>
      </c>
      <c r="AU42" s="1">
        <f t="shared" si="31"/>
        <v>4250.3118343154674</v>
      </c>
      <c r="AV42" s="1">
        <f t="shared" si="32"/>
        <v>987.97626782228326</v>
      </c>
      <c r="AW42" s="1">
        <f t="shared" si="33"/>
        <v>275.33103182767468</v>
      </c>
      <c r="AX42">
        <v>0</v>
      </c>
      <c r="AY42">
        <v>0</v>
      </c>
      <c r="AZ42">
        <v>0</v>
      </c>
      <c r="BA42">
        <f t="shared" si="17"/>
        <v>0</v>
      </c>
      <c r="BB42">
        <f t="shared" si="18"/>
        <v>0</v>
      </c>
      <c r="BC42">
        <f t="shared" si="4"/>
        <v>0</v>
      </c>
      <c r="BD42">
        <f t="shared" si="4"/>
        <v>0</v>
      </c>
      <c r="BE42">
        <f t="shared" si="19"/>
        <v>0</v>
      </c>
      <c r="BF42">
        <f t="shared" si="5"/>
        <v>0</v>
      </c>
      <c r="BG42">
        <f t="shared" si="5"/>
        <v>0</v>
      </c>
      <c r="BH42">
        <f t="shared" si="44"/>
        <v>0</v>
      </c>
      <c r="BI42">
        <f t="shared" si="44"/>
        <v>0</v>
      </c>
      <c r="BJ42">
        <f t="shared" si="44"/>
        <v>0</v>
      </c>
      <c r="BK42" s="7">
        <f t="shared" si="34"/>
        <v>4.61427456650296E-2</v>
      </c>
    </row>
    <row r="43" spans="1:63">
      <c r="A43">
        <v>1997</v>
      </c>
      <c r="B43" s="1">
        <v>1006.0189767519068</v>
      </c>
      <c r="C43" s="1">
        <v>2271.66814459428</v>
      </c>
      <c r="D43" s="1">
        <v>2543.3427133758046</v>
      </c>
      <c r="E43" s="7">
        <f t="shared" si="20"/>
        <v>5.6420769798790626E-3</v>
      </c>
      <c r="F43" s="7">
        <f t="shared" si="7"/>
        <v>1.0971471739061212E-2</v>
      </c>
      <c r="G43" s="7">
        <f t="shared" si="8"/>
        <v>1.9999791989640858E-2</v>
      </c>
      <c r="H43" s="1">
        <v>28644.105647767607</v>
      </c>
      <c r="I43" s="1">
        <v>4323.0111241054647</v>
      </c>
      <c r="J43" s="1">
        <v>1603.7721741095311</v>
      </c>
      <c r="K43" s="1">
        <f t="shared" si="9"/>
        <v>28472.728954129358</v>
      </c>
      <c r="L43" s="1">
        <f t="shared" si="0"/>
        <v>1903.0117292407404</v>
      </c>
      <c r="M43" s="1">
        <f t="shared" si="1"/>
        <v>630.57651085520763</v>
      </c>
      <c r="N43" s="7">
        <f t="shared" si="21"/>
        <v>2.6929718211903264E-2</v>
      </c>
      <c r="O43" s="7">
        <f t="shared" si="10"/>
        <v>5.0765530651725621E-2</v>
      </c>
      <c r="P43" s="7">
        <f t="shared" si="11"/>
        <v>1.822934019750444E-2</v>
      </c>
      <c r="Q43" s="1">
        <v>4915.9985701367123</v>
      </c>
      <c r="R43" s="1">
        <v>2982.0550459999999</v>
      </c>
      <c r="S43" s="1">
        <v>1290.0060180000005</v>
      </c>
      <c r="T43" s="1">
        <f t="shared" si="12"/>
        <v>171.623391932289</v>
      </c>
      <c r="U43" s="1">
        <f t="shared" si="35"/>
        <v>689.80970911035058</v>
      </c>
      <c r="V43" s="1">
        <f t="shared" si="36"/>
        <v>804.35740114786302</v>
      </c>
      <c r="W43" s="7">
        <f t="shared" si="22"/>
        <v>-2.4877022112913094E-2</v>
      </c>
      <c r="X43" s="7">
        <f t="shared" si="39"/>
        <v>-6.447014814761276E-2</v>
      </c>
      <c r="Y43" s="7">
        <f t="shared" si="40"/>
        <v>-9.0195612622467891E-4</v>
      </c>
      <c r="Z43" s="1">
        <v>12169.782909999998</v>
      </c>
      <c r="AA43" s="1">
        <v>8440.3815709999981</v>
      </c>
      <c r="AB43" s="1">
        <v>2803.799200999998</v>
      </c>
      <c r="AC43" s="8">
        <f t="shared" si="13"/>
        <v>2.4755464706454462</v>
      </c>
      <c r="AD43" s="8">
        <f t="shared" si="37"/>
        <v>2.8303909353791314</v>
      </c>
      <c r="AE43" s="8">
        <f t="shared" si="38"/>
        <v>2.1734776131873805</v>
      </c>
      <c r="AF43" s="7">
        <f t="shared" si="23"/>
        <v>9.9035736144448272E-4</v>
      </c>
      <c r="AG43" s="7">
        <f t="shared" si="41"/>
        <v>-1.1441717107863458E-2</v>
      </c>
      <c r="AH43" s="7">
        <f t="shared" si="42"/>
        <v>1.0365171611207868E-2</v>
      </c>
      <c r="AI43" s="1">
        <f t="shared" si="24"/>
        <v>33994.66565203348</v>
      </c>
      <c r="AJ43" s="1">
        <f t="shared" si="25"/>
        <v>6932.3702907891047</v>
      </c>
      <c r="AK43" s="1">
        <f t="shared" si="26"/>
        <v>1954.3690341673228</v>
      </c>
      <c r="AL43" s="10">
        <f t="shared" si="45"/>
        <v>10.747165611203259</v>
      </c>
      <c r="AM43" s="10">
        <f t="shared" si="45"/>
        <v>1.8218510460524389</v>
      </c>
      <c r="AN43" s="10">
        <f t="shared" si="45"/>
        <v>0.59700271143940398</v>
      </c>
      <c r="AO43" s="7">
        <f t="shared" si="27"/>
        <v>1.8276539118654789E-2</v>
      </c>
      <c r="AP43" s="7">
        <f t="shared" si="15"/>
        <v>2.8144496824265453E-2</v>
      </c>
      <c r="AQ43" s="7">
        <f t="shared" si="16"/>
        <v>2.0372115051398465E-2</v>
      </c>
      <c r="AR43" s="1">
        <f t="shared" si="28"/>
        <v>21860.547490244851</v>
      </c>
      <c r="AS43" s="1">
        <f t="shared" si="29"/>
        <v>5173.2697828490136</v>
      </c>
      <c r="AT43" s="1">
        <f t="shared" si="30"/>
        <v>1440.4610720737285</v>
      </c>
      <c r="AU43" s="1">
        <f t="shared" si="31"/>
        <v>4372.1094980489706</v>
      </c>
      <c r="AV43" s="1">
        <f t="shared" si="32"/>
        <v>1034.6539565698029</v>
      </c>
      <c r="AW43" s="1">
        <f t="shared" si="33"/>
        <v>288.09221441474568</v>
      </c>
      <c r="AX43">
        <v>0</v>
      </c>
      <c r="AY43">
        <v>0</v>
      </c>
      <c r="AZ43">
        <v>0</v>
      </c>
      <c r="BA43">
        <f t="shared" si="17"/>
        <v>0</v>
      </c>
      <c r="BB43">
        <f t="shared" si="18"/>
        <v>0</v>
      </c>
      <c r="BC43">
        <f t="shared" si="4"/>
        <v>0</v>
      </c>
      <c r="BD43">
        <f t="shared" si="4"/>
        <v>0</v>
      </c>
      <c r="BE43">
        <f t="shared" si="19"/>
        <v>0</v>
      </c>
      <c r="BF43">
        <f t="shared" si="5"/>
        <v>0</v>
      </c>
      <c r="BG43">
        <f t="shared" si="5"/>
        <v>0</v>
      </c>
      <c r="BH43">
        <f t="shared" si="44"/>
        <v>0</v>
      </c>
      <c r="BI43">
        <f t="shared" si="44"/>
        <v>0</v>
      </c>
      <c r="BJ43">
        <f t="shared" si="44"/>
        <v>0</v>
      </c>
      <c r="BK43" s="7">
        <f t="shared" si="34"/>
        <v>5.2327866650176941E-2</v>
      </c>
    </row>
    <row r="44" spans="1:63">
      <c r="A44">
        <v>1998</v>
      </c>
      <c r="B44" s="1">
        <v>1010.9977899999999</v>
      </c>
      <c r="C44" s="1">
        <v>2295.6016831510051</v>
      </c>
      <c r="D44" s="1">
        <v>2593.6893103358498</v>
      </c>
      <c r="E44" s="7">
        <f t="shared" si="20"/>
        <v>4.949025180586597E-3</v>
      </c>
      <c r="F44" s="7">
        <f t="shared" si="7"/>
        <v>1.0535666758227036E-2</v>
      </c>
      <c r="G44" s="7">
        <f t="shared" si="8"/>
        <v>1.9795443490672859E-2</v>
      </c>
      <c r="H44" s="1">
        <v>29349.287304409678</v>
      </c>
      <c r="I44" s="1">
        <v>4456.2507247019648</v>
      </c>
      <c r="J44" s="1">
        <v>1605.3543442916007</v>
      </c>
      <c r="K44" s="1">
        <f t="shared" si="9"/>
        <v>29030.021227256766</v>
      </c>
      <c r="L44" s="1">
        <f t="shared" si="0"/>
        <v>1941.212518447536</v>
      </c>
      <c r="M44" s="1">
        <f t="shared" si="1"/>
        <v>618.9462777574264</v>
      </c>
      <c r="N44" s="7">
        <f t="shared" si="21"/>
        <v>1.9572843685802921E-2</v>
      </c>
      <c r="O44" s="7">
        <f t="shared" si="10"/>
        <v>2.0073859041340292E-2</v>
      </c>
      <c r="P44" s="7">
        <f t="shared" si="11"/>
        <v>-1.8443809589431037E-2</v>
      </c>
      <c r="Q44" s="1">
        <v>4923.5516685127932</v>
      </c>
      <c r="R44" s="1">
        <v>3010.7499170000001</v>
      </c>
      <c r="S44" s="1">
        <v>1296.032194999997</v>
      </c>
      <c r="T44" s="1">
        <f t="shared" si="12"/>
        <v>167.75711169562331</v>
      </c>
      <c r="U44" s="1">
        <f t="shared" si="35"/>
        <v>675.62399492262864</v>
      </c>
      <c r="V44" s="1">
        <f t="shared" si="36"/>
        <v>807.31845876176374</v>
      </c>
      <c r="W44" s="7">
        <f t="shared" si="22"/>
        <v>-2.252769971002011E-2</v>
      </c>
      <c r="X44" s="7">
        <f t="shared" si="39"/>
        <v>-2.0564677476078597E-2</v>
      </c>
      <c r="Y44" s="7">
        <f t="shared" si="40"/>
        <v>3.6812710490077283E-3</v>
      </c>
      <c r="Z44" s="1">
        <v>12041.474579999998</v>
      </c>
      <c r="AA44" s="1">
        <v>8181.8507369999988</v>
      </c>
      <c r="AB44" s="1">
        <v>2751.0494060000037</v>
      </c>
      <c r="AC44" s="8">
        <f t="shared" si="13"/>
        <v>2.4456886797812856</v>
      </c>
      <c r="AD44" s="8">
        <f t="shared" si="37"/>
        <v>2.7175457818006472</v>
      </c>
      <c r="AE44" s="8">
        <f t="shared" si="38"/>
        <v>2.122670576096306</v>
      </c>
      <c r="AF44" s="7">
        <f t="shared" si="23"/>
        <v>-1.2061090841237965E-2</v>
      </c>
      <c r="AG44" s="7">
        <f t="shared" si="41"/>
        <v>-3.9869105065293287E-2</v>
      </c>
      <c r="AH44" s="7">
        <f t="shared" si="42"/>
        <v>-2.337591921021287E-2</v>
      </c>
      <c r="AI44" s="1">
        <f t="shared" si="24"/>
        <v>34967.308584879102</v>
      </c>
      <c r="AJ44" s="1">
        <f t="shared" si="25"/>
        <v>7273.7872182799974</v>
      </c>
      <c r="AK44" s="1">
        <f t="shared" si="26"/>
        <v>2047.0243451653362</v>
      </c>
      <c r="AL44" s="10">
        <f t="shared" si="45"/>
        <v>10.943586603911077</v>
      </c>
      <c r="AM44" s="10">
        <f t="shared" si="45"/>
        <v>1.8731261270323465</v>
      </c>
      <c r="AN44" s="10">
        <f t="shared" si="45"/>
        <v>0.60916491936284434</v>
      </c>
      <c r="AO44" s="7">
        <f t="shared" si="27"/>
        <v>1.8276539118654789E-2</v>
      </c>
      <c r="AP44" s="7">
        <f t="shared" si="15"/>
        <v>2.8144496824265453E-2</v>
      </c>
      <c r="AQ44" s="7">
        <f t="shared" si="16"/>
        <v>2.0372115051398465E-2</v>
      </c>
      <c r="AR44" s="1">
        <f t="shared" si="28"/>
        <v>22474.616270132079</v>
      </c>
      <c r="AS44" s="1">
        <f t="shared" si="29"/>
        <v>5415.4726604689613</v>
      </c>
      <c r="AT44" s="1">
        <f t="shared" si="30"/>
        <v>1506.9326701811926</v>
      </c>
      <c r="AU44" s="1">
        <f t="shared" si="31"/>
        <v>4494.9232540264156</v>
      </c>
      <c r="AV44" s="1">
        <f t="shared" si="32"/>
        <v>1083.0945320937924</v>
      </c>
      <c r="AW44" s="1">
        <f t="shared" si="33"/>
        <v>301.38653403623852</v>
      </c>
      <c r="AX44">
        <v>0</v>
      </c>
      <c r="AY44">
        <v>0</v>
      </c>
      <c r="AZ44">
        <v>0</v>
      </c>
      <c r="BA44">
        <f t="shared" si="17"/>
        <v>0</v>
      </c>
      <c r="BB44">
        <f t="shared" si="18"/>
        <v>0</v>
      </c>
      <c r="BC44">
        <f t="shared" si="4"/>
        <v>0</v>
      </c>
      <c r="BD44">
        <f t="shared" si="4"/>
        <v>0</v>
      </c>
      <c r="BE44">
        <f t="shared" si="19"/>
        <v>0</v>
      </c>
      <c r="BF44">
        <f t="shared" si="5"/>
        <v>0</v>
      </c>
      <c r="BG44">
        <f t="shared" si="5"/>
        <v>0</v>
      </c>
      <c r="BH44">
        <f t="shared" si="44"/>
        <v>0</v>
      </c>
      <c r="BI44">
        <f t="shared" si="44"/>
        <v>0</v>
      </c>
      <c r="BJ44">
        <f t="shared" si="44"/>
        <v>0</v>
      </c>
      <c r="BK44" s="7">
        <f t="shared" si="34"/>
        <v>4.0538539895418974E-2</v>
      </c>
    </row>
    <row r="45" spans="1:63">
      <c r="A45">
        <v>1999</v>
      </c>
      <c r="B45" s="1">
        <v>1016.099444687364</v>
      </c>
      <c r="C45" s="1">
        <v>2318.3444246393583</v>
      </c>
      <c r="D45" s="1">
        <v>2644.3117258877164</v>
      </c>
      <c r="E45" s="7">
        <f t="shared" si="20"/>
        <v>5.0461581002705369E-3</v>
      </c>
      <c r="F45" s="7">
        <f t="shared" si="7"/>
        <v>9.9070939245591294E-3</v>
      </c>
      <c r="G45" s="7">
        <f t="shared" si="8"/>
        <v>1.9517532554934824E-2</v>
      </c>
      <c r="H45" s="1">
        <v>30304.422613411276</v>
      </c>
      <c r="I45" s="1">
        <v>4567.4020067723022</v>
      </c>
      <c r="J45" s="1">
        <v>1711.2228846591615</v>
      </c>
      <c r="K45" s="1">
        <f t="shared" si="9"/>
        <v>29824.268453109347</v>
      </c>
      <c r="L45" s="1">
        <f t="shared" si="0"/>
        <v>1970.1136544811745</v>
      </c>
      <c r="M45" s="1">
        <f t="shared" si="1"/>
        <v>647.13356897613517</v>
      </c>
      <c r="N45" s="7">
        <f t="shared" si="21"/>
        <v>2.7359512403899E-2</v>
      </c>
      <c r="O45" s="7">
        <f t="shared" si="10"/>
        <v>1.4888187542058562E-2</v>
      </c>
      <c r="P45" s="7">
        <f t="shared" si="11"/>
        <v>4.5540771843458394E-2</v>
      </c>
      <c r="Q45" s="1">
        <v>5003.451776554014</v>
      </c>
      <c r="R45" s="1">
        <v>3065.5222919999997</v>
      </c>
      <c r="S45" s="1">
        <v>1362.6443110000027</v>
      </c>
      <c r="T45" s="1">
        <f t="shared" si="12"/>
        <v>165.10632261113358</v>
      </c>
      <c r="U45" s="1">
        <f t="shared" si="35"/>
        <v>671.17417898722408</v>
      </c>
      <c r="V45" s="1">
        <f t="shared" si="36"/>
        <v>796.29855538743095</v>
      </c>
      <c r="W45" s="7">
        <f t="shared" si="22"/>
        <v>-1.580135147593198E-2</v>
      </c>
      <c r="X45" s="7">
        <f t="shared" si="39"/>
        <v>-6.5862313488646018E-3</v>
      </c>
      <c r="Y45" s="7">
        <f t="shared" si="40"/>
        <v>-1.3650007942633602E-2</v>
      </c>
      <c r="Z45" s="1">
        <v>11967.936561999999</v>
      </c>
      <c r="AA45" s="1">
        <v>8247.3836940000001</v>
      </c>
      <c r="AB45" s="1">
        <v>2846.3143990000026</v>
      </c>
      <c r="AC45" s="8">
        <f t="shared" si="13"/>
        <v>2.3919360266608938</v>
      </c>
      <c r="AD45" s="8">
        <f t="shared" si="37"/>
        <v>2.6903682010478107</v>
      </c>
      <c r="AE45" s="8">
        <f t="shared" si="38"/>
        <v>2.0888168511936764</v>
      </c>
      <c r="AF45" s="7">
        <f t="shared" si="23"/>
        <v>-2.1978534539072614E-2</v>
      </c>
      <c r="AG45" s="7">
        <f t="shared" si="41"/>
        <v>-1.0000781195608321E-2</v>
      </c>
      <c r="AH45" s="7">
        <f t="shared" si="42"/>
        <v>-1.5948647559287488E-2</v>
      </c>
      <c r="AI45" s="1">
        <f t="shared" si="24"/>
        <v>35965.500980417608</v>
      </c>
      <c r="AJ45" s="1">
        <f t="shared" si="25"/>
        <v>7629.5030285457906</v>
      </c>
      <c r="AK45" s="1">
        <f t="shared" si="26"/>
        <v>2143.7084446850413</v>
      </c>
      <c r="AL45" s="10">
        <f t="shared" si="45"/>
        <v>11.143597492575845</v>
      </c>
      <c r="AM45" s="10">
        <f t="shared" si="45"/>
        <v>1.925844319366057</v>
      </c>
      <c r="AN45" s="10">
        <f t="shared" si="45"/>
        <v>0.62157489718538006</v>
      </c>
      <c r="AO45" s="7">
        <f t="shared" si="27"/>
        <v>1.8276539118654789E-2</v>
      </c>
      <c r="AP45" s="7">
        <f t="shared" si="15"/>
        <v>2.8144496824265453E-2</v>
      </c>
      <c r="AQ45" s="7">
        <f t="shared" si="16"/>
        <v>2.0372115051398465E-2</v>
      </c>
      <c r="AR45" s="1">
        <f t="shared" si="28"/>
        <v>23107.428133150974</v>
      </c>
      <c r="AS45" s="1">
        <f t="shared" si="29"/>
        <v>5665.8202557379309</v>
      </c>
      <c r="AT45" s="1">
        <f t="shared" si="30"/>
        <v>1576.0744592621879</v>
      </c>
      <c r="AU45" s="1">
        <f t="shared" si="31"/>
        <v>4621.4856266301949</v>
      </c>
      <c r="AV45" s="1">
        <f t="shared" si="32"/>
        <v>1133.1640511475862</v>
      </c>
      <c r="AW45" s="1">
        <f t="shared" si="33"/>
        <v>315.21489185243763</v>
      </c>
      <c r="AX45">
        <v>0</v>
      </c>
      <c r="AY45">
        <v>0</v>
      </c>
      <c r="AZ45">
        <v>0</v>
      </c>
      <c r="BA45">
        <f t="shared" si="17"/>
        <v>0</v>
      </c>
      <c r="BB45">
        <f t="shared" si="18"/>
        <v>0</v>
      </c>
      <c r="BC45">
        <f t="shared" si="4"/>
        <v>0</v>
      </c>
      <c r="BD45">
        <f t="shared" si="4"/>
        <v>0</v>
      </c>
      <c r="BE45">
        <f t="shared" si="19"/>
        <v>0</v>
      </c>
      <c r="BF45">
        <f t="shared" si="5"/>
        <v>0</v>
      </c>
      <c r="BG45">
        <f t="shared" si="5"/>
        <v>0</v>
      </c>
      <c r="BH45">
        <f t="shared" si="44"/>
        <v>0</v>
      </c>
      <c r="BI45">
        <f t="shared" si="44"/>
        <v>0</v>
      </c>
      <c r="BJ45">
        <f t="shared" si="44"/>
        <v>0</v>
      </c>
      <c r="BK45" s="7">
        <f t="shared" si="34"/>
        <v>4.9542836593907874E-2</v>
      </c>
    </row>
    <row r="46" spans="1:63">
      <c r="A46">
        <v>2000</v>
      </c>
      <c r="B46" s="1">
        <v>1021.3869253897432</v>
      </c>
      <c r="C46" s="1">
        <v>2340.7400262964893</v>
      </c>
      <c r="D46" s="1">
        <v>2695.1585985000002</v>
      </c>
      <c r="E46" s="7">
        <f t="shared" si="20"/>
        <v>5.2037039583325839E-3</v>
      </c>
      <c r="F46" s="7">
        <f t="shared" si="7"/>
        <v>9.6601701710541388E-3</v>
      </c>
      <c r="G46" s="7">
        <f t="shared" si="8"/>
        <v>1.9228774018771988E-2</v>
      </c>
      <c r="H46" s="1">
        <v>31489.354732687403</v>
      </c>
      <c r="I46" s="1">
        <v>4857.9759807161954</v>
      </c>
      <c r="J46" s="1">
        <v>1791.4695940486436</v>
      </c>
      <c r="K46" s="1">
        <f t="shared" si="9"/>
        <v>30829.995910385893</v>
      </c>
      <c r="L46" s="1">
        <f t="shared" si="0"/>
        <v>2075.40176445928</v>
      </c>
      <c r="M46" s="1">
        <f t="shared" si="1"/>
        <v>664.69913683213008</v>
      </c>
      <c r="N46" s="7">
        <f t="shared" si="21"/>
        <v>3.3721781268760465E-2</v>
      </c>
      <c r="O46" s="7">
        <f t="shared" si="10"/>
        <v>5.3442657858149278E-2</v>
      </c>
      <c r="P46" s="7">
        <f t="shared" si="11"/>
        <v>2.7143651168933136E-2</v>
      </c>
      <c r="Q46" s="1">
        <v>5111.4069775856251</v>
      </c>
      <c r="R46" s="1">
        <v>3101.4461630000005</v>
      </c>
      <c r="S46" s="1">
        <v>1397.2536969999974</v>
      </c>
      <c r="T46" s="1">
        <f t="shared" si="12"/>
        <v>162.32174399813118</v>
      </c>
      <c r="U46" s="1">
        <f t="shared" si="35"/>
        <v>638.42352768132957</v>
      </c>
      <c r="V46" s="1">
        <f t="shared" si="36"/>
        <v>779.94831820855222</v>
      </c>
      <c r="W46" s="7">
        <f t="shared" si="22"/>
        <v>-1.6865366322528885E-2</v>
      </c>
      <c r="X46" s="7">
        <f t="shared" si="39"/>
        <v>-4.8796053738708989E-2</v>
      </c>
      <c r="Y46" s="7">
        <f t="shared" si="40"/>
        <v>-2.0532797740570707E-2</v>
      </c>
      <c r="Z46" s="1">
        <v>12100.307928</v>
      </c>
      <c r="AA46" s="1">
        <v>8503.7693329999984</v>
      </c>
      <c r="AB46" s="1">
        <v>3003.9440609999983</v>
      </c>
      <c r="AC46" s="8">
        <f t="shared" si="13"/>
        <v>2.3673145145870551</v>
      </c>
      <c r="AD46" s="8">
        <f t="shared" si="37"/>
        <v>2.7418723028144973</v>
      </c>
      <c r="AE46" s="8">
        <f t="shared" si="38"/>
        <v>2.1498916534983441</v>
      </c>
      <c r="AF46" s="7">
        <f t="shared" si="23"/>
        <v>-1.0293549576327887E-2</v>
      </c>
      <c r="AG46" s="7">
        <f t="shared" si="41"/>
        <v>1.9143885861655496E-2</v>
      </c>
      <c r="AH46" s="7">
        <f t="shared" si="42"/>
        <v>2.9238945611610667E-2</v>
      </c>
      <c r="AI46" s="1">
        <f t="shared" si="24"/>
        <v>36990.436509006046</v>
      </c>
      <c r="AJ46" s="1">
        <f t="shared" si="25"/>
        <v>7999.7167768387981</v>
      </c>
      <c r="AK46" s="1">
        <f t="shared" si="26"/>
        <v>2244.552492068975</v>
      </c>
      <c r="AL46" s="10">
        <f t="shared" si="45"/>
        <v>11.347263888071451</v>
      </c>
      <c r="AM46" s="10">
        <f t="shared" si="45"/>
        <v>1.9800462386964848</v>
      </c>
      <c r="AN46" s="10">
        <f t="shared" si="45"/>
        <v>0.63423769250390183</v>
      </c>
      <c r="AO46" s="7">
        <f t="shared" si="27"/>
        <v>1.8276539118654789E-2</v>
      </c>
      <c r="AP46" s="7">
        <f t="shared" si="15"/>
        <v>2.8144496824265453E-2</v>
      </c>
      <c r="AQ46" s="7">
        <f t="shared" si="16"/>
        <v>2.0372115051398465E-2</v>
      </c>
      <c r="AR46" s="1">
        <f t="shared" si="28"/>
        <v>23760.812181082052</v>
      </c>
      <c r="AS46" s="1">
        <f t="shared" si="29"/>
        <v>5926.1521800493883</v>
      </c>
      <c r="AT46" s="1">
        <f t="shared" si="30"/>
        <v>1647.9554347986477</v>
      </c>
      <c r="AU46" s="1">
        <f t="shared" si="31"/>
        <v>4752.1624362164102</v>
      </c>
      <c r="AV46" s="1">
        <f t="shared" si="32"/>
        <v>1185.2304360098776</v>
      </c>
      <c r="AW46" s="1">
        <f t="shared" si="33"/>
        <v>329.59108695972958</v>
      </c>
      <c r="AX46">
        <v>0</v>
      </c>
      <c r="AY46">
        <v>0</v>
      </c>
      <c r="AZ46">
        <v>0</v>
      </c>
      <c r="BA46">
        <f t="shared" si="17"/>
        <v>0</v>
      </c>
      <c r="BB46">
        <f t="shared" si="18"/>
        <v>0</v>
      </c>
      <c r="BC46">
        <f t="shared" si="4"/>
        <v>0</v>
      </c>
      <c r="BD46">
        <f t="shared" si="4"/>
        <v>0</v>
      </c>
      <c r="BE46">
        <f t="shared" si="19"/>
        <v>0</v>
      </c>
      <c r="BF46">
        <f t="shared" si="5"/>
        <v>0</v>
      </c>
      <c r="BG46">
        <f t="shared" si="5"/>
        <v>0</v>
      </c>
      <c r="BH46">
        <f t="shared" si="44"/>
        <v>0</v>
      </c>
      <c r="BI46">
        <f t="shared" si="44"/>
        <v>0</v>
      </c>
      <c r="BJ46">
        <f t="shared" si="44"/>
        <v>0</v>
      </c>
      <c r="BK46" s="7">
        <f t="shared" si="34"/>
        <v>5.901072102361879E-2</v>
      </c>
    </row>
    <row r="47" spans="1:63">
      <c r="A47">
        <v>2001</v>
      </c>
      <c r="B47" s="1">
        <v>1026.6329350185113</v>
      </c>
      <c r="C47" s="1">
        <v>2362.0325764534805</v>
      </c>
      <c r="D47" s="1">
        <v>2745.6659652976127</v>
      </c>
      <c r="E47" s="7">
        <f t="shared" si="20"/>
        <v>5.1361628961192896E-3</v>
      </c>
      <c r="F47" s="7">
        <f t="shared" si="7"/>
        <v>9.0965036346561945E-3</v>
      </c>
      <c r="G47" s="7">
        <f t="shared" si="8"/>
        <v>1.8740035122876586E-2</v>
      </c>
      <c r="H47" s="1">
        <v>31963.694563355872</v>
      </c>
      <c r="I47" s="1">
        <v>4979.9615592115251</v>
      </c>
      <c r="J47" s="1">
        <v>1852.4547725528</v>
      </c>
      <c r="K47" s="1">
        <f t="shared" si="9"/>
        <v>31134.49166987764</v>
      </c>
      <c r="L47" s="1">
        <f t="shared" si="0"/>
        <v>2108.3373738599257</v>
      </c>
      <c r="M47" s="1">
        <f t="shared" si="1"/>
        <v>674.68322657086435</v>
      </c>
      <c r="N47" s="7">
        <f t="shared" si="21"/>
        <v>9.8766071969917935E-3</v>
      </c>
      <c r="O47" s="7">
        <f t="shared" si="10"/>
        <v>1.586951016649385E-2</v>
      </c>
      <c r="P47" s="7">
        <f t="shared" si="11"/>
        <v>1.5020464425931301E-2</v>
      </c>
      <c r="Q47" s="1">
        <v>5100.604075644359</v>
      </c>
      <c r="R47" s="1">
        <v>3126.4575990000003</v>
      </c>
      <c r="S47" s="1">
        <v>1431.637252999999</v>
      </c>
      <c r="T47" s="1">
        <f t="shared" si="12"/>
        <v>159.57492227734659</v>
      </c>
      <c r="U47" s="1">
        <f t="shared" si="35"/>
        <v>627.8075767908158</v>
      </c>
      <c r="V47" s="1">
        <f t="shared" si="36"/>
        <v>772.83249999518864</v>
      </c>
      <c r="W47" s="7">
        <f t="shared" si="22"/>
        <v>-1.6922081128060151E-2</v>
      </c>
      <c r="X47" s="7">
        <f t="shared" si="39"/>
        <v>-1.6628382931107688E-2</v>
      </c>
      <c r="Y47" s="7">
        <f t="shared" si="40"/>
        <v>-9.1234483711789549E-3</v>
      </c>
      <c r="Z47" s="1">
        <v>12046.245347</v>
      </c>
      <c r="AA47" s="1">
        <v>8624.1202730000005</v>
      </c>
      <c r="AB47" s="1">
        <v>3073.0120059999972</v>
      </c>
      <c r="AC47" s="8">
        <f t="shared" si="13"/>
        <v>2.3617291537136604</v>
      </c>
      <c r="AD47" s="8">
        <f t="shared" si="37"/>
        <v>2.7584318673499464</v>
      </c>
      <c r="AE47" s="8">
        <f t="shared" si="38"/>
        <v>2.146501845743741</v>
      </c>
      <c r="AF47" s="7">
        <f t="shared" si="23"/>
        <v>-2.3593657872574836E-3</v>
      </c>
      <c r="AG47" s="7">
        <f t="shared" si="41"/>
        <v>6.039509760702888E-3</v>
      </c>
      <c r="AH47" s="7">
        <f t="shared" si="42"/>
        <v>-1.5767342270887053E-3</v>
      </c>
      <c r="AI47" s="1">
        <f t="shared" si="24"/>
        <v>38043.55529432185</v>
      </c>
      <c r="AJ47" s="1">
        <f t="shared" si="25"/>
        <v>8384.9755351647964</v>
      </c>
      <c r="AK47" s="1">
        <f t="shared" si="26"/>
        <v>2349.6883298218072</v>
      </c>
      <c r="AL47" s="10">
        <f t="shared" si="45"/>
        <v>11.554652600411488</v>
      </c>
      <c r="AM47" s="10">
        <f t="shared" si="45"/>
        <v>2.0357736437733767</v>
      </c>
      <c r="AN47" s="10">
        <f t="shared" si="45"/>
        <v>0.64715845574552477</v>
      </c>
      <c r="AO47" s="7">
        <f t="shared" si="27"/>
        <v>1.8276539118654789E-2</v>
      </c>
      <c r="AP47" s="7">
        <f t="shared" si="15"/>
        <v>2.8144496824265453E-2</v>
      </c>
      <c r="AQ47" s="7">
        <f t="shared" si="16"/>
        <v>2.0372115051398465E-2</v>
      </c>
      <c r="AR47" s="1">
        <f t="shared" si="28"/>
        <v>24431.226270573265</v>
      </c>
      <c r="AS47" s="1">
        <f t="shared" si="29"/>
        <v>6195.2459691386066</v>
      </c>
      <c r="AT47" s="1">
        <f t="shared" si="30"/>
        <v>1722.3874098339477</v>
      </c>
      <c r="AU47" s="1">
        <f t="shared" si="31"/>
        <v>4886.2452541146531</v>
      </c>
      <c r="AV47" s="1">
        <f t="shared" si="32"/>
        <v>1239.0491938277214</v>
      </c>
      <c r="AW47" s="1">
        <f t="shared" si="33"/>
        <v>344.47748196678958</v>
      </c>
      <c r="AX47">
        <v>0</v>
      </c>
      <c r="AY47">
        <v>0</v>
      </c>
      <c r="AZ47">
        <v>0</v>
      </c>
      <c r="BA47">
        <f t="shared" si="17"/>
        <v>0</v>
      </c>
      <c r="BB47">
        <f t="shared" si="18"/>
        <v>0</v>
      </c>
      <c r="BC47">
        <f t="shared" si="4"/>
        <v>0</v>
      </c>
      <c r="BD47">
        <f t="shared" si="4"/>
        <v>0</v>
      </c>
      <c r="BE47">
        <f t="shared" si="19"/>
        <v>0</v>
      </c>
      <c r="BF47">
        <f t="shared" si="5"/>
        <v>0</v>
      </c>
      <c r="BG47">
        <f t="shared" si="5"/>
        <v>0</v>
      </c>
      <c r="BH47">
        <f t="shared" si="44"/>
        <v>0</v>
      </c>
      <c r="BI47">
        <f t="shared" si="44"/>
        <v>0</v>
      </c>
      <c r="BJ47">
        <f t="shared" si="44"/>
        <v>0</v>
      </c>
      <c r="BK47" s="7">
        <f t="shared" si="34"/>
        <v>3.4458438866883351E-2</v>
      </c>
    </row>
    <row r="48" spans="1:63">
      <c r="A48">
        <v>2002</v>
      </c>
      <c r="B48" s="1">
        <v>1032.2757380515375</v>
      </c>
      <c r="C48" s="1">
        <v>2382.3191127016171</v>
      </c>
      <c r="D48" s="1">
        <v>2795.5879138582422</v>
      </c>
      <c r="E48" s="7">
        <f t="shared" si="20"/>
        <v>5.4964173080269685E-3</v>
      </c>
      <c r="F48" s="7">
        <f t="shared" si="7"/>
        <v>8.5885929137337058E-3</v>
      </c>
      <c r="G48" s="7">
        <f t="shared" si="8"/>
        <v>1.818209104515689E-2</v>
      </c>
      <c r="H48" s="1">
        <v>32416.968480138978</v>
      </c>
      <c r="I48" s="1">
        <v>5081.7762440753195</v>
      </c>
      <c r="J48" s="1">
        <v>1923.7687769782697</v>
      </c>
      <c r="K48" s="1">
        <f t="shared" si="9"/>
        <v>31403.400550057802</v>
      </c>
      <c r="L48" s="1">
        <f t="shared" si="0"/>
        <v>2133.1215524323447</v>
      </c>
      <c r="M48" s="1">
        <f t="shared" si="1"/>
        <v>688.1446179681185</v>
      </c>
      <c r="N48" s="7">
        <f t="shared" si="21"/>
        <v>8.6370088528000544E-3</v>
      </c>
      <c r="O48" s="7">
        <f t="shared" si="10"/>
        <v>1.1755319086833138E-2</v>
      </c>
      <c r="P48" s="7">
        <f t="shared" si="11"/>
        <v>1.9952165500946029E-2</v>
      </c>
      <c r="Q48" s="1">
        <v>5132.3867836667778</v>
      </c>
      <c r="R48" s="1">
        <v>3256.2533880000001</v>
      </c>
      <c r="S48" s="1">
        <v>1475.5870919999988</v>
      </c>
      <c r="T48" s="1">
        <f t="shared" si="12"/>
        <v>158.32408224141182</v>
      </c>
      <c r="U48" s="1">
        <f t="shared" si="35"/>
        <v>640.77071315297712</v>
      </c>
      <c r="V48" s="1">
        <f t="shared" si="36"/>
        <v>767.02933827513027</v>
      </c>
      <c r="W48" s="7">
        <f t="shared" si="22"/>
        <v>-7.838575247812285E-3</v>
      </c>
      <c r="X48" s="7">
        <f t="shared" si="39"/>
        <v>2.0648263642222053E-2</v>
      </c>
      <c r="Y48" s="7">
        <f t="shared" si="40"/>
        <v>-7.508951448204515E-3</v>
      </c>
      <c r="Z48" s="1">
        <v>12116.098030000003</v>
      </c>
      <c r="AA48" s="1">
        <v>8876.3915379999999</v>
      </c>
      <c r="AB48" s="1">
        <v>3149.4066169999987</v>
      </c>
      <c r="AC48" s="8">
        <f t="shared" si="13"/>
        <v>2.3607141356840198</v>
      </c>
      <c r="AD48" s="8">
        <f t="shared" si="37"/>
        <v>2.725952338571509</v>
      </c>
      <c r="AE48" s="8">
        <f t="shared" si="38"/>
        <v>2.1343413981287398</v>
      </c>
      <c r="AF48" s="7">
        <f t="shared" si="23"/>
        <v>-4.2977749080352901E-4</v>
      </c>
      <c r="AG48" s="7">
        <f t="shared" si="41"/>
        <v>-1.1774635133417588E-2</v>
      </c>
      <c r="AH48" s="7">
        <f t="shared" si="42"/>
        <v>-5.6652397663267129E-3</v>
      </c>
      <c r="AI48" s="1">
        <f t="shared" si="24"/>
        <v>39125.445019004321</v>
      </c>
      <c r="AJ48" s="1">
        <f t="shared" si="25"/>
        <v>8785.5271754760379</v>
      </c>
      <c r="AK48" s="1">
        <f t="shared" si="26"/>
        <v>2459.1969788064162</v>
      </c>
      <c r="AL48" s="10">
        <f t="shared" si="45"/>
        <v>11.765831660665375</v>
      </c>
      <c r="AM48" s="10">
        <f t="shared" si="45"/>
        <v>2.0930694686254796</v>
      </c>
      <c r="AN48" s="10">
        <f t="shared" si="45"/>
        <v>0.66034244226245797</v>
      </c>
      <c r="AO48" s="7">
        <f t="shared" si="27"/>
        <v>1.8276539118654789E-2</v>
      </c>
      <c r="AP48" s="7">
        <f t="shared" si="15"/>
        <v>2.8144496824265453E-2</v>
      </c>
      <c r="AQ48" s="7">
        <f t="shared" si="16"/>
        <v>2.0372115051398465E-2</v>
      </c>
      <c r="AR48" s="1">
        <f t="shared" si="28"/>
        <v>25127.603155999848</v>
      </c>
      <c r="AS48" s="1">
        <f t="shared" si="29"/>
        <v>6473.4702433036846</v>
      </c>
      <c r="AT48" s="1">
        <f t="shared" si="30"/>
        <v>1799.3116766734231</v>
      </c>
      <c r="AU48" s="1">
        <f t="shared" si="31"/>
        <v>5025.52063119997</v>
      </c>
      <c r="AV48" s="1">
        <f t="shared" si="32"/>
        <v>1294.6940486607371</v>
      </c>
      <c r="AW48" s="1">
        <f t="shared" si="33"/>
        <v>359.86233533468464</v>
      </c>
      <c r="AX48">
        <v>0</v>
      </c>
      <c r="AY48">
        <v>0</v>
      </c>
      <c r="AZ48">
        <v>0</v>
      </c>
      <c r="BA48">
        <f t="shared" si="17"/>
        <v>0</v>
      </c>
      <c r="BB48">
        <f t="shared" si="18"/>
        <v>0</v>
      </c>
      <c r="BC48">
        <f t="shared" si="4"/>
        <v>0</v>
      </c>
      <c r="BD48">
        <f t="shared" si="4"/>
        <v>0</v>
      </c>
      <c r="BE48">
        <f t="shared" si="19"/>
        <v>0</v>
      </c>
      <c r="BF48">
        <f t="shared" si="5"/>
        <v>0</v>
      </c>
      <c r="BG48">
        <f t="shared" si="5"/>
        <v>0</v>
      </c>
      <c r="BH48">
        <f t="shared" si="44"/>
        <v>0</v>
      </c>
      <c r="BI48">
        <f t="shared" si="44"/>
        <v>0</v>
      </c>
      <c r="BJ48">
        <f t="shared" si="44"/>
        <v>0</v>
      </c>
      <c r="BK48" s="7">
        <f t="shared" si="34"/>
        <v>3.3734789113614133E-2</v>
      </c>
    </row>
    <row r="49" spans="1:63">
      <c r="A49">
        <v>2003</v>
      </c>
      <c r="B49" s="1">
        <v>1038.1515319868606</v>
      </c>
      <c r="C49" s="1">
        <v>2402.1074281187712</v>
      </c>
      <c r="D49" s="1">
        <v>2845.135365285234</v>
      </c>
      <c r="E49" s="7">
        <f t="shared" si="20"/>
        <v>5.692077919426719E-3</v>
      </c>
      <c r="F49" s="7">
        <f t="shared" si="7"/>
        <v>8.3063244179379936E-3</v>
      </c>
      <c r="G49" s="7">
        <f t="shared" si="8"/>
        <v>1.772344599909581E-2</v>
      </c>
      <c r="H49" s="1">
        <v>32956.284723439559</v>
      </c>
      <c r="I49" s="1">
        <v>5356.7153753255743</v>
      </c>
      <c r="J49" s="1">
        <v>2040.1808997186117</v>
      </c>
      <c r="K49" s="1">
        <f t="shared" si="9"/>
        <v>31745.15830108766</v>
      </c>
      <c r="L49" s="1">
        <f t="shared" si="0"/>
        <v>2230.0065819790279</v>
      </c>
      <c r="M49" s="1">
        <f t="shared" si="1"/>
        <v>717.07691824149015</v>
      </c>
      <c r="N49" s="7">
        <f t="shared" si="21"/>
        <v>1.088282622402903E-2</v>
      </c>
      <c r="O49" s="7">
        <f t="shared" si="10"/>
        <v>4.5419366484862334E-2</v>
      </c>
      <c r="P49" s="7">
        <f t="shared" si="11"/>
        <v>4.204392436985116E-2</v>
      </c>
      <c r="Q49" s="1">
        <v>5194.9541768495219</v>
      </c>
      <c r="R49" s="1">
        <v>3486.4671149999999</v>
      </c>
      <c r="S49" s="1">
        <v>1520.889290999999</v>
      </c>
      <c r="T49" s="1">
        <f t="shared" si="12"/>
        <v>157.63166935970503</v>
      </c>
      <c r="U49" s="1">
        <f t="shared" si="35"/>
        <v>650.85913114958009</v>
      </c>
      <c r="V49" s="1">
        <f t="shared" si="36"/>
        <v>745.46786082046196</v>
      </c>
      <c r="W49" s="7">
        <f t="shared" si="22"/>
        <v>-4.3733895179066673E-3</v>
      </c>
      <c r="X49" s="7">
        <f t="shared" si="39"/>
        <v>1.5744193343297352E-2</v>
      </c>
      <c r="Y49" s="7">
        <f t="shared" si="40"/>
        <v>-2.8110368637469629E-2</v>
      </c>
      <c r="Z49" s="1">
        <v>12307.647442</v>
      </c>
      <c r="AA49" s="1">
        <v>9938.5197530000005</v>
      </c>
      <c r="AB49" s="1">
        <v>3321.7446160000018</v>
      </c>
      <c r="AC49" s="8">
        <f t="shared" si="13"/>
        <v>2.3691541875089199</v>
      </c>
      <c r="AD49" s="8">
        <f t="shared" si="37"/>
        <v>2.8505990233612173</v>
      </c>
      <c r="AE49" s="8">
        <f t="shared" si="38"/>
        <v>2.1840804821604887</v>
      </c>
      <c r="AF49" s="7">
        <f t="shared" si="23"/>
        <v>3.57521128768723E-3</v>
      </c>
      <c r="AG49" s="7">
        <f t="shared" si="41"/>
        <v>4.5725922286310894E-2</v>
      </c>
      <c r="AH49" s="7">
        <f t="shared" si="42"/>
        <v>2.3304183705267212E-2</v>
      </c>
      <c r="AI49" s="1">
        <f t="shared" si="24"/>
        <v>40238.42114830386</v>
      </c>
      <c r="AJ49" s="1">
        <f t="shared" si="25"/>
        <v>9201.6685065891706</v>
      </c>
      <c r="AK49" s="1">
        <f t="shared" si="26"/>
        <v>2573.1396162604592</v>
      </c>
      <c r="AL49" s="10">
        <f t="shared" si="45"/>
        <v>11.980870343275033</v>
      </c>
      <c r="AM49" s="10">
        <f t="shared" si="45"/>
        <v>2.1519778556381763</v>
      </c>
      <c r="AN49" s="10">
        <f t="shared" si="45"/>
        <v>0.67379501446955026</v>
      </c>
      <c r="AO49" s="7">
        <f t="shared" si="27"/>
        <v>1.8276539118654789E-2</v>
      </c>
      <c r="AP49" s="7">
        <f t="shared" si="15"/>
        <v>2.8144496824265453E-2</v>
      </c>
      <c r="AQ49" s="7">
        <f t="shared" si="16"/>
        <v>2.0372115051398465E-2</v>
      </c>
      <c r="AR49" s="1">
        <f t="shared" si="28"/>
        <v>25847.893402392863</v>
      </c>
      <c r="AS49" s="1">
        <f t="shared" si="29"/>
        <v>6762.1539786963049</v>
      </c>
      <c r="AT49" s="1">
        <f t="shared" si="30"/>
        <v>1878.8962978298321</v>
      </c>
      <c r="AU49" s="1">
        <f t="shared" si="31"/>
        <v>5169.578680478573</v>
      </c>
      <c r="AV49" s="1">
        <f t="shared" si="32"/>
        <v>1352.4307957392612</v>
      </c>
      <c r="AW49" s="1">
        <f t="shared" si="33"/>
        <v>375.77925956596641</v>
      </c>
      <c r="AX49">
        <v>0</v>
      </c>
      <c r="AY49">
        <v>0</v>
      </c>
      <c r="AZ49">
        <v>0</v>
      </c>
      <c r="BA49">
        <f t="shared" si="17"/>
        <v>0</v>
      </c>
      <c r="BB49">
        <f t="shared" si="18"/>
        <v>0</v>
      </c>
      <c r="BC49">
        <f t="shared" si="4"/>
        <v>0</v>
      </c>
      <c r="BD49">
        <f t="shared" si="4"/>
        <v>0</v>
      </c>
      <c r="BE49">
        <f t="shared" si="19"/>
        <v>0</v>
      </c>
      <c r="BF49">
        <f t="shared" si="5"/>
        <v>0</v>
      </c>
      <c r="BG49">
        <f t="shared" si="5"/>
        <v>0</v>
      </c>
      <c r="BH49">
        <f t="shared" si="44"/>
        <v>0</v>
      </c>
      <c r="BI49">
        <f t="shared" si="44"/>
        <v>0</v>
      </c>
      <c r="BJ49">
        <f t="shared" si="44"/>
        <v>0</v>
      </c>
      <c r="BK49" s="7">
        <f t="shared" si="34"/>
        <v>4.135893874752436E-2</v>
      </c>
    </row>
    <row r="50" spans="1:63">
      <c r="A50">
        <v>2004</v>
      </c>
      <c r="B50" s="1">
        <v>1044.0850101629071</v>
      </c>
      <c r="C50" s="1">
        <v>2421.785715756731</v>
      </c>
      <c r="D50" s="1">
        <v>2894.5926573030679</v>
      </c>
      <c r="E50" s="7">
        <f t="shared" si="20"/>
        <v>5.7154259211955605E-3</v>
      </c>
      <c r="F50" s="7">
        <f t="shared" si="7"/>
        <v>8.1920930794385782E-3</v>
      </c>
      <c r="G50" s="7">
        <f t="shared" si="8"/>
        <v>1.7383106836069917E-2</v>
      </c>
      <c r="H50" s="1">
        <v>33918.432971349408</v>
      </c>
      <c r="I50" s="1">
        <v>5777.5246414813882</v>
      </c>
      <c r="J50" s="1">
        <v>2176.7221841222781</v>
      </c>
      <c r="K50" s="1">
        <f t="shared" si="9"/>
        <v>32486.275199044536</v>
      </c>
      <c r="L50" s="1">
        <f t="shared" si="0"/>
        <v>2385.6465102966781</v>
      </c>
      <c r="M50" s="1">
        <f t="shared" si="1"/>
        <v>751.99602908906718</v>
      </c>
      <c r="N50" s="7">
        <f t="shared" si="21"/>
        <v>2.3345824611354482E-2</v>
      </c>
      <c r="O50" s="7">
        <f t="shared" si="10"/>
        <v>6.9793483828880509E-2</v>
      </c>
      <c r="P50" s="7">
        <f t="shared" si="11"/>
        <v>4.8696464715682453E-2</v>
      </c>
      <c r="Q50" s="1">
        <v>5288.8632587630309</v>
      </c>
      <c r="R50" s="1">
        <v>3808.7908609999999</v>
      </c>
      <c r="S50" s="1">
        <v>1610.8779310000004</v>
      </c>
      <c r="T50" s="1">
        <f t="shared" si="12"/>
        <v>155.92887982857243</v>
      </c>
      <c r="U50" s="1">
        <f t="shared" si="35"/>
        <v>659.2426856397459</v>
      </c>
      <c r="V50" s="1">
        <f t="shared" si="36"/>
        <v>740.04755533355137</v>
      </c>
      <c r="W50" s="7">
        <f t="shared" si="22"/>
        <v>-1.0802331397296472E-2</v>
      </c>
      <c r="X50" s="7">
        <f t="shared" si="39"/>
        <v>1.2880751131751689E-2</v>
      </c>
      <c r="Y50" s="7">
        <f t="shared" si="40"/>
        <v>-7.2710116314672613E-3</v>
      </c>
      <c r="Z50" s="1">
        <v>12462.347170999999</v>
      </c>
      <c r="AA50" s="1">
        <v>10839.923358</v>
      </c>
      <c r="AB50" s="1">
        <v>3548.4458899999972</v>
      </c>
      <c r="AC50" s="8">
        <f t="shared" si="13"/>
        <v>2.3563375646650235</v>
      </c>
      <c r="AD50" s="8">
        <f t="shared" si="37"/>
        <v>2.8460274542755997</v>
      </c>
      <c r="AE50" s="8">
        <f t="shared" si="38"/>
        <v>2.2028024729330009</v>
      </c>
      <c r="AF50" s="7">
        <f t="shared" si="23"/>
        <v>-5.4097884010548825E-3</v>
      </c>
      <c r="AG50" s="7">
        <f t="shared" si="41"/>
        <v>-1.6037222521135819E-3</v>
      </c>
      <c r="AH50" s="7">
        <f t="shared" si="42"/>
        <v>8.5720242113020984E-3</v>
      </c>
      <c r="AI50" s="1">
        <f t="shared" si="24"/>
        <v>41384.157713952052</v>
      </c>
      <c r="AJ50" s="1">
        <f t="shared" si="25"/>
        <v>9633.9324516695142</v>
      </c>
      <c r="AK50" s="1">
        <f t="shared" si="26"/>
        <v>2691.6049142003794</v>
      </c>
      <c r="AL50" s="10">
        <f t="shared" si="45"/>
        <v>12.19983918877943</v>
      </c>
      <c r="AM50" s="10">
        <f t="shared" si="45"/>
        <v>2.2125441895620748</v>
      </c>
      <c r="AN50" s="10">
        <f t="shared" si="45"/>
        <v>0.68752164402538263</v>
      </c>
      <c r="AO50" s="7">
        <f t="shared" si="27"/>
        <v>1.8276539118654789E-2</v>
      </c>
      <c r="AP50" s="7">
        <f t="shared" si="15"/>
        <v>2.8144496824265453E-2</v>
      </c>
      <c r="AQ50" s="7">
        <f t="shared" si="16"/>
        <v>2.0372115051398465E-2</v>
      </c>
      <c r="AR50" s="1">
        <f t="shared" si="28"/>
        <v>26589.466202863925</v>
      </c>
      <c r="AS50" s="1">
        <f t="shared" si="29"/>
        <v>7062.5452492997865</v>
      </c>
      <c r="AT50" s="1">
        <f t="shared" si="30"/>
        <v>1961.3658176988572</v>
      </c>
      <c r="AU50" s="1">
        <f t="shared" si="31"/>
        <v>5317.8932405727855</v>
      </c>
      <c r="AV50" s="1">
        <f t="shared" si="32"/>
        <v>1412.5090498599575</v>
      </c>
      <c r="AW50" s="1">
        <f t="shared" si="33"/>
        <v>392.27316353977147</v>
      </c>
      <c r="AX50">
        <v>0</v>
      </c>
      <c r="AY50">
        <v>0</v>
      </c>
      <c r="AZ50">
        <v>0</v>
      </c>
      <c r="BA50">
        <f t="shared" si="17"/>
        <v>0</v>
      </c>
      <c r="BB50">
        <f t="shared" si="18"/>
        <v>0</v>
      </c>
      <c r="BC50">
        <f t="shared" si="4"/>
        <v>0</v>
      </c>
      <c r="BD50">
        <f t="shared" si="4"/>
        <v>0</v>
      </c>
      <c r="BE50">
        <f t="shared" si="19"/>
        <v>0</v>
      </c>
      <c r="BF50">
        <f t="shared" si="5"/>
        <v>0</v>
      </c>
      <c r="BG50">
        <f t="shared" si="5"/>
        <v>0</v>
      </c>
      <c r="BH50">
        <f t="shared" si="44"/>
        <v>0</v>
      </c>
      <c r="BI50">
        <f t="shared" si="44"/>
        <v>0</v>
      </c>
      <c r="BJ50">
        <f t="shared" si="44"/>
        <v>0</v>
      </c>
      <c r="BK50" s="7">
        <f t="shared" si="34"/>
        <v>5.5408121957962936E-2</v>
      </c>
    </row>
    <row r="51" spans="1:63">
      <c r="A51">
        <v>2005</v>
      </c>
      <c r="B51" s="1">
        <v>1049.8746680000002</v>
      </c>
      <c r="C51" s="1">
        <v>2441.6754109217418</v>
      </c>
      <c r="D51" s="1">
        <v>2943.8057622142851</v>
      </c>
      <c r="E51" s="7">
        <f t="shared" si="20"/>
        <v>5.5451977384386453E-3</v>
      </c>
      <c r="F51" s="7">
        <f t="shared" si="7"/>
        <v>8.2128220658019835E-3</v>
      </c>
      <c r="G51" s="7">
        <f t="shared" si="8"/>
        <v>1.7001737632081904E-2</v>
      </c>
      <c r="H51" s="1">
        <v>34709.708040510559</v>
      </c>
      <c r="I51" s="1">
        <v>6200.1783472762945</v>
      </c>
      <c r="J51" s="1">
        <v>2322.4665822208299</v>
      </c>
      <c r="K51" s="1">
        <f t="shared" si="9"/>
        <v>33060.811064840891</v>
      </c>
      <c r="L51" s="1">
        <f t="shared" si="0"/>
        <v>2539.313096057966</v>
      </c>
      <c r="M51" s="1">
        <f t="shared" si="1"/>
        <v>788.93336375356046</v>
      </c>
      <c r="N51" s="7">
        <f t="shared" si="21"/>
        <v>1.7685495252261374E-2</v>
      </c>
      <c r="O51" s="7">
        <f t="shared" si="10"/>
        <v>6.4412973631277071E-2</v>
      </c>
      <c r="P51" s="7">
        <f t="shared" si="11"/>
        <v>4.9119055467935713E-2</v>
      </c>
      <c r="Q51" s="1">
        <v>5311.4101019999998</v>
      </c>
      <c r="R51" s="1">
        <v>4006.6574190000001</v>
      </c>
      <c r="S51" s="1">
        <v>1661.5085519999966</v>
      </c>
      <c r="T51" s="1">
        <f t="shared" si="12"/>
        <v>153.02376199191656</v>
      </c>
      <c r="U51" s="1">
        <f t="shared" si="35"/>
        <v>646.21647871792322</v>
      </c>
      <c r="V51" s="1">
        <f t="shared" si="36"/>
        <v>715.40687160768516</v>
      </c>
      <c r="W51" s="7">
        <f t="shared" si="22"/>
        <v>-1.8631044100680727E-2</v>
      </c>
      <c r="X51" s="7">
        <f t="shared" si="39"/>
        <v>-1.9759349941337212E-2</v>
      </c>
      <c r="Y51" s="7">
        <f t="shared" si="40"/>
        <v>-3.3296081512978248E-2</v>
      </c>
      <c r="Z51" s="1">
        <v>12445.981350000002</v>
      </c>
      <c r="AA51" s="1">
        <v>11470.651024999999</v>
      </c>
      <c r="AB51" s="1">
        <v>3702.1701970000031</v>
      </c>
      <c r="AC51" s="8">
        <f t="shared" si="13"/>
        <v>2.3432536955324719</v>
      </c>
      <c r="AD51" s="8">
        <f t="shared" si="37"/>
        <v>2.8628978785670416</v>
      </c>
      <c r="AE51" s="8">
        <f t="shared" si="38"/>
        <v>2.2281980989767489</v>
      </c>
      <c r="AF51" s="7">
        <f t="shared" si="23"/>
        <v>-5.552629355298544E-3</v>
      </c>
      <c r="AG51" s="7">
        <f t="shared" si="41"/>
        <v>5.92770961014355E-3</v>
      </c>
      <c r="AH51" s="7">
        <f t="shared" si="42"/>
        <v>1.1528780431199648E-2</v>
      </c>
      <c r="AI51" s="1">
        <f t="shared" si="24"/>
        <v>42563.635183129634</v>
      </c>
      <c r="AJ51" s="1">
        <f t="shared" si="25"/>
        <v>10083.048256362519</v>
      </c>
      <c r="AK51" s="1">
        <f t="shared" si="26"/>
        <v>2814.7175863201128</v>
      </c>
      <c r="AL51" s="10">
        <f t="shared" si="45"/>
        <v>12.422810026954455</v>
      </c>
      <c r="AM51" s="10">
        <f t="shared" si="45"/>
        <v>2.2748151324787518</v>
      </c>
      <c r="AN51" s="10">
        <f t="shared" si="45"/>
        <v>0.70152791405779436</v>
      </c>
      <c r="AO51" s="7">
        <f t="shared" si="27"/>
        <v>1.8276539118654789E-2</v>
      </c>
      <c r="AP51" s="7">
        <f t="shared" si="15"/>
        <v>2.8144496824265453E-2</v>
      </c>
      <c r="AQ51" s="7">
        <f t="shared" si="16"/>
        <v>2.0372115051398465E-2</v>
      </c>
      <c r="AR51" s="1">
        <f t="shared" si="28"/>
        <v>27348.754446377297</v>
      </c>
      <c r="AS51" s="1">
        <f t="shared" si="29"/>
        <v>7375.8966264919882</v>
      </c>
      <c r="AT51" s="1">
        <f t="shared" si="30"/>
        <v>2046.7238136241738</v>
      </c>
      <c r="AU51" s="1">
        <f t="shared" si="31"/>
        <v>5469.7508892754595</v>
      </c>
      <c r="AV51" s="1">
        <f t="shared" si="32"/>
        <v>1475.1793252983978</v>
      </c>
      <c r="AW51" s="1">
        <f t="shared" si="33"/>
        <v>409.34476272483477</v>
      </c>
      <c r="AX51">
        <v>0</v>
      </c>
      <c r="AY51">
        <v>0</v>
      </c>
      <c r="AZ51">
        <v>0</v>
      </c>
      <c r="BA51">
        <f t="shared" si="17"/>
        <v>0</v>
      </c>
      <c r="BB51">
        <f t="shared" si="18"/>
        <v>0</v>
      </c>
      <c r="BC51">
        <f t="shared" si="4"/>
        <v>0</v>
      </c>
      <c r="BD51">
        <f t="shared" si="4"/>
        <v>0</v>
      </c>
      <c r="BE51">
        <f t="shared" si="19"/>
        <v>0</v>
      </c>
      <c r="BF51">
        <f t="shared" si="5"/>
        <v>0</v>
      </c>
      <c r="BG51">
        <f t="shared" si="5"/>
        <v>0</v>
      </c>
      <c r="BH51">
        <f t="shared" si="44"/>
        <v>0</v>
      </c>
      <c r="BI51">
        <f t="shared" si="44"/>
        <v>0</v>
      </c>
      <c r="BJ51">
        <f t="shared" si="44"/>
        <v>0</v>
      </c>
      <c r="BK51" s="7">
        <f t="shared" si="34"/>
        <v>5.0456056851588355E-2</v>
      </c>
    </row>
    <row r="52" spans="1:63">
      <c r="A52">
        <v>2006</v>
      </c>
      <c r="B52" s="1">
        <v>1055.77386</v>
      </c>
      <c r="C52" s="1">
        <v>2461.5637201485056</v>
      </c>
      <c r="D52" s="1">
        <v>2993.5350128598607</v>
      </c>
      <c r="E52" s="7">
        <f t="shared" si="20"/>
        <v>5.6189487943716365E-3</v>
      </c>
      <c r="F52" s="7">
        <f t="shared" si="7"/>
        <v>8.1453534478015399E-3</v>
      </c>
      <c r="G52" s="7">
        <f t="shared" si="8"/>
        <v>1.6892843707245753E-2</v>
      </c>
      <c r="H52" s="1">
        <v>35723.688655857302</v>
      </c>
      <c r="I52" s="1">
        <v>6713.212664339093</v>
      </c>
      <c r="J52" s="1">
        <v>2484.6490482301251</v>
      </c>
      <c r="K52" s="1">
        <f t="shared" si="9"/>
        <v>33836.496629929155</v>
      </c>
      <c r="L52" s="1">
        <f t="shared" si="0"/>
        <v>2727.2146600917918</v>
      </c>
      <c r="M52" s="1">
        <f t="shared" si="1"/>
        <v>830.00500664143772</v>
      </c>
      <c r="N52" s="7">
        <f t="shared" si="21"/>
        <v>2.3462387645812433E-2</v>
      </c>
      <c r="O52" s="7">
        <f t="shared" si="10"/>
        <v>7.3997005066261501E-2</v>
      </c>
      <c r="P52" s="7">
        <f t="shared" si="11"/>
        <v>5.2059710965280948E-2</v>
      </c>
      <c r="Q52" s="1">
        <v>5294.64203</v>
      </c>
      <c r="R52" s="1">
        <v>4258.1728169999997</v>
      </c>
      <c r="S52" s="1">
        <v>1718.6705920000004</v>
      </c>
      <c r="T52" s="1">
        <f t="shared" si="12"/>
        <v>148.21095550926216</v>
      </c>
      <c r="U52" s="1">
        <f t="shared" si="35"/>
        <v>634.29732229691115</v>
      </c>
      <c r="V52" s="1">
        <f t="shared" si="36"/>
        <v>691.71563413523154</v>
      </c>
      <c r="W52" s="7">
        <f t="shared" si="22"/>
        <v>-3.1451366898878286E-2</v>
      </c>
      <c r="X52" s="7">
        <f t="shared" si="39"/>
        <v>-1.8444525655952559E-2</v>
      </c>
      <c r="Y52" s="7">
        <f t="shared" si="40"/>
        <v>-3.3115753304429285E-2</v>
      </c>
      <c r="Z52" s="1">
        <v>12383.084966</v>
      </c>
      <c r="AA52" s="1">
        <v>12305.106211</v>
      </c>
      <c r="AB52" s="1">
        <v>3791.6963350000042</v>
      </c>
      <c r="AC52" s="8">
        <f t="shared" si="13"/>
        <v>2.3387955022900764</v>
      </c>
      <c r="AD52" s="8">
        <f t="shared" si="37"/>
        <v>2.8897620504912451</v>
      </c>
      <c r="AE52" s="8">
        <f t="shared" si="38"/>
        <v>2.2061797953892048</v>
      </c>
      <c r="AF52" s="7">
        <f t="shared" si="23"/>
        <v>-1.9025653308027968E-3</v>
      </c>
      <c r="AG52" s="7">
        <f t="shared" si="41"/>
        <v>9.3835592688515934E-3</v>
      </c>
      <c r="AH52" s="7">
        <f t="shared" si="42"/>
        <v>-9.8816633932393705E-3</v>
      </c>
      <c r="AI52" s="1">
        <f t="shared" si="24"/>
        <v>43777.022554092138</v>
      </c>
      <c r="AJ52" s="1">
        <f t="shared" si="25"/>
        <v>10549.922756024665</v>
      </c>
      <c r="AK52" s="1">
        <f t="shared" si="26"/>
        <v>2942.5905904129363</v>
      </c>
      <c r="AL52" s="10">
        <f t="shared" si="45"/>
        <v>12.649856000375705</v>
      </c>
      <c r="AM52" s="10">
        <f t="shared" si="45"/>
        <v>2.338838659750591</v>
      </c>
      <c r="AN52" s="10">
        <f t="shared" si="45"/>
        <v>0.71581952143474736</v>
      </c>
      <c r="AO52" s="7">
        <f t="shared" si="27"/>
        <v>1.8276539118654789E-2</v>
      </c>
      <c r="AP52" s="7">
        <f t="shared" si="15"/>
        <v>2.8144496824265453E-2</v>
      </c>
      <c r="AQ52" s="7">
        <f t="shared" si="16"/>
        <v>2.0372115051398465E-2</v>
      </c>
      <c r="AR52" s="1">
        <f t="shared" si="28"/>
        <v>28131.413203395106</v>
      </c>
      <c r="AS52" s="1">
        <f t="shared" si="29"/>
        <v>7702.2743843455082</v>
      </c>
      <c r="AT52" s="1">
        <f t="shared" si="30"/>
        <v>2135.4872367337161</v>
      </c>
      <c r="AU52" s="1">
        <f t="shared" si="31"/>
        <v>5626.2826406790218</v>
      </c>
      <c r="AV52" s="1">
        <f t="shared" si="32"/>
        <v>1540.4548768691018</v>
      </c>
      <c r="AW52" s="1">
        <f t="shared" si="33"/>
        <v>427.09744734674325</v>
      </c>
      <c r="AX52">
        <v>0</v>
      </c>
      <c r="AY52">
        <v>0</v>
      </c>
      <c r="AZ52">
        <v>0</v>
      </c>
      <c r="BA52">
        <f t="shared" si="17"/>
        <v>0</v>
      </c>
      <c r="BB52">
        <f t="shared" si="18"/>
        <v>0</v>
      </c>
      <c r="BC52">
        <f t="shared" si="4"/>
        <v>0</v>
      </c>
      <c r="BD52">
        <f t="shared" si="4"/>
        <v>0</v>
      </c>
      <c r="BE52">
        <f t="shared" si="19"/>
        <v>0</v>
      </c>
      <c r="BF52">
        <f t="shared" si="5"/>
        <v>0</v>
      </c>
      <c r="BG52">
        <f t="shared" si="5"/>
        <v>0</v>
      </c>
      <c r="BH52">
        <f t="shared" si="44"/>
        <v>0</v>
      </c>
      <c r="BI52">
        <f t="shared" si="44"/>
        <v>0</v>
      </c>
      <c r="BJ52">
        <f t="shared" si="44"/>
        <v>0</v>
      </c>
      <c r="BK52" s="7">
        <f t="shared" si="34"/>
        <v>5.7020783818685555E-2</v>
      </c>
    </row>
    <row r="53" spans="1:63">
      <c r="A53">
        <v>2007</v>
      </c>
      <c r="B53" s="1">
        <v>1062.0636750000001</v>
      </c>
      <c r="C53" s="1">
        <v>2481.5134034813218</v>
      </c>
      <c r="D53" s="1">
        <v>3043.2503132960346</v>
      </c>
      <c r="E53" s="7">
        <f t="shared" si="20"/>
        <v>5.9575399981963706E-3</v>
      </c>
      <c r="F53" s="7">
        <f t="shared" si="7"/>
        <v>8.1044756914163685E-3</v>
      </c>
      <c r="G53" s="7">
        <f t="shared" si="8"/>
        <v>1.660755602409969E-2</v>
      </c>
      <c r="H53" s="1">
        <v>36672.148598752246</v>
      </c>
      <c r="I53" s="1">
        <v>7298.2177079652884</v>
      </c>
      <c r="J53" s="1">
        <v>2666.3530591606414</v>
      </c>
      <c r="K53" s="1">
        <f t="shared" si="9"/>
        <v>34529.143084337426</v>
      </c>
      <c r="L53" s="1">
        <f t="shared" si="0"/>
        <v>2941.0349739504127</v>
      </c>
      <c r="M53" s="1">
        <f t="shared" si="1"/>
        <v>876.15305501203102</v>
      </c>
      <c r="N53" s="7">
        <f t="shared" si="21"/>
        <v>2.0470395087995197E-2</v>
      </c>
      <c r="O53" s="7">
        <f t="shared" si="10"/>
        <v>7.8402451038241505E-2</v>
      </c>
      <c r="P53" s="7">
        <f t="shared" si="11"/>
        <v>5.5599722894839498E-2</v>
      </c>
      <c r="Q53" s="1">
        <v>5321.6819620000006</v>
      </c>
      <c r="R53" s="1">
        <v>4409.4250789999996</v>
      </c>
      <c r="S53" s="1">
        <v>1794.4282429999994</v>
      </c>
      <c r="T53" s="1">
        <f t="shared" si="12"/>
        <v>145.11508502616257</v>
      </c>
      <c r="U53" s="1">
        <f t="shared" si="35"/>
        <v>604.17834263666111</v>
      </c>
      <c r="V53" s="1">
        <f t="shared" si="36"/>
        <v>672.98973661232958</v>
      </c>
      <c r="W53" s="7">
        <f t="shared" si="22"/>
        <v>-2.088827018530437E-2</v>
      </c>
      <c r="X53" s="7">
        <f t="shared" si="39"/>
        <v>-4.7484008841758074E-2</v>
      </c>
      <c r="Y53" s="7">
        <f t="shared" si="40"/>
        <v>-2.7071670204928511E-2</v>
      </c>
      <c r="Z53" s="1">
        <v>12434.246949999997</v>
      </c>
      <c r="AA53" s="1">
        <v>12840.825574999999</v>
      </c>
      <c r="AB53" s="1">
        <v>4045.1373730000014</v>
      </c>
      <c r="AC53" s="8">
        <f t="shared" si="13"/>
        <v>2.3365257523444609</v>
      </c>
      <c r="AD53" s="8">
        <f t="shared" si="37"/>
        <v>2.9121314785809065</v>
      </c>
      <c r="AE53" s="8">
        <f t="shared" si="38"/>
        <v>2.2542764742919856</v>
      </c>
      <c r="AF53" s="7">
        <f t="shared" si="23"/>
        <v>-9.7047815569728524E-4</v>
      </c>
      <c r="AG53" s="7">
        <f t="shared" si="41"/>
        <v>7.7409238888228593E-3</v>
      </c>
      <c r="AH53" s="7">
        <f t="shared" si="42"/>
        <v>2.1800888124938966E-2</v>
      </c>
      <c r="AI53" s="1">
        <f t="shared" si="24"/>
        <v>45025.602939361946</v>
      </c>
      <c r="AJ53" s="1">
        <f t="shared" si="25"/>
        <v>11035.385357291301</v>
      </c>
      <c r="AK53" s="1">
        <f t="shared" si="26"/>
        <v>3075.4289787183857</v>
      </c>
      <c r="AL53" s="10">
        <f t="shared" si="45"/>
        <v>12.881051588411921</v>
      </c>
      <c r="AM53" s="10">
        <f t="shared" si="45"/>
        <v>2.4046640969824109</v>
      </c>
      <c r="AN53" s="10">
        <f t="shared" si="45"/>
        <v>0.73040227908145305</v>
      </c>
      <c r="AO53" s="7">
        <f t="shared" si="27"/>
        <v>1.8276539118654789E-2</v>
      </c>
      <c r="AP53" s="7">
        <f t="shared" si="15"/>
        <v>2.8144496824265453E-2</v>
      </c>
      <c r="AQ53" s="7">
        <f t="shared" si="16"/>
        <v>2.0372115051398465E-2</v>
      </c>
      <c r="AR53" s="1">
        <f t="shared" si="28"/>
        <v>28944.34134179349</v>
      </c>
      <c r="AS53" s="1">
        <f t="shared" si="29"/>
        <v>8042.3916768257586</v>
      </c>
      <c r="AT53" s="1">
        <f t="shared" si="30"/>
        <v>2227.4778824056925</v>
      </c>
      <c r="AU53" s="1">
        <f t="shared" si="31"/>
        <v>5788.8682683586985</v>
      </c>
      <c r="AV53" s="1">
        <f t="shared" si="32"/>
        <v>1608.4783353651519</v>
      </c>
      <c r="AW53" s="1">
        <f t="shared" si="33"/>
        <v>445.49557648113853</v>
      </c>
      <c r="AX53">
        <v>0</v>
      </c>
      <c r="AY53">
        <v>0</v>
      </c>
      <c r="AZ53">
        <v>0</v>
      </c>
      <c r="BA53">
        <f t="shared" si="17"/>
        <v>0</v>
      </c>
      <c r="BB53">
        <f t="shared" si="18"/>
        <v>0</v>
      </c>
      <c r="BC53">
        <f t="shared" si="4"/>
        <v>0</v>
      </c>
      <c r="BD53">
        <f t="shared" si="4"/>
        <v>0</v>
      </c>
      <c r="BE53">
        <f t="shared" si="19"/>
        <v>0</v>
      </c>
      <c r="BF53">
        <f t="shared" si="5"/>
        <v>0</v>
      </c>
      <c r="BG53">
        <f t="shared" si="5"/>
        <v>0</v>
      </c>
      <c r="BH53">
        <f t="shared" si="44"/>
        <v>0</v>
      </c>
      <c r="BI53">
        <f t="shared" si="44"/>
        <v>0</v>
      </c>
      <c r="BJ53">
        <f t="shared" si="44"/>
        <v>0</v>
      </c>
      <c r="BK53" s="7">
        <f t="shared" si="34"/>
        <v>5.6209829446846243E-2</v>
      </c>
    </row>
    <row r="54" spans="1:63">
      <c r="A54">
        <v>2008</v>
      </c>
      <c r="B54" s="1">
        <v>1068.1301879999999</v>
      </c>
      <c r="C54" s="1">
        <v>2501.7456656347476</v>
      </c>
      <c r="D54" s="1">
        <v>3093.6146709606855</v>
      </c>
      <c r="E54" s="7">
        <f t="shared" si="20"/>
        <v>5.7120049793621952E-3</v>
      </c>
      <c r="F54" s="7">
        <f t="shared" si="7"/>
        <v>8.1531947903412672E-3</v>
      </c>
      <c r="G54" s="7">
        <f t="shared" si="8"/>
        <v>1.6549528457980633E-2</v>
      </c>
      <c r="H54" s="1">
        <v>36710.170976653775</v>
      </c>
      <c r="I54" s="1">
        <v>7672.5549086165956</v>
      </c>
      <c r="J54" s="1">
        <v>2789.7998201071641</v>
      </c>
      <c r="K54" s="1">
        <f t="shared" si="9"/>
        <v>34368.629769177329</v>
      </c>
      <c r="L54" s="1">
        <f t="shared" si="0"/>
        <v>3066.8804643136655</v>
      </c>
      <c r="M54" s="1">
        <f t="shared" si="1"/>
        <v>901.79292408153231</v>
      </c>
      <c r="N54" s="7">
        <f t="shared" si="21"/>
        <v>-4.648633033494165E-3</v>
      </c>
      <c r="O54" s="7">
        <f t="shared" si="10"/>
        <v>4.2789525278652762E-2</v>
      </c>
      <c r="P54" s="7">
        <f t="shared" si="11"/>
        <v>2.9264143887678618E-2</v>
      </c>
      <c r="Q54" s="1">
        <v>5243.9362030000002</v>
      </c>
      <c r="R54" s="1">
        <v>4639.3638769999998</v>
      </c>
      <c r="S54" s="1">
        <v>1857.7881040000002</v>
      </c>
      <c r="T54" s="1">
        <f t="shared" si="12"/>
        <v>142.84695667407644</v>
      </c>
      <c r="U54" s="1">
        <f t="shared" si="35"/>
        <v>604.67001308648867</v>
      </c>
      <c r="V54" s="1">
        <f t="shared" si="36"/>
        <v>665.92165165765812</v>
      </c>
      <c r="W54" s="7">
        <f t="shared" si="22"/>
        <v>-1.5629859236737653E-2</v>
      </c>
      <c r="X54" s="7">
        <f t="shared" si="39"/>
        <v>8.1378363825801436E-4</v>
      </c>
      <c r="Y54" s="7">
        <f t="shared" si="40"/>
        <v>-1.050251522445278E-2</v>
      </c>
      <c r="Z54" s="1">
        <v>12237.871766</v>
      </c>
      <c r="AA54" s="1">
        <v>13332.306250999996</v>
      </c>
      <c r="AB54" s="1">
        <v>4277.1594640000021</v>
      </c>
      <c r="AC54" s="8">
        <f t="shared" si="13"/>
        <v>2.3337186594678334</v>
      </c>
      <c r="AD54" s="8">
        <f t="shared" si="13"/>
        <v>2.8737358406172713</v>
      </c>
      <c r="AE54" s="8">
        <f t="shared" si="13"/>
        <v>2.3022859575808767</v>
      </c>
      <c r="AF54" s="7">
        <f t="shared" si="23"/>
        <v>-1.2013960786911859E-3</v>
      </c>
      <c r="AG54" s="7">
        <f t="shared" si="23"/>
        <v>-1.3184719936596201E-2</v>
      </c>
      <c r="AH54" s="7">
        <f t="shared" si="23"/>
        <v>2.1297069741176955E-2</v>
      </c>
      <c r="AI54" s="1">
        <f t="shared" si="24"/>
        <v>46311.91091378445</v>
      </c>
      <c r="AJ54" s="1">
        <f t="shared" si="25"/>
        <v>11540.325156927323</v>
      </c>
      <c r="AK54" s="1">
        <f t="shared" si="26"/>
        <v>3213.3816573276854</v>
      </c>
      <c r="AL54" s="10">
        <f t="shared" si="45"/>
        <v>13.116472631656942</v>
      </c>
      <c r="AM54" s="10">
        <f t="shared" si="45"/>
        <v>2.4723421580233573</v>
      </c>
      <c r="AN54" s="10">
        <f t="shared" si="45"/>
        <v>0.74528211834470404</v>
      </c>
      <c r="AO54" s="7">
        <f t="shared" si="27"/>
        <v>1.8276539118654789E-2</v>
      </c>
      <c r="AP54" s="7">
        <f t="shared" si="15"/>
        <v>2.8144496824265453E-2</v>
      </c>
      <c r="AQ54" s="7">
        <f t="shared" si="16"/>
        <v>2.0372115051398465E-2</v>
      </c>
      <c r="AR54" s="1">
        <f t="shared" si="28"/>
        <v>29775.217955394728</v>
      </c>
      <c r="AS54" s="1">
        <f t="shared" si="29"/>
        <v>8397.4361116789387</v>
      </c>
      <c r="AT54" s="1">
        <f t="shared" si="30"/>
        <v>2323.1975351356491</v>
      </c>
      <c r="AU54" s="1">
        <f t="shared" si="31"/>
        <v>5955.0435910789456</v>
      </c>
      <c r="AV54" s="1">
        <f t="shared" si="32"/>
        <v>1679.4872223357879</v>
      </c>
      <c r="AW54" s="1">
        <f t="shared" si="33"/>
        <v>464.63950702712987</v>
      </c>
      <c r="AX54">
        <v>0</v>
      </c>
      <c r="AY54">
        <v>0</v>
      </c>
      <c r="AZ54">
        <v>0</v>
      </c>
      <c r="BA54">
        <f t="shared" si="17"/>
        <v>0</v>
      </c>
      <c r="BB54">
        <f t="shared" si="18"/>
        <v>0</v>
      </c>
      <c r="BC54">
        <f t="shared" si="4"/>
        <v>0</v>
      </c>
      <c r="BD54">
        <f t="shared" si="4"/>
        <v>0</v>
      </c>
      <c r="BE54">
        <f t="shared" si="19"/>
        <v>0</v>
      </c>
      <c r="BF54">
        <f t="shared" si="5"/>
        <v>0</v>
      </c>
      <c r="BG54">
        <f t="shared" si="5"/>
        <v>0</v>
      </c>
      <c r="BH54">
        <f t="shared" si="44"/>
        <v>0</v>
      </c>
      <c r="BI54">
        <f t="shared" si="44"/>
        <v>0</v>
      </c>
      <c r="BJ54">
        <f t="shared" si="44"/>
        <v>0</v>
      </c>
      <c r="BK54" s="7">
        <f t="shared" si="34"/>
        <v>2.9851806401616859E-2</v>
      </c>
    </row>
    <row r="55" spans="1:63">
      <c r="A55">
        <v>2009</v>
      </c>
      <c r="B55" s="1">
        <v>1073.5771439999999</v>
      </c>
      <c r="C55" s="1">
        <v>2522.0500842184201</v>
      </c>
      <c r="D55" s="1">
        <v>3144.6789667511111</v>
      </c>
      <c r="E55" s="7">
        <f t="shared" si="20"/>
        <v>5.0995244411160545E-3</v>
      </c>
      <c r="F55" s="7">
        <f t="shared" si="7"/>
        <v>8.1161002345619959E-3</v>
      </c>
      <c r="G55" s="7">
        <f t="shared" si="8"/>
        <v>1.6506352995335538E-2</v>
      </c>
      <c r="H55" s="1">
        <v>35221.695041388957</v>
      </c>
      <c r="I55" s="1">
        <v>7751.7098150837073</v>
      </c>
      <c r="J55" s="1">
        <v>2904.9272637585573</v>
      </c>
      <c r="K55" s="1">
        <f t="shared" si="9"/>
        <v>32807.791445855299</v>
      </c>
      <c r="L55" s="1">
        <f t="shared" si="0"/>
        <v>3073.5748919458715</v>
      </c>
      <c r="M55" s="1">
        <f t="shared" si="1"/>
        <v>923.75956161901945</v>
      </c>
      <c r="N55" s="7">
        <f t="shared" si="21"/>
        <v>-4.541462181660294E-2</v>
      </c>
      <c r="O55" s="7">
        <f t="shared" si="10"/>
        <v>2.1828133538632777E-3</v>
      </c>
      <c r="P55" s="7">
        <f t="shared" si="11"/>
        <v>2.4358848856415705E-2</v>
      </c>
      <c r="Q55" s="1">
        <v>4999.3039129999997</v>
      </c>
      <c r="R55" s="1">
        <v>4703.1314089999996</v>
      </c>
      <c r="S55" s="1">
        <v>1927.839020999998</v>
      </c>
      <c r="T55" s="1">
        <f t="shared" si="12"/>
        <v>141.93819766837814</v>
      </c>
      <c r="U55" s="1">
        <f t="shared" si="12"/>
        <v>606.72180992229414</v>
      </c>
      <c r="V55" s="1">
        <f t="shared" si="12"/>
        <v>663.64450671499844</v>
      </c>
      <c r="W55" s="7">
        <f t="shared" si="22"/>
        <v>-6.3617666547265417E-3</v>
      </c>
      <c r="X55" s="7">
        <f t="shared" si="22"/>
        <v>3.3932505191256457E-3</v>
      </c>
      <c r="Y55" s="7">
        <f t="shared" si="22"/>
        <v>-3.4195388256129666E-3</v>
      </c>
      <c r="Z55" s="14">
        <v>12377.471682052155</v>
      </c>
      <c r="AA55" s="14">
        <v>14487.448960163138</v>
      </c>
      <c r="AB55" s="14">
        <v>4445.008203807608</v>
      </c>
      <c r="AC55" s="8">
        <f t="shared" ref="AC55:AE66" si="46">Z55/Q55</f>
        <v>2.4758390162810966</v>
      </c>
      <c r="AD55" s="8">
        <f t="shared" si="46"/>
        <v>3.0803836210996969</v>
      </c>
      <c r="AE55" s="8">
        <f t="shared" si="46"/>
        <v>2.305694695142086</v>
      </c>
      <c r="AF55" s="7">
        <f t="shared" ref="AF55:AH66" si="47">AC55/AC54-1</f>
        <v>6.0898667556470443E-2</v>
      </c>
      <c r="AG55" s="7">
        <f t="shared" si="47"/>
        <v>7.1909107845499864E-2</v>
      </c>
      <c r="AH55" s="7">
        <f t="shared" si="47"/>
        <v>1.4805882605439802E-3</v>
      </c>
      <c r="AI55" s="1">
        <f t="shared" si="24"/>
        <v>47635.76341348495</v>
      </c>
      <c r="AJ55" s="1">
        <f t="shared" si="25"/>
        <v>12065.77986357038</v>
      </c>
      <c r="AK55" s="1">
        <f t="shared" si="26"/>
        <v>3356.6829986220464</v>
      </c>
      <c r="AL55" s="10">
        <f t="shared" ref="AL55:AN66" si="48">(1+AL$5)*AL54</f>
        <v>13.356196356808185</v>
      </c>
      <c r="AM55" s="10">
        <f t="shared" si="48"/>
        <v>2.5419249840383431</v>
      </c>
      <c r="AN55" s="10">
        <f t="shared" si="48"/>
        <v>0.76046509140537233</v>
      </c>
      <c r="AO55" s="7">
        <f t="shared" si="27"/>
        <v>1.8276539118654789E-2</v>
      </c>
      <c r="AP55" s="7">
        <f t="shared" si="15"/>
        <v>2.8144496824265453E-2</v>
      </c>
      <c r="AQ55" s="7">
        <f t="shared" si="16"/>
        <v>2.0372115051398465E-2</v>
      </c>
      <c r="AR55" s="1">
        <f t="shared" si="28"/>
        <v>30615.12427848711</v>
      </c>
      <c r="AS55" s="1">
        <f t="shared" si="29"/>
        <v>8767.5201899217082</v>
      </c>
      <c r="AT55" s="1">
        <f t="shared" si="30"/>
        <v>2422.8269808632976</v>
      </c>
      <c r="AU55" s="1">
        <f t="shared" si="31"/>
        <v>6123.024855697422</v>
      </c>
      <c r="AV55" s="1">
        <f t="shared" si="32"/>
        <v>1753.5040379843417</v>
      </c>
      <c r="AW55" s="1">
        <f t="shared" si="33"/>
        <v>484.56539617265958</v>
      </c>
      <c r="AX55">
        <v>0</v>
      </c>
      <c r="AY55">
        <v>0</v>
      </c>
      <c r="AZ55">
        <v>0</v>
      </c>
      <c r="BA55">
        <f t="shared" si="17"/>
        <v>0</v>
      </c>
      <c r="BB55">
        <f t="shared" si="18"/>
        <v>0</v>
      </c>
      <c r="BC55">
        <f t="shared" si="4"/>
        <v>0</v>
      </c>
      <c r="BD55">
        <f t="shared" si="4"/>
        <v>0</v>
      </c>
      <c r="BE55">
        <f t="shared" si="19"/>
        <v>0</v>
      </c>
      <c r="BF55">
        <f t="shared" si="5"/>
        <v>0</v>
      </c>
      <c r="BG55">
        <f t="shared" si="5"/>
        <v>0</v>
      </c>
      <c r="BH55">
        <f t="shared" si="44"/>
        <v>0</v>
      </c>
      <c r="BI55">
        <f t="shared" si="44"/>
        <v>0</v>
      </c>
      <c r="BJ55">
        <f t="shared" si="44"/>
        <v>0</v>
      </c>
      <c r="BK55" s="7">
        <f t="shared" si="34"/>
        <v>-8.519125488337026E-3</v>
      </c>
    </row>
    <row r="56" spans="1:63">
      <c r="A56">
        <v>2010</v>
      </c>
      <c r="B56" s="1">
        <v>1077.9873738974209</v>
      </c>
      <c r="C56" s="1">
        <v>2542.461009242722</v>
      </c>
      <c r="D56" s="1">
        <v>3196.6339385416431</v>
      </c>
      <c r="E56" s="7">
        <f t="shared" si="20"/>
        <v>4.1079767039275961E-3</v>
      </c>
      <c r="F56" s="7">
        <f t="shared" si="7"/>
        <v>8.0929895690897702E-3</v>
      </c>
      <c r="G56" s="7">
        <f t="shared" si="8"/>
        <v>1.6521550320352407E-2</v>
      </c>
      <c r="H56" s="1">
        <v>36110.322211295825</v>
      </c>
      <c r="I56" s="1">
        <v>8060.3173093009527</v>
      </c>
      <c r="J56" s="1">
        <v>3050.2621603868183</v>
      </c>
      <c r="K56" s="1">
        <f t="shared" si="9"/>
        <v>33497.908311059691</v>
      </c>
      <c r="L56" s="1">
        <f t="shared" si="0"/>
        <v>3170.2815815066274</v>
      </c>
      <c r="M56" s="1">
        <f t="shared" si="1"/>
        <v>954.21065377864261</v>
      </c>
      <c r="N56" s="7">
        <f t="shared" si="21"/>
        <v>2.1035151553658649E-2</v>
      </c>
      <c r="O56" s="7">
        <f t="shared" si="10"/>
        <v>3.1463911881298268E-2</v>
      </c>
      <c r="P56" s="7">
        <f t="shared" si="11"/>
        <v>3.2964305242213943E-2</v>
      </c>
      <c r="Q56" s="14">
        <v>5079.5387519999995</v>
      </c>
      <c r="R56" s="14">
        <v>4958.8462210681491</v>
      </c>
      <c r="S56" s="14">
        <v>2413.0028068733059</v>
      </c>
      <c r="T56" s="1">
        <f t="shared" si="12"/>
        <v>140.66722313574505</v>
      </c>
      <c r="U56" s="1">
        <f t="shared" si="12"/>
        <v>615.21724651535021</v>
      </c>
      <c r="V56" s="1">
        <f t="shared" si="12"/>
        <v>791.08046456154489</v>
      </c>
      <c r="W56" s="7">
        <f t="shared" si="22"/>
        <v>-8.9544220901167648E-3</v>
      </c>
      <c r="X56" s="7">
        <f t="shared" si="22"/>
        <v>1.4002194175521954E-2</v>
      </c>
      <c r="Y56" s="7">
        <f t="shared" si="22"/>
        <v>0.19202442958105226</v>
      </c>
      <c r="Z56" s="14">
        <v>12426.093929203098</v>
      </c>
      <c r="AA56" s="14">
        <v>15535.502971398784</v>
      </c>
      <c r="AB56" s="14">
        <v>4906.008529368838</v>
      </c>
      <c r="AC56" s="8">
        <f t="shared" si="46"/>
        <v>2.4463035987884711</v>
      </c>
      <c r="AD56" s="8">
        <f t="shared" si="46"/>
        <v>3.132886618946694</v>
      </c>
      <c r="AE56" s="8">
        <f t="shared" si="46"/>
        <v>2.0331549202488874</v>
      </c>
      <c r="AF56" s="7">
        <f t="shared" si="47"/>
        <v>-1.1929457972994495E-2</v>
      </c>
      <c r="AG56" s="7">
        <f t="shared" si="47"/>
        <v>1.7044304964929591E-2</v>
      </c>
      <c r="AH56" s="7">
        <f t="shared" si="47"/>
        <v>-0.11820288933631073</v>
      </c>
      <c r="AI56" s="1">
        <f t="shared" si="24"/>
        <v>48995.21192783388</v>
      </c>
      <c r="AJ56" s="1">
        <f t="shared" si="25"/>
        <v>12612.705915197685</v>
      </c>
      <c r="AK56" s="1">
        <f t="shared" si="26"/>
        <v>3505.5800949325012</v>
      </c>
      <c r="AL56" s="10">
        <f t="shared" si="48"/>
        <v>13.600301401999825</v>
      </c>
      <c r="AM56" s="10">
        <f t="shared" si="48"/>
        <v>2.6134661836791313</v>
      </c>
      <c r="AN56" s="10">
        <f t="shared" si="48"/>
        <v>0.7759573737400548</v>
      </c>
      <c r="AO56" s="7">
        <f t="shared" si="27"/>
        <v>1.8276539118654789E-2</v>
      </c>
      <c r="AP56" s="7">
        <f t="shared" si="15"/>
        <v>2.8144496824265453E-2</v>
      </c>
      <c r="AQ56" s="7">
        <f t="shared" si="16"/>
        <v>2.0372115051398465E-2</v>
      </c>
      <c r="AR56" s="1">
        <f t="shared" si="28"/>
        <v>31453.588482753064</v>
      </c>
      <c r="AS56" s="1">
        <f t="shared" si="29"/>
        <v>9153.3902788433807</v>
      </c>
      <c r="AT56" s="1">
        <f t="shared" si="30"/>
        <v>2526.6446592146908</v>
      </c>
      <c r="AU56" s="1">
        <f t="shared" si="31"/>
        <v>6290.7176965506133</v>
      </c>
      <c r="AV56" s="1">
        <f t="shared" si="32"/>
        <v>1830.6780557686761</v>
      </c>
      <c r="AW56" s="1">
        <f t="shared" si="33"/>
        <v>505.32893184293818</v>
      </c>
      <c r="AX56">
        <v>0</v>
      </c>
      <c r="AY56">
        <v>0</v>
      </c>
      <c r="AZ56">
        <v>0</v>
      </c>
      <c r="BA56">
        <f t="shared" si="17"/>
        <v>0</v>
      </c>
      <c r="BB56">
        <f t="shared" si="18"/>
        <v>0</v>
      </c>
      <c r="BC56">
        <f t="shared" si="4"/>
        <v>0</v>
      </c>
      <c r="BD56">
        <f t="shared" si="4"/>
        <v>0</v>
      </c>
      <c r="BE56">
        <f t="shared" si="19"/>
        <v>0</v>
      </c>
      <c r="BF56">
        <f t="shared" si="5"/>
        <v>0</v>
      </c>
      <c r="BG56">
        <f t="shared" si="5"/>
        <v>0</v>
      </c>
      <c r="BH56">
        <f t="shared" si="44"/>
        <v>0</v>
      </c>
      <c r="BI56">
        <f t="shared" si="44"/>
        <v>0</v>
      </c>
      <c r="BJ56">
        <f t="shared" si="44"/>
        <v>0</v>
      </c>
      <c r="BK56" s="7">
        <f t="shared" si="34"/>
        <v>4.7671804232349374E-2</v>
      </c>
    </row>
    <row r="57" spans="1:63">
      <c r="A57">
        <f>1+A56</f>
        <v>2011</v>
      </c>
      <c r="B57" s="14">
        <v>1086.1514973358185</v>
      </c>
      <c r="C57" s="14">
        <v>2573.0020199977989</v>
      </c>
      <c r="D57" s="14">
        <v>3289.411198061528</v>
      </c>
      <c r="E57" s="7">
        <f t="shared" ref="E57:E66" si="49">B57/B56-1</f>
        <v>7.5734870705215229E-3</v>
      </c>
      <c r="F57" s="7">
        <f t="shared" ref="F57:F66" si="50">C57/C56-1</f>
        <v>1.2012381170861675E-2</v>
      </c>
      <c r="G57" s="7">
        <f t="shared" ref="G57:G66" si="51">D57/D56-1</f>
        <v>2.9023423170627893E-2</v>
      </c>
      <c r="H57" s="14">
        <v>37249.479996573617</v>
      </c>
      <c r="I57" s="14">
        <v>8725.1960123407407</v>
      </c>
      <c r="J57" s="14">
        <v>3227.7819018334785</v>
      </c>
      <c r="K57" s="1">
        <f t="shared" ref="K57:K120" si="52">H57/B57*1000</f>
        <v>34294.921185434549</v>
      </c>
      <c r="L57" s="1">
        <f t="shared" ref="L57:L120" si="53">I57/C57*1000</f>
        <v>3391.0568062236516</v>
      </c>
      <c r="M57" s="1">
        <f t="shared" ref="M57:M120" si="54">J57/D57*1000</f>
        <v>981.26433804798614</v>
      </c>
      <c r="N57" s="7">
        <f t="shared" ref="N57:N66" si="55">K57/K56-1</f>
        <v>2.3792914679144683E-2</v>
      </c>
      <c r="O57" s="7">
        <f t="shared" ref="O57:O66" si="56">L57/L56-1</f>
        <v>6.9638995477526056E-2</v>
      </c>
      <c r="P57" s="7">
        <f t="shared" si="11"/>
        <v>2.8351899197742059E-2</v>
      </c>
      <c r="Q57" s="14">
        <v>5100.3539898026083</v>
      </c>
      <c r="R57" s="14">
        <v>5228.4997481336923</v>
      </c>
      <c r="S57" s="14">
        <v>2277.0639416787467</v>
      </c>
      <c r="T57" s="1">
        <f t="shared" ref="T57:V66" si="57">Q57/H57*1000</f>
        <v>136.92416619699827</v>
      </c>
      <c r="U57" s="1">
        <f t="shared" si="57"/>
        <v>599.24152314040941</v>
      </c>
      <c r="V57" s="1">
        <f t="shared" si="57"/>
        <v>705.4578069185236</v>
      </c>
      <c r="W57" s="7">
        <f t="shared" ref="W57:Y66" si="58">T57/T56-1</f>
        <v>-2.6609304252311117E-2</v>
      </c>
      <c r="X57" s="7">
        <f t="shared" si="58"/>
        <v>-2.5967613010572821E-2</v>
      </c>
      <c r="Y57" s="7">
        <f t="shared" si="58"/>
        <v>-0.1082350803473292</v>
      </c>
      <c r="Z57" s="14">
        <v>12368.189596767896</v>
      </c>
      <c r="AA57" s="14">
        <v>16627.605336401368</v>
      </c>
      <c r="AB57" s="14">
        <v>5133.5252910555</v>
      </c>
      <c r="AC57" s="8">
        <f t="shared" si="46"/>
        <v>2.4249668986694322</v>
      </c>
      <c r="AD57" s="8">
        <f t="shared" si="46"/>
        <v>3.1801866954926363</v>
      </c>
      <c r="AE57" s="8">
        <f t="shared" si="46"/>
        <v>2.2544493358718993</v>
      </c>
      <c r="AF57" s="7">
        <f t="shared" si="47"/>
        <v>-8.7220164045075377E-3</v>
      </c>
      <c r="AG57" s="7">
        <f t="shared" si="47"/>
        <v>1.5097921597253761E-2</v>
      </c>
      <c r="AH57" s="7">
        <f t="shared" si="47"/>
        <v>0.10884286948282429</v>
      </c>
      <c r="AI57" s="1">
        <f t="shared" ref="AI57:AI120" si="59">(1-$AI$5)*AI56+AU56</f>
        <v>50386.408431601107</v>
      </c>
      <c r="AJ57" s="1">
        <f t="shared" ref="AJ57:AJ120" si="60">(1-$AI$5)*AJ56+AV56</f>
        <v>13182.113379446593</v>
      </c>
      <c r="AK57" s="1">
        <f t="shared" ref="AK57:AK120" si="61">(1-$AI$5)*AK56+AW56</f>
        <v>3660.3510172821893</v>
      </c>
      <c r="AL57" s="10">
        <f t="shared" si="48"/>
        <v>13.84886784259897</v>
      </c>
      <c r="AM57" s="10">
        <f t="shared" si="48"/>
        <v>2.6870208743860138</v>
      </c>
      <c r="AN57" s="10">
        <f t="shared" si="48"/>
        <v>0.79176526663286817</v>
      </c>
      <c r="AO57" s="7">
        <f>AO$5*AO56</f>
        <v>1.8093773727468242E-2</v>
      </c>
      <c r="AP57" s="7">
        <f>AP$5*AP56</f>
        <v>2.7863051856022798E-2</v>
      </c>
      <c r="AQ57" s="7">
        <f>AQ$5*AQ56</f>
        <v>2.0168393900884481E-2</v>
      </c>
      <c r="AR57" s="1">
        <f t="shared" ref="AR57:AR66" si="62">AL57*AI57^$AR$5*B57^(1-$AR$5)</f>
        <v>32403.302534966024</v>
      </c>
      <c r="AS57" s="1">
        <f t="shared" ref="AS57:AS66" si="63">AM57*AJ57^$AR$5*C57^(1-$AR$5)</f>
        <v>9585.6187240369363</v>
      </c>
      <c r="AT57" s="1">
        <f t="shared" ref="AT57:AT66" si="64">AN57*AK57^$AR$5*D57^(1-$AR$5)</f>
        <v>2660.6976517752159</v>
      </c>
      <c r="AU57" s="1">
        <f t="shared" ref="AU57:AU120" si="65">$AU$5*AR57</f>
        <v>6480.6605069932048</v>
      </c>
      <c r="AV57" s="1">
        <f t="shared" ref="AV57:AV120" si="66">$AU$5*AS57</f>
        <v>1917.1237448073873</v>
      </c>
      <c r="AW57" s="1">
        <f t="shared" ref="AW57:AW120" si="67">$AU$5*AT57</f>
        <v>532.13953035504323</v>
      </c>
      <c r="AX57">
        <v>0</v>
      </c>
      <c r="AY57">
        <v>0</v>
      </c>
      <c r="AZ57">
        <v>0</v>
      </c>
      <c r="BA57">
        <f t="shared" si="17"/>
        <v>0</v>
      </c>
      <c r="BB57">
        <f t="shared" si="18"/>
        <v>0</v>
      </c>
      <c r="BC57">
        <f t="shared" si="4"/>
        <v>0</v>
      </c>
      <c r="BD57">
        <f t="shared" si="4"/>
        <v>0</v>
      </c>
      <c r="BE57">
        <f t="shared" si="19"/>
        <v>0</v>
      </c>
      <c r="BF57">
        <f t="shared" si="5"/>
        <v>0</v>
      </c>
      <c r="BG57">
        <f t="shared" si="5"/>
        <v>0</v>
      </c>
      <c r="BH57">
        <f t="shared" si="44"/>
        <v>0</v>
      </c>
      <c r="BI57">
        <f t="shared" si="44"/>
        <v>0</v>
      </c>
      <c r="BJ57">
        <f t="shared" si="44"/>
        <v>0</v>
      </c>
      <c r="BK57" s="7">
        <f t="shared" si="34"/>
        <v>5.2247258837755356E-2</v>
      </c>
    </row>
    <row r="58" spans="1:63">
      <c r="A58">
        <f t="shared" ref="A58:A121" si="68">1+A57</f>
        <v>2012</v>
      </c>
      <c r="B58" s="14">
        <v>1094.7549607685755</v>
      </c>
      <c r="C58" s="14">
        <v>2603.4024572860399</v>
      </c>
      <c r="D58" s="14">
        <v>3384.501180321442</v>
      </c>
      <c r="E58" s="7">
        <f t="shared" si="49"/>
        <v>7.9210528677262637E-3</v>
      </c>
      <c r="F58" s="7">
        <f t="shared" si="50"/>
        <v>1.1815162620147035E-2</v>
      </c>
      <c r="G58" s="7">
        <f t="shared" si="51"/>
        <v>2.8907903735462259E-2</v>
      </c>
      <c r="H58" s="14">
        <v>38276.537103308146</v>
      </c>
      <c r="I58" s="14">
        <v>9503.7151568449626</v>
      </c>
      <c r="J58" s="14">
        <v>3425.8523434848325</v>
      </c>
      <c r="K58" s="1">
        <f t="shared" si="52"/>
        <v>34963.565797807401</v>
      </c>
      <c r="L58" s="1">
        <f t="shared" si="53"/>
        <v>3650.4978822030721</v>
      </c>
      <c r="M58" s="1">
        <f t="shared" si="54"/>
        <v>1012.2178013716821</v>
      </c>
      <c r="N58" s="7">
        <f t="shared" si="55"/>
        <v>1.949689893606843E-2</v>
      </c>
      <c r="O58" s="7">
        <f t="shared" si="56"/>
        <v>7.6507440247908898E-2</v>
      </c>
      <c r="P58" s="7">
        <f t="shared" si="11"/>
        <v>3.1544469847208711E-2</v>
      </c>
      <c r="Q58" s="14">
        <v>5137.8688229266909</v>
      </c>
      <c r="R58" s="14">
        <v>5487.4313898213768</v>
      </c>
      <c r="S58" s="14">
        <v>2171.5226675609906</v>
      </c>
      <c r="T58" s="1">
        <f t="shared" si="57"/>
        <v>134.23024159838738</v>
      </c>
      <c r="U58" s="1">
        <f t="shared" si="57"/>
        <v>577.39855406641743</v>
      </c>
      <c r="V58" s="1">
        <f t="shared" si="57"/>
        <v>633.86347391495644</v>
      </c>
      <c r="W58" s="7">
        <f t="shared" si="58"/>
        <v>-1.9674573696034314E-2</v>
      </c>
      <c r="X58" s="7">
        <f t="shared" si="58"/>
        <v>-3.6451027224416732E-2</v>
      </c>
      <c r="Y58" s="7">
        <f t="shared" si="58"/>
        <v>-0.10148634305472493</v>
      </c>
      <c r="Z58" s="14">
        <v>12526.448205641973</v>
      </c>
      <c r="AA58" s="14">
        <v>17676.391557422059</v>
      </c>
      <c r="AB58" s="14">
        <v>4999.6613811007473</v>
      </c>
      <c r="AC58" s="8">
        <f t="shared" si="46"/>
        <v>2.4380630641532255</v>
      </c>
      <c r="AD58" s="8">
        <f t="shared" si="46"/>
        <v>3.2212505818678583</v>
      </c>
      <c r="AE58" s="8">
        <f t="shared" si="46"/>
        <v>2.3023758654641462</v>
      </c>
      <c r="AF58" s="7">
        <f t="shared" si="47"/>
        <v>5.4005543296196112E-3</v>
      </c>
      <c r="AG58" s="7">
        <f t="shared" si="47"/>
        <v>1.2912413737666162E-2</v>
      </c>
      <c r="AH58" s="7">
        <f t="shared" si="47"/>
        <v>2.1258641225446517E-2</v>
      </c>
      <c r="AI58" s="1">
        <f t="shared" si="59"/>
        <v>51828.428095434203</v>
      </c>
      <c r="AJ58" s="1">
        <f t="shared" si="60"/>
        <v>13781.025786309323</v>
      </c>
      <c r="AK58" s="1">
        <f t="shared" si="61"/>
        <v>3826.4554459090141</v>
      </c>
      <c r="AL58" s="10">
        <f t="shared" si="48"/>
        <v>14.10197721747331</v>
      </c>
      <c r="AM58" s="10">
        <f t="shared" si="48"/>
        <v>2.7626457248519061</v>
      </c>
      <c r="AN58" s="10">
        <f t="shared" si="48"/>
        <v>0.80789519973841417</v>
      </c>
      <c r="AO58" s="7">
        <f t="shared" ref="AO58:AO121" si="69">AO$5*AO57</f>
        <v>1.7912835990193561E-2</v>
      </c>
      <c r="AP58" s="7">
        <f t="shared" ref="AP58:AP121" si="70">AP$5*AP57</f>
        <v>2.758442133746257E-2</v>
      </c>
      <c r="AQ58" s="7">
        <f t="shared" ref="AQ58:AQ121" si="71">AQ$5*AQ57</f>
        <v>1.9966709961875637E-2</v>
      </c>
      <c r="AR58" s="1">
        <f t="shared" si="62"/>
        <v>33392.363060641597</v>
      </c>
      <c r="AS58" s="1">
        <f t="shared" si="63"/>
        <v>10037.245647008798</v>
      </c>
      <c r="AT58" s="1">
        <f t="shared" si="64"/>
        <v>2802.2707636536306</v>
      </c>
      <c r="AU58" s="1">
        <f t="shared" si="65"/>
        <v>6678.4726121283202</v>
      </c>
      <c r="AV58" s="1">
        <f t="shared" si="66"/>
        <v>2007.4491294017598</v>
      </c>
      <c r="AW58" s="1">
        <f t="shared" si="67"/>
        <v>560.45415273072615</v>
      </c>
      <c r="AX58">
        <v>0</v>
      </c>
      <c r="AY58">
        <v>0</v>
      </c>
      <c r="AZ58">
        <v>0</v>
      </c>
      <c r="BA58">
        <f t="shared" si="17"/>
        <v>0</v>
      </c>
      <c r="BB58">
        <f t="shared" si="18"/>
        <v>0</v>
      </c>
      <c r="BC58">
        <f t="shared" si="4"/>
        <v>0</v>
      </c>
      <c r="BD58">
        <f t="shared" si="4"/>
        <v>0</v>
      </c>
      <c r="BE58">
        <f t="shared" si="19"/>
        <v>0</v>
      </c>
      <c r="BF58">
        <f t="shared" si="5"/>
        <v>0</v>
      </c>
      <c r="BG58">
        <f t="shared" si="5"/>
        <v>0</v>
      </c>
      <c r="BH58">
        <f t="shared" si="44"/>
        <v>0</v>
      </c>
      <c r="BI58">
        <f t="shared" si="44"/>
        <v>0</v>
      </c>
      <c r="BJ58">
        <f t="shared" si="44"/>
        <v>0</v>
      </c>
      <c r="BK58" s="7">
        <f t="shared" si="34"/>
        <v>5.1018800380105728E-2</v>
      </c>
    </row>
    <row r="59" spans="1:63">
      <c r="A59">
        <f t="shared" si="68"/>
        <v>2013</v>
      </c>
      <c r="B59" s="14">
        <v>1103.9272237495825</v>
      </c>
      <c r="C59" s="14">
        <v>2634.0805909627647</v>
      </c>
      <c r="D59" s="14">
        <v>3481.2582181991834</v>
      </c>
      <c r="E59" s="7">
        <f t="shared" si="49"/>
        <v>8.3783707858857692E-3</v>
      </c>
      <c r="F59" s="7">
        <f t="shared" si="50"/>
        <v>1.1783861381426952E-2</v>
      </c>
      <c r="G59" s="7">
        <f t="shared" si="51"/>
        <v>2.8588271276227539E-2</v>
      </c>
      <c r="H59" s="14">
        <v>38432.580399467297</v>
      </c>
      <c r="I59" s="14">
        <v>10071.513656287792</v>
      </c>
      <c r="J59" s="14">
        <v>3614.2105643252821</v>
      </c>
      <c r="K59" s="1">
        <f t="shared" si="52"/>
        <v>34814.414911272666</v>
      </c>
      <c r="L59" s="1">
        <f t="shared" si="53"/>
        <v>3823.5404379205511</v>
      </c>
      <c r="M59" s="1">
        <f t="shared" si="54"/>
        <v>1038.1908889811896</v>
      </c>
      <c r="N59" s="7">
        <f t="shared" si="55"/>
        <v>-4.2658946000321274E-3</v>
      </c>
      <c r="O59" s="7">
        <f t="shared" si="56"/>
        <v>4.7402453391658383E-2</v>
      </c>
      <c r="P59" s="7">
        <f t="shared" si="11"/>
        <v>2.5659583910014883E-2</v>
      </c>
      <c r="Q59" s="14">
        <v>5104.2057618901972</v>
      </c>
      <c r="R59" s="14">
        <v>5667.5977521249652</v>
      </c>
      <c r="S59" s="14">
        <v>2203.0001292286133</v>
      </c>
      <c r="T59" s="1">
        <f t="shared" si="57"/>
        <v>132.80934324048002</v>
      </c>
      <c r="U59" s="1">
        <f t="shared" si="57"/>
        <v>562.7354482696453</v>
      </c>
      <c r="V59" s="1">
        <f t="shared" si="57"/>
        <v>609.53840126906937</v>
      </c>
      <c r="W59" s="7">
        <f t="shared" si="58"/>
        <v>-1.0585530808762456E-2</v>
      </c>
      <c r="X59" s="7">
        <f t="shared" si="58"/>
        <v>-2.5395120395617532E-2</v>
      </c>
      <c r="Y59" s="7">
        <f t="shared" si="58"/>
        <v>-3.8375886365003997E-2</v>
      </c>
      <c r="Z59" s="14">
        <v>12277.514399077578</v>
      </c>
      <c r="AA59" s="14">
        <v>18249.392698942196</v>
      </c>
      <c r="AB59" s="14">
        <v>5397.102292051678</v>
      </c>
      <c r="AC59" s="8">
        <f t="shared" si="46"/>
        <v>2.4053721522642828</v>
      </c>
      <c r="AD59" s="8">
        <f t="shared" si="46"/>
        <v>3.2199519967873358</v>
      </c>
      <c r="AE59" s="8">
        <f t="shared" si="46"/>
        <v>2.449887415095835</v>
      </c>
      <c r="AF59" s="7">
        <f t="shared" si="47"/>
        <v>-1.3408558773395307E-2</v>
      </c>
      <c r="AG59" s="7">
        <f t="shared" si="47"/>
        <v>-4.0313072439379649E-4</v>
      </c>
      <c r="AH59" s="7">
        <f t="shared" si="47"/>
        <v>6.4069273763843526E-2</v>
      </c>
      <c r="AI59" s="1">
        <f t="shared" si="59"/>
        <v>53324.057898019106</v>
      </c>
      <c r="AJ59" s="1">
        <f t="shared" si="60"/>
        <v>14410.372337080149</v>
      </c>
      <c r="AK59" s="1">
        <f t="shared" si="61"/>
        <v>4004.2640540488387</v>
      </c>
      <c r="AL59" s="10">
        <f t="shared" si="48"/>
        <v>14.35971255573884</v>
      </c>
      <c r="AM59" s="10">
        <f t="shared" si="48"/>
        <v>2.8403989986815712</v>
      </c>
      <c r="AN59" s="10">
        <f t="shared" si="48"/>
        <v>0.82435373369695764</v>
      </c>
      <c r="AO59" s="7">
        <f t="shared" si="69"/>
        <v>1.7733707630291626E-2</v>
      </c>
      <c r="AP59" s="7">
        <f t="shared" si="70"/>
        <v>2.7308577124087945E-2</v>
      </c>
      <c r="AQ59" s="7">
        <f t="shared" si="71"/>
        <v>1.9767042862256879E-2</v>
      </c>
      <c r="AR59" s="1">
        <f t="shared" si="62"/>
        <v>34425.696814948424</v>
      </c>
      <c r="AS59" s="1">
        <f t="shared" si="63"/>
        <v>10510.361119513449</v>
      </c>
      <c r="AT59" s="1">
        <f t="shared" si="64"/>
        <v>2951.2577545464665</v>
      </c>
      <c r="AU59" s="1">
        <f t="shared" si="65"/>
        <v>6885.1393629896847</v>
      </c>
      <c r="AV59" s="1">
        <f t="shared" si="66"/>
        <v>2102.07222390269</v>
      </c>
      <c r="AW59" s="1">
        <f t="shared" si="67"/>
        <v>590.25155090929331</v>
      </c>
      <c r="AX59">
        <v>0</v>
      </c>
      <c r="AY59">
        <v>0</v>
      </c>
      <c r="AZ59">
        <v>0</v>
      </c>
      <c r="BA59">
        <f t="shared" si="17"/>
        <v>0</v>
      </c>
      <c r="BB59">
        <f t="shared" si="18"/>
        <v>0</v>
      </c>
      <c r="BC59">
        <f t="shared" si="4"/>
        <v>0</v>
      </c>
      <c r="BD59">
        <f t="shared" si="4"/>
        <v>0</v>
      </c>
      <c r="BE59">
        <f t="shared" si="19"/>
        <v>0</v>
      </c>
      <c r="BF59">
        <f t="shared" si="5"/>
        <v>0</v>
      </c>
      <c r="BG59">
        <f t="shared" si="5"/>
        <v>0</v>
      </c>
      <c r="BH59">
        <f t="shared" si="44"/>
        <v>0</v>
      </c>
      <c r="BI59">
        <f t="shared" si="44"/>
        <v>0</v>
      </c>
      <c r="BJ59">
        <f t="shared" si="44"/>
        <v>0</v>
      </c>
      <c r="BK59" s="7">
        <f t="shared" si="34"/>
        <v>2.8554568718242107E-2</v>
      </c>
    </row>
    <row r="60" spans="1:63">
      <c r="A60">
        <f t="shared" si="68"/>
        <v>2014</v>
      </c>
      <c r="B60" s="14">
        <v>1112.1169054476136</v>
      </c>
      <c r="C60" s="14">
        <v>2665.0811387932654</v>
      </c>
      <c r="D60" s="14">
        <v>3578.8452952438643</v>
      </c>
      <c r="E60" s="7">
        <f t="shared" si="49"/>
        <v>7.4186789870207548E-3</v>
      </c>
      <c r="F60" s="7">
        <f t="shared" si="50"/>
        <v>1.1769020255819163E-2</v>
      </c>
      <c r="G60" s="7">
        <f t="shared" si="51"/>
        <v>2.8032128307667437E-2</v>
      </c>
      <c r="H60" s="14">
        <v>37201.52171179682</v>
      </c>
      <c r="I60" s="14">
        <v>10388.019092839699</v>
      </c>
      <c r="J60" s="14">
        <v>3758.7185476821373</v>
      </c>
      <c r="K60" s="1">
        <f t="shared" si="52"/>
        <v>33451.089116232492</v>
      </c>
      <c r="L60" s="1">
        <f t="shared" si="53"/>
        <v>3897.8247009557608</v>
      </c>
      <c r="M60" s="1">
        <f t="shared" si="54"/>
        <v>1050.2601363286972</v>
      </c>
      <c r="N60" s="7">
        <f t="shared" si="55"/>
        <v>-3.9159807755342779E-2</v>
      </c>
      <c r="O60" s="7">
        <f t="shared" si="56"/>
        <v>1.9428135844591576E-2</v>
      </c>
      <c r="P60" s="7">
        <f t="shared" si="11"/>
        <v>1.1625268026915103E-2</v>
      </c>
      <c r="Q60" s="14">
        <v>4896.9107214230798</v>
      </c>
      <c r="R60" s="14">
        <v>5806.9383927549125</v>
      </c>
      <c r="S60" s="14">
        <v>2738.6587501770268</v>
      </c>
      <c r="T60" s="1">
        <f t="shared" si="57"/>
        <v>131.63200041546261</v>
      </c>
      <c r="U60" s="1">
        <f t="shared" si="57"/>
        <v>559.00343856294467</v>
      </c>
      <c r="V60" s="1">
        <f t="shared" si="57"/>
        <v>728.61500946003434</v>
      </c>
      <c r="W60" s="7">
        <f t="shared" si="58"/>
        <v>-8.8649096237571889E-3</v>
      </c>
      <c r="X60" s="7">
        <f t="shared" si="58"/>
        <v>-6.6319079741220532E-3</v>
      </c>
      <c r="Y60" s="7">
        <f t="shared" si="58"/>
        <v>0.19535538358706428</v>
      </c>
      <c r="Z60" s="14">
        <v>11591.566406125792</v>
      </c>
      <c r="AA60" s="14">
        <v>18736.973435024014</v>
      </c>
      <c r="AB60" s="14">
        <v>5034.4244894998492</v>
      </c>
      <c r="AC60" s="8">
        <f t="shared" si="46"/>
        <v>2.3671181823705361</v>
      </c>
      <c r="AD60" s="8">
        <f t="shared" si="46"/>
        <v>3.2266526985031208</v>
      </c>
      <c r="AE60" s="8">
        <f t="shared" si="46"/>
        <v>1.8382810524218924</v>
      </c>
      <c r="AF60" s="7">
        <f t="shared" si="47"/>
        <v>-1.5903555654677604E-2</v>
      </c>
      <c r="AG60" s="7">
        <f t="shared" si="47"/>
        <v>2.0809942888808663E-3</v>
      </c>
      <c r="AH60" s="7">
        <f t="shared" si="47"/>
        <v>-0.24964672209233651</v>
      </c>
      <c r="AI60" s="1">
        <f t="shared" si="59"/>
        <v>54876.791471206881</v>
      </c>
      <c r="AJ60" s="1">
        <f t="shared" si="60"/>
        <v>15071.407327274825</v>
      </c>
      <c r="AK60" s="1">
        <f t="shared" si="61"/>
        <v>4194.0891995532484</v>
      </c>
      <c r="AL60" s="10">
        <f t="shared" si="48"/>
        <v>14.622158403996439</v>
      </c>
      <c r="AM60" s="10">
        <f t="shared" si="48"/>
        <v>2.9203405992796116</v>
      </c>
      <c r="AN60" s="10">
        <f t="shared" si="48"/>
        <v>0.84114756280288194</v>
      </c>
      <c r="AO60" s="7">
        <f t="shared" si="69"/>
        <v>1.7556370553988711E-2</v>
      </c>
      <c r="AP60" s="7">
        <f t="shared" si="70"/>
        <v>2.7035491352847066E-2</v>
      </c>
      <c r="AQ60" s="7">
        <f t="shared" si="71"/>
        <v>1.9569372433634311E-2</v>
      </c>
      <c r="AR60" s="1">
        <f t="shared" si="62"/>
        <v>35465.785301543321</v>
      </c>
      <c r="AS60" s="1">
        <f t="shared" si="63"/>
        <v>11006.078757816793</v>
      </c>
      <c r="AT60" s="1">
        <f t="shared" si="64"/>
        <v>3107.3778359114012</v>
      </c>
      <c r="AU60" s="1">
        <f t="shared" si="65"/>
        <v>7093.1570603086648</v>
      </c>
      <c r="AV60" s="1">
        <f t="shared" si="66"/>
        <v>2201.2157515633585</v>
      </c>
      <c r="AW60" s="1">
        <f t="shared" si="67"/>
        <v>621.47556718228032</v>
      </c>
      <c r="AX60">
        <v>0</v>
      </c>
      <c r="AY60">
        <v>0</v>
      </c>
      <c r="AZ60">
        <v>0</v>
      </c>
      <c r="BA60">
        <f t="shared" si="17"/>
        <v>0</v>
      </c>
      <c r="BB60">
        <f t="shared" si="18"/>
        <v>0</v>
      </c>
      <c r="BC60">
        <f t="shared" si="4"/>
        <v>0</v>
      </c>
      <c r="BD60">
        <f t="shared" si="4"/>
        <v>0</v>
      </c>
      <c r="BE60">
        <f t="shared" si="19"/>
        <v>0</v>
      </c>
      <c r="BF60">
        <f t="shared" si="5"/>
        <v>0</v>
      </c>
      <c r="BG60">
        <f t="shared" si="5"/>
        <v>0</v>
      </c>
      <c r="BH60">
        <f t="shared" si="44"/>
        <v>0</v>
      </c>
      <c r="BI60">
        <f t="shared" si="44"/>
        <v>0</v>
      </c>
      <c r="BJ60">
        <f t="shared" si="44"/>
        <v>0</v>
      </c>
      <c r="BK60" s="7">
        <f t="shared" si="34"/>
        <v>-3.0940941119701748E-3</v>
      </c>
    </row>
    <row r="61" spans="1:63">
      <c r="A61">
        <f t="shared" si="68"/>
        <v>2015</v>
      </c>
      <c r="B61" s="14">
        <v>1119.4718773342331</v>
      </c>
      <c r="C61" s="14">
        <v>2696.3669523329258</v>
      </c>
      <c r="D61" s="14">
        <v>3676.7303559845113</v>
      </c>
      <c r="E61" s="7">
        <f t="shared" si="49"/>
        <v>6.6134880699968424E-3</v>
      </c>
      <c r="F61" s="7">
        <f t="shared" si="50"/>
        <v>1.1739159864313287E-2</v>
      </c>
      <c r="G61" s="7">
        <f t="shared" si="51"/>
        <v>2.7351017623123308E-2</v>
      </c>
      <c r="H61" s="14">
        <v>38311.346782258544</v>
      </c>
      <c r="I61" s="14">
        <v>11203.692156574294</v>
      </c>
      <c r="J61" s="14">
        <v>4019.3647528211613</v>
      </c>
      <c r="K61" s="1">
        <f t="shared" si="52"/>
        <v>34222.696932314437</v>
      </c>
      <c r="L61" s="1">
        <f t="shared" si="53"/>
        <v>4155.1066136902236</v>
      </c>
      <c r="M61" s="1">
        <f t="shared" si="54"/>
        <v>1093.1899714318058</v>
      </c>
      <c r="N61" s="7">
        <f t="shared" si="55"/>
        <v>2.3066747196207604E-2</v>
      </c>
      <c r="O61" s="7">
        <f t="shared" si="56"/>
        <v>6.6006537613499283E-2</v>
      </c>
      <c r="P61" s="7">
        <f t="shared" si="11"/>
        <v>4.0875430398772172E-2</v>
      </c>
      <c r="Q61" s="14">
        <v>5087.3350573165062</v>
      </c>
      <c r="R61" s="14">
        <v>6218.7811712208168</v>
      </c>
      <c r="S61" s="14">
        <v>2087.9215407832016</v>
      </c>
      <c r="T61" s="1">
        <f t="shared" si="57"/>
        <v>132.78925134713305</v>
      </c>
      <c r="U61" s="1">
        <f t="shared" si="57"/>
        <v>555.06533777542734</v>
      </c>
      <c r="V61" s="1">
        <f t="shared" si="57"/>
        <v>519.46555467943176</v>
      </c>
      <c r="W61" s="7">
        <f t="shared" si="58"/>
        <v>8.7915622950185401E-3</v>
      </c>
      <c r="X61" s="7">
        <f t="shared" si="58"/>
        <v>-7.0448596839425282E-3</v>
      </c>
      <c r="Y61" s="7">
        <f t="shared" si="58"/>
        <v>-0.28705070862539617</v>
      </c>
      <c r="Z61" s="14">
        <v>12079.424112619115</v>
      </c>
      <c r="AA61" s="14">
        <v>20156.307165380884</v>
      </c>
      <c r="AB61" s="14">
        <v>5047.1363724219091</v>
      </c>
      <c r="AC61" s="8">
        <f t="shared" si="46"/>
        <v>2.3744109590829332</v>
      </c>
      <c r="AD61" s="8">
        <f t="shared" si="46"/>
        <v>3.241198976201308</v>
      </c>
      <c r="AE61" s="8">
        <f t="shared" si="46"/>
        <v>2.4173017394746905</v>
      </c>
      <c r="AF61" s="7">
        <f t="shared" si="47"/>
        <v>3.0808671771063167E-3</v>
      </c>
      <c r="AG61" s="7">
        <f t="shared" si="47"/>
        <v>4.5081634304602325E-3</v>
      </c>
      <c r="AH61" s="7">
        <f t="shared" si="47"/>
        <v>0.31497941312616584</v>
      </c>
      <c r="AI61" s="1">
        <f t="shared" si="59"/>
        <v>56482.269384394858</v>
      </c>
      <c r="AJ61" s="1">
        <f t="shared" si="60"/>
        <v>15765.482346110701</v>
      </c>
      <c r="AK61" s="1">
        <f t="shared" si="61"/>
        <v>4396.1558467802042</v>
      </c>
      <c r="AL61" s="10">
        <f t="shared" si="48"/>
        <v>14.889400854066247</v>
      </c>
      <c r="AM61" s="10">
        <f t="shared" si="48"/>
        <v>3.0025321160018104</v>
      </c>
      <c r="AN61" s="10">
        <f t="shared" si="48"/>
        <v>0.85828351772750566</v>
      </c>
      <c r="AO61" s="7">
        <f t="shared" si="69"/>
        <v>1.7380806848448824E-2</v>
      </c>
      <c r="AP61" s="7">
        <f t="shared" si="70"/>
        <v>2.6765136439318594E-2</v>
      </c>
      <c r="AQ61" s="7">
        <f t="shared" si="71"/>
        <v>1.9373678709297966E-2</v>
      </c>
      <c r="AR61" s="1">
        <f t="shared" si="62"/>
        <v>36514.907106484119</v>
      </c>
      <c r="AS61" s="1">
        <f t="shared" si="63"/>
        <v>11525.301902749896</v>
      </c>
      <c r="AT61" s="1">
        <f t="shared" si="64"/>
        <v>3270.5049676722851</v>
      </c>
      <c r="AU61" s="1">
        <f t="shared" si="65"/>
        <v>7302.981421296824</v>
      </c>
      <c r="AV61" s="1">
        <f t="shared" si="66"/>
        <v>2305.0603805499791</v>
      </c>
      <c r="AW61" s="1">
        <f t="shared" si="67"/>
        <v>654.10099353445707</v>
      </c>
      <c r="AX61">
        <v>0</v>
      </c>
      <c r="AY61">
        <v>0</v>
      </c>
      <c r="AZ61">
        <v>0</v>
      </c>
      <c r="BA61">
        <f t="shared" si="17"/>
        <v>0</v>
      </c>
      <c r="BB61">
        <f t="shared" si="18"/>
        <v>0</v>
      </c>
      <c r="BC61">
        <f t="shared" si="4"/>
        <v>0</v>
      </c>
      <c r="BD61">
        <f t="shared" si="4"/>
        <v>0</v>
      </c>
      <c r="BE61">
        <f t="shared" si="19"/>
        <v>0</v>
      </c>
      <c r="BF61">
        <f t="shared" si="5"/>
        <v>0</v>
      </c>
      <c r="BG61">
        <f t="shared" si="5"/>
        <v>0</v>
      </c>
      <c r="BH61">
        <f t="shared" ref="BH61:BH66" si="72">2*BB$5*AX61*AR61/Z61*1000</f>
        <v>0</v>
      </c>
      <c r="BI61">
        <f t="shared" ref="BI61:BI66" si="73">2*BC$5*AY61*AS61/AA61*1000</f>
        <v>0</v>
      </c>
      <c r="BJ61">
        <f t="shared" ref="BJ61:BJ66" si="74">2*BD$5*AZ61*AT61/AB61*1000</f>
        <v>0</v>
      </c>
      <c r="BK61" s="7">
        <f t="shared" si="34"/>
        <v>5.3577570904169897E-2</v>
      </c>
    </row>
    <row r="62" spans="1:63">
      <c r="A62">
        <f t="shared" si="68"/>
        <v>2016</v>
      </c>
      <c r="B62" s="14">
        <v>1124.7558067317625</v>
      </c>
      <c r="C62" s="14">
        <v>2728.5278013246102</v>
      </c>
      <c r="D62" s="14">
        <v>3774.6544322657537</v>
      </c>
      <c r="E62" s="7">
        <f t="shared" si="49"/>
        <v>4.7200197740668859E-3</v>
      </c>
      <c r="F62" s="7">
        <f t="shared" si="50"/>
        <v>1.192747484308776E-2</v>
      </c>
      <c r="G62" s="7">
        <f t="shared" si="51"/>
        <v>2.6633466912213022E-2</v>
      </c>
      <c r="H62" s="14">
        <v>39054.190515459319</v>
      </c>
      <c r="I62" s="14">
        <v>11920.623190134698</v>
      </c>
      <c r="J62" s="14">
        <v>4049.9276043664404</v>
      </c>
      <c r="K62" s="1">
        <f t="shared" si="52"/>
        <v>34722.372875709152</v>
      </c>
      <c r="L62" s="1">
        <f t="shared" si="53"/>
        <v>4368.8846360105363</v>
      </c>
      <c r="M62" s="1">
        <f t="shared" si="54"/>
        <v>1072.9267213834598</v>
      </c>
      <c r="N62" s="7">
        <f t="shared" si="55"/>
        <v>1.4600717891490866E-2</v>
      </c>
      <c r="O62" s="7">
        <f t="shared" si="56"/>
        <v>5.1449467413413164E-2</v>
      </c>
      <c r="P62" s="7">
        <f t="shared" si="11"/>
        <v>-1.8535890904493146E-2</v>
      </c>
      <c r="Q62" s="14">
        <v>4985.7669874614294</v>
      </c>
      <c r="R62" s="14">
        <v>6511.142298556857</v>
      </c>
      <c r="S62" s="14">
        <v>2076.6165423779989</v>
      </c>
      <c r="T62" s="1">
        <f t="shared" si="57"/>
        <v>127.6627916660531</v>
      </c>
      <c r="U62" s="1">
        <f t="shared" si="57"/>
        <v>546.20821367337294</v>
      </c>
      <c r="V62" s="1">
        <f t="shared" si="57"/>
        <v>512.75399099457707</v>
      </c>
      <c r="W62" s="7">
        <f t="shared" si="58"/>
        <v>-3.860598376052693E-2</v>
      </c>
      <c r="X62" s="7">
        <f t="shared" si="58"/>
        <v>-1.5956903627871388E-2</v>
      </c>
      <c r="Y62" s="7">
        <f t="shared" si="58"/>
        <v>-1.2920132286723951E-2</v>
      </c>
      <c r="Z62" s="14">
        <v>11853.052767942219</v>
      </c>
      <c r="AA62" s="14">
        <v>21558.305204754324</v>
      </c>
      <c r="AB62" s="14">
        <v>4657.4782469334632</v>
      </c>
      <c r="AC62" s="8">
        <f t="shared" si="46"/>
        <v>2.3773780037757763</v>
      </c>
      <c r="AD62" s="8">
        <f t="shared" si="46"/>
        <v>3.3109866466184514</v>
      </c>
      <c r="AE62" s="8">
        <f t="shared" si="46"/>
        <v>2.2428205457710737</v>
      </c>
      <c r="AF62" s="7">
        <f t="shared" si="47"/>
        <v>1.249591896252511E-3</v>
      </c>
      <c r="AG62" s="7">
        <f t="shared" si="47"/>
        <v>2.1531436647229452E-2</v>
      </c>
      <c r="AH62" s="7">
        <f t="shared" si="47"/>
        <v>-7.2180146505637977E-2</v>
      </c>
      <c r="AI62" s="1">
        <f t="shared" si="59"/>
        <v>58137.023867252203</v>
      </c>
      <c r="AJ62" s="1">
        <f t="shared" si="60"/>
        <v>16493.994492049609</v>
      </c>
      <c r="AK62" s="1">
        <f t="shared" si="61"/>
        <v>4610.6412556366413</v>
      </c>
      <c r="AL62" s="10">
        <f t="shared" si="48"/>
        <v>15.161527571228921</v>
      </c>
      <c r="AM62" s="10">
        <f t="shared" si="48"/>
        <v>3.0870368716053784</v>
      </c>
      <c r="AN62" s="10">
        <f t="shared" si="48"/>
        <v>0.87576856829736938</v>
      </c>
      <c r="AO62" s="7">
        <f t="shared" si="69"/>
        <v>1.7206998779964334E-2</v>
      </c>
      <c r="AP62" s="7">
        <f t="shared" si="70"/>
        <v>2.6497485074925407E-2</v>
      </c>
      <c r="AQ62" s="7">
        <f t="shared" si="71"/>
        <v>1.9179941922204985E-2</v>
      </c>
      <c r="AR62" s="1">
        <f t="shared" si="62"/>
        <v>37538.776566280554</v>
      </c>
      <c r="AS62" s="1">
        <f t="shared" si="63"/>
        <v>12071.179065440752</v>
      </c>
      <c r="AT62" s="1">
        <f t="shared" si="64"/>
        <v>3440.6728396729177</v>
      </c>
      <c r="AU62" s="1">
        <f t="shared" si="65"/>
        <v>7507.7553132561115</v>
      </c>
      <c r="AV62" s="1">
        <f t="shared" si="66"/>
        <v>2414.2358130881507</v>
      </c>
      <c r="AW62" s="1">
        <f t="shared" si="67"/>
        <v>688.13456793458363</v>
      </c>
      <c r="AX62">
        <v>0</v>
      </c>
      <c r="AY62">
        <v>0</v>
      </c>
      <c r="AZ62">
        <v>0</v>
      </c>
      <c r="BA62">
        <f t="shared" si="17"/>
        <v>0</v>
      </c>
      <c r="BB62">
        <f t="shared" si="18"/>
        <v>0</v>
      </c>
      <c r="BC62">
        <f t="shared" si="4"/>
        <v>0</v>
      </c>
      <c r="BD62">
        <f t="shared" si="4"/>
        <v>0</v>
      </c>
      <c r="BE62">
        <f t="shared" si="19"/>
        <v>0</v>
      </c>
      <c r="BF62">
        <f t="shared" si="5"/>
        <v>0</v>
      </c>
      <c r="BG62">
        <f t="shared" si="5"/>
        <v>0</v>
      </c>
      <c r="BH62">
        <f t="shared" si="72"/>
        <v>0</v>
      </c>
      <c r="BI62">
        <f t="shared" si="73"/>
        <v>0</v>
      </c>
      <c r="BJ62">
        <f t="shared" si="74"/>
        <v>0</v>
      </c>
      <c r="BK62" s="7">
        <f t="shared" si="34"/>
        <v>3.9598380103732039E-2</v>
      </c>
    </row>
    <row r="63" spans="1:63">
      <c r="A63">
        <f t="shared" si="68"/>
        <v>2017</v>
      </c>
      <c r="B63" s="14">
        <v>1131.3741205371182</v>
      </c>
      <c r="C63" s="14">
        <v>2761.789168859973</v>
      </c>
      <c r="D63" s="14">
        <v>3872.9700093164224</v>
      </c>
      <c r="E63" s="7">
        <f t="shared" si="49"/>
        <v>5.8842228381881245E-3</v>
      </c>
      <c r="F63" s="7">
        <f t="shared" si="50"/>
        <v>1.2190224896816426E-2</v>
      </c>
      <c r="G63" s="7">
        <f t="shared" si="51"/>
        <v>2.6046245772928689E-2</v>
      </c>
      <c r="H63" s="14">
        <v>39593.591802396753</v>
      </c>
      <c r="I63" s="14">
        <v>12568.877546726993</v>
      </c>
      <c r="J63" s="14">
        <v>3918.0391930297142</v>
      </c>
      <c r="K63" s="1">
        <f t="shared" si="52"/>
        <v>34996.020400042173</v>
      </c>
      <c r="L63" s="1">
        <f t="shared" si="53"/>
        <v>4550.990962107091</v>
      </c>
      <c r="M63" s="1">
        <f t="shared" si="54"/>
        <v>1011.6368532689069</v>
      </c>
      <c r="N63" s="7">
        <f t="shared" si="55"/>
        <v>7.8810145064842629E-3</v>
      </c>
      <c r="O63" s="7">
        <f t="shared" si="56"/>
        <v>4.1682566894887252E-2</v>
      </c>
      <c r="P63" s="7">
        <f t="shared" si="11"/>
        <v>-5.712400194071432E-2</v>
      </c>
      <c r="Q63" s="14">
        <v>4972.9535956913514</v>
      </c>
      <c r="R63" s="14">
        <v>6742.0727646972009</v>
      </c>
      <c r="S63" s="14">
        <v>2110.9978160451606</v>
      </c>
      <c r="T63" s="1">
        <f t="shared" si="57"/>
        <v>125.59996123893762</v>
      </c>
      <c r="U63" s="1">
        <f t="shared" si="57"/>
        <v>536.41009228010773</v>
      </c>
      <c r="V63" s="1">
        <f t="shared" si="57"/>
        <v>538.78935662529273</v>
      </c>
      <c r="W63" s="7">
        <f t="shared" si="58"/>
        <v>-1.6158431130908757E-2</v>
      </c>
      <c r="X63" s="7">
        <f t="shared" si="58"/>
        <v>-1.7938436566837135E-2</v>
      </c>
      <c r="Y63" s="7">
        <f t="shared" si="58"/>
        <v>5.0775549460308378E-2</v>
      </c>
      <c r="Z63" s="14">
        <v>11719.351040502464</v>
      </c>
      <c r="AA63" s="14">
        <v>22217.684715994812</v>
      </c>
      <c r="AB63" s="14">
        <v>4412.8393572293326</v>
      </c>
      <c r="AC63" s="8">
        <f t="shared" si="46"/>
        <v>2.3566178157496389</v>
      </c>
      <c r="AD63" s="8">
        <f t="shared" si="46"/>
        <v>3.2953789570962382</v>
      </c>
      <c r="AE63" s="8">
        <f t="shared" si="46"/>
        <v>2.0904045109324398</v>
      </c>
      <c r="AF63" s="7">
        <f t="shared" si="47"/>
        <v>-8.7323883678430692E-3</v>
      </c>
      <c r="AG63" s="7">
        <f t="shared" si="47"/>
        <v>-4.7139089304856219E-3</v>
      </c>
      <c r="AH63" s="7">
        <f t="shared" si="47"/>
        <v>-6.795730274810452E-2</v>
      </c>
      <c r="AI63" s="1">
        <f t="shared" si="59"/>
        <v>59831.076793783097</v>
      </c>
      <c r="AJ63" s="1">
        <f t="shared" si="60"/>
        <v>17258.8308559328</v>
      </c>
      <c r="AK63" s="1">
        <f t="shared" si="61"/>
        <v>4837.7116980075607</v>
      </c>
      <c r="AL63" s="10">
        <f t="shared" si="48"/>
        <v>15.438627822983049</v>
      </c>
      <c r="AM63" s="10">
        <f t="shared" si="48"/>
        <v>3.1739199710346662</v>
      </c>
      <c r="AN63" s="10">
        <f t="shared" si="48"/>
        <v>0.89360982632912189</v>
      </c>
      <c r="AO63" s="7">
        <f t="shared" si="69"/>
        <v>1.7034928792164689E-2</v>
      </c>
      <c r="AP63" s="7">
        <f t="shared" si="70"/>
        <v>2.6232510224176154E-2</v>
      </c>
      <c r="AQ63" s="7">
        <f t="shared" si="71"/>
        <v>1.8988142502982936E-2</v>
      </c>
      <c r="AR63" s="1">
        <f t="shared" si="62"/>
        <v>38625.939320444457</v>
      </c>
      <c r="AS63" s="1">
        <f t="shared" si="63"/>
        <v>12645.92681656863</v>
      </c>
      <c r="AT63" s="1">
        <f t="shared" si="64"/>
        <v>3618.3555493233252</v>
      </c>
      <c r="AU63" s="1">
        <f t="shared" si="65"/>
        <v>7725.1878640888917</v>
      </c>
      <c r="AV63" s="1">
        <f t="shared" si="66"/>
        <v>2529.1853633137262</v>
      </c>
      <c r="AW63" s="1">
        <f t="shared" si="67"/>
        <v>723.67110986466514</v>
      </c>
      <c r="AX63">
        <v>0</v>
      </c>
      <c r="AY63">
        <v>0</v>
      </c>
      <c r="AZ63">
        <v>0</v>
      </c>
      <c r="BA63">
        <f t="shared" si="17"/>
        <v>0</v>
      </c>
      <c r="BB63">
        <f t="shared" si="18"/>
        <v>0</v>
      </c>
      <c r="BC63">
        <f t="shared" si="4"/>
        <v>0</v>
      </c>
      <c r="BD63">
        <f t="shared" si="4"/>
        <v>0</v>
      </c>
      <c r="BE63">
        <f t="shared" si="19"/>
        <v>0</v>
      </c>
      <c r="BF63">
        <f t="shared" si="5"/>
        <v>0</v>
      </c>
      <c r="BG63">
        <f t="shared" si="5"/>
        <v>0</v>
      </c>
      <c r="BH63">
        <f t="shared" si="72"/>
        <v>0</v>
      </c>
      <c r="BI63">
        <f t="shared" si="73"/>
        <v>0</v>
      </c>
      <c r="BJ63">
        <f t="shared" si="74"/>
        <v>0</v>
      </c>
      <c r="BK63" s="7">
        <f t="shared" si="34"/>
        <v>3.105110626441851E-2</v>
      </c>
    </row>
    <row r="64" spans="1:63">
      <c r="A64">
        <f t="shared" si="68"/>
        <v>2018</v>
      </c>
      <c r="B64" s="14">
        <v>1138.0528736954698</v>
      </c>
      <c r="C64" s="14">
        <v>2795.3444369815961</v>
      </c>
      <c r="D64" s="14">
        <v>3972.5205799381447</v>
      </c>
      <c r="E64" s="7">
        <f t="shared" si="49"/>
        <v>5.9032224947666023E-3</v>
      </c>
      <c r="F64" s="7">
        <f t="shared" si="50"/>
        <v>1.214982971907097E-2</v>
      </c>
      <c r="G64" s="7">
        <f t="shared" si="51"/>
        <v>2.5703935321537141E-2</v>
      </c>
      <c r="H64" s="14">
        <v>40189.704336473602</v>
      </c>
      <c r="I64" s="14">
        <v>13258.635036070644</v>
      </c>
      <c r="J64" s="14">
        <v>4051.4729453113914</v>
      </c>
      <c r="K64" s="1">
        <f t="shared" si="52"/>
        <v>35314.443876381723</v>
      </c>
      <c r="L64" s="1">
        <f t="shared" si="53"/>
        <v>4743.1131779907864</v>
      </c>
      <c r="M64" s="1">
        <f t="shared" si="54"/>
        <v>1019.8746271503207</v>
      </c>
      <c r="N64" s="7">
        <f t="shared" si="55"/>
        <v>9.0988481747247274E-3</v>
      </c>
      <c r="O64" s="7">
        <f t="shared" si="56"/>
        <v>4.2215468561322744E-2</v>
      </c>
      <c r="P64" s="7">
        <f t="shared" si="11"/>
        <v>8.143014812870053E-3</v>
      </c>
      <c r="Q64" s="14">
        <v>4989.5845985613214</v>
      </c>
      <c r="R64" s="14">
        <v>6885.6828558593461</v>
      </c>
      <c r="S64" s="14">
        <v>2353.7573811492157</v>
      </c>
      <c r="T64" s="1">
        <f t="shared" si="57"/>
        <v>124.15081625850863</v>
      </c>
      <c r="U64" s="1">
        <f t="shared" si="57"/>
        <v>519.33572627397712</v>
      </c>
      <c r="V64" s="1">
        <f t="shared" si="57"/>
        <v>580.9633713272417</v>
      </c>
      <c r="W64" s="7">
        <f t="shared" si="58"/>
        <v>-1.1537782067242763E-2</v>
      </c>
      <c r="X64" s="7">
        <f t="shared" si="58"/>
        <v>-3.1830806787308874E-2</v>
      </c>
      <c r="Y64" s="7">
        <f t="shared" si="58"/>
        <v>7.8275515622851177E-2</v>
      </c>
      <c r="Z64" s="14">
        <v>11810.196378248909</v>
      </c>
      <c r="AA64" s="14">
        <v>22817.797400870521</v>
      </c>
      <c r="AB64" s="14">
        <v>3938.6752401949539</v>
      </c>
      <c r="AC64" s="8">
        <f t="shared" si="46"/>
        <v>2.3669698639149677</v>
      </c>
      <c r="AD64" s="8">
        <f t="shared" si="46"/>
        <v>3.3138031301360038</v>
      </c>
      <c r="AE64" s="8">
        <f t="shared" si="46"/>
        <v>1.6733565114820399</v>
      </c>
      <c r="AF64" s="7">
        <f t="shared" si="47"/>
        <v>4.392756473342585E-3</v>
      </c>
      <c r="AG64" s="7">
        <f t="shared" si="47"/>
        <v>5.5909117827226407E-3</v>
      </c>
      <c r="AH64" s="7">
        <f t="shared" si="47"/>
        <v>-0.19950588379871637</v>
      </c>
      <c r="AI64" s="1">
        <f t="shared" si="59"/>
        <v>61573.15697849368</v>
      </c>
      <c r="AJ64" s="1">
        <f t="shared" si="60"/>
        <v>18062.133133653246</v>
      </c>
      <c r="AK64" s="1">
        <f t="shared" si="61"/>
        <v>5077.6116380714702</v>
      </c>
      <c r="AL64" s="10">
        <f t="shared" si="48"/>
        <v>15.720792508328151</v>
      </c>
      <c r="AM64" s="10">
        <f t="shared" si="48"/>
        <v>3.2632483515799242</v>
      </c>
      <c r="AN64" s="10">
        <f t="shared" si="48"/>
        <v>0.91181454852215893</v>
      </c>
      <c r="AO64" s="7">
        <f t="shared" si="69"/>
        <v>1.6864579504243041E-2</v>
      </c>
      <c r="AP64" s="7">
        <f t="shared" si="70"/>
        <v>2.5970185121934393E-2</v>
      </c>
      <c r="AQ64" s="7">
        <f t="shared" si="71"/>
        <v>1.8798261077953106E-2</v>
      </c>
      <c r="AR64" s="1">
        <f t="shared" si="62"/>
        <v>39745.015596915124</v>
      </c>
      <c r="AS64" s="1">
        <f t="shared" si="63"/>
        <v>13248.05730126936</v>
      </c>
      <c r="AT64" s="1">
        <f t="shared" si="64"/>
        <v>3804.4452463516077</v>
      </c>
      <c r="AU64" s="1">
        <f t="shared" si="65"/>
        <v>7949.0031193830255</v>
      </c>
      <c r="AV64" s="1">
        <f t="shared" si="66"/>
        <v>2649.6114602538723</v>
      </c>
      <c r="AW64" s="1">
        <f t="shared" si="67"/>
        <v>760.88904927032161</v>
      </c>
      <c r="AX64">
        <v>0</v>
      </c>
      <c r="AY64">
        <v>0</v>
      </c>
      <c r="AZ64">
        <v>0</v>
      </c>
      <c r="BA64">
        <f t="shared" si="17"/>
        <v>0</v>
      </c>
      <c r="BB64">
        <f t="shared" si="18"/>
        <v>0</v>
      </c>
      <c r="BC64">
        <f t="shared" si="4"/>
        <v>0</v>
      </c>
      <c r="BD64">
        <f t="shared" si="4"/>
        <v>0</v>
      </c>
      <c r="BE64">
        <f t="shared" si="19"/>
        <v>0</v>
      </c>
      <c r="BF64">
        <f t="shared" si="5"/>
        <v>0</v>
      </c>
      <c r="BG64">
        <f t="shared" si="5"/>
        <v>0</v>
      </c>
      <c r="BH64">
        <f t="shared" si="72"/>
        <v>0</v>
      </c>
      <c r="BI64">
        <f t="shared" si="73"/>
        <v>0</v>
      </c>
      <c r="BJ64">
        <f t="shared" si="74"/>
        <v>0</v>
      </c>
      <c r="BK64" s="7">
        <f t="shared" si="34"/>
        <v>3.7179841714824552E-2</v>
      </c>
    </row>
    <row r="65" spans="1:63">
      <c r="A65">
        <f t="shared" si="68"/>
        <v>2019</v>
      </c>
      <c r="B65" s="14">
        <v>1144.912041920903</v>
      </c>
      <c r="C65" s="14">
        <v>2828.7619944485114</v>
      </c>
      <c r="D65" s="14">
        <v>4074.5006265179481</v>
      </c>
      <c r="E65" s="7">
        <f t="shared" si="49"/>
        <v>6.027108567601358E-3</v>
      </c>
      <c r="F65" s="7">
        <f t="shared" si="50"/>
        <v>1.1954719076765929E-2</v>
      </c>
      <c r="G65" s="7">
        <f t="shared" si="51"/>
        <v>2.5671370236524105E-2</v>
      </c>
      <c r="H65" s="14">
        <v>41055.867231035096</v>
      </c>
      <c r="I65" s="14">
        <v>13912.601678830139</v>
      </c>
      <c r="J65" s="14">
        <v>4227.6815653054691</v>
      </c>
      <c r="K65" s="1">
        <f t="shared" si="52"/>
        <v>35859.407297483442</v>
      </c>
      <c r="L65" s="1">
        <f t="shared" si="53"/>
        <v>4918.2652008666091</v>
      </c>
      <c r="M65" s="1">
        <f t="shared" si="54"/>
        <v>1037.5950215323512</v>
      </c>
      <c r="N65" s="7">
        <f t="shared" si="55"/>
        <v>1.5431742972064511E-2</v>
      </c>
      <c r="O65" s="7">
        <f t="shared" si="56"/>
        <v>3.6927649900611925E-2</v>
      </c>
      <c r="P65" s="7">
        <f t="shared" si="11"/>
        <v>1.7375071317877522E-2</v>
      </c>
      <c r="Q65" s="14">
        <v>4982.4002301179644</v>
      </c>
      <c r="R65" s="14">
        <v>7096.3195089964356</v>
      </c>
      <c r="S65" s="14">
        <v>2257.5964478610226</v>
      </c>
      <c r="T65" s="1">
        <f t="shared" si="57"/>
        <v>121.35659446871094</v>
      </c>
      <c r="U65" s="1">
        <f t="shared" si="57"/>
        <v>510.06416145690594</v>
      </c>
      <c r="V65" s="1">
        <f t="shared" si="57"/>
        <v>534.00342788066655</v>
      </c>
      <c r="W65" s="7">
        <f t="shared" si="58"/>
        <v>-2.250667272279161E-2</v>
      </c>
      <c r="X65" s="7">
        <f t="shared" si="58"/>
        <v>-1.7852738311671557E-2</v>
      </c>
      <c r="Y65" s="7">
        <f t="shared" si="58"/>
        <v>-8.0831160386742873E-2</v>
      </c>
      <c r="Z65" s="14">
        <v>11624.724812619861</v>
      </c>
      <c r="AA65" s="14">
        <v>23072.050354714676</v>
      </c>
      <c r="AB65" s="14">
        <v>4097.6733000578115</v>
      </c>
      <c r="AC65" s="8">
        <f t="shared" si="46"/>
        <v>2.3331575697893365</v>
      </c>
      <c r="AD65" s="8">
        <f t="shared" si="46"/>
        <v>3.2512699471134066</v>
      </c>
      <c r="AE65" s="8">
        <f t="shared" si="46"/>
        <v>1.8150601290767374</v>
      </c>
      <c r="AF65" s="7">
        <f t="shared" si="47"/>
        <v>-1.428505476183195E-2</v>
      </c>
      <c r="AG65" s="7">
        <f t="shared" si="47"/>
        <v>-1.8870518424560334E-2</v>
      </c>
      <c r="AH65" s="7">
        <f t="shared" si="47"/>
        <v>8.4682263834617633E-2</v>
      </c>
      <c r="AI65" s="1">
        <f t="shared" si="59"/>
        <v>63364.844400027345</v>
      </c>
      <c r="AJ65" s="1">
        <f t="shared" si="60"/>
        <v>18905.531280541793</v>
      </c>
      <c r="AK65" s="1">
        <f t="shared" si="61"/>
        <v>5330.7395235346448</v>
      </c>
      <c r="AL65" s="10">
        <f t="shared" si="48"/>
        <v>16.008114187582866</v>
      </c>
      <c r="AM65" s="10">
        <f t="shared" si="48"/>
        <v>3.355090834447755</v>
      </c>
      <c r="AN65" s="10">
        <f t="shared" si="48"/>
        <v>0.93039013941019133</v>
      </c>
      <c r="AO65" s="7">
        <f t="shared" si="69"/>
        <v>1.6695933709200611E-2</v>
      </c>
      <c r="AP65" s="7">
        <f t="shared" si="70"/>
        <v>2.571048327071505E-2</v>
      </c>
      <c r="AQ65" s="7">
        <f t="shared" si="71"/>
        <v>1.8610278467173575E-2</v>
      </c>
      <c r="AR65" s="1">
        <f t="shared" si="62"/>
        <v>40900.399176374587</v>
      </c>
      <c r="AS65" s="1">
        <f t="shared" si="63"/>
        <v>13877.114977787292</v>
      </c>
      <c r="AT65" s="1">
        <f t="shared" si="64"/>
        <v>4000.2036565503267</v>
      </c>
      <c r="AU65" s="1">
        <f t="shared" si="65"/>
        <v>8180.079835274918</v>
      </c>
      <c r="AV65" s="1">
        <f t="shared" si="66"/>
        <v>2775.4229955574588</v>
      </c>
      <c r="AW65" s="1">
        <f t="shared" si="67"/>
        <v>800.04073131006544</v>
      </c>
      <c r="AX65">
        <v>0</v>
      </c>
      <c r="AY65">
        <v>0</v>
      </c>
      <c r="AZ65">
        <v>0</v>
      </c>
      <c r="BA65">
        <f t="shared" si="17"/>
        <v>0</v>
      </c>
      <c r="BB65">
        <f t="shared" si="18"/>
        <v>0</v>
      </c>
      <c r="BC65">
        <f t="shared" si="4"/>
        <v>0</v>
      </c>
      <c r="BD65">
        <f t="shared" si="4"/>
        <v>0</v>
      </c>
      <c r="BE65">
        <f t="shared" si="19"/>
        <v>0</v>
      </c>
      <c r="BF65">
        <f t="shared" si="5"/>
        <v>0</v>
      </c>
      <c r="BG65">
        <f t="shared" si="5"/>
        <v>0</v>
      </c>
      <c r="BH65">
        <f t="shared" si="72"/>
        <v>0</v>
      </c>
      <c r="BI65">
        <f t="shared" si="73"/>
        <v>0</v>
      </c>
      <c r="BJ65">
        <f t="shared" si="74"/>
        <v>0</v>
      </c>
      <c r="BK65" s="7">
        <f t="shared" si="34"/>
        <v>4.1304512107316088E-2</v>
      </c>
    </row>
    <row r="66" spans="1:63">
      <c r="A66">
        <f t="shared" si="68"/>
        <v>2020</v>
      </c>
      <c r="B66" s="14">
        <v>1151.5982808918557</v>
      </c>
      <c r="C66" s="14">
        <v>2861.8806579201969</v>
      </c>
      <c r="D66" s="14">
        <v>4179.8219405220689</v>
      </c>
      <c r="E66" s="7">
        <f t="shared" si="49"/>
        <v>5.8399586397350767E-3</v>
      </c>
      <c r="F66" s="7">
        <f t="shared" si="50"/>
        <v>1.1707829621820931E-2</v>
      </c>
      <c r="G66" s="7">
        <f t="shared" si="51"/>
        <v>2.5848888896632172E-2</v>
      </c>
      <c r="H66" s="14">
        <v>42083.076298288528</v>
      </c>
      <c r="I66" s="14">
        <v>14533.511979046143</v>
      </c>
      <c r="J66" s="14">
        <v>4206.8006010135214</v>
      </c>
      <c r="K66" s="1">
        <f t="shared" si="52"/>
        <v>36543.191316417455</v>
      </c>
      <c r="L66" s="1">
        <f t="shared" si="53"/>
        <v>5078.3081882974202</v>
      </c>
      <c r="M66" s="1">
        <f t="shared" si="54"/>
        <v>1006.4544999464935</v>
      </c>
      <c r="N66" s="7">
        <f t="shared" si="55"/>
        <v>1.906846962810782E-2</v>
      </c>
      <c r="O66" s="7">
        <f t="shared" si="56"/>
        <v>3.2540536326225666E-2</v>
      </c>
      <c r="P66" s="7">
        <f t="shared" si="11"/>
        <v>-3.0012211835662495E-2</v>
      </c>
      <c r="Q66" s="14">
        <v>4864.0657552510656</v>
      </c>
      <c r="R66" s="14">
        <f>I66*U66/1000</f>
        <v>7314.9589401489238</v>
      </c>
      <c r="S66" s="14">
        <f>J66*V66/1000</f>
        <v>2219.0312353763843</v>
      </c>
      <c r="T66" s="1">
        <f t="shared" si="57"/>
        <v>115.58246647118052</v>
      </c>
      <c r="U66" s="1">
        <f>U65*U5</f>
        <v>503.31667601714912</v>
      </c>
      <c r="V66" s="1">
        <f>V65*V5</f>
        <v>527.48666880996575</v>
      </c>
      <c r="W66" s="7">
        <f t="shared" si="58"/>
        <v>-4.7579845354173478E-2</v>
      </c>
      <c r="X66" s="7">
        <f t="shared" si="58"/>
        <v>-1.3228699347321071E-2</v>
      </c>
      <c r="Y66" s="7">
        <f t="shared" si="58"/>
        <v>-1.2203590333800474E-2</v>
      </c>
      <c r="Z66" s="14">
        <v>11584.411071543114</v>
      </c>
      <c r="AA66" s="14">
        <v>22994.005120074238</v>
      </c>
      <c r="AB66" s="14">
        <v>3709.182894891283</v>
      </c>
      <c r="AC66" s="8">
        <f t="shared" si="46"/>
        <v>2.3816312637297332</v>
      </c>
      <c r="AD66" s="8">
        <f t="shared" si="46"/>
        <v>3.1434223087527142</v>
      </c>
      <c r="AE66" s="8">
        <f t="shared" si="46"/>
        <v>1.6715325299430246</v>
      </c>
      <c r="AF66" s="7">
        <f t="shared" si="47"/>
        <v>2.07760052591619E-2</v>
      </c>
      <c r="AG66" s="7">
        <f t="shared" si="47"/>
        <v>-3.3170927088488344E-2</v>
      </c>
      <c r="AH66" s="7">
        <f t="shared" si="47"/>
        <v>-7.9075947311299633E-2</v>
      </c>
      <c r="AI66" s="1">
        <f t="shared" si="59"/>
        <v>65208.439795299528</v>
      </c>
      <c r="AJ66" s="1">
        <f t="shared" si="60"/>
        <v>19790.401148045072</v>
      </c>
      <c r="AK66" s="1">
        <f t="shared" si="61"/>
        <v>5597.7063024912459</v>
      </c>
      <c r="AL66" s="10">
        <f t="shared" si="48"/>
        <v>16.300687112748118</v>
      </c>
      <c r="AM66" s="10">
        <f t="shared" si="48"/>
        <v>3.4495181777829922</v>
      </c>
      <c r="AN66" s="10">
        <f t="shared" si="48"/>
        <v>0.94934415437294239</v>
      </c>
      <c r="AO66" s="7">
        <f t="shared" si="69"/>
        <v>1.6528974372108606E-2</v>
      </c>
      <c r="AP66" s="7">
        <f t="shared" si="70"/>
        <v>2.54533784380079E-2</v>
      </c>
      <c r="AQ66" s="7">
        <f t="shared" si="71"/>
        <v>1.8424175682501841E-2</v>
      </c>
      <c r="AR66" s="1">
        <f t="shared" si="62"/>
        <v>42083.076297997075</v>
      </c>
      <c r="AS66" s="1">
        <f t="shared" si="63"/>
        <v>14533.511979026483</v>
      </c>
      <c r="AT66" s="1">
        <f t="shared" si="64"/>
        <v>4206.800600956507</v>
      </c>
      <c r="AU66" s="1">
        <f t="shared" si="65"/>
        <v>8416.6152595994154</v>
      </c>
      <c r="AV66" s="1">
        <f t="shared" si="66"/>
        <v>2906.7023958052969</v>
      </c>
      <c r="AW66" s="1">
        <f t="shared" si="67"/>
        <v>841.36012019130146</v>
      </c>
      <c r="AX66" s="7">
        <v>1.2301424882625932E-2</v>
      </c>
      <c r="AY66" s="7">
        <f t="shared" ref="AY66" si="75">IF(AY65=0.99,0.99,MIN(0.99,$BH66*AA66/AS66/2/BC$5/1000))</f>
        <v>7.0702210022786496E-2</v>
      </c>
      <c r="AZ66" s="7">
        <f t="shared" ref="AZ66" si="76">IF(AZ65=0.99,0.99,MIN(0.99,$BH66*AB66/AT66/2/BD$5/1000))</f>
        <v>3.9401727172211007E-2</v>
      </c>
      <c r="BA66" s="17">
        <f t="shared" si="17"/>
        <v>5.0000000000038416E-2</v>
      </c>
      <c r="BB66">
        <f>BB$5*AX66^2</f>
        <v>1.5132505414288846E-5</v>
      </c>
      <c r="BC66">
        <f t="shared" si="4"/>
        <v>4.9988025021062107E-4</v>
      </c>
      <c r="BD66">
        <f t="shared" si="4"/>
        <v>1.5524961041533513E-4</v>
      </c>
      <c r="BE66">
        <f>BB66*AR66</f>
        <v>0.6368223799293713</v>
      </c>
      <c r="BF66">
        <f t="shared" si="5"/>
        <v>7.2650156045148169</v>
      </c>
      <c r="BG66">
        <f t="shared" si="5"/>
        <v>0.65310415439349545</v>
      </c>
      <c r="BH66" s="13">
        <f t="shared" si="72"/>
        <v>8.9375592546314664</v>
      </c>
      <c r="BI66" s="13">
        <f t="shared" si="73"/>
        <v>8.9375592546314646</v>
      </c>
      <c r="BJ66" s="13">
        <f t="shared" si="74"/>
        <v>8.9375592546314646</v>
      </c>
      <c r="BK66" s="7">
        <f t="shared" si="34"/>
        <v>3.9289227342166749E-2</v>
      </c>
    </row>
    <row r="67" spans="1:63">
      <c r="A67">
        <f t="shared" si="68"/>
        <v>2021</v>
      </c>
      <c r="B67" s="4">
        <f t="shared" ref="B67:B130" si="77">B66*(1+E67)</f>
        <v>1157.9873029053542</v>
      </c>
      <c r="C67" s="4">
        <f t="shared" ref="C67:C130" si="78">C66*(1+F67)</f>
        <v>2893.7117485040653</v>
      </c>
      <c r="D67" s="4">
        <f t="shared" ref="D67:D130" si="79">D66*(1+G67)</f>
        <v>4282.463505822916</v>
      </c>
      <c r="E67" s="11">
        <f t="shared" ref="E67:E121" si="80">E66*$E$5</f>
        <v>5.5479607077483228E-3</v>
      </c>
      <c r="F67" s="11">
        <f t="shared" ref="F67:F121" si="81">F66*$E$5</f>
        <v>1.1122438140729884E-2</v>
      </c>
      <c r="G67" s="11">
        <f t="shared" ref="G67:G121" si="82">G66*$E$5</f>
        <v>2.4556444451800562E-2</v>
      </c>
      <c r="H67" s="4">
        <f t="shared" ref="H67:H130" si="83">AR67</f>
        <v>43207.732074950451</v>
      </c>
      <c r="I67" s="4">
        <f t="shared" ref="I67:I130" si="84">AS67</f>
        <v>15162.940896329857</v>
      </c>
      <c r="J67" s="4">
        <f t="shared" ref="J67:J130" si="85">AT67</f>
        <v>4409.8759748702714</v>
      </c>
      <c r="K67" s="4">
        <f t="shared" si="52"/>
        <v>37312.785698550921</v>
      </c>
      <c r="L67" s="4">
        <f t="shared" si="53"/>
        <v>5239.9624475964129</v>
      </c>
      <c r="M67" s="4">
        <f t="shared" si="54"/>
        <v>1029.7521435673909</v>
      </c>
      <c r="N67" s="11">
        <f t="shared" ref="N67:N121" si="86">K67/K66-1</f>
        <v>2.1059856964044554E-2</v>
      </c>
      <c r="O67" s="11">
        <f t="shared" ref="O67:O121" si="87">L67/L66-1</f>
        <v>3.1832305820177043E-2</v>
      </c>
      <c r="P67" s="11">
        <f t="shared" ref="P67:P121" si="88">M67/M66-1</f>
        <v>2.314823334997862E-2</v>
      </c>
      <c r="Q67" s="4">
        <f t="shared" ref="Q67:Q121" si="89">T67*H67/1000</f>
        <v>4933.1663222025409</v>
      </c>
      <c r="R67" s="4">
        <f t="shared" ref="R67:R121" si="90">U67*I67/1000</f>
        <v>7530.8027386855956</v>
      </c>
      <c r="S67" s="4">
        <f t="shared" ref="S67:S121" si="91">V67*J67/1000</f>
        <v>2297.7633965798577</v>
      </c>
      <c r="T67" s="4">
        <f t="shared" ref="T67:T130" si="92">T66*(1+W67)</f>
        <v>114.17322977390263</v>
      </c>
      <c r="U67" s="4">
        <f t="shared" ref="U67:U130" si="93">U66*(1+X67)</f>
        <v>496.65845103362523</v>
      </c>
      <c r="V67" s="4">
        <f t="shared" ref="V67:V130" si="94">V66*(1+Y67)</f>
        <v>521.0494375972678</v>
      </c>
      <c r="W67" s="11">
        <f t="shared" ref="W67:W121" si="95">T$5-1</f>
        <v>-1.219247815263802E-2</v>
      </c>
      <c r="X67" s="11">
        <f t="shared" ref="X67:X121" si="96">U$5-1</f>
        <v>-1.3228699347321071E-2</v>
      </c>
      <c r="Y67" s="11">
        <f t="shared" ref="Y67:Y121" si="97">V$5-1</f>
        <v>-1.2203590333800474E-2</v>
      </c>
      <c r="Z67" s="4">
        <f>Q66*AC67*(1-AX66)</f>
        <v>11408.679388348384</v>
      </c>
      <c r="AA67" s="4">
        <f t="shared" ref="AA67:AA130" si="98">R66*AD67*(1-AY66)</f>
        <v>21412.227207450505</v>
      </c>
      <c r="AB67" s="4">
        <f t="shared" ref="AB67:AB130" si="99">S66*AE67*(1-AZ66)</f>
        <v>3565.9766949699447</v>
      </c>
      <c r="AC67" s="12">
        <f t="shared" ref="AC67:AC130" si="100">AC66*(1+AF67)</f>
        <v>2.3747150846652656</v>
      </c>
      <c r="AD67" s="12">
        <f t="shared" ref="AD67:AD130" si="101">AD66*(1+AG67)</f>
        <v>3.1498875220758062</v>
      </c>
      <c r="AE67" s="12">
        <f t="shared" ref="AE67:AE130" si="102">AE66*(1+AH67)</f>
        <v>1.672912721295075</v>
      </c>
      <c r="AF67" s="11">
        <f t="shared" ref="AF67:AF121" si="103">AC$5-1</f>
        <v>-2.9039671966837322E-3</v>
      </c>
      <c r="AG67" s="11">
        <f t="shared" ref="AG67:AG121" si="104">AD$5-1</f>
        <v>2.0567434751257441E-3</v>
      </c>
      <c r="AH67" s="11">
        <f t="shared" ref="AH67:AH121" si="105">AE$5-1</f>
        <v>8.257041531207765E-4</v>
      </c>
      <c r="AI67" s="1">
        <f t="shared" si="59"/>
        <v>67104.211075368992</v>
      </c>
      <c r="AJ67" s="1">
        <f t="shared" si="60"/>
        <v>20718.063429045862</v>
      </c>
      <c r="AK67" s="1">
        <f t="shared" si="61"/>
        <v>5879.2957924334232</v>
      </c>
      <c r="AL67" s="16">
        <f t="shared" ref="AL67:AN82" si="106">AL66*(1+AO67)</f>
        <v>16.567426415887148</v>
      </c>
      <c r="AM67" s="16">
        <f t="shared" si="106"/>
        <v>3.5364420504748111</v>
      </c>
      <c r="AN67" s="16">
        <f t="shared" si="106"/>
        <v>0.9666601290214325</v>
      </c>
      <c r="AO67" s="7">
        <f t="shared" si="69"/>
        <v>1.6363684628387519E-2</v>
      </c>
      <c r="AP67" s="7">
        <f t="shared" si="70"/>
        <v>2.519884465362782E-2</v>
      </c>
      <c r="AQ67" s="7">
        <f t="shared" si="71"/>
        <v>1.8239933925676823E-2</v>
      </c>
      <c r="AR67" s="1">
        <f>AL67*AI67^$AR$5*B67^(1-$AR$5)*(1-BB66)</f>
        <v>43207.732074950451</v>
      </c>
      <c r="AS67" s="1">
        <f t="shared" ref="AS67:AS130" si="107">AM67*AJ67^$AR$5*C67^(1-$AR$5)*(1-BC66)</f>
        <v>15162.940896329857</v>
      </c>
      <c r="AT67" s="1">
        <f t="shared" ref="AT67:AT130" si="108">AN67*AK67^$AR$5*D67^(1-$AR$5)*(1-BD66)</f>
        <v>4409.8759748702714</v>
      </c>
      <c r="AU67" s="1">
        <f t="shared" si="65"/>
        <v>8641.5464149900909</v>
      </c>
      <c r="AV67" s="1">
        <f t="shared" si="66"/>
        <v>3032.5881792659716</v>
      </c>
      <c r="AW67" s="1">
        <f t="shared" si="67"/>
        <v>881.97519497405438</v>
      </c>
      <c r="AX67" s="7">
        <f t="shared" ref="AX67:AY75" si="109">IF(AX66=0.99,0.99,MIN(0.99,$BH67*Z67/AR67/2/BB$5/1000))</f>
        <v>1.226307172555369E-2</v>
      </c>
      <c r="AY67" s="7">
        <f t="shared" si="109"/>
        <v>6.5584885559694647E-2</v>
      </c>
      <c r="AZ67" s="7">
        <f t="shared" ref="AZ67:AZ75" si="110">IF(AZ66=0.99,0.99,MIN(0.99,$BH67*AB67/AT67/2/BD$5/1000))</f>
        <v>3.7555840793249452E-2</v>
      </c>
      <c r="BA67">
        <f t="shared" si="17"/>
        <v>4.611956358643253E-2</v>
      </c>
      <c r="BB67">
        <f t="shared" si="18"/>
        <v>1.5038292814607436E-5</v>
      </c>
      <c r="BC67">
        <f t="shared" si="4"/>
        <v>4.301377213878244E-4</v>
      </c>
      <c r="BD67">
        <f t="shared" si="4"/>
        <v>1.4104411776878997E-4</v>
      </c>
      <c r="BE67">
        <f t="shared" si="19"/>
        <v>0.64977052679821057</v>
      </c>
      <c r="BF67">
        <f t="shared" si="5"/>
        <v>6.5221528466855805</v>
      </c>
      <c r="BG67">
        <f t="shared" si="5"/>
        <v>0.62198706634536005</v>
      </c>
      <c r="BH67">
        <f t="shared" ref="BH67:BH129" si="111">IF(AX66=0.99,2*BB$5*AX67*AR67/Z67*1000,BH66*(1+BK66))</f>
        <v>9.288709052070768</v>
      </c>
      <c r="BI67">
        <f t="shared" ref="BI67:BJ76" si="112">2*BC$5*AY67*AS67/AA67*1000</f>
        <v>9.288709052070768</v>
      </c>
      <c r="BJ67">
        <f t="shared" si="112"/>
        <v>9.288709052070768</v>
      </c>
      <c r="BK67" s="7">
        <f t="shared" si="34"/>
        <v>4.4732175489009512E-2</v>
      </c>
    </row>
    <row r="68" spans="1:63">
      <c r="A68">
        <f t="shared" si="68"/>
        <v>2022</v>
      </c>
      <c r="B68" s="4">
        <f t="shared" si="77"/>
        <v>1164.0905475591151</v>
      </c>
      <c r="C68" s="4">
        <f t="shared" si="78"/>
        <v>2924.2876219279128</v>
      </c>
      <c r="D68" s="4">
        <f t="shared" si="79"/>
        <v>4382.36747916064</v>
      </c>
      <c r="E68" s="11">
        <f t="shared" si="80"/>
        <v>5.2705626723609069E-3</v>
      </c>
      <c r="F68" s="11">
        <f t="shared" si="81"/>
        <v>1.056631623369339E-2</v>
      </c>
      <c r="G68" s="11">
        <f t="shared" si="82"/>
        <v>2.3328622229210533E-2</v>
      </c>
      <c r="H68" s="4">
        <f t="shared" si="83"/>
        <v>44343.649160409492</v>
      </c>
      <c r="I68" s="4">
        <f t="shared" si="84"/>
        <v>15816.280002957164</v>
      </c>
      <c r="J68" s="4">
        <f t="shared" si="85"/>
        <v>4618.0216248309189</v>
      </c>
      <c r="K68" s="4">
        <f t="shared" si="52"/>
        <v>38092.955271726933</v>
      </c>
      <c r="L68" s="4">
        <f t="shared" si="53"/>
        <v>5408.5924668825392</v>
      </c>
      <c r="M68" s="4">
        <f t="shared" si="54"/>
        <v>1053.7732508263807</v>
      </c>
      <c r="N68" s="11">
        <f t="shared" si="86"/>
        <v>2.0908907190124726E-2</v>
      </c>
      <c r="O68" s="11">
        <f t="shared" si="87"/>
        <v>3.2181532019084802E-2</v>
      </c>
      <c r="P68" s="11">
        <f t="shared" si="88"/>
        <v>2.3327076723310247E-2</v>
      </c>
      <c r="Q68" s="4">
        <f t="shared" si="89"/>
        <v>5001.1288633829981</v>
      </c>
      <c r="R68" s="4">
        <f t="shared" si="90"/>
        <v>7751.3738692303805</v>
      </c>
      <c r="S68" s="4">
        <f t="shared" si="91"/>
        <v>2376.8530769466483</v>
      </c>
      <c r="T68" s="4">
        <f t="shared" si="92"/>
        <v>112.78117516426821</v>
      </c>
      <c r="U68" s="4">
        <f t="shared" si="93"/>
        <v>490.08830570659524</v>
      </c>
      <c r="V68" s="4">
        <f t="shared" si="94"/>
        <v>514.69076371717358</v>
      </c>
      <c r="W68" s="11">
        <f t="shared" si="95"/>
        <v>-1.219247815263802E-2</v>
      </c>
      <c r="X68" s="11">
        <f t="shared" si="96"/>
        <v>-1.3228699347321071E-2</v>
      </c>
      <c r="Y68" s="11">
        <f t="shared" si="97"/>
        <v>-1.2203590333800474E-2</v>
      </c>
      <c r="Z68" s="4">
        <f t="shared" ref="Z68:Z131" si="113">Q67*AC68*(1-AX67)</f>
        <v>11537.60185952877</v>
      </c>
      <c r="AA68" s="4">
        <f t="shared" si="98"/>
        <v>22211.019203436495</v>
      </c>
      <c r="AB68" s="4">
        <f t="shared" si="99"/>
        <v>3702.649326987249</v>
      </c>
      <c r="AC68" s="12">
        <f t="shared" si="100"/>
        <v>2.3678189899579278</v>
      </c>
      <c r="AD68" s="12">
        <f t="shared" si="101"/>
        <v>3.1563660326842156</v>
      </c>
      <c r="AE68" s="12">
        <f t="shared" si="102"/>
        <v>1.6742940522768568</v>
      </c>
      <c r="AF68" s="11">
        <f t="shared" si="103"/>
        <v>-2.9039671966837322E-3</v>
      </c>
      <c r="AG68" s="11">
        <f t="shared" si="104"/>
        <v>2.0567434751257441E-3</v>
      </c>
      <c r="AH68" s="11">
        <f t="shared" si="105"/>
        <v>8.257041531207765E-4</v>
      </c>
      <c r="AI68" s="1">
        <f t="shared" si="59"/>
        <v>69035.336382822192</v>
      </c>
      <c r="AJ68" s="1">
        <f t="shared" si="60"/>
        <v>21678.845265407246</v>
      </c>
      <c r="AK68" s="1">
        <f t="shared" si="61"/>
        <v>6173.3414081641349</v>
      </c>
      <c r="AL68" s="16">
        <f t="shared" si="106"/>
        <v>16.835819515451004</v>
      </c>
      <c r="AM68" s="16">
        <f t="shared" si="106"/>
        <v>3.6246651617927181</v>
      </c>
      <c r="AN68" s="16">
        <f t="shared" si="106"/>
        <v>0.9841156277345503</v>
      </c>
      <c r="AO68" s="7">
        <f t="shared" si="69"/>
        <v>1.6200047782103644E-2</v>
      </c>
      <c r="AP68" s="7">
        <f t="shared" si="70"/>
        <v>2.4946856207091542E-2</v>
      </c>
      <c r="AQ68" s="7">
        <f t="shared" si="71"/>
        <v>1.8057534586420055E-2</v>
      </c>
      <c r="AR68" s="1">
        <f t="shared" ref="AR68:AR131" si="114">AL68*AI68^$AR$5*B68^(1-$AR$5)*(1-BB67)</f>
        <v>44343.649160409492</v>
      </c>
      <c r="AS68" s="1">
        <f t="shared" si="107"/>
        <v>15816.280002957164</v>
      </c>
      <c r="AT68" s="1">
        <f t="shared" si="108"/>
        <v>4618.0216248309189</v>
      </c>
      <c r="AU68" s="1">
        <f t="shared" si="65"/>
        <v>8868.7298320818991</v>
      </c>
      <c r="AV68" s="1">
        <f t="shared" si="66"/>
        <v>3163.2560005914329</v>
      </c>
      <c r="AW68" s="1">
        <f t="shared" si="67"/>
        <v>923.60432496618387</v>
      </c>
      <c r="AX68" s="7">
        <f t="shared" si="109"/>
        <v>1.2624507743473205E-2</v>
      </c>
      <c r="AY68" s="7">
        <f t="shared" si="109"/>
        <v>6.8138799402387679E-2</v>
      </c>
      <c r="AZ68" s="7">
        <f t="shared" si="110"/>
        <v>3.8903345902433252E-2</v>
      </c>
      <c r="BA68">
        <f t="shared" si="17"/>
        <v>4.8146141767442314E-2</v>
      </c>
      <c r="BB68">
        <f t="shared" si="18"/>
        <v>1.593781957650149E-5</v>
      </c>
      <c r="BC68">
        <f t="shared" si="4"/>
        <v>4.642895983998827E-4</v>
      </c>
      <c r="BD68">
        <f t="shared" si="4"/>
        <v>1.5134703224043702E-4</v>
      </c>
      <c r="BE68">
        <f t="shared" si="19"/>
        <v>0.70674107968228828</v>
      </c>
      <c r="BF68">
        <f t="shared" si="5"/>
        <v>7.3433342907530772</v>
      </c>
      <c r="BG68">
        <f t="shared" si="5"/>
        <v>0.69892386774032045</v>
      </c>
      <c r="BH68">
        <f t="shared" si="111"/>
        <v>9.7042132154543488</v>
      </c>
      <c r="BI68">
        <f t="shared" si="112"/>
        <v>9.7042132154543488</v>
      </c>
      <c r="BJ68">
        <f t="shared" si="112"/>
        <v>9.7042132154543506</v>
      </c>
      <c r="BK68" s="7">
        <f t="shared" si="34"/>
        <v>4.5178525022291777E-2</v>
      </c>
    </row>
    <row r="69" spans="1:63">
      <c r="A69">
        <f t="shared" si="68"/>
        <v>2023</v>
      </c>
      <c r="B69" s="4">
        <f t="shared" si="77"/>
        <v>1169.9191891369678</v>
      </c>
      <c r="C69" s="4">
        <f t="shared" si="78"/>
        <v>2953.6416223108999</v>
      </c>
      <c r="D69" s="4">
        <f t="shared" si="79"/>
        <v>4479.4903447820107</v>
      </c>
      <c r="E69" s="11">
        <f t="shared" si="80"/>
        <v>5.0070345387428616E-3</v>
      </c>
      <c r="F69" s="11">
        <f t="shared" si="81"/>
        <v>1.003800042200872E-2</v>
      </c>
      <c r="G69" s="11">
        <f t="shared" si="82"/>
        <v>2.2162191117750005E-2</v>
      </c>
      <c r="H69" s="4">
        <f t="shared" si="83"/>
        <v>45489.83101508145</v>
      </c>
      <c r="I69" s="4">
        <f t="shared" si="84"/>
        <v>16483.693693083715</v>
      </c>
      <c r="J69" s="4">
        <f t="shared" si="85"/>
        <v>4830.2360693118999</v>
      </c>
      <c r="K69" s="4">
        <f t="shared" si="52"/>
        <v>38882.883055058388</v>
      </c>
      <c r="L69" s="4">
        <f t="shared" si="53"/>
        <v>5580.8035641734477</v>
      </c>
      <c r="M69" s="4">
        <f t="shared" si="54"/>
        <v>1078.3003639997705</v>
      </c>
      <c r="N69" s="11">
        <f t="shared" si="86"/>
        <v>2.0736846949696908E-2</v>
      </c>
      <c r="O69" s="11">
        <f t="shared" si="87"/>
        <v>3.1840279766940816E-2</v>
      </c>
      <c r="P69" s="11">
        <f t="shared" si="88"/>
        <v>2.3275513165811779E-2</v>
      </c>
      <c r="Q69" s="4">
        <f t="shared" si="89"/>
        <v>5067.8443514461524</v>
      </c>
      <c r="R69" s="4">
        <f t="shared" si="90"/>
        <v>7971.5979223597305</v>
      </c>
      <c r="S69" s="4">
        <f t="shared" si="91"/>
        <v>2455.7388153232255</v>
      </c>
      <c r="T69" s="4">
        <f t="shared" si="92"/>
        <v>111.40609315004902</v>
      </c>
      <c r="U69" s="4">
        <f t="shared" si="93"/>
        <v>483.6050748567647</v>
      </c>
      <c r="V69" s="4">
        <f t="shared" si="94"/>
        <v>508.40968848817829</v>
      </c>
      <c r="W69" s="11">
        <f t="shared" si="95"/>
        <v>-1.219247815263802E-2</v>
      </c>
      <c r="X69" s="11">
        <f t="shared" si="96"/>
        <v>-1.3228699347321071E-2</v>
      </c>
      <c r="Y69" s="11">
        <f t="shared" si="97"/>
        <v>-1.2203590333800474E-2</v>
      </c>
      <c r="Z69" s="4">
        <f t="shared" si="113"/>
        <v>11658.317430861045</v>
      </c>
      <c r="AA69" s="4">
        <f t="shared" si="98"/>
        <v>22845.969374438566</v>
      </c>
      <c r="AB69" s="4">
        <f t="shared" si="99"/>
        <v>3827.8912199739648</v>
      </c>
      <c r="AC69" s="12">
        <f t="shared" si="100"/>
        <v>2.3609429212834052</v>
      </c>
      <c r="AD69" s="12">
        <f t="shared" si="101"/>
        <v>3.1628578679270474</v>
      </c>
      <c r="AE69" s="12">
        <f t="shared" si="102"/>
        <v>1.6756765238293672</v>
      </c>
      <c r="AF69" s="11">
        <f t="shared" si="103"/>
        <v>-2.9039671966837322E-3</v>
      </c>
      <c r="AG69" s="11">
        <f t="shared" si="104"/>
        <v>2.0567434751257441E-3</v>
      </c>
      <c r="AH69" s="11">
        <f t="shared" si="105"/>
        <v>8.257041531207765E-4</v>
      </c>
      <c r="AI69" s="1">
        <f t="shared" si="59"/>
        <v>71000.532576621874</v>
      </c>
      <c r="AJ69" s="1">
        <f t="shared" si="60"/>
        <v>22674.216739457952</v>
      </c>
      <c r="AK69" s="1">
        <f t="shared" si="61"/>
        <v>6479.6115923139059</v>
      </c>
      <c r="AL69" s="16">
        <f t="shared" si="106"/>
        <v>17.105833185246173</v>
      </c>
      <c r="AM69" s="16">
        <f t="shared" si="106"/>
        <v>3.7141849223769148</v>
      </c>
      <c r="AN69" s="16">
        <f t="shared" si="106"/>
        <v>1.0017086226995549</v>
      </c>
      <c r="AO69" s="7">
        <f t="shared" si="69"/>
        <v>1.6038047304282609E-2</v>
      </c>
      <c r="AP69" s="7">
        <f t="shared" si="70"/>
        <v>2.4697387645020625E-2</v>
      </c>
      <c r="AQ69" s="7">
        <f t="shared" si="71"/>
        <v>1.7876959240555854E-2</v>
      </c>
      <c r="AR69" s="1">
        <f t="shared" si="114"/>
        <v>45489.83101508145</v>
      </c>
      <c r="AS69" s="1">
        <f t="shared" si="107"/>
        <v>16483.693693083715</v>
      </c>
      <c r="AT69" s="1">
        <f t="shared" si="108"/>
        <v>4830.2360693118999</v>
      </c>
      <c r="AU69" s="1">
        <f t="shared" si="65"/>
        <v>9097.9662030162908</v>
      </c>
      <c r="AV69" s="1">
        <f t="shared" si="66"/>
        <v>3296.7387386167429</v>
      </c>
      <c r="AW69" s="1">
        <f t="shared" si="67"/>
        <v>966.04721386237998</v>
      </c>
      <c r="AX69" s="7">
        <f t="shared" si="109"/>
        <v>1.2996977428799865E-2</v>
      </c>
      <c r="AY69" s="7">
        <f t="shared" si="109"/>
        <v>7.02871391348866E-2</v>
      </c>
      <c r="AZ69" s="7">
        <f t="shared" si="110"/>
        <v>4.0189448179144757E-2</v>
      </c>
      <c r="BA69">
        <f t="shared" si="17"/>
        <v>4.9857369209745386E-2</v>
      </c>
      <c r="BB69">
        <f t="shared" si="18"/>
        <v>1.6892142228473316E-5</v>
      </c>
      <c r="BC69">
        <f t="shared" si="4"/>
        <v>4.9402819277669075E-4</v>
      </c>
      <c r="BD69">
        <f t="shared" si="4"/>
        <v>1.615191744944162E-4</v>
      </c>
      <c r="BE69">
        <f t="shared" si="19"/>
        <v>0.76842069545597258</v>
      </c>
      <c r="BF69">
        <f t="shared" si="5"/>
        <v>8.1434094054786836</v>
      </c>
      <c r="BG69">
        <f t="shared" si="5"/>
        <v>0.78017574252841182</v>
      </c>
      <c r="BH69">
        <f t="shared" si="111"/>
        <v>10.142635255030408</v>
      </c>
      <c r="BI69">
        <f t="shared" si="112"/>
        <v>10.142635255030408</v>
      </c>
      <c r="BJ69">
        <f t="shared" si="112"/>
        <v>10.14263525503041</v>
      </c>
      <c r="BK69" s="7">
        <f t="shared" si="34"/>
        <v>4.5413289207759638E-2</v>
      </c>
    </row>
    <row r="70" spans="1:63">
      <c r="A70">
        <f t="shared" si="68"/>
        <v>2024</v>
      </c>
      <c r="B70" s="4">
        <f t="shared" si="77"/>
        <v>1175.4841236351374</v>
      </c>
      <c r="C70" s="4">
        <f t="shared" si="78"/>
        <v>2981.807845369558</v>
      </c>
      <c r="D70" s="4">
        <f t="shared" si="79"/>
        <v>4573.8018998566267</v>
      </c>
      <c r="E70" s="11">
        <f t="shared" si="80"/>
        <v>4.7566828118057181E-3</v>
      </c>
      <c r="F70" s="11">
        <f t="shared" si="81"/>
        <v>9.5361004009082827E-3</v>
      </c>
      <c r="G70" s="11">
        <f t="shared" si="82"/>
        <v>2.1054081561862503E-2</v>
      </c>
      <c r="H70" s="4">
        <f t="shared" si="83"/>
        <v>46646.004065634443</v>
      </c>
      <c r="I70" s="4">
        <f t="shared" si="84"/>
        <v>17166.675585865247</v>
      </c>
      <c r="J70" s="4">
        <f t="shared" si="85"/>
        <v>5046.4329904646784</v>
      </c>
      <c r="K70" s="4">
        <f t="shared" si="52"/>
        <v>39682.376926864439</v>
      </c>
      <c r="L70" s="4">
        <f t="shared" si="53"/>
        <v>5757.1367694009305</v>
      </c>
      <c r="M70" s="4">
        <f t="shared" si="54"/>
        <v>1103.3344034036252</v>
      </c>
      <c r="N70" s="11">
        <f t="shared" si="86"/>
        <v>2.0561589290433169E-2</v>
      </c>
      <c r="O70" s="11">
        <f t="shared" si="87"/>
        <v>3.1596382707227422E-2</v>
      </c>
      <c r="P70" s="11">
        <f t="shared" si="88"/>
        <v>2.321620231212318E-2</v>
      </c>
      <c r="Q70" s="4">
        <f t="shared" si="89"/>
        <v>5133.2890437117985</v>
      </c>
      <c r="R70" s="4">
        <f t="shared" si="90"/>
        <v>8192.0682059795145</v>
      </c>
      <c r="S70" s="4">
        <f t="shared" si="91"/>
        <v>2534.3452169183865</v>
      </c>
      <c r="T70" s="4">
        <f t="shared" si="92"/>
        <v>110.04777679324629</v>
      </c>
      <c r="U70" s="4">
        <f t="shared" si="93"/>
        <v>477.20760871864587</v>
      </c>
      <c r="V70" s="4">
        <f t="shared" si="94"/>
        <v>502.20526492813343</v>
      </c>
      <c r="W70" s="11">
        <f t="shared" si="95"/>
        <v>-1.219247815263802E-2</v>
      </c>
      <c r="X70" s="11">
        <f t="shared" si="96"/>
        <v>-1.3228699347321071E-2</v>
      </c>
      <c r="Y70" s="11">
        <f t="shared" si="97"/>
        <v>-1.2203590333800474E-2</v>
      </c>
      <c r="Z70" s="4">
        <f t="shared" si="113"/>
        <v>11775.0897629839</v>
      </c>
      <c r="AA70" s="4">
        <f t="shared" si="98"/>
        <v>23489.091251817223</v>
      </c>
      <c r="AB70" s="4">
        <f t="shared" si="99"/>
        <v>3952.9045793636465</v>
      </c>
      <c r="AC70" s="12">
        <f t="shared" si="100"/>
        <v>2.3540868204867555</v>
      </c>
      <c r="AD70" s="12">
        <f t="shared" si="101"/>
        <v>3.1693630552096566</v>
      </c>
      <c r="AE70" s="12">
        <f t="shared" si="102"/>
        <v>1.67706013689438</v>
      </c>
      <c r="AF70" s="11">
        <f t="shared" si="103"/>
        <v>-2.9039671966837322E-3</v>
      </c>
      <c r="AG70" s="11">
        <f t="shared" si="104"/>
        <v>2.0567434751257441E-3</v>
      </c>
      <c r="AH70" s="11">
        <f t="shared" si="105"/>
        <v>8.257041531207765E-4</v>
      </c>
      <c r="AI70" s="1">
        <f t="shared" si="59"/>
        <v>72998.445521975984</v>
      </c>
      <c r="AJ70" s="1">
        <f t="shared" si="60"/>
        <v>23703.5338041289</v>
      </c>
      <c r="AK70" s="1">
        <f t="shared" si="61"/>
        <v>6797.6976469448955</v>
      </c>
      <c r="AL70" s="16">
        <f t="shared" si="106"/>
        <v>17.377433905432277</v>
      </c>
      <c r="AM70" s="16">
        <f t="shared" si="106"/>
        <v>3.8049982805420157</v>
      </c>
      <c r="AN70" s="16">
        <f t="shared" si="106"/>
        <v>1.019437051876279</v>
      </c>
      <c r="AO70" s="7">
        <f t="shared" si="69"/>
        <v>1.5877666831239784E-2</v>
      </c>
      <c r="AP70" s="7">
        <f t="shared" si="70"/>
        <v>2.445041376857042E-2</v>
      </c>
      <c r="AQ70" s="7">
        <f t="shared" si="71"/>
        <v>1.7698189648150297E-2</v>
      </c>
      <c r="AR70" s="1">
        <f t="shared" si="114"/>
        <v>46646.004065634443</v>
      </c>
      <c r="AS70" s="1">
        <f t="shared" si="107"/>
        <v>17166.675585865247</v>
      </c>
      <c r="AT70" s="1">
        <f t="shared" si="108"/>
        <v>5046.4329904646784</v>
      </c>
      <c r="AU70" s="1">
        <f t="shared" si="65"/>
        <v>9329.2008131268885</v>
      </c>
      <c r="AV70" s="1">
        <f t="shared" si="66"/>
        <v>3433.3351171730496</v>
      </c>
      <c r="AW70" s="1">
        <f t="shared" si="67"/>
        <v>1009.2865980929357</v>
      </c>
      <c r="AX70" s="7">
        <f t="shared" si="109"/>
        <v>1.3383158128928289E-2</v>
      </c>
      <c r="AY70" s="7">
        <f t="shared" si="109"/>
        <v>7.2541886217940291E-2</v>
      </c>
      <c r="AZ70" s="7">
        <f t="shared" si="110"/>
        <v>4.152796489760141E-2</v>
      </c>
      <c r="BA70">
        <f t="shared" si="17"/>
        <v>5.1653174251920175E-2</v>
      </c>
      <c r="BB70">
        <f t="shared" si="18"/>
        <v>1.7910892150389934E-5</v>
      </c>
      <c r="BC70">
        <f t="shared" si="18"/>
        <v>5.2623252560565954E-4</v>
      </c>
      <c r="BD70">
        <f t="shared" si="18"/>
        <v>1.7245718685364149E-4</v>
      </c>
      <c r="BE70">
        <f t="shared" si="19"/>
        <v>0.83547154806622892</v>
      </c>
      <c r="BF70">
        <f t="shared" si="19"/>
        <v>9.0336630498028843</v>
      </c>
      <c r="BG70">
        <f t="shared" si="19"/>
        <v>0.87029363718094788</v>
      </c>
      <c r="BH70">
        <f t="shared" si="111"/>
        <v>10.603245683195922</v>
      </c>
      <c r="BI70">
        <f t="shared" si="112"/>
        <v>10.603245683195922</v>
      </c>
      <c r="BJ70">
        <f t="shared" si="112"/>
        <v>10.603245683195922</v>
      </c>
      <c r="BK70" s="7">
        <f t="shared" si="34"/>
        <v>4.5650666002470225E-2</v>
      </c>
    </row>
    <row r="71" spans="1:63">
      <c r="A71">
        <f t="shared" si="68"/>
        <v>2025</v>
      </c>
      <c r="B71" s="4">
        <f t="shared" si="77"/>
        <v>1180.7959585052608</v>
      </c>
      <c r="C71" s="4">
        <f t="shared" si="78"/>
        <v>3008.8209234097349</v>
      </c>
      <c r="D71" s="4">
        <f t="shared" si="79"/>
        <v>4665.2842381916398</v>
      </c>
      <c r="E71" s="11">
        <f t="shared" si="80"/>
        <v>4.518848671215432E-3</v>
      </c>
      <c r="F71" s="11">
        <f t="shared" si="81"/>
        <v>9.0592953808628675E-3</v>
      </c>
      <c r="G71" s="11">
        <f t="shared" si="82"/>
        <v>2.0001377483769376E-2</v>
      </c>
      <c r="H71" s="4">
        <f t="shared" si="83"/>
        <v>47811.869675476948</v>
      </c>
      <c r="I71" s="4">
        <f t="shared" si="84"/>
        <v>17865.007233961882</v>
      </c>
      <c r="J71" s="4">
        <f t="shared" si="85"/>
        <v>5266.4192920874184</v>
      </c>
      <c r="K71" s="4">
        <f t="shared" si="52"/>
        <v>40491.220630531934</v>
      </c>
      <c r="L71" s="4">
        <f t="shared" si="53"/>
        <v>5937.5442037661815</v>
      </c>
      <c r="M71" s="4">
        <f t="shared" si="54"/>
        <v>1128.8528250807694</v>
      </c>
      <c r="N71" s="11">
        <f t="shared" si="86"/>
        <v>2.0382944931907954E-2</v>
      </c>
      <c r="O71" s="11">
        <f t="shared" si="87"/>
        <v>3.1336312057777205E-2</v>
      </c>
      <c r="P71" s="11">
        <f t="shared" si="88"/>
        <v>2.3128456430274946E-2</v>
      </c>
      <c r="Q71" s="4">
        <f t="shared" si="89"/>
        <v>5197.4381414534446</v>
      </c>
      <c r="R71" s="4">
        <f t="shared" si="90"/>
        <v>8412.5385213751397</v>
      </c>
      <c r="S71" s="4">
        <f t="shared" si="91"/>
        <v>2612.5471533573759</v>
      </c>
      <c r="T71" s="4">
        <f t="shared" si="92"/>
        <v>108.70602167894825</v>
      </c>
      <c r="U71" s="4">
        <f t="shared" si="93"/>
        <v>470.8947727366529</v>
      </c>
      <c r="V71" s="4">
        <f t="shared" si="94"/>
        <v>496.07655761147277</v>
      </c>
      <c r="W71" s="11">
        <f t="shared" si="95"/>
        <v>-1.219247815263802E-2</v>
      </c>
      <c r="X71" s="11">
        <f t="shared" si="96"/>
        <v>-1.3228699347321071E-2</v>
      </c>
      <c r="Y71" s="11">
        <f t="shared" si="97"/>
        <v>-1.2203590333800474E-2</v>
      </c>
      <c r="Z71" s="4">
        <f t="shared" si="113"/>
        <v>11887.860715743966</v>
      </c>
      <c r="AA71" s="4">
        <f t="shared" si="98"/>
        <v>24129.713788671837</v>
      </c>
      <c r="AB71" s="4">
        <f t="shared" si="99"/>
        <v>4077.1088394473136</v>
      </c>
      <c r="AC71" s="12">
        <f t="shared" si="100"/>
        <v>2.3472506295819167</v>
      </c>
      <c r="AD71" s="12">
        <f t="shared" si="101"/>
        <v>3.1758816219937636</v>
      </c>
      <c r="AE71" s="12">
        <f t="shared" si="102"/>
        <v>1.6784448924144471</v>
      </c>
      <c r="AF71" s="11">
        <f t="shared" si="103"/>
        <v>-2.9039671966837322E-3</v>
      </c>
      <c r="AG71" s="11">
        <f t="shared" si="104"/>
        <v>2.0567434751257441E-3</v>
      </c>
      <c r="AH71" s="11">
        <f t="shared" si="105"/>
        <v>8.257041531207765E-4</v>
      </c>
      <c r="AI71" s="1">
        <f t="shared" si="59"/>
        <v>75027.80178290527</v>
      </c>
      <c r="AJ71" s="1">
        <f t="shared" si="60"/>
        <v>24766.515540889061</v>
      </c>
      <c r="AK71" s="1">
        <f t="shared" si="61"/>
        <v>7127.2144803433412</v>
      </c>
      <c r="AL71" s="16">
        <f t="shared" si="106"/>
        <v>17.650587880305299</v>
      </c>
      <c r="AM71" s="16">
        <f t="shared" si="106"/>
        <v>3.8971017250664874</v>
      </c>
      <c r="AN71" s="16">
        <f t="shared" si="106"/>
        <v>1.0372988202519522</v>
      </c>
      <c r="AO71" s="7">
        <f t="shared" si="69"/>
        <v>1.5718890162927386E-2</v>
      </c>
      <c r="AP71" s="7">
        <f t="shared" si="70"/>
        <v>2.4205909630884714E-2</v>
      </c>
      <c r="AQ71" s="7">
        <f t="shared" si="71"/>
        <v>1.7521207751668794E-2</v>
      </c>
      <c r="AR71" s="1">
        <f t="shared" si="114"/>
        <v>47811.869675476948</v>
      </c>
      <c r="AS71" s="1">
        <f t="shared" si="107"/>
        <v>17865.007233961882</v>
      </c>
      <c r="AT71" s="1">
        <f t="shared" si="108"/>
        <v>5266.4192920874184</v>
      </c>
      <c r="AU71" s="1">
        <f t="shared" si="65"/>
        <v>9562.3739350953892</v>
      </c>
      <c r="AV71" s="1">
        <f t="shared" si="66"/>
        <v>3573.0014467923766</v>
      </c>
      <c r="AW71" s="1">
        <f t="shared" si="67"/>
        <v>1053.2838584174838</v>
      </c>
      <c r="AX71" s="7">
        <f t="shared" si="109"/>
        <v>1.3783624333522959E-2</v>
      </c>
      <c r="AY71" s="7">
        <f t="shared" si="109"/>
        <v>7.4876307872864659E-2</v>
      </c>
      <c r="AZ71" s="7">
        <f t="shared" si="110"/>
        <v>4.2917292822014008E-2</v>
      </c>
      <c r="BA71">
        <f t="shared" ref="BA71:BA134" si="115">(AX71*Z71+AY71*AA71+AZ71*AB71)/(Z71+AA71+AB71)</f>
        <v>5.351283461421686E-2</v>
      </c>
      <c r="BB71">
        <f t="shared" ref="BB71:BD134" si="116">BB$5*AX71^2</f>
        <v>1.8998829976768624E-5</v>
      </c>
      <c r="BC71">
        <f t="shared" si="116"/>
        <v>5.6064614806720144E-4</v>
      </c>
      <c r="BD71">
        <f t="shared" si="116"/>
        <v>1.8418940231704954E-4</v>
      </c>
      <c r="BE71">
        <f t="shared" ref="BE71:BG134" si="117">BB71*AR71</f>
        <v>0.90836958283580616</v>
      </c>
      <c r="BF71">
        <f t="shared" si="117"/>
        <v>10.015947490913419</v>
      </c>
      <c r="BG71">
        <f t="shared" si="117"/>
        <v>0.97001862176056075</v>
      </c>
      <c r="BH71">
        <f t="shared" si="111"/>
        <v>11.087290910421634</v>
      </c>
      <c r="BI71">
        <f t="shared" si="112"/>
        <v>11.087290910421634</v>
      </c>
      <c r="BJ71">
        <f t="shared" si="112"/>
        <v>11.087290910421636</v>
      </c>
      <c r="BK71" s="7">
        <f t="shared" si="34"/>
        <v>4.586239181892357E-2</v>
      </c>
    </row>
    <row r="72" spans="1:63">
      <c r="A72">
        <f t="shared" si="68"/>
        <v>2026</v>
      </c>
      <c r="B72" s="4">
        <f t="shared" si="77"/>
        <v>1185.8650048409254</v>
      </c>
      <c r="C72" s="4">
        <f t="shared" si="78"/>
        <v>3034.7158310283598</v>
      </c>
      <c r="D72" s="4">
        <f t="shared" si="79"/>
        <v>4753.9307437529324</v>
      </c>
      <c r="E72" s="11">
        <f t="shared" si="80"/>
        <v>4.2929062376546598E-3</v>
      </c>
      <c r="F72" s="11">
        <f t="shared" si="81"/>
        <v>8.6063306118197239E-3</v>
      </c>
      <c r="G72" s="11">
        <f t="shared" si="82"/>
        <v>1.9001308609580905E-2</v>
      </c>
      <c r="H72" s="4">
        <f t="shared" si="83"/>
        <v>48987.143412982434</v>
      </c>
      <c r="I72" s="4">
        <f t="shared" si="84"/>
        <v>18578.582077481642</v>
      </c>
      <c r="J72" s="4">
        <f t="shared" si="85"/>
        <v>5490.0096962212756</v>
      </c>
      <c r="K72" s="4">
        <f t="shared" si="52"/>
        <v>41309.207382802968</v>
      </c>
      <c r="L72" s="4">
        <f t="shared" si="53"/>
        <v>6122.0170559383168</v>
      </c>
      <c r="M72" s="4">
        <f t="shared" si="54"/>
        <v>1154.8358594486497</v>
      </c>
      <c r="N72" s="11">
        <f t="shared" si="86"/>
        <v>2.0201582948927932E-2</v>
      </c>
      <c r="O72" s="11">
        <f t="shared" si="87"/>
        <v>3.1068880641785368E-2</v>
      </c>
      <c r="P72" s="11">
        <f t="shared" si="88"/>
        <v>2.3017202766021372E-2</v>
      </c>
      <c r="Q72" s="4">
        <f t="shared" si="89"/>
        <v>5260.2701199831208</v>
      </c>
      <c r="R72" s="4">
        <f t="shared" si="90"/>
        <v>8632.8251524198422</v>
      </c>
      <c r="S72" s="4">
        <f t="shared" si="91"/>
        <v>2690.2290588476822</v>
      </c>
      <c r="T72" s="4">
        <f t="shared" si="92"/>
        <v>107.38062588456748</v>
      </c>
      <c r="U72" s="4">
        <f t="shared" si="93"/>
        <v>464.66544736389466</v>
      </c>
      <c r="V72" s="4">
        <f t="shared" si="94"/>
        <v>490.02264252818037</v>
      </c>
      <c r="W72" s="11">
        <f t="shared" si="95"/>
        <v>-1.219247815263802E-2</v>
      </c>
      <c r="X72" s="11">
        <f t="shared" si="96"/>
        <v>-1.3228699347321071E-2</v>
      </c>
      <c r="Y72" s="11">
        <f t="shared" si="97"/>
        <v>-1.2203590333800474E-2</v>
      </c>
      <c r="Z72" s="4">
        <f t="shared" si="113"/>
        <v>11996.594826406375</v>
      </c>
      <c r="AA72" s="4">
        <f t="shared" si="98"/>
        <v>24767.575200692329</v>
      </c>
      <c r="AB72" s="4">
        <f t="shared" si="99"/>
        <v>4200.2887262760696</v>
      </c>
      <c r="AC72" s="12">
        <f t="shared" si="100"/>
        <v>2.3404342907512157</v>
      </c>
      <c r="AD72" s="12">
        <f t="shared" si="101"/>
        <v>3.1824135957975712</v>
      </c>
      <c r="AE72" s="12">
        <f t="shared" si="102"/>
        <v>1.679830791332898</v>
      </c>
      <c r="AF72" s="11">
        <f t="shared" si="103"/>
        <v>-2.9039671966837322E-3</v>
      </c>
      <c r="AG72" s="11">
        <f t="shared" si="104"/>
        <v>2.0567434751257441E-3</v>
      </c>
      <c r="AH72" s="11">
        <f t="shared" si="105"/>
        <v>8.257041531207765E-4</v>
      </c>
      <c r="AI72" s="1">
        <f t="shared" si="59"/>
        <v>77087.395539710124</v>
      </c>
      <c r="AJ72" s="1">
        <f t="shared" si="60"/>
        <v>25862.865433592531</v>
      </c>
      <c r="AK72" s="1">
        <f t="shared" si="61"/>
        <v>7467.7768907264908</v>
      </c>
      <c r="AL72" s="16">
        <f t="shared" si="106"/>
        <v>17.925261055984897</v>
      </c>
      <c r="AM72" s="16">
        <f t="shared" si="106"/>
        <v>3.9904912883240184</v>
      </c>
      <c r="AN72" s="16">
        <f t="shared" si="106"/>
        <v>1.0552918011008456</v>
      </c>
      <c r="AO72" s="7">
        <f t="shared" si="69"/>
        <v>1.5561701261298112E-2</v>
      </c>
      <c r="AP72" s="7">
        <f t="shared" si="70"/>
        <v>2.3963850534575868E-2</v>
      </c>
      <c r="AQ72" s="7">
        <f t="shared" si="71"/>
        <v>1.7345995674152105E-2</v>
      </c>
      <c r="AR72" s="1">
        <f t="shared" si="114"/>
        <v>48987.143412982434</v>
      </c>
      <c r="AS72" s="1">
        <f t="shared" si="107"/>
        <v>18578.582077481642</v>
      </c>
      <c r="AT72" s="1">
        <f t="shared" si="108"/>
        <v>5490.0096962212756</v>
      </c>
      <c r="AU72" s="1">
        <f t="shared" si="65"/>
        <v>9797.4286825964864</v>
      </c>
      <c r="AV72" s="1">
        <f t="shared" si="66"/>
        <v>3715.7164154963284</v>
      </c>
      <c r="AW72" s="1">
        <f t="shared" si="67"/>
        <v>1098.0019392442553</v>
      </c>
      <c r="AX72" s="7">
        <f t="shared" si="109"/>
        <v>1.4198611283145273E-2</v>
      </c>
      <c r="AY72" s="7">
        <f t="shared" si="109"/>
        <v>7.72931342620371E-2</v>
      </c>
      <c r="AZ72" s="7">
        <f t="shared" si="110"/>
        <v>4.435841572338925E-2</v>
      </c>
      <c r="BA72">
        <f t="shared" si="115"/>
        <v>5.543870771355118E-2</v>
      </c>
      <c r="BB72">
        <f t="shared" si="116"/>
        <v>2.0160056236986026E-5</v>
      </c>
      <c r="BC72">
        <f t="shared" si="116"/>
        <v>5.9742286040492939E-4</v>
      </c>
      <c r="BD72">
        <f t="shared" si="116"/>
        <v>1.9676690454890268E-4</v>
      </c>
      <c r="BE72">
        <f t="shared" si="117"/>
        <v>0.9875835660950254</v>
      </c>
      <c r="BF72">
        <f t="shared" si="117"/>
        <v>11.099269646996838</v>
      </c>
      <c r="BG72">
        <f t="shared" si="117"/>
        <v>1.0802522138689219</v>
      </c>
      <c r="BH72">
        <f t="shared" si="111"/>
        <v>11.595780590365781</v>
      </c>
      <c r="BI72">
        <f t="shared" si="112"/>
        <v>11.595780590365781</v>
      </c>
      <c r="BJ72">
        <f t="shared" si="112"/>
        <v>11.595780590365779</v>
      </c>
      <c r="BK72" s="7">
        <f t="shared" ref="BK72:BK135" si="118">SUM(H72:J72)*SUM(B71:D71)/SUM(H71:J71)/SUM(B72:D72)-1+BK$5</f>
        <v>4.6051792221023929E-2</v>
      </c>
    </row>
    <row r="73" spans="1:63">
      <c r="A73">
        <f t="shared" si="68"/>
        <v>2027</v>
      </c>
      <c r="B73" s="4">
        <f t="shared" si="77"/>
        <v>1190.7012717534085</v>
      </c>
      <c r="C73" s="4">
        <f t="shared" si="78"/>
        <v>3059.5277103953758</v>
      </c>
      <c r="D73" s="4">
        <f t="shared" si="79"/>
        <v>4839.7451036650245</v>
      </c>
      <c r="E73" s="11">
        <f t="shared" si="80"/>
        <v>4.0782609257719264E-3</v>
      </c>
      <c r="F73" s="11">
        <f t="shared" si="81"/>
        <v>8.1760140812287378E-3</v>
      </c>
      <c r="G73" s="11">
        <f t="shared" si="82"/>
        <v>1.805124317910186E-2</v>
      </c>
      <c r="H73" s="4">
        <f t="shared" si="83"/>
        <v>50171.554056473462</v>
      </c>
      <c r="I73" s="4">
        <f t="shared" si="84"/>
        <v>19307.288364178843</v>
      </c>
      <c r="J73" s="4">
        <f t="shared" si="85"/>
        <v>5717.0234399410756</v>
      </c>
      <c r="K73" s="4">
        <f t="shared" si="52"/>
        <v>42136.138800449589</v>
      </c>
      <c r="L73" s="4">
        <f t="shared" si="53"/>
        <v>6310.5453493944024</v>
      </c>
      <c r="M73" s="4">
        <f t="shared" si="54"/>
        <v>1181.2654008599977</v>
      </c>
      <c r="N73" s="11">
        <f t="shared" si="86"/>
        <v>2.0018089671477668E-2</v>
      </c>
      <c r="O73" s="11">
        <f t="shared" si="87"/>
        <v>3.0795127117983823E-2</v>
      </c>
      <c r="P73" s="11">
        <f t="shared" si="88"/>
        <v>2.2885972231557083E-2</v>
      </c>
      <c r="Q73" s="4">
        <f t="shared" si="89"/>
        <v>5321.7664746942719</v>
      </c>
      <c r="R73" s="4">
        <f t="shared" si="90"/>
        <v>8852.7494377818603</v>
      </c>
      <c r="S73" s="4">
        <f t="shared" si="91"/>
        <v>2767.2829298317779</v>
      </c>
      <c r="T73" s="4">
        <f t="shared" si="92"/>
        <v>106.07138994945329</v>
      </c>
      <c r="U73" s="4">
        <f t="shared" si="93"/>
        <v>458.51852786362923</v>
      </c>
      <c r="V73" s="4">
        <f t="shared" si="94"/>
        <v>484.0426069444801</v>
      </c>
      <c r="W73" s="11">
        <f t="shared" si="95"/>
        <v>-1.219247815263802E-2</v>
      </c>
      <c r="X73" s="11">
        <f t="shared" si="96"/>
        <v>-1.3228699347321071E-2</v>
      </c>
      <c r="Y73" s="11">
        <f t="shared" si="97"/>
        <v>-1.2203590333800474E-2</v>
      </c>
      <c r="Z73" s="4">
        <f t="shared" si="113"/>
        <v>12101.268933553542</v>
      </c>
      <c r="AA73" s="4">
        <f t="shared" si="98"/>
        <v>25401.866732076705</v>
      </c>
      <c r="AB73" s="4">
        <f t="shared" si="99"/>
        <v>4322.2341211475023</v>
      </c>
      <c r="AC73" s="12">
        <f t="shared" si="100"/>
        <v>2.3336377463448805</v>
      </c>
      <c r="AD73" s="12">
        <f t="shared" si="101"/>
        <v>3.1889590041958793</v>
      </c>
      <c r="AE73" s="12">
        <f t="shared" si="102"/>
        <v>1.6812178345938418</v>
      </c>
      <c r="AF73" s="11">
        <f t="shared" si="103"/>
        <v>-2.9039671966837322E-3</v>
      </c>
      <c r="AG73" s="11">
        <f t="shared" si="104"/>
        <v>2.0567434751257441E-3</v>
      </c>
      <c r="AH73" s="11">
        <f t="shared" si="105"/>
        <v>8.257041531207765E-4</v>
      </c>
      <c r="AI73" s="1">
        <f t="shared" si="59"/>
        <v>79176.084668335592</v>
      </c>
      <c r="AJ73" s="1">
        <f t="shared" si="60"/>
        <v>26992.295305729607</v>
      </c>
      <c r="AK73" s="1">
        <f t="shared" si="61"/>
        <v>7819.0011408980972</v>
      </c>
      <c r="AL73" s="16">
        <f t="shared" si="106"/>
        <v>18.201419137993078</v>
      </c>
      <c r="AM73" s="16">
        <f t="shared" si="106"/>
        <v>4.0851625497490129</v>
      </c>
      <c r="AN73" s="16">
        <f t="shared" si="106"/>
        <v>1.0734138372475406</v>
      </c>
      <c r="AO73" s="7">
        <f t="shared" si="69"/>
        <v>1.540608424868513E-2</v>
      </c>
      <c r="AP73" s="7">
        <f t="shared" si="70"/>
        <v>2.3724212029230109E-2</v>
      </c>
      <c r="AQ73" s="7">
        <f t="shared" si="71"/>
        <v>1.7172535717410585E-2</v>
      </c>
      <c r="AR73" s="1">
        <f t="shared" si="114"/>
        <v>50171.554056473462</v>
      </c>
      <c r="AS73" s="1">
        <f t="shared" si="107"/>
        <v>19307.288364178843</v>
      </c>
      <c r="AT73" s="1">
        <f t="shared" si="108"/>
        <v>5717.0234399410756</v>
      </c>
      <c r="AU73" s="1">
        <f t="shared" si="65"/>
        <v>10034.310811294694</v>
      </c>
      <c r="AV73" s="1">
        <f t="shared" si="66"/>
        <v>3861.4576728357688</v>
      </c>
      <c r="AW73" s="1">
        <f t="shared" si="67"/>
        <v>1143.4046879882151</v>
      </c>
      <c r="AX73" s="7">
        <f t="shared" si="109"/>
        <v>1.4628390348493862E-2</v>
      </c>
      <c r="AY73" s="7">
        <f t="shared" si="109"/>
        <v>7.9793503053648032E-2</v>
      </c>
      <c r="AZ73" s="7">
        <f t="shared" si="110"/>
        <v>4.5852339160045628E-2</v>
      </c>
      <c r="BA73">
        <f t="shared" si="115"/>
        <v>5.7431902537244332E-2</v>
      </c>
      <c r="BB73">
        <f t="shared" si="116"/>
        <v>2.1398980418790838E-5</v>
      </c>
      <c r="BC73">
        <f t="shared" si="116"/>
        <v>6.3670031295725389E-4</v>
      </c>
      <c r="BD73">
        <f t="shared" si="116"/>
        <v>2.1024370064478539E-4</v>
      </c>
      <c r="BE73">
        <f t="shared" si="117"/>
        <v>1.0736201028347816</v>
      </c>
      <c r="BF73">
        <f t="shared" si="117"/>
        <v>12.292956543828616</v>
      </c>
      <c r="BG73">
        <f t="shared" si="117"/>
        <v>1.2019681646861928</v>
      </c>
      <c r="BH73">
        <f t="shared" si="111"/>
        <v>12.129787068753888</v>
      </c>
      <c r="BI73">
        <f t="shared" si="112"/>
        <v>12.129787068753886</v>
      </c>
      <c r="BJ73">
        <f t="shared" si="112"/>
        <v>12.129787068753888</v>
      </c>
      <c r="BK73" s="7">
        <f t="shared" si="118"/>
        <v>4.6220206243605649E-2</v>
      </c>
    </row>
    <row r="74" spans="1:63">
      <c r="A74">
        <f t="shared" si="68"/>
        <v>2028</v>
      </c>
      <c r="B74" s="4">
        <f t="shared" si="77"/>
        <v>1195.3144627007246</v>
      </c>
      <c r="C74" s="4">
        <f t="shared" si="78"/>
        <v>3083.2917149553732</v>
      </c>
      <c r="D74" s="4">
        <f t="shared" si="79"/>
        <v>4922.7403486665926</v>
      </c>
      <c r="E74" s="11">
        <f t="shared" si="80"/>
        <v>3.8743478794833297E-3</v>
      </c>
      <c r="F74" s="11">
        <f t="shared" si="81"/>
        <v>7.7672133771673002E-3</v>
      </c>
      <c r="G74" s="11">
        <f t="shared" si="82"/>
        <v>1.7148681020146765E-2</v>
      </c>
      <c r="H74" s="4">
        <f t="shared" si="83"/>
        <v>51364.842738511565</v>
      </c>
      <c r="I74" s="4">
        <f t="shared" si="84"/>
        <v>20051.016081517886</v>
      </c>
      <c r="J74" s="4">
        <f t="shared" si="85"/>
        <v>5947.2849215664564</v>
      </c>
      <c r="K74" s="4">
        <f t="shared" si="52"/>
        <v>42971.824018975312</v>
      </c>
      <c r="L74" s="4">
        <f t="shared" si="53"/>
        <v>6503.1200208080536</v>
      </c>
      <c r="M74" s="4">
        <f t="shared" si="54"/>
        <v>1208.1248451743711</v>
      </c>
      <c r="N74" s="11">
        <f t="shared" si="86"/>
        <v>1.9832980484600249E-2</v>
      </c>
      <c r="O74" s="11">
        <f t="shared" si="87"/>
        <v>3.0516327948127531E-2</v>
      </c>
      <c r="P74" s="11">
        <f t="shared" si="88"/>
        <v>2.273785746608592E-2</v>
      </c>
      <c r="Q74" s="4">
        <f t="shared" si="89"/>
        <v>5381.9114941743755</v>
      </c>
      <c r="R74" s="4">
        <f t="shared" si="90"/>
        <v>9072.1408575264741</v>
      </c>
      <c r="S74" s="4">
        <f t="shared" si="91"/>
        <v>2843.6083426099676</v>
      </c>
      <c r="T74" s="4">
        <f t="shared" si="92"/>
        <v>104.77811684487463</v>
      </c>
      <c r="U74" s="4">
        <f t="shared" si="93"/>
        <v>452.45292411334503</v>
      </c>
      <c r="V74" s="4">
        <f t="shared" si="94"/>
        <v>478.13554926522488</v>
      </c>
      <c r="W74" s="11">
        <f t="shared" si="95"/>
        <v>-1.219247815263802E-2</v>
      </c>
      <c r="X74" s="11">
        <f t="shared" si="96"/>
        <v>-1.3228699347321071E-2</v>
      </c>
      <c r="Y74" s="11">
        <f t="shared" si="97"/>
        <v>-1.2203590333800474E-2</v>
      </c>
      <c r="Z74" s="4">
        <f t="shared" si="113"/>
        <v>12201.867024002817</v>
      </c>
      <c r="AA74" s="4">
        <f t="shared" si="98"/>
        <v>26031.831160860405</v>
      </c>
      <c r="AB74" s="4">
        <f t="shared" si="99"/>
        <v>4442.7471122337229</v>
      </c>
      <c r="AC74" s="12">
        <f t="shared" si="100"/>
        <v>2.3268609388805519</v>
      </c>
      <c r="AD74" s="12">
        <f t="shared" si="101"/>
        <v>3.1955178748202027</v>
      </c>
      <c r="AE74" s="12">
        <f t="shared" si="102"/>
        <v>1.6826060231421667</v>
      </c>
      <c r="AF74" s="11">
        <f t="shared" si="103"/>
        <v>-2.9039671966837322E-3</v>
      </c>
      <c r="AG74" s="11">
        <f t="shared" si="104"/>
        <v>2.0567434751257441E-3</v>
      </c>
      <c r="AH74" s="11">
        <f t="shared" si="105"/>
        <v>8.257041531207765E-4</v>
      </c>
      <c r="AI74" s="1">
        <f t="shared" si="59"/>
        <v>81292.787012796733</v>
      </c>
      <c r="AJ74" s="1">
        <f t="shared" si="60"/>
        <v>28154.523447992415</v>
      </c>
      <c r="AK74" s="1">
        <f t="shared" si="61"/>
        <v>8180.5057147965026</v>
      </c>
      <c r="AL74" s="16">
        <f t="shared" si="106"/>
        <v>18.479027608711775</v>
      </c>
      <c r="AM74" s="16">
        <f t="shared" si="106"/>
        <v>4.1811106396280877</v>
      </c>
      <c r="AN74" s="16">
        <f t="shared" si="106"/>
        <v>1.0916627423326397</v>
      </c>
      <c r="AO74" s="7">
        <f t="shared" si="69"/>
        <v>1.5252023406198278E-2</v>
      </c>
      <c r="AP74" s="7">
        <f t="shared" si="70"/>
        <v>2.3486969908937807E-2</v>
      </c>
      <c r="AQ74" s="7">
        <f t="shared" si="71"/>
        <v>1.7000810360236478E-2</v>
      </c>
      <c r="AR74" s="1">
        <f t="shared" si="114"/>
        <v>51364.842738511565</v>
      </c>
      <c r="AS74" s="1">
        <f t="shared" si="107"/>
        <v>20051.016081517886</v>
      </c>
      <c r="AT74" s="1">
        <f t="shared" si="108"/>
        <v>5947.2849215664564</v>
      </c>
      <c r="AU74" s="1">
        <f t="shared" si="65"/>
        <v>10272.968547702314</v>
      </c>
      <c r="AV74" s="1">
        <f t="shared" si="66"/>
        <v>4010.2032163035774</v>
      </c>
      <c r="AW74" s="1">
        <f t="shared" si="67"/>
        <v>1189.4569843132913</v>
      </c>
      <c r="AX74" s="7">
        <f t="shared" si="109"/>
        <v>1.5073239855273823E-2</v>
      </c>
      <c r="AY74" s="7">
        <f t="shared" si="109"/>
        <v>8.2378640132321546E-2</v>
      </c>
      <c r="AZ74" s="7">
        <f t="shared" si="110"/>
        <v>4.7400086387461612E-2</v>
      </c>
      <c r="BA74">
        <f t="shared" si="115"/>
        <v>5.9493594153940968E-2</v>
      </c>
      <c r="BB74">
        <f t="shared" si="116"/>
        <v>2.2720255973461522E-5</v>
      </c>
      <c r="BC74">
        <f t="shared" si="116"/>
        <v>6.7862403500505383E-4</v>
      </c>
      <c r="BD74">
        <f t="shared" si="116"/>
        <v>2.2467681895388237E-4</v>
      </c>
      <c r="BE74">
        <f t="shared" si="117"/>
        <v>1.167022375055579</v>
      </c>
      <c r="BF74">
        <f t="shared" si="117"/>
        <v>13.607101439190892</v>
      </c>
      <c r="BG74">
        <f t="shared" si="117"/>
        <v>1.3362170575899412</v>
      </c>
      <c r="BH74">
        <f t="shared" si="111"/>
        <v>12.690428328762714</v>
      </c>
      <c r="BI74">
        <f t="shared" si="112"/>
        <v>12.690428328762712</v>
      </c>
      <c r="BJ74">
        <f t="shared" si="112"/>
        <v>12.690428328762714</v>
      </c>
      <c r="BK74" s="7">
        <f t="shared" si="118"/>
        <v>4.6368983934249791E-2</v>
      </c>
    </row>
    <row r="75" spans="1:63">
      <c r="A75">
        <f t="shared" si="68"/>
        <v>2029</v>
      </c>
      <c r="B75" s="4">
        <f t="shared" si="77"/>
        <v>1199.7139735519111</v>
      </c>
      <c r="C75" s="4">
        <f t="shared" si="78"/>
        <v>3106.0428703767784</v>
      </c>
      <c r="D75" s="4">
        <f t="shared" si="79"/>
        <v>5002.9379274516677</v>
      </c>
      <c r="E75" s="11">
        <f t="shared" si="80"/>
        <v>3.6806304855091631E-3</v>
      </c>
      <c r="F75" s="11">
        <f t="shared" si="81"/>
        <v>7.3788527083089349E-3</v>
      </c>
      <c r="G75" s="11">
        <f t="shared" si="82"/>
        <v>1.6291246969139427E-2</v>
      </c>
      <c r="H75" s="4">
        <f t="shared" si="83"/>
        <v>52566.76215136153</v>
      </c>
      <c r="I75" s="4">
        <f t="shared" si="84"/>
        <v>20809.656521507572</v>
      </c>
      <c r="J75" s="4">
        <f t="shared" si="85"/>
        <v>6180.6241240370528</v>
      </c>
      <c r="K75" s="4">
        <f t="shared" si="52"/>
        <v>43816.078923987792</v>
      </c>
      <c r="L75" s="4">
        <f t="shared" si="53"/>
        <v>6699.7325503698721</v>
      </c>
      <c r="M75" s="4">
        <f t="shared" si="54"/>
        <v>1235.3989223258782</v>
      </c>
      <c r="N75" s="11">
        <f t="shared" si="86"/>
        <v>1.9646708611663177E-2</v>
      </c>
      <c r="O75" s="11">
        <f t="shared" si="87"/>
        <v>3.0233569261018722E-2</v>
      </c>
      <c r="P75" s="11">
        <f t="shared" si="88"/>
        <v>2.2575545284453158E-2</v>
      </c>
      <c r="Q75" s="4">
        <f t="shared" si="89"/>
        <v>5440.6920506000097</v>
      </c>
      <c r="R75" s="4">
        <f t="shared" si="90"/>
        <v>9290.83658015736</v>
      </c>
      <c r="S75" s="4">
        <f t="shared" si="91"/>
        <v>2919.1123517334304</v>
      </c>
      <c r="T75" s="4">
        <f t="shared" si="92"/>
        <v>103.50061194436894</v>
      </c>
      <c r="U75" s="4">
        <f t="shared" si="93"/>
        <v>446.46756041143334</v>
      </c>
      <c r="V75" s="4">
        <f t="shared" si="94"/>
        <v>472.30057889796541</v>
      </c>
      <c r="W75" s="11">
        <f t="shared" si="95"/>
        <v>-1.219247815263802E-2</v>
      </c>
      <c r="X75" s="11">
        <f t="shared" si="96"/>
        <v>-1.3228699347321071E-2</v>
      </c>
      <c r="Y75" s="11">
        <f t="shared" si="97"/>
        <v>-1.2203590333800474E-2</v>
      </c>
      <c r="Z75" s="4">
        <f t="shared" si="113"/>
        <v>12298.379951512914</v>
      </c>
      <c r="AA75" s="4">
        <f t="shared" si="98"/>
        <v>26656.729508797926</v>
      </c>
      <c r="AB75" s="4">
        <f t="shared" si="99"/>
        <v>4561.6420930420818</v>
      </c>
      <c r="AC75" s="12">
        <f t="shared" si="100"/>
        <v>2.3201038110427983</v>
      </c>
      <c r="AD75" s="12">
        <f t="shared" si="101"/>
        <v>3.2020902353588867</v>
      </c>
      <c r="AE75" s="12">
        <f t="shared" si="102"/>
        <v>1.6839953579235412</v>
      </c>
      <c r="AF75" s="11">
        <f t="shared" si="103"/>
        <v>-2.9039671966837322E-3</v>
      </c>
      <c r="AG75" s="11">
        <f t="shared" si="104"/>
        <v>2.0567434751257441E-3</v>
      </c>
      <c r="AH75" s="11">
        <f t="shared" si="105"/>
        <v>8.257041531207765E-4</v>
      </c>
      <c r="AI75" s="1">
        <f t="shared" si="59"/>
        <v>83436.476859219372</v>
      </c>
      <c r="AJ75" s="1">
        <f t="shared" si="60"/>
        <v>29349.274319496752</v>
      </c>
      <c r="AK75" s="1">
        <f t="shared" si="61"/>
        <v>8551.9121276301448</v>
      </c>
      <c r="AL75" s="16">
        <f t="shared" si="106"/>
        <v>18.758051744707515</v>
      </c>
      <c r="AM75" s="16">
        <f t="shared" si="106"/>
        <v>4.2783302432091839</v>
      </c>
      <c r="AN75" s="16">
        <f t="shared" si="106"/>
        <v>1.1100363020797752</v>
      </c>
      <c r="AO75" s="7">
        <f t="shared" si="69"/>
        <v>1.5099503172136295E-2</v>
      </c>
      <c r="AP75" s="7">
        <f t="shared" si="70"/>
        <v>2.3252100209848428E-2</v>
      </c>
      <c r="AQ75" s="7">
        <f t="shared" si="71"/>
        <v>1.6830802256634112E-2</v>
      </c>
      <c r="AR75" s="1">
        <f t="shared" si="114"/>
        <v>52566.76215136153</v>
      </c>
      <c r="AS75" s="1">
        <f t="shared" si="107"/>
        <v>20809.656521507572</v>
      </c>
      <c r="AT75" s="1">
        <f t="shared" si="108"/>
        <v>6180.6241240370528</v>
      </c>
      <c r="AU75" s="1">
        <f t="shared" si="65"/>
        <v>10513.352430272307</v>
      </c>
      <c r="AV75" s="1">
        <f t="shared" si="66"/>
        <v>4161.9313043015145</v>
      </c>
      <c r="AW75" s="1">
        <f t="shared" si="67"/>
        <v>1236.1248248074107</v>
      </c>
      <c r="AX75" s="7">
        <f t="shared" si="109"/>
        <v>1.5533446348384468E-2</v>
      </c>
      <c r="AY75" s="7">
        <f t="shared" si="109"/>
        <v>8.5049760743432234E-2</v>
      </c>
      <c r="AZ75" s="7">
        <f t="shared" si="110"/>
        <v>4.9002700895092642E-2</v>
      </c>
      <c r="BA75">
        <f t="shared" si="115"/>
        <v>6.1624946243114258E-2</v>
      </c>
      <c r="BB75">
        <f t="shared" si="116"/>
        <v>2.4128795545813877E-5</v>
      </c>
      <c r="BC75">
        <f t="shared" si="116"/>
        <v>7.2334618025150668E-4</v>
      </c>
      <c r="BD75">
        <f t="shared" si="116"/>
        <v>2.4012646950139134E-4</v>
      </c>
      <c r="BE75">
        <f t="shared" si="117"/>
        <v>1.2683726564556297</v>
      </c>
      <c r="BF75">
        <f t="shared" si="117"/>
        <v>15.052585557178357</v>
      </c>
      <c r="BG75">
        <f t="shared" si="117"/>
        <v>1.4841314502201468</v>
      </c>
      <c r="BH75">
        <f t="shared" si="111"/>
        <v>13.27887059605786</v>
      </c>
      <c r="BI75">
        <f t="shared" si="112"/>
        <v>13.27887059605786</v>
      </c>
      <c r="BJ75">
        <f t="shared" si="112"/>
        <v>13.27887059605786</v>
      </c>
      <c r="BK75" s="7">
        <f t="shared" si="118"/>
        <v>4.6499381415911561E-2</v>
      </c>
    </row>
    <row r="76" spans="1:63">
      <c r="A76">
        <f t="shared" si="68"/>
        <v>2030</v>
      </c>
      <c r="B76" s="4">
        <f t="shared" si="77"/>
        <v>1203.9088921856103</v>
      </c>
      <c r="C76" s="4">
        <f t="shared" si="78"/>
        <v>3127.8159515806719</v>
      </c>
      <c r="D76" s="4">
        <f t="shared" si="79"/>
        <v>5080.366819931688</v>
      </c>
      <c r="E76" s="11">
        <f t="shared" si="80"/>
        <v>3.4965989612337047E-3</v>
      </c>
      <c r="F76" s="11">
        <f t="shared" si="81"/>
        <v>7.0099100728934875E-3</v>
      </c>
      <c r="G76" s="11">
        <f t="shared" si="82"/>
        <v>1.5476684620682454E-2</v>
      </c>
      <c r="H76" s="4">
        <f t="shared" si="83"/>
        <v>53777.075769370313</v>
      </c>
      <c r="I76" s="4">
        <f t="shared" si="84"/>
        <v>21583.10222166856</v>
      </c>
      <c r="J76" s="4">
        <f t="shared" si="85"/>
        <v>6416.8769263591021</v>
      </c>
      <c r="K76" s="4">
        <f t="shared" si="52"/>
        <v>44668.725447938079</v>
      </c>
      <c r="L76" s="4">
        <f t="shared" si="53"/>
        <v>6900.3747521529613</v>
      </c>
      <c r="M76" s="4">
        <f t="shared" si="54"/>
        <v>1263.0735444503562</v>
      </c>
      <c r="N76" s="11">
        <f t="shared" si="86"/>
        <v>1.9459671994599415E-2</v>
      </c>
      <c r="O76" s="11">
        <f t="shared" si="87"/>
        <v>2.9947792732713197E-2</v>
      </c>
      <c r="P76" s="11">
        <f t="shared" si="88"/>
        <v>2.240136495535805E-2</v>
      </c>
      <c r="Q76" s="4">
        <f t="shared" si="89"/>
        <v>5498.0974019533069</v>
      </c>
      <c r="R76" s="4">
        <f t="shared" si="90"/>
        <v>9508.6811977256566</v>
      </c>
      <c r="S76" s="4">
        <f t="shared" si="91"/>
        <v>2993.7093306489828</v>
      </c>
      <c r="T76" s="4">
        <f t="shared" si="92"/>
        <v>102.23868299445256</v>
      </c>
      <c r="U76" s="4">
        <f t="shared" si="93"/>
        <v>440.56137528641858</v>
      </c>
      <c r="V76" s="4">
        <f t="shared" si="94"/>
        <v>466.53681611867785</v>
      </c>
      <c r="W76" s="11">
        <f t="shared" si="95"/>
        <v>-1.219247815263802E-2</v>
      </c>
      <c r="X76" s="11">
        <f t="shared" si="96"/>
        <v>-1.3228699347321071E-2</v>
      </c>
      <c r="Y76" s="11">
        <f t="shared" si="97"/>
        <v>-1.2203590333800474E-2</v>
      </c>
      <c r="Z76" s="4">
        <f t="shared" si="113"/>
        <v>12390.804841345001</v>
      </c>
      <c r="AA76" s="4">
        <f t="shared" si="98"/>
        <v>27275.842718164222</v>
      </c>
      <c r="AB76" s="4">
        <f t="shared" si="99"/>
        <v>4678.745634187314</v>
      </c>
      <c r="AC76" s="12">
        <f t="shared" si="100"/>
        <v>2.3133663056826292</v>
      </c>
      <c r="AD76" s="12">
        <f t="shared" si="101"/>
        <v>3.208676113557225</v>
      </c>
      <c r="AE76" s="12">
        <f t="shared" si="102"/>
        <v>1.6853858398844148</v>
      </c>
      <c r="AF76" s="11">
        <f t="shared" si="103"/>
        <v>-2.9039671966837322E-3</v>
      </c>
      <c r="AG76" s="11">
        <f t="shared" si="104"/>
        <v>2.0567434751257441E-3</v>
      </c>
      <c r="AH76" s="11">
        <f t="shared" si="105"/>
        <v>8.257041531207765E-4</v>
      </c>
      <c r="AI76" s="1">
        <f t="shared" si="59"/>
        <v>85606.181603569741</v>
      </c>
      <c r="AJ76" s="1">
        <f t="shared" si="60"/>
        <v>30576.278191848589</v>
      </c>
      <c r="AK76" s="1">
        <f t="shared" si="61"/>
        <v>8932.8457396745416</v>
      </c>
      <c r="AL76" s="16">
        <f t="shared" si="106"/>
        <v>19.038456633911601</v>
      </c>
      <c r="AM76" s="16">
        <f t="shared" si="106"/>
        <v>4.3768156051196492</v>
      </c>
      <c r="AN76" s="16">
        <f t="shared" si="106"/>
        <v>1.1285322755627856</v>
      </c>
      <c r="AO76" s="7">
        <f t="shared" si="69"/>
        <v>1.4948508140414932E-2</v>
      </c>
      <c r="AP76" s="7">
        <f t="shared" si="70"/>
        <v>2.3019579207749944E-2</v>
      </c>
      <c r="AQ76" s="7">
        <f t="shared" si="71"/>
        <v>1.6662494234067772E-2</v>
      </c>
      <c r="AR76" s="1">
        <f t="shared" si="114"/>
        <v>53777.075769370313</v>
      </c>
      <c r="AS76" s="1">
        <f t="shared" si="107"/>
        <v>21583.10222166856</v>
      </c>
      <c r="AT76" s="1">
        <f t="shared" si="108"/>
        <v>6416.8769263591021</v>
      </c>
      <c r="AU76" s="1">
        <f t="shared" si="65"/>
        <v>10755.415153874063</v>
      </c>
      <c r="AV76" s="1">
        <f t="shared" si="66"/>
        <v>4316.6204443337119</v>
      </c>
      <c r="AW76" s="1">
        <f t="shared" si="67"/>
        <v>1283.3753852718205</v>
      </c>
      <c r="AX76" s="7">
        <f t="shared" ref="AX76:AY139" si="119">IF(AX75=0.99,0.99,MIN(0.99,$BH76*Z76/AR76/2/BB$5/1000))</f>
        <v>1.600930404830905E-2</v>
      </c>
      <c r="AY76" s="7">
        <f t="shared" si="119"/>
        <v>8.780806944613119E-2</v>
      </c>
      <c r="AZ76" s="7">
        <f t="shared" ref="AZ76:AZ139" si="120">IF(AZ75=0.99,0.99,MIN(0.99,$BH76*AB76/AT76/2/BD$5/1000))</f>
        <v>5.066124333669618E-2</v>
      </c>
      <c r="BA76">
        <f t="shared" si="115"/>
        <v>6.3827110798807138E-2</v>
      </c>
      <c r="BB76">
        <f t="shared" si="116"/>
        <v>2.5629781611120456E-5</v>
      </c>
      <c r="BC76">
        <f t="shared" si="116"/>
        <v>7.7102570598565985E-4</v>
      </c>
      <c r="BD76">
        <f t="shared" si="116"/>
        <v>2.5665615764199431E-4</v>
      </c>
      <c r="BE76">
        <f t="shared" si="117"/>
        <v>1.3782947076536387</v>
      </c>
      <c r="BF76">
        <f t="shared" si="117"/>
        <v>16.641126627822665</v>
      </c>
      <c r="BG76">
        <f t="shared" si="117"/>
        <v>1.6469309759808977</v>
      </c>
      <c r="BH76">
        <f t="shared" si="111"/>
        <v>13.896329864676488</v>
      </c>
      <c r="BI76">
        <f t="shared" si="112"/>
        <v>13.89632986467649</v>
      </c>
      <c r="BJ76">
        <f t="shared" si="112"/>
        <v>13.896329864676488</v>
      </c>
      <c r="BK76" s="7">
        <f t="shared" si="118"/>
        <v>4.6612572753473386E-2</v>
      </c>
    </row>
    <row r="77" spans="1:63">
      <c r="A77">
        <f t="shared" si="68"/>
        <v>2031</v>
      </c>
      <c r="B77" s="4">
        <f t="shared" si="77"/>
        <v>1207.9079994383546</v>
      </c>
      <c r="C77" s="4">
        <f t="shared" si="78"/>
        <v>3148.6453746985576</v>
      </c>
      <c r="D77" s="4">
        <f t="shared" si="79"/>
        <v>5155.0626932096766</v>
      </c>
      <c r="E77" s="11">
        <f t="shared" si="80"/>
        <v>3.3217690131720195E-3</v>
      </c>
      <c r="F77" s="11">
        <f t="shared" si="81"/>
        <v>6.6594145692488128E-3</v>
      </c>
      <c r="G77" s="11">
        <f t="shared" si="82"/>
        <v>1.4702850389648331E-2</v>
      </c>
      <c r="H77" s="4">
        <f t="shared" si="83"/>
        <v>54995.557096487828</v>
      </c>
      <c r="I77" s="4">
        <f t="shared" si="84"/>
        <v>22371.24683909996</v>
      </c>
      <c r="J77" s="4">
        <f t="shared" si="85"/>
        <v>6655.8853196306818</v>
      </c>
      <c r="K77" s="4">
        <f t="shared" si="52"/>
        <v>45529.59093081535</v>
      </c>
      <c r="L77" s="4">
        <f t="shared" si="53"/>
        <v>7105.0385727359717</v>
      </c>
      <c r="M77" s="4">
        <f t="shared" si="54"/>
        <v>1291.1356690963062</v>
      </c>
      <c r="N77" s="11">
        <f t="shared" si="86"/>
        <v>1.9272219528193579E-2</v>
      </c>
      <c r="O77" s="11">
        <f t="shared" si="87"/>
        <v>2.9659812391950702E-2</v>
      </c>
      <c r="P77" s="11">
        <f t="shared" si="88"/>
        <v>2.2217332291732506E-2</v>
      </c>
      <c r="Q77" s="4">
        <f t="shared" si="89"/>
        <v>5554.1190063789636</v>
      </c>
      <c r="R77" s="4">
        <f t="shared" si="90"/>
        <v>9725.5264401789573</v>
      </c>
      <c r="S77" s="4">
        <f t="shared" si="91"/>
        <v>3067.3207670564634</v>
      </c>
      <c r="T77" s="4">
        <f t="shared" si="92"/>
        <v>100.99214008568822</v>
      </c>
      <c r="U77" s="4">
        <f t="shared" si="93"/>
        <v>434.73332130871228</v>
      </c>
      <c r="V77" s="4">
        <f t="shared" si="94"/>
        <v>460.8433919391299</v>
      </c>
      <c r="W77" s="11">
        <f t="shared" si="95"/>
        <v>-1.219247815263802E-2</v>
      </c>
      <c r="X77" s="11">
        <f t="shared" si="96"/>
        <v>-1.3228699347321071E-2</v>
      </c>
      <c r="Y77" s="11">
        <f t="shared" si="97"/>
        <v>-1.2203590333800474E-2</v>
      </c>
      <c r="Z77" s="4">
        <f t="shared" si="113"/>
        <v>12479.144553530194</v>
      </c>
      <c r="AA77" s="4">
        <f t="shared" si="98"/>
        <v>27888.471300768422</v>
      </c>
      <c r="AB77" s="4">
        <f t="shared" si="99"/>
        <v>4793.8962833931591</v>
      </c>
      <c r="AC77" s="12">
        <f t="shared" si="100"/>
        <v>2.3066483658170136</v>
      </c>
      <c r="AD77" s="12">
        <f t="shared" si="101"/>
        <v>3.2152755372175759</v>
      </c>
      <c r="AE77" s="12">
        <f t="shared" si="102"/>
        <v>1.6867774699720184</v>
      </c>
      <c r="AF77" s="11">
        <f t="shared" si="103"/>
        <v>-2.9039671966837322E-3</v>
      </c>
      <c r="AG77" s="11">
        <f t="shared" si="104"/>
        <v>2.0567434751257441E-3</v>
      </c>
      <c r="AH77" s="11">
        <f t="shared" si="105"/>
        <v>8.257041531207765E-4</v>
      </c>
      <c r="AI77" s="1">
        <f t="shared" si="59"/>
        <v>87800.978597086825</v>
      </c>
      <c r="AJ77" s="1">
        <f t="shared" si="60"/>
        <v>31835.270816997443</v>
      </c>
      <c r="AK77" s="1">
        <f t="shared" si="61"/>
        <v>9322.9365509789077</v>
      </c>
      <c r="AL77" s="16">
        <f t="shared" si="106"/>
        <v>19.320207192644833</v>
      </c>
      <c r="AM77" s="16">
        <f t="shared" si="106"/>
        <v>4.4765605340844195</v>
      </c>
      <c r="AN77" s="16">
        <f t="shared" si="106"/>
        <v>1.1471483964719646</v>
      </c>
      <c r="AO77" s="7">
        <f t="shared" si="69"/>
        <v>1.4799023059010784E-2</v>
      </c>
      <c r="AP77" s="7">
        <f t="shared" si="70"/>
        <v>2.2789383415672444E-2</v>
      </c>
      <c r="AQ77" s="7">
        <f t="shared" si="71"/>
        <v>1.6495869291727094E-2</v>
      </c>
      <c r="AR77" s="1">
        <f t="shared" si="114"/>
        <v>54995.557096487828</v>
      </c>
      <c r="AS77" s="1">
        <f t="shared" si="107"/>
        <v>22371.24683909996</v>
      </c>
      <c r="AT77" s="1">
        <f t="shared" si="108"/>
        <v>6655.8853196306818</v>
      </c>
      <c r="AU77" s="1">
        <f t="shared" si="65"/>
        <v>10999.111419297566</v>
      </c>
      <c r="AV77" s="1">
        <f t="shared" si="66"/>
        <v>4474.2493678199926</v>
      </c>
      <c r="AW77" s="1">
        <f t="shared" si="67"/>
        <v>1331.1770639261365</v>
      </c>
      <c r="AX77" s="7">
        <f t="shared" si="119"/>
        <v>1.6501114438018352E-2</v>
      </c>
      <c r="AY77" s="7">
        <f t="shared" si="119"/>
        <v>9.0654754461059583E-2</v>
      </c>
      <c r="AZ77" s="7">
        <f t="shared" si="120"/>
        <v>5.2376788958708551E-2</v>
      </c>
      <c r="BA77">
        <f t="shared" si="115"/>
        <v>6.6101223432365797E-2</v>
      </c>
      <c r="BB77">
        <f t="shared" si="116"/>
        <v>2.7228677769657771E-5</v>
      </c>
      <c r="BC77">
        <f t="shared" si="116"/>
        <v>8.2182845063950025E-4</v>
      </c>
      <c r="BD77">
        <f t="shared" si="116"/>
        <v>2.7433280216250939E-4</v>
      </c>
      <c r="BE77">
        <f t="shared" si="117"/>
        <v>1.4974563029430827</v>
      </c>
      <c r="BF77">
        <f t="shared" si="117"/>
        <v>18.385327128651337</v>
      </c>
      <c r="BG77">
        <f t="shared" si="117"/>
        <v>1.8259276706065943</v>
      </c>
      <c r="BH77">
        <f t="shared" si="111"/>
        <v>14.544073551499986</v>
      </c>
      <c r="BI77">
        <f t="shared" ref="BI77:BJ140" si="121">2*BC$5*AY77*AS77/AA77*1000</f>
        <v>14.54407355149999</v>
      </c>
      <c r="BJ77">
        <f t="shared" si="121"/>
        <v>14.54407355149999</v>
      </c>
      <c r="BK77" s="7">
        <f t="shared" si="118"/>
        <v>4.6709655107890907E-2</v>
      </c>
    </row>
    <row r="78" spans="1:63">
      <c r="A78">
        <f t="shared" si="68"/>
        <v>2032</v>
      </c>
      <c r="B78" s="4">
        <f t="shared" si="77"/>
        <v>1211.7197712334869</v>
      </c>
      <c r="C78" s="4">
        <f t="shared" si="78"/>
        <v>3168.5651028361399</v>
      </c>
      <c r="D78" s="4">
        <f t="shared" si="79"/>
        <v>5227.0671029608202</v>
      </c>
      <c r="E78" s="11">
        <f t="shared" si="80"/>
        <v>3.1556805625134183E-3</v>
      </c>
      <c r="F78" s="11">
        <f t="shared" si="81"/>
        <v>6.3264438407863721E-3</v>
      </c>
      <c r="G78" s="11">
        <f t="shared" si="82"/>
        <v>1.3967707870165914E-2</v>
      </c>
      <c r="H78" s="4">
        <f t="shared" si="83"/>
        <v>56221.988941841308</v>
      </c>
      <c r="I78" s="4">
        <f t="shared" si="84"/>
        <v>23173.984992534213</v>
      </c>
      <c r="J78" s="4">
        <f t="shared" si="85"/>
        <v>6897.4975412616177</v>
      </c>
      <c r="K78" s="4">
        <f t="shared" si="52"/>
        <v>46398.507539915234</v>
      </c>
      <c r="L78" s="4">
        <f t="shared" si="53"/>
        <v>7313.7159062288138</v>
      </c>
      <c r="M78" s="4">
        <f t="shared" si="54"/>
        <v>1319.5731765820644</v>
      </c>
      <c r="N78" s="11">
        <f t="shared" si="86"/>
        <v>1.9084656622991636E-2</v>
      </c>
      <c r="O78" s="11">
        <f t="shared" si="87"/>
        <v>2.9370330837273029E-2</v>
      </c>
      <c r="P78" s="11">
        <f t="shared" si="88"/>
        <v>2.2025189270514334E-2</v>
      </c>
      <c r="Q78" s="4">
        <f t="shared" si="89"/>
        <v>5608.7503484077397</v>
      </c>
      <c r="R78" s="4">
        <f t="shared" si="90"/>
        <v>9941.2308863669914</v>
      </c>
      <c r="S78" s="4">
        <f t="shared" si="91"/>
        <v>3139.8750231480044</v>
      </c>
      <c r="T78" s="4">
        <f t="shared" si="92"/>
        <v>99.760795624105313</v>
      </c>
      <c r="U78" s="4">
        <f t="shared" si="93"/>
        <v>428.98236490485698</v>
      </c>
      <c r="V78" s="4">
        <f t="shared" si="94"/>
        <v>455.21944797586571</v>
      </c>
      <c r="W78" s="11">
        <f t="shared" si="95"/>
        <v>-1.219247815263802E-2</v>
      </c>
      <c r="X78" s="11">
        <f t="shared" si="96"/>
        <v>-1.3228699347321071E-2</v>
      </c>
      <c r="Y78" s="11">
        <f t="shared" si="97"/>
        <v>-1.2203590333800474E-2</v>
      </c>
      <c r="Z78" s="4">
        <f t="shared" si="113"/>
        <v>12563.407181437296</v>
      </c>
      <c r="AA78" s="4">
        <f t="shared" si="98"/>
        <v>28493.935090928699</v>
      </c>
      <c r="AB78" s="4">
        <f t="shared" si="99"/>
        <v>4906.9442876072562</v>
      </c>
      <c r="AC78" s="12">
        <f t="shared" si="100"/>
        <v>2.2999499346283967</v>
      </c>
      <c r="AD78" s="12">
        <f t="shared" si="101"/>
        <v>3.2218885341994796</v>
      </c>
      <c r="AE78" s="12">
        <f t="shared" si="102"/>
        <v>1.6881702491343649</v>
      </c>
      <c r="AF78" s="11">
        <f t="shared" si="103"/>
        <v>-2.9039671966837322E-3</v>
      </c>
      <c r="AG78" s="11">
        <f t="shared" si="104"/>
        <v>2.0567434751257441E-3</v>
      </c>
      <c r="AH78" s="11">
        <f t="shared" si="105"/>
        <v>8.257041531207765E-4</v>
      </c>
      <c r="AI78" s="1">
        <f t="shared" si="59"/>
        <v>90019.992156675711</v>
      </c>
      <c r="AJ78" s="1">
        <f t="shared" si="60"/>
        <v>33125.993103117689</v>
      </c>
      <c r="AK78" s="1">
        <f t="shared" si="61"/>
        <v>9721.8199598071533</v>
      </c>
      <c r="AL78" s="16">
        <f t="shared" si="106"/>
        <v>19.60326818247616</v>
      </c>
      <c r="AM78" s="16">
        <f t="shared" si="106"/>
        <v>4.5775584079351903</v>
      </c>
      <c r="AN78" s="16">
        <f t="shared" si="106"/>
        <v>1.1658823743783164</v>
      </c>
      <c r="AO78" s="7">
        <f t="shared" si="69"/>
        <v>1.4651032828420675E-2</v>
      </c>
      <c r="AP78" s="7">
        <f t="shared" si="70"/>
        <v>2.2561489581515718E-2</v>
      </c>
      <c r="AQ78" s="7">
        <f t="shared" si="71"/>
        <v>1.6330910598809822E-2</v>
      </c>
      <c r="AR78" s="1">
        <f t="shared" si="114"/>
        <v>56221.988941841308</v>
      </c>
      <c r="AS78" s="1">
        <f t="shared" si="107"/>
        <v>23173.984992534213</v>
      </c>
      <c r="AT78" s="1">
        <f t="shared" si="108"/>
        <v>6897.4975412616177</v>
      </c>
      <c r="AU78" s="1">
        <f t="shared" si="65"/>
        <v>11244.397788368262</v>
      </c>
      <c r="AV78" s="1">
        <f t="shared" si="66"/>
        <v>4634.796998506843</v>
      </c>
      <c r="AW78" s="1">
        <f t="shared" si="67"/>
        <v>1379.4995082523237</v>
      </c>
      <c r="AX78" s="7">
        <f t="shared" si="119"/>
        <v>1.7009185865783073E-2</v>
      </c>
      <c r="AY78" s="7">
        <f t="shared" si="119"/>
        <v>9.3590982405590037E-2</v>
      </c>
      <c r="AZ78" s="7">
        <f t="shared" si="120"/>
        <v>5.4150424997623445E-2</v>
      </c>
      <c r="BA78">
        <f t="shared" si="115"/>
        <v>6.8448398957008355E-2</v>
      </c>
      <c r="BB78">
        <f t="shared" si="116"/>
        <v>2.893124038167547E-5</v>
      </c>
      <c r="BC78">
        <f t="shared" si="116"/>
        <v>8.7592719876434643E-4</v>
      </c>
      <c r="BD78">
        <f t="shared" si="116"/>
        <v>2.9322685274232424E-4</v>
      </c>
      <c r="BE78">
        <f t="shared" si="117"/>
        <v>1.626571876812311</v>
      </c>
      <c r="BF78">
        <f t="shared" si="117"/>
        <v>20.298723758717497</v>
      </c>
      <c r="BG78">
        <f t="shared" si="117"/>
        <v>2.0225314958220637</v>
      </c>
      <c r="BH78">
        <f t="shared" si="111"/>
        <v>15.223422210954348</v>
      </c>
      <c r="BI78">
        <f t="shared" si="121"/>
        <v>15.223422210954348</v>
      </c>
      <c r="BJ78">
        <f t="shared" si="121"/>
        <v>15.223422210954348</v>
      </c>
      <c r="BK78" s="7">
        <f t="shared" si="118"/>
        <v>4.6791654019393308E-2</v>
      </c>
    </row>
    <row r="79" spans="1:63">
      <c r="A79">
        <f t="shared" si="68"/>
        <v>2033</v>
      </c>
      <c r="B79" s="4">
        <f t="shared" si="77"/>
        <v>1215.3523817363168</v>
      </c>
      <c r="C79" s="4">
        <f t="shared" si="78"/>
        <v>3187.6085645561602</v>
      </c>
      <c r="D79" s="4">
        <f t="shared" si="79"/>
        <v>5296.4267419571352</v>
      </c>
      <c r="E79" s="11">
        <f t="shared" si="80"/>
        <v>2.9978965343877475E-3</v>
      </c>
      <c r="F79" s="11">
        <f t="shared" si="81"/>
        <v>6.0101216487470528E-3</v>
      </c>
      <c r="G79" s="11">
        <f t="shared" si="82"/>
        <v>1.3269322476657618E-2</v>
      </c>
      <c r="H79" s="4">
        <f t="shared" si="83"/>
        <v>57456.162725582137</v>
      </c>
      <c r="I79" s="4">
        <f t="shared" si="84"/>
        <v>23991.212077338376</v>
      </c>
      <c r="J79" s="4">
        <f t="shared" si="85"/>
        <v>7141.5681395248739</v>
      </c>
      <c r="K79" s="4">
        <f t="shared" si="52"/>
        <v>47275.31174415211</v>
      </c>
      <c r="L79" s="4">
        <f t="shared" si="53"/>
        <v>7526.398424230264</v>
      </c>
      <c r="M79" s="4">
        <f t="shared" si="54"/>
        <v>1348.3747604683988</v>
      </c>
      <c r="N79" s="11">
        <f t="shared" si="86"/>
        <v>1.8897250164406465E-2</v>
      </c>
      <c r="O79" s="11">
        <f t="shared" si="87"/>
        <v>2.9079953436571992E-2</v>
      </c>
      <c r="P79" s="11">
        <f t="shared" si="88"/>
        <v>2.1826439334676095E-2</v>
      </c>
      <c r="Q79" s="4">
        <f t="shared" si="89"/>
        <v>5661.9867766966845</v>
      </c>
      <c r="R79" s="4">
        <f t="shared" si="90"/>
        <v>10155.659674730881</v>
      </c>
      <c r="S79" s="4">
        <f t="shared" si="91"/>
        <v>3211.3070694355197</v>
      </c>
      <c r="T79" s="4">
        <f t="shared" si="92"/>
        <v>98.54446430296862</v>
      </c>
      <c r="U79" s="4">
        <f t="shared" si="93"/>
        <v>423.30748617422785</v>
      </c>
      <c r="V79" s="4">
        <f t="shared" si="94"/>
        <v>449.66413632078945</v>
      </c>
      <c r="W79" s="11">
        <f t="shared" si="95"/>
        <v>-1.219247815263802E-2</v>
      </c>
      <c r="X79" s="11">
        <f t="shared" si="96"/>
        <v>-1.3228699347321071E-2</v>
      </c>
      <c r="Y79" s="11">
        <f t="shared" si="97"/>
        <v>-1.2203590333800474E-2</v>
      </c>
      <c r="Z79" s="4">
        <f t="shared" si="113"/>
        <v>12643.605585720034</v>
      </c>
      <c r="AA79" s="4">
        <f t="shared" si="98"/>
        <v>29091.572991641966</v>
      </c>
      <c r="AB79" s="4">
        <f t="shared" si="99"/>
        <v>5017.7512562080401</v>
      </c>
      <c r="AC79" s="12">
        <f t="shared" si="100"/>
        <v>2.2932709554642208</v>
      </c>
      <c r="AD79" s="12">
        <f t="shared" si="101"/>
        <v>3.2285151324197767</v>
      </c>
      <c r="AE79" s="12">
        <f t="shared" si="102"/>
        <v>1.68956417832025</v>
      </c>
      <c r="AF79" s="11">
        <f t="shared" si="103"/>
        <v>-2.9039671966837322E-3</v>
      </c>
      <c r="AG79" s="11">
        <f t="shared" si="104"/>
        <v>2.0567434751257441E-3</v>
      </c>
      <c r="AH79" s="11">
        <f t="shared" si="105"/>
        <v>8.257041531207765E-4</v>
      </c>
      <c r="AI79" s="1">
        <f t="shared" si="59"/>
        <v>92262.390729376406</v>
      </c>
      <c r="AJ79" s="1">
        <f t="shared" si="60"/>
        <v>34448.190791312765</v>
      </c>
      <c r="AK79" s="1">
        <f t="shared" si="61"/>
        <v>10129.137472078763</v>
      </c>
      <c r="AL79" s="16">
        <f t="shared" si="106"/>
        <v>19.887604226905097</v>
      </c>
      <c r="AM79" s="16">
        <f t="shared" si="106"/>
        <v>4.6798021789013058</v>
      </c>
      <c r="AN79" s="16">
        <f t="shared" si="106"/>
        <v>1.1847318959947699</v>
      </c>
      <c r="AO79" s="7">
        <f t="shared" si="69"/>
        <v>1.4504522500136469E-2</v>
      </c>
      <c r="AP79" s="7">
        <f t="shared" si="70"/>
        <v>2.2335874685700561E-2</v>
      </c>
      <c r="AQ79" s="7">
        <f t="shared" si="71"/>
        <v>1.6167601492821725E-2</v>
      </c>
      <c r="AR79" s="1">
        <f t="shared" si="114"/>
        <v>57456.162725582137</v>
      </c>
      <c r="AS79" s="1">
        <f t="shared" si="107"/>
        <v>23991.212077338376</v>
      </c>
      <c r="AT79" s="1">
        <f t="shared" si="108"/>
        <v>7141.5681395248739</v>
      </c>
      <c r="AU79" s="1">
        <f t="shared" si="65"/>
        <v>11491.232545116429</v>
      </c>
      <c r="AV79" s="1">
        <f t="shared" si="66"/>
        <v>4798.2424154676755</v>
      </c>
      <c r="AW79" s="1">
        <f t="shared" si="67"/>
        <v>1428.313627904975</v>
      </c>
      <c r="AX79" s="7">
        <f t="shared" si="119"/>
        <v>1.7533833168989557E-2</v>
      </c>
      <c r="AY79" s="7">
        <f t="shared" si="119"/>
        <v>9.6617893062841451E-2</v>
      </c>
      <c r="AZ79" s="7">
        <f t="shared" si="120"/>
        <v>5.5983248092344624E-2</v>
      </c>
      <c r="BA79">
        <f t="shared" si="115"/>
        <v>7.0869726978986011E-2</v>
      </c>
      <c r="BB79">
        <f t="shared" si="116"/>
        <v>3.0743530559795838E-5</v>
      </c>
      <c r="BC79">
        <f t="shared" si="116"/>
        <v>9.335017259902667E-4</v>
      </c>
      <c r="BD79">
        <f t="shared" si="116"/>
        <v>3.1341240669690082E-4</v>
      </c>
      <c r="BE79">
        <f t="shared" si="117"/>
        <v>1.766405294602537</v>
      </c>
      <c r="BF79">
        <f t="shared" si="117"/>
        <v>22.395837882793906</v>
      </c>
      <c r="BG79">
        <f t="shared" si="117"/>
        <v>2.2382560581983992</v>
      </c>
      <c r="BH79">
        <f t="shared" si="111"/>
        <v>15.935751316040472</v>
      </c>
      <c r="BI79">
        <f t="shared" si="121"/>
        <v>15.935751316040474</v>
      </c>
      <c r="BJ79">
        <f t="shared" si="121"/>
        <v>15.935751316040474</v>
      </c>
      <c r="BK79" s="7">
        <f t="shared" si="118"/>
        <v>4.6859528382641152E-2</v>
      </c>
    </row>
    <row r="80" spans="1:63">
      <c r="A80">
        <f t="shared" si="68"/>
        <v>2034</v>
      </c>
      <c r="B80" s="4">
        <f t="shared" si="77"/>
        <v>1218.8137073949208</v>
      </c>
      <c r="C80" s="4">
        <f t="shared" si="78"/>
        <v>3205.8085840356521</v>
      </c>
      <c r="D80" s="4">
        <f t="shared" si="79"/>
        <v>5363.1927366495056</v>
      </c>
      <c r="E80" s="11">
        <f t="shared" si="80"/>
        <v>2.8480017076683599E-3</v>
      </c>
      <c r="F80" s="11">
        <f t="shared" si="81"/>
        <v>5.7096155663097E-3</v>
      </c>
      <c r="G80" s="11">
        <f t="shared" si="82"/>
        <v>1.2605856352824737E-2</v>
      </c>
      <c r="H80" s="4">
        <f t="shared" si="83"/>
        <v>58697.87781643754</v>
      </c>
      <c r="I80" s="4">
        <f t="shared" si="84"/>
        <v>24822.824059165527</v>
      </c>
      <c r="J80" s="4">
        <f t="shared" si="85"/>
        <v>7387.9579789952168</v>
      </c>
      <c r="K80" s="4">
        <f t="shared" si="52"/>
        <v>48159.843838561472</v>
      </c>
      <c r="L80" s="4">
        <f t="shared" si="53"/>
        <v>7743.0774197744395</v>
      </c>
      <c r="M80" s="4">
        <f t="shared" si="54"/>
        <v>1377.5298300412419</v>
      </c>
      <c r="N80" s="11">
        <f t="shared" si="86"/>
        <v>1.8710232926571368E-2</v>
      </c>
      <c r="O80" s="11">
        <f t="shared" si="87"/>
        <v>2.8789200801090375E-2</v>
      </c>
      <c r="P80" s="11">
        <f t="shared" si="88"/>
        <v>2.1622378605422155E-2</v>
      </c>
      <c r="Q80" s="4">
        <f t="shared" si="89"/>
        <v>5713.825352859958</v>
      </c>
      <c r="R80" s="4">
        <f t="shared" si="90"/>
        <v>10368.684216735064</v>
      </c>
      <c r="S80" s="4">
        <f t="shared" si="91"/>
        <v>3281.5581994778213</v>
      </c>
      <c r="T80" s="4">
        <f t="shared" si="92"/>
        <v>97.342963074891259</v>
      </c>
      <c r="U80" s="4">
        <f t="shared" si="93"/>
        <v>417.70767870815871</v>
      </c>
      <c r="V80" s="4">
        <f t="shared" si="94"/>
        <v>444.17661941332835</v>
      </c>
      <c r="W80" s="11">
        <f t="shared" si="95"/>
        <v>-1.219247815263802E-2</v>
      </c>
      <c r="X80" s="11">
        <f t="shared" si="96"/>
        <v>-1.3228699347321071E-2</v>
      </c>
      <c r="Y80" s="11">
        <f t="shared" si="97"/>
        <v>-1.2203590333800474E-2</v>
      </c>
      <c r="Z80" s="4">
        <f t="shared" si="113"/>
        <v>12719.756962111212</v>
      </c>
      <c r="AA80" s="4">
        <f t="shared" si="98"/>
        <v>29680.742732783721</v>
      </c>
      <c r="AB80" s="4">
        <f t="shared" si="99"/>
        <v>5126.189779344214</v>
      </c>
      <c r="AC80" s="12">
        <f t="shared" si="100"/>
        <v>2.2866113718364449</v>
      </c>
      <c r="AD80" s="12">
        <f t="shared" si="101"/>
        <v>3.2351553598527256</v>
      </c>
      <c r="AE80" s="12">
        <f t="shared" si="102"/>
        <v>1.690959258479253</v>
      </c>
      <c r="AF80" s="11">
        <f t="shared" si="103"/>
        <v>-2.9039671966837322E-3</v>
      </c>
      <c r="AG80" s="11">
        <f t="shared" si="104"/>
        <v>2.0567434751257441E-3</v>
      </c>
      <c r="AH80" s="11">
        <f t="shared" si="105"/>
        <v>8.257041531207765E-4</v>
      </c>
      <c r="AI80" s="1">
        <f t="shared" si="59"/>
        <v>94527.384201555193</v>
      </c>
      <c r="AJ80" s="1">
        <f t="shared" si="60"/>
        <v>35801.614127649162</v>
      </c>
      <c r="AK80" s="1">
        <f t="shared" si="61"/>
        <v>10544.53735277586</v>
      </c>
      <c r="AL80" s="16">
        <f t="shared" si="106"/>
        <v>20.173179827858224</v>
      </c>
      <c r="AM80" s="16">
        <f t="shared" si="106"/>
        <v>4.7832843791728958</v>
      </c>
      <c r="AN80" s="16">
        <f t="shared" si="106"/>
        <v>1.2036946264333457</v>
      </c>
      <c r="AO80" s="7">
        <f t="shared" si="69"/>
        <v>1.4359477275135105E-2</v>
      </c>
      <c r="AP80" s="7">
        <f t="shared" si="70"/>
        <v>2.2112515938843554E-2</v>
      </c>
      <c r="AQ80" s="7">
        <f t="shared" si="71"/>
        <v>1.6005925477893507E-2</v>
      </c>
      <c r="AR80" s="1">
        <f t="shared" si="114"/>
        <v>58697.87781643754</v>
      </c>
      <c r="AS80" s="1">
        <f t="shared" si="107"/>
        <v>24822.824059165527</v>
      </c>
      <c r="AT80" s="1">
        <f t="shared" si="108"/>
        <v>7387.9579789952168</v>
      </c>
      <c r="AU80" s="1">
        <f t="shared" si="65"/>
        <v>11739.575563287508</v>
      </c>
      <c r="AV80" s="1">
        <f t="shared" si="66"/>
        <v>4964.5648118331055</v>
      </c>
      <c r="AW80" s="1">
        <f t="shared" si="67"/>
        <v>1477.5915957990435</v>
      </c>
      <c r="AX80" s="7">
        <f t="shared" si="119"/>
        <v>1.807537731674233E-2</v>
      </c>
      <c r="AY80" s="7">
        <f t="shared" si="119"/>
        <v>9.9736594207424603E-2</v>
      </c>
      <c r="AZ80" s="7">
        <f t="shared" si="120"/>
        <v>5.7876361711113204E-2</v>
      </c>
      <c r="BA80">
        <f t="shared" si="115"/>
        <v>7.3366267514617292E-2</v>
      </c>
      <c r="BB80">
        <f t="shared" si="116"/>
        <v>3.2671926514260319E-5</v>
      </c>
      <c r="BC80">
        <f t="shared" si="116"/>
        <v>9.947388224096482E-4</v>
      </c>
      <c r="BD80">
        <f t="shared" si="116"/>
        <v>3.3496732449156104E-4</v>
      </c>
      <c r="BE80">
        <f t="shared" si="117"/>
        <v>1.9177727505616782</v>
      </c>
      <c r="BF80">
        <f t="shared" si="117"/>
        <v>24.692226773496198</v>
      </c>
      <c r="BG80">
        <f t="shared" si="117"/>
        <v>2.4747245176801083</v>
      </c>
      <c r="BH80">
        <f t="shared" si="111"/>
        <v>16.682493107133183</v>
      </c>
      <c r="BI80">
        <f t="shared" si="121"/>
        <v>16.682493107133183</v>
      </c>
      <c r="BJ80">
        <f t="shared" si="121"/>
        <v>16.682493107133183</v>
      </c>
      <c r="BK80" s="7">
        <f t="shared" si="118"/>
        <v>4.6914175117872076E-2</v>
      </c>
    </row>
    <row r="81" spans="1:63">
      <c r="A81">
        <f t="shared" si="68"/>
        <v>2035</v>
      </c>
      <c r="B81" s="4">
        <f t="shared" si="77"/>
        <v>1222.1113317389115</v>
      </c>
      <c r="C81" s="4">
        <f t="shared" si="78"/>
        <v>3223.1973218999701</v>
      </c>
      <c r="D81" s="4">
        <f t="shared" si="79"/>
        <v>5427.4199920186866</v>
      </c>
      <c r="E81" s="11">
        <f t="shared" si="80"/>
        <v>2.7056016222849416E-3</v>
      </c>
      <c r="F81" s="11">
        <f t="shared" si="81"/>
        <v>5.4241347879942147E-3</v>
      </c>
      <c r="G81" s="11">
        <f t="shared" si="82"/>
        <v>1.19755635351835E-2</v>
      </c>
      <c r="H81" s="4">
        <f t="shared" si="83"/>
        <v>59946.940901774666</v>
      </c>
      <c r="I81" s="4">
        <f t="shared" si="84"/>
        <v>25668.717250998361</v>
      </c>
      <c r="J81" s="4">
        <f t="shared" si="85"/>
        <v>7636.5341960789247</v>
      </c>
      <c r="K81" s="4">
        <f t="shared" si="52"/>
        <v>49051.947514861567</v>
      </c>
      <c r="L81" s="4">
        <f t="shared" si="53"/>
        <v>7963.743664277893</v>
      </c>
      <c r="M81" s="4">
        <f t="shared" si="54"/>
        <v>1407.0284236909727</v>
      </c>
      <c r="N81" s="11">
        <f t="shared" si="86"/>
        <v>1.8523807495941069E-2</v>
      </c>
      <c r="O81" s="11">
        <f t="shared" si="87"/>
        <v>2.8498519715160153E-2</v>
      </c>
      <c r="P81" s="11">
        <f t="shared" si="88"/>
        <v>2.1414123314373201E-2</v>
      </c>
      <c r="Q81" s="4">
        <f t="shared" si="89"/>
        <v>5764.2647109121453</v>
      </c>
      <c r="R81" s="4">
        <f t="shared" si="90"/>
        <v>10580.181915408106</v>
      </c>
      <c r="S81" s="4">
        <f t="shared" si="91"/>
        <v>3350.5757316366453</v>
      </c>
      <c r="T81" s="4">
        <f t="shared" si="92"/>
        <v>96.156111124287591</v>
      </c>
      <c r="U81" s="4">
        <f t="shared" si="93"/>
        <v>412.18194941146112</v>
      </c>
      <c r="V81" s="4">
        <f t="shared" si="94"/>
        <v>438.75606991415566</v>
      </c>
      <c r="W81" s="11">
        <f t="shared" si="95"/>
        <v>-1.219247815263802E-2</v>
      </c>
      <c r="X81" s="11">
        <f t="shared" si="96"/>
        <v>-1.3228699347321071E-2</v>
      </c>
      <c r="Y81" s="11">
        <f t="shared" si="97"/>
        <v>-1.2203590333800474E-2</v>
      </c>
      <c r="Z81" s="4">
        <f t="shared" si="113"/>
        <v>12791.882441475336</v>
      </c>
      <c r="AA81" s="4">
        <f t="shared" si="98"/>
        <v>30260.820649648223</v>
      </c>
      <c r="AB81" s="4">
        <f t="shared" si="99"/>
        <v>5232.1430133991535</v>
      </c>
      <c r="AC81" s="12">
        <f t="shared" si="100"/>
        <v>2.2799711274210681</v>
      </c>
      <c r="AD81" s="12">
        <f t="shared" si="101"/>
        <v>3.241809244530121</v>
      </c>
      <c r="AE81" s="12">
        <f t="shared" si="102"/>
        <v>1.6923554905617373</v>
      </c>
      <c r="AF81" s="11">
        <f t="shared" si="103"/>
        <v>-2.9039671966837322E-3</v>
      </c>
      <c r="AG81" s="11">
        <f t="shared" si="104"/>
        <v>2.0567434751257441E-3</v>
      </c>
      <c r="AH81" s="11">
        <f t="shared" si="105"/>
        <v>8.257041531207765E-4</v>
      </c>
      <c r="AI81" s="1">
        <f t="shared" si="59"/>
        <v>96814.22134468719</v>
      </c>
      <c r="AJ81" s="1">
        <f t="shared" si="60"/>
        <v>37186.017526717354</v>
      </c>
      <c r="AK81" s="1">
        <f t="shared" si="61"/>
        <v>10967.675213297318</v>
      </c>
      <c r="AL81" s="16">
        <f t="shared" si="106"/>
        <v>20.459959381990515</v>
      </c>
      <c r="AM81" s="16">
        <f t="shared" si="106"/>
        <v>4.8879971267266331</v>
      </c>
      <c r="AN81" s="16">
        <f t="shared" si="106"/>
        <v>1.2227682104572906</v>
      </c>
      <c r="AO81" s="7">
        <f t="shared" si="69"/>
        <v>1.4215882502383754E-2</v>
      </c>
      <c r="AP81" s="7">
        <f t="shared" si="70"/>
        <v>2.1891390779455119E-2</v>
      </c>
      <c r="AQ81" s="7">
        <f t="shared" si="71"/>
        <v>1.5845866223114572E-2</v>
      </c>
      <c r="AR81" s="1">
        <f t="shared" si="114"/>
        <v>59946.940901774666</v>
      </c>
      <c r="AS81" s="1">
        <f t="shared" si="107"/>
        <v>25668.717250998361</v>
      </c>
      <c r="AT81" s="1">
        <f t="shared" si="108"/>
        <v>7636.5341960789247</v>
      </c>
      <c r="AU81" s="1">
        <f t="shared" si="65"/>
        <v>11989.388180354934</v>
      </c>
      <c r="AV81" s="1">
        <f t="shared" si="66"/>
        <v>5133.7434501996722</v>
      </c>
      <c r="AW81" s="1">
        <f t="shared" si="67"/>
        <v>1527.306839215785</v>
      </c>
      <c r="AX81" s="7">
        <f t="shared" si="119"/>
        <v>1.8634145069401427E-2</v>
      </c>
      <c r="AY81" s="7">
        <f t="shared" si="119"/>
        <v>0.10294815648740278</v>
      </c>
      <c r="AZ81" s="7">
        <f t="shared" si="120"/>
        <v>5.9830873592449138E-2</v>
      </c>
      <c r="BA81">
        <f t="shared" si="115"/>
        <v>7.5939046634162205E-2</v>
      </c>
      <c r="BB81">
        <f t="shared" si="116"/>
        <v>3.4723136246749755E-5</v>
      </c>
      <c r="BC81">
        <f t="shared" si="116"/>
        <v>1.0598322924154772E-3</v>
      </c>
      <c r="BD81">
        <f t="shared" si="116"/>
        <v>3.5797334348356276E-4</v>
      </c>
      <c r="BE81">
        <f t="shared" si="117"/>
        <v>2.0815457965081774</v>
      </c>
      <c r="BF81">
        <f t="shared" si="117"/>
        <v>27.204535447490297</v>
      </c>
      <c r="BG81">
        <f t="shared" si="117"/>
        <v>2.7336756787969336</v>
      </c>
      <c r="BH81">
        <f t="shared" si="111"/>
        <v>17.465138510163925</v>
      </c>
      <c r="BI81">
        <f t="shared" si="121"/>
        <v>17.465138510163925</v>
      </c>
      <c r="BJ81">
        <f t="shared" si="121"/>
        <v>17.465138510163921</v>
      </c>
      <c r="BK81" s="7">
        <f t="shared" si="118"/>
        <v>4.6956433530917802E-2</v>
      </c>
    </row>
    <row r="82" spans="1:63">
      <c r="A82">
        <f t="shared" si="68"/>
        <v>2036</v>
      </c>
      <c r="B82" s="4">
        <f t="shared" si="77"/>
        <v>1225.252550820589</v>
      </c>
      <c r="C82" s="4">
        <f t="shared" si="78"/>
        <v>3239.8062257861429</v>
      </c>
      <c r="D82" s="4">
        <f t="shared" si="79"/>
        <v>5489.1665843179044</v>
      </c>
      <c r="E82" s="11">
        <f t="shared" si="80"/>
        <v>2.5703215411706946E-3</v>
      </c>
      <c r="F82" s="11">
        <f t="shared" si="81"/>
        <v>5.1529280485945036E-3</v>
      </c>
      <c r="G82" s="11">
        <f t="shared" si="82"/>
        <v>1.1376785358424324E-2</v>
      </c>
      <c r="H82" s="4">
        <f t="shared" si="83"/>
        <v>61203.165390491973</v>
      </c>
      <c r="I82" s="4">
        <f t="shared" si="84"/>
        <v>26528.788077629968</v>
      </c>
      <c r="J82" s="4">
        <f t="shared" si="85"/>
        <v>7887.17011266175</v>
      </c>
      <c r="K82" s="4">
        <f t="shared" si="52"/>
        <v>49951.469474193174</v>
      </c>
      <c r="L82" s="4">
        <f t="shared" si="53"/>
        <v>8188.3872765238375</v>
      </c>
      <c r="M82" s="4">
        <f t="shared" si="54"/>
        <v>1436.8611321060548</v>
      </c>
      <c r="N82" s="11">
        <f t="shared" si="86"/>
        <v>1.8338149755604993E-2</v>
      </c>
      <c r="O82" s="11">
        <f t="shared" si="87"/>
        <v>2.8208292697014414E-2</v>
      </c>
      <c r="P82" s="11">
        <f t="shared" si="88"/>
        <v>2.1202633800974535E-2</v>
      </c>
      <c r="Q82" s="4">
        <f t="shared" si="89"/>
        <v>5813.3049268132472</v>
      </c>
      <c r="R82" s="4">
        <f t="shared" si="90"/>
        <v>10790.035890837424</v>
      </c>
      <c r="S82" s="4">
        <f t="shared" si="91"/>
        <v>3418.3127029798379</v>
      </c>
      <c r="T82" s="4">
        <f t="shared" si="92"/>
        <v>94.983729840162084</v>
      </c>
      <c r="U82" s="4">
        <f t="shared" si="93"/>
        <v>406.72931832630422</v>
      </c>
      <c r="V82" s="4">
        <f t="shared" si="94"/>
        <v>433.401670580455</v>
      </c>
      <c r="W82" s="11">
        <f t="shared" si="95"/>
        <v>-1.219247815263802E-2</v>
      </c>
      <c r="X82" s="11">
        <f t="shared" si="96"/>
        <v>-1.3228699347321071E-2</v>
      </c>
      <c r="Y82" s="11">
        <f t="shared" si="97"/>
        <v>-1.2203590333800474E-2</v>
      </c>
      <c r="Z82" s="4">
        <f t="shared" si="113"/>
        <v>12860.006720440197</v>
      </c>
      <c r="AA82" s="4">
        <f t="shared" si="98"/>
        <v>30831.201488656312</v>
      </c>
      <c r="AB82" s="4">
        <f t="shared" si="99"/>
        <v>5335.5042436562162</v>
      </c>
      <c r="AC82" s="12">
        <f t="shared" si="100"/>
        <v>2.2733501660576514</v>
      </c>
      <c r="AD82" s="12">
        <f t="shared" si="101"/>
        <v>3.2484768145414105</v>
      </c>
      <c r="AE82" s="12">
        <f t="shared" si="102"/>
        <v>1.6937528755188509</v>
      </c>
      <c r="AF82" s="11">
        <f t="shared" si="103"/>
        <v>-2.9039671966837322E-3</v>
      </c>
      <c r="AG82" s="11">
        <f t="shared" si="104"/>
        <v>2.0567434751257441E-3</v>
      </c>
      <c r="AH82" s="11">
        <f t="shared" si="105"/>
        <v>8.257041531207765E-4</v>
      </c>
      <c r="AI82" s="1">
        <f t="shared" si="59"/>
        <v>99122.18739057341</v>
      </c>
      <c r="AJ82" s="1">
        <f t="shared" si="60"/>
        <v>38601.15922424529</v>
      </c>
      <c r="AK82" s="1">
        <f t="shared" si="61"/>
        <v>11398.214531183372</v>
      </c>
      <c r="AL82" s="16">
        <f t="shared" si="106"/>
        <v>20.747907196782656</v>
      </c>
      <c r="AM82" s="16">
        <f t="shared" si="106"/>
        <v>4.9939321314043594</v>
      </c>
      <c r="AN82" s="16">
        <f t="shared" si="106"/>
        <v>1.2419502737272263</v>
      </c>
      <c r="AO82" s="7">
        <f t="shared" si="69"/>
        <v>1.4073723677359916E-2</v>
      </c>
      <c r="AP82" s="7">
        <f t="shared" si="70"/>
        <v>2.1672476871660566E-2</v>
      </c>
      <c r="AQ82" s="7">
        <f t="shared" si="71"/>
        <v>1.5687407560883427E-2</v>
      </c>
      <c r="AR82" s="1">
        <f t="shared" si="114"/>
        <v>61203.165390491973</v>
      </c>
      <c r="AS82" s="1">
        <f t="shared" si="107"/>
        <v>26528.788077629968</v>
      </c>
      <c r="AT82" s="1">
        <f t="shared" si="108"/>
        <v>7887.17011266175</v>
      </c>
      <c r="AU82" s="1">
        <f t="shared" si="65"/>
        <v>12240.633078098395</v>
      </c>
      <c r="AV82" s="1">
        <f t="shared" si="66"/>
        <v>5305.757615525994</v>
      </c>
      <c r="AW82" s="1">
        <f t="shared" si="67"/>
        <v>1577.4340225323501</v>
      </c>
      <c r="AX82" s="7">
        <f t="shared" si="119"/>
        <v>1.9210468653162713E-2</v>
      </c>
      <c r="AY82" s="7">
        <f t="shared" si="119"/>
        <v>0.10625360836382489</v>
      </c>
      <c r="AZ82" s="7">
        <f t="shared" si="120"/>
        <v>6.184789319742981E-2</v>
      </c>
      <c r="BA82">
        <f t="shared" si="115"/>
        <v>7.8589052135069074E-2</v>
      </c>
      <c r="BB82">
        <f t="shared" si="116"/>
        <v>3.6904210587414725E-5</v>
      </c>
      <c r="BC82">
        <f t="shared" si="116"/>
        <v>1.1289829290333079E-3</v>
      </c>
      <c r="BD82">
        <f t="shared" si="116"/>
        <v>3.8251618929606847E-4</v>
      </c>
      <c r="BE82">
        <f t="shared" si="117"/>
        <v>2.2586545041870885</v>
      </c>
      <c r="BF82">
        <f t="shared" si="117"/>
        <v>29.95054886758658</v>
      </c>
      <c r="BG82">
        <f t="shared" si="117"/>
        <v>3.0169702558252154</v>
      </c>
      <c r="BH82">
        <f t="shared" si="111"/>
        <v>18.285239125724711</v>
      </c>
      <c r="BI82">
        <f t="shared" si="121"/>
        <v>18.285239125724711</v>
      </c>
      <c r="BJ82">
        <f t="shared" si="121"/>
        <v>18.285239125724715</v>
      </c>
      <c r="BK82" s="7">
        <f t="shared" si="118"/>
        <v>4.6987089366348406E-2</v>
      </c>
    </row>
    <row r="83" spans="1:63">
      <c r="A83">
        <f t="shared" si="68"/>
        <v>2037</v>
      </c>
      <c r="B83" s="4">
        <f t="shared" si="77"/>
        <v>1228.2443791941002</v>
      </c>
      <c r="C83" s="4">
        <f t="shared" si="78"/>
        <v>3255.6659897403638</v>
      </c>
      <c r="D83" s="4">
        <f t="shared" si="79"/>
        <v>5548.4932008430033</v>
      </c>
      <c r="E83" s="11">
        <f t="shared" si="80"/>
        <v>2.4418054641121597E-3</v>
      </c>
      <c r="F83" s="11">
        <f t="shared" si="81"/>
        <v>4.8952816461647784E-3</v>
      </c>
      <c r="G83" s="11">
        <f t="shared" si="82"/>
        <v>1.0807946090503107E-2</v>
      </c>
      <c r="H83" s="4">
        <f t="shared" si="83"/>
        <v>62466.370848657542</v>
      </c>
      <c r="I83" s="4">
        <f t="shared" si="84"/>
        <v>27402.932831046684</v>
      </c>
      <c r="J83" s="4">
        <f t="shared" si="85"/>
        <v>8139.7451148797309</v>
      </c>
      <c r="K83" s="4">
        <f t="shared" si="52"/>
        <v>50858.25907841255</v>
      </c>
      <c r="L83" s="4">
        <f t="shared" si="53"/>
        <v>8416.9976027645389</v>
      </c>
      <c r="M83" s="4">
        <f t="shared" si="54"/>
        <v>1467.0190302554627</v>
      </c>
      <c r="N83" s="11">
        <f t="shared" si="86"/>
        <v>1.8153411976956191E-2</v>
      </c>
      <c r="O83" s="11">
        <f t="shared" si="87"/>
        <v>2.7918846351604465E-2</v>
      </c>
      <c r="P83" s="11">
        <f t="shared" si="88"/>
        <v>2.0988735428596694E-2</v>
      </c>
      <c r="Q83" s="4">
        <f t="shared" si="89"/>
        <v>5860.9473975857018</v>
      </c>
      <c r="R83" s="4">
        <f t="shared" si="90"/>
        <v>10998.134714036163</v>
      </c>
      <c r="S83" s="4">
        <f t="shared" si="91"/>
        <v>3484.7275595864853</v>
      </c>
      <c r="T83" s="4">
        <f t="shared" si="92"/>
        <v>93.825642789229832</v>
      </c>
      <c r="U83" s="4">
        <f t="shared" si="93"/>
        <v>401.34881845842472</v>
      </c>
      <c r="V83" s="4">
        <f t="shared" si="94"/>
        <v>428.11261414270638</v>
      </c>
      <c r="W83" s="11">
        <f t="shared" si="95"/>
        <v>-1.219247815263802E-2</v>
      </c>
      <c r="X83" s="11">
        <f t="shared" si="96"/>
        <v>-1.3228699347321071E-2</v>
      </c>
      <c r="Y83" s="11">
        <f t="shared" si="97"/>
        <v>-1.2203590333800474E-2</v>
      </c>
      <c r="Z83" s="4">
        <f t="shared" si="113"/>
        <v>12924.157720888528</v>
      </c>
      <c r="AA83" s="4">
        <f t="shared" si="98"/>
        <v>31391.298245348968</v>
      </c>
      <c r="AB83" s="4">
        <f t="shared" si="99"/>
        <v>5436.176432610343</v>
      </c>
      <c r="AC83" s="12">
        <f t="shared" si="100"/>
        <v>2.2667484317488444</v>
      </c>
      <c r="AD83" s="12">
        <f t="shared" si="101"/>
        <v>3.2551580980338159</v>
      </c>
      <c r="AE83" s="12">
        <f t="shared" si="102"/>
        <v>1.695151414302527</v>
      </c>
      <c r="AF83" s="11">
        <f t="shared" si="103"/>
        <v>-2.9039671966837322E-3</v>
      </c>
      <c r="AG83" s="11">
        <f t="shared" si="104"/>
        <v>2.0567434751257441E-3</v>
      </c>
      <c r="AH83" s="11">
        <f t="shared" si="105"/>
        <v>8.257041531207765E-4</v>
      </c>
      <c r="AI83" s="1">
        <f t="shared" si="59"/>
        <v>101450.60172961447</v>
      </c>
      <c r="AJ83" s="1">
        <f t="shared" si="60"/>
        <v>40046.800917346758</v>
      </c>
      <c r="AK83" s="1">
        <f t="shared" si="61"/>
        <v>11835.827100597386</v>
      </c>
      <c r="AL83" s="16">
        <f t="shared" ref="AL83:AN98" si="122">AL82*(1+AO83)</f>
        <v>21.036987506425973</v>
      </c>
      <c r="AM83" s="16">
        <f t="shared" si="122"/>
        <v>5.1010807012346975</v>
      </c>
      <c r="AN83" s="16">
        <f t="shared" si="122"/>
        <v>1.2612384240403931</v>
      </c>
      <c r="AO83" s="7">
        <f t="shared" si="69"/>
        <v>1.3932986440586317E-2</v>
      </c>
      <c r="AP83" s="7">
        <f t="shared" si="70"/>
        <v>2.145575210294396E-2</v>
      </c>
      <c r="AQ83" s="7">
        <f t="shared" si="71"/>
        <v>1.5530533485274592E-2</v>
      </c>
      <c r="AR83" s="1">
        <f t="shared" si="114"/>
        <v>62466.370848657542</v>
      </c>
      <c r="AS83" s="1">
        <f t="shared" si="107"/>
        <v>27402.932831046684</v>
      </c>
      <c r="AT83" s="1">
        <f t="shared" si="108"/>
        <v>8139.7451148797309</v>
      </c>
      <c r="AU83" s="1">
        <f t="shared" si="65"/>
        <v>12493.274169731509</v>
      </c>
      <c r="AV83" s="1">
        <f t="shared" si="66"/>
        <v>5480.5865662093374</v>
      </c>
      <c r="AW83" s="1">
        <f t="shared" si="67"/>
        <v>1627.9490229759463</v>
      </c>
      <c r="AX83" s="7">
        <f t="shared" si="119"/>
        <v>1.9804685447834619E-2</v>
      </c>
      <c r="AY83" s="7">
        <f t="shared" si="119"/>
        <v>0.1096539311098292</v>
      </c>
      <c r="AZ83" s="7">
        <f t="shared" si="120"/>
        <v>6.3928529169552079E-2</v>
      </c>
      <c r="BA83">
        <f t="shared" si="115"/>
        <v>8.1317229247751296E-2</v>
      </c>
      <c r="BB83">
        <f t="shared" si="116"/>
        <v>3.9222556568767234E-5</v>
      </c>
      <c r="BC83">
        <f t="shared" si="116"/>
        <v>1.2023984607839168E-3</v>
      </c>
      <c r="BD83">
        <f t="shared" si="116"/>
        <v>4.0868568417822714E-4</v>
      </c>
      <c r="BE83">
        <f t="shared" si="117"/>
        <v>2.4500907642570628</v>
      </c>
      <c r="BF83">
        <f t="shared" si="117"/>
        <v>32.949244257015593</v>
      </c>
      <c r="BG83">
        <f t="shared" si="117"/>
        <v>3.3265973013110051</v>
      </c>
      <c r="BH83">
        <f t="shared" si="111"/>
        <v>19.144409290610188</v>
      </c>
      <c r="BI83">
        <f t="shared" si="121"/>
        <v>19.144409290610191</v>
      </c>
      <c r="BJ83">
        <f t="shared" si="121"/>
        <v>19.144409290610188</v>
      </c>
      <c r="BK83" s="7">
        <f t="shared" si="118"/>
        <v>4.7006878564391313E-2</v>
      </c>
    </row>
    <row r="84" spans="1:63">
      <c r="A84">
        <f t="shared" si="68"/>
        <v>2038</v>
      </c>
      <c r="B84" s="4">
        <f t="shared" si="77"/>
        <v>1231.0935563386622</v>
      </c>
      <c r="C84" s="4">
        <f t="shared" si="78"/>
        <v>3270.8065216077016</v>
      </c>
      <c r="D84" s="4">
        <f t="shared" si="79"/>
        <v>5605.4626254713257</v>
      </c>
      <c r="E84" s="11">
        <f t="shared" si="80"/>
        <v>2.3197151909065518E-3</v>
      </c>
      <c r="F84" s="11">
        <f t="shared" si="81"/>
        <v>4.6505175638565394E-3</v>
      </c>
      <c r="G84" s="11">
        <f t="shared" si="82"/>
        <v>1.0267548785977951E-2</v>
      </c>
      <c r="H84" s="4">
        <f t="shared" si="83"/>
        <v>63736.382467503674</v>
      </c>
      <c r="I84" s="4">
        <f t="shared" si="84"/>
        <v>28291.047419696406</v>
      </c>
      <c r="J84" s="4">
        <f t="shared" si="85"/>
        <v>8394.1445031286239</v>
      </c>
      <c r="K84" s="4">
        <f t="shared" si="52"/>
        <v>51772.168036569914</v>
      </c>
      <c r="L84" s="4">
        <f t="shared" si="53"/>
        <v>8649.5631070805412</v>
      </c>
      <c r="M84" s="4">
        <f t="shared" si="54"/>
        <v>1497.4936172057371</v>
      </c>
      <c r="N84" s="11">
        <f t="shared" si="86"/>
        <v>1.7969725561158389E-2</v>
      </c>
      <c r="O84" s="11">
        <f t="shared" si="87"/>
        <v>2.7630458661366042E-2</v>
      </c>
      <c r="P84" s="11">
        <f t="shared" si="88"/>
        <v>2.0773136763582167E-2</v>
      </c>
      <c r="Q84" s="4">
        <f t="shared" si="89"/>
        <v>5907.1947294664997</v>
      </c>
      <c r="R84" s="4">
        <f t="shared" si="90"/>
        <v>11204.372150251687</v>
      </c>
      <c r="S84" s="4">
        <f t="shared" si="91"/>
        <v>3549.7838467718716</v>
      </c>
      <c r="T84" s="4">
        <f t="shared" si="92"/>
        <v>92.681675689364923</v>
      </c>
      <c r="U84" s="4">
        <f t="shared" si="93"/>
        <v>396.03949560563569</v>
      </c>
      <c r="V84" s="4">
        <f t="shared" si="94"/>
        <v>422.88810318297641</v>
      </c>
      <c r="W84" s="11">
        <f t="shared" si="95"/>
        <v>-1.219247815263802E-2</v>
      </c>
      <c r="X84" s="11">
        <f t="shared" si="96"/>
        <v>-1.3228699347321071E-2</v>
      </c>
      <c r="Y84" s="11">
        <f t="shared" si="97"/>
        <v>-1.2203590333800474E-2</v>
      </c>
      <c r="Z84" s="4">
        <f t="shared" si="113"/>
        <v>12984.366276582865</v>
      </c>
      <c r="AA84" s="4">
        <f t="shared" si="98"/>
        <v>31940.542038385876</v>
      </c>
      <c r="AB84" s="4">
        <f t="shared" si="99"/>
        <v>5534.0717609737876</v>
      </c>
      <c r="AC84" s="12">
        <f t="shared" si="100"/>
        <v>2.2601658686599113</v>
      </c>
      <c r="AD84" s="12">
        <f t="shared" si="101"/>
        <v>3.2618531232124499</v>
      </c>
      <c r="AE84" s="12">
        <f t="shared" si="102"/>
        <v>1.6965511078654851</v>
      </c>
      <c r="AF84" s="11">
        <f t="shared" si="103"/>
        <v>-2.9039671966837322E-3</v>
      </c>
      <c r="AG84" s="11">
        <f t="shared" si="104"/>
        <v>2.0567434751257441E-3</v>
      </c>
      <c r="AH84" s="11">
        <f t="shared" si="105"/>
        <v>8.257041531207765E-4</v>
      </c>
      <c r="AI84" s="1">
        <f t="shared" si="59"/>
        <v>103798.81572638454</v>
      </c>
      <c r="AJ84" s="1">
        <f t="shared" si="60"/>
        <v>41522.707391821416</v>
      </c>
      <c r="AK84" s="1">
        <f t="shared" si="61"/>
        <v>12280.193413513594</v>
      </c>
      <c r="AL84" s="16">
        <f t="shared" si="122"/>
        <v>21.327164487487011</v>
      </c>
      <c r="AM84" s="16">
        <f t="shared" si="122"/>
        <v>5.2094337489876725</v>
      </c>
      <c r="AN84" s="16">
        <f t="shared" si="122"/>
        <v>1.2806302525620925</v>
      </c>
      <c r="AO84" s="7">
        <f t="shared" si="69"/>
        <v>1.3793656576180454E-2</v>
      </c>
      <c r="AP84" s="7">
        <f t="shared" si="70"/>
        <v>2.1241194581914521E-2</v>
      </c>
      <c r="AQ84" s="7">
        <f t="shared" si="71"/>
        <v>1.5375228150421846E-2</v>
      </c>
      <c r="AR84" s="1">
        <f t="shared" si="114"/>
        <v>63736.382467503674</v>
      </c>
      <c r="AS84" s="1">
        <f t="shared" si="107"/>
        <v>28291.047419696406</v>
      </c>
      <c r="AT84" s="1">
        <f t="shared" si="108"/>
        <v>8394.1445031286239</v>
      </c>
      <c r="AU84" s="1">
        <f t="shared" si="65"/>
        <v>12747.276493500736</v>
      </c>
      <c r="AV84" s="1">
        <f t="shared" si="66"/>
        <v>5658.2094839392812</v>
      </c>
      <c r="AW84" s="1">
        <f t="shared" si="67"/>
        <v>1678.8289006257248</v>
      </c>
      <c r="AX84" s="7">
        <f t="shared" si="119"/>
        <v>2.0417137686038173E-2</v>
      </c>
      <c r="AY84" s="7">
        <f t="shared" si="119"/>
        <v>0.11315005387235161</v>
      </c>
      <c r="AZ84" s="7">
        <f t="shared" si="120"/>
        <v>6.6073886797925224E-2</v>
      </c>
      <c r="BA84">
        <f t="shared" si="115"/>
        <v>8.4124476377999857E-2</v>
      </c>
      <c r="BB84">
        <f t="shared" si="116"/>
        <v>4.1685951129064023E-5</v>
      </c>
      <c r="BC84">
        <f t="shared" si="116"/>
        <v>1.2802934691316071E-3</v>
      </c>
      <c r="BD84">
        <f t="shared" si="116"/>
        <v>4.3657585165850373E-4</v>
      </c>
      <c r="BE84">
        <f t="shared" si="117"/>
        <v>2.6569117246836913</v>
      </c>
      <c r="BF84">
        <f t="shared" si="117"/>
        <v>36.220843246329913</v>
      </c>
      <c r="BG84">
        <f t="shared" si="117"/>
        <v>3.6646807853979264</v>
      </c>
      <c r="BH84">
        <f t="shared" si="111"/>
        <v>20.044328213320906</v>
      </c>
      <c r="BI84">
        <f t="shared" si="121"/>
        <v>20.04432821332091</v>
      </c>
      <c r="BJ84">
        <f t="shared" si="121"/>
        <v>20.044328213320906</v>
      </c>
      <c r="BK84" s="7">
        <f t="shared" si="118"/>
        <v>4.7016490736329491E-2</v>
      </c>
    </row>
    <row r="85" spans="1:63">
      <c r="A85">
        <f t="shared" si="68"/>
        <v>2039</v>
      </c>
      <c r="B85" s="4">
        <f t="shared" si="77"/>
        <v>1233.806553441525</v>
      </c>
      <c r="C85" s="4">
        <f t="shared" si="78"/>
        <v>3285.2569176255793</v>
      </c>
      <c r="D85" s="4">
        <f t="shared" si="79"/>
        <v>5660.1392683975791</v>
      </c>
      <c r="E85" s="11">
        <f t="shared" si="80"/>
        <v>2.2037294313612243E-3</v>
      </c>
      <c r="F85" s="11">
        <f t="shared" si="81"/>
        <v>4.417991685663712E-3</v>
      </c>
      <c r="G85" s="11">
        <f t="shared" si="82"/>
        <v>9.7541713466790525E-3</v>
      </c>
      <c r="H85" s="4">
        <f t="shared" si="83"/>
        <v>65013.030563149936</v>
      </c>
      <c r="I85" s="4">
        <f t="shared" si="84"/>
        <v>29193.027114228924</v>
      </c>
      <c r="J85" s="4">
        <f t="shared" si="85"/>
        <v>8650.2593186526319</v>
      </c>
      <c r="K85" s="4">
        <f t="shared" si="52"/>
        <v>52693.050123461806</v>
      </c>
      <c r="L85" s="4">
        <f t="shared" si="53"/>
        <v>8886.0712712015829</v>
      </c>
      <c r="M85" s="4">
        <f t="shared" si="54"/>
        <v>1528.2767628969623</v>
      </c>
      <c r="N85" s="11">
        <f t="shared" si="86"/>
        <v>1.7787203468887292E-2</v>
      </c>
      <c r="O85" s="11">
        <f t="shared" si="87"/>
        <v>2.7343365346098825E-2</v>
      </c>
      <c r="P85" s="11">
        <f t="shared" si="88"/>
        <v>2.0556445341426643E-2</v>
      </c>
      <c r="Q85" s="4">
        <f t="shared" si="89"/>
        <v>5952.0506345591948</v>
      </c>
      <c r="R85" s="4">
        <f t="shared" si="90"/>
        <v>11408.64691250165</v>
      </c>
      <c r="S85" s="4">
        <f t="shared" si="91"/>
        <v>3613.4499021206711</v>
      </c>
      <c r="T85" s="4">
        <f t="shared" si="92"/>
        <v>91.55165638337246</v>
      </c>
      <c r="U85" s="4">
        <f t="shared" si="93"/>
        <v>390.80040818860408</v>
      </c>
      <c r="V85" s="4">
        <f t="shared" si="94"/>
        <v>417.7273500146934</v>
      </c>
      <c r="W85" s="11">
        <f t="shared" si="95"/>
        <v>-1.219247815263802E-2</v>
      </c>
      <c r="X85" s="11">
        <f t="shared" si="96"/>
        <v>-1.3228699347321071E-2</v>
      </c>
      <c r="Y85" s="11">
        <f t="shared" si="97"/>
        <v>-1.2203590333800474E-2</v>
      </c>
      <c r="Z85" s="4">
        <f t="shared" si="113"/>
        <v>13040.665845215253</v>
      </c>
      <c r="AA85" s="4">
        <f t="shared" si="98"/>
        <v>32478.382022081616</v>
      </c>
      <c r="AB85" s="4">
        <f t="shared" si="99"/>
        <v>5629.1111672274355</v>
      </c>
      <c r="AC85" s="12">
        <f t="shared" si="100"/>
        <v>2.2536024211182588</v>
      </c>
      <c r="AD85" s="12">
        <f t="shared" si="101"/>
        <v>3.2685619183404357</v>
      </c>
      <c r="AE85" s="12">
        <f t="shared" si="102"/>
        <v>1.6979519571612314</v>
      </c>
      <c r="AF85" s="11">
        <f t="shared" si="103"/>
        <v>-2.9039671966837322E-3</v>
      </c>
      <c r="AG85" s="11">
        <f t="shared" si="104"/>
        <v>2.0567434751257441E-3</v>
      </c>
      <c r="AH85" s="11">
        <f t="shared" si="105"/>
        <v>8.257041531207765E-4</v>
      </c>
      <c r="AI85" s="1">
        <f t="shared" si="59"/>
        <v>106166.21064724683</v>
      </c>
      <c r="AJ85" s="1">
        <f t="shared" si="60"/>
        <v>43028.646136578558</v>
      </c>
      <c r="AK85" s="1">
        <f t="shared" si="61"/>
        <v>12731.002972787961</v>
      </c>
      <c r="AL85" s="16">
        <f t="shared" si="122"/>
        <v>21.618402274344277</v>
      </c>
      <c r="AM85" s="16">
        <f t="shared" si="122"/>
        <v>5.3189817989522732</v>
      </c>
      <c r="AN85" s="16">
        <f t="shared" si="122"/>
        <v>1.3001233350484722</v>
      </c>
      <c r="AO85" s="7">
        <f t="shared" si="69"/>
        <v>1.3655720010418648E-2</v>
      </c>
      <c r="AP85" s="7">
        <f t="shared" si="70"/>
        <v>2.1028782636095377E-2</v>
      </c>
      <c r="AQ85" s="7">
        <f t="shared" si="71"/>
        <v>1.5221475868917627E-2</v>
      </c>
      <c r="AR85" s="1">
        <f t="shared" si="114"/>
        <v>65013.030563149936</v>
      </c>
      <c r="AS85" s="1">
        <f t="shared" si="107"/>
        <v>29193.027114228924</v>
      </c>
      <c r="AT85" s="1">
        <f t="shared" si="108"/>
        <v>8650.2593186526319</v>
      </c>
      <c r="AU85" s="1">
        <f t="shared" si="65"/>
        <v>13002.606112629988</v>
      </c>
      <c r="AV85" s="1">
        <f t="shared" si="66"/>
        <v>5838.6054228457851</v>
      </c>
      <c r="AW85" s="1">
        <f t="shared" si="67"/>
        <v>1730.0518637305265</v>
      </c>
      <c r="AX85" s="7">
        <f t="shared" si="119"/>
        <v>2.1048172162152368E-2</v>
      </c>
      <c r="AY85" s="7">
        <f t="shared" si="119"/>
        <v>0.11674284880064544</v>
      </c>
      <c r="AZ85" s="7">
        <f t="shared" si="120"/>
        <v>6.8285065479487414E-2</v>
      </c>
      <c r="BA85">
        <f t="shared" si="115"/>
        <v>8.7011640891201766E-2</v>
      </c>
      <c r="BB85">
        <f t="shared" si="116"/>
        <v>4.4302555136760593E-5</v>
      </c>
      <c r="BC85">
        <f t="shared" si="116"/>
        <v>1.3628892746090362E-3</v>
      </c>
      <c r="BD85">
        <f t="shared" si="116"/>
        <v>4.6628501675378834E-4</v>
      </c>
      <c r="BE85">
        <f t="shared" si="117"/>
        <v>2.8802433711318516</v>
      </c>
      <c r="BF85">
        <f t="shared" si="117"/>
        <v>39.786863547353384</v>
      </c>
      <c r="BG85">
        <f t="shared" si="117"/>
        <v>4.0334863113225561</v>
      </c>
      <c r="BH85">
        <f t="shared" si="111"/>
        <v>20.986742185078455</v>
      </c>
      <c r="BI85">
        <f t="shared" si="121"/>
        <v>20.986742185078455</v>
      </c>
      <c r="BJ85">
        <f t="shared" si="121"/>
        <v>20.986742185078455</v>
      </c>
      <c r="BK85" s="7">
        <f t="shared" si="118"/>
        <v>4.7016572375505578E-2</v>
      </c>
    </row>
    <row r="86" spans="1:63">
      <c r="A86">
        <f t="shared" si="68"/>
        <v>2040</v>
      </c>
      <c r="B86" s="4">
        <f t="shared" si="77"/>
        <v>1236.3895804652293</v>
      </c>
      <c r="C86" s="4">
        <f t="shared" si="78"/>
        <v>3299.0454434855515</v>
      </c>
      <c r="D86" s="4">
        <f t="shared" si="79"/>
        <v>5712.588738254095</v>
      </c>
      <c r="E86" s="11">
        <f t="shared" si="80"/>
        <v>2.0935429597931628E-3</v>
      </c>
      <c r="F86" s="11">
        <f t="shared" si="81"/>
        <v>4.1970921013805259E-3</v>
      </c>
      <c r="G86" s="11">
        <f t="shared" si="82"/>
        <v>9.2664627793451002E-3</v>
      </c>
      <c r="H86" s="4">
        <f t="shared" si="83"/>
        <v>66296.150107241905</v>
      </c>
      <c r="I86" s="4">
        <f t="shared" si="84"/>
        <v>30108.766291965891</v>
      </c>
      <c r="J86" s="4">
        <f t="shared" si="85"/>
        <v>8907.9861513762753</v>
      </c>
      <c r="K86" s="4">
        <f t="shared" si="52"/>
        <v>53620.760927389863</v>
      </c>
      <c r="L86" s="4">
        <f t="shared" si="53"/>
        <v>9126.5085030641385</v>
      </c>
      <c r="M86" s="4">
        <f t="shared" si="54"/>
        <v>1559.3606610824868</v>
      </c>
      <c r="N86" s="11">
        <f t="shared" si="86"/>
        <v>1.760594237293911E-2</v>
      </c>
      <c r="O86" s="11">
        <f t="shared" si="87"/>
        <v>2.7057765408856849E-2</v>
      </c>
      <c r="P86" s="11">
        <f t="shared" si="88"/>
        <v>2.0339181318573818E-2</v>
      </c>
      <c r="Q86" s="4">
        <f t="shared" si="89"/>
        <v>5995.5198354586646</v>
      </c>
      <c r="R86" s="4">
        <f t="shared" si="90"/>
        <v>11610.862425892394</v>
      </c>
      <c r="S86" s="4">
        <f t="shared" si="91"/>
        <v>3675.6985536793886</v>
      </c>
      <c r="T86" s="4">
        <f t="shared" si="92"/>
        <v>90.435414813080371</v>
      </c>
      <c r="U86" s="4">
        <f t="shared" si="93"/>
        <v>385.63062708386667</v>
      </c>
      <c r="V86" s="4">
        <f t="shared" si="94"/>
        <v>412.62957656389</v>
      </c>
      <c r="W86" s="11">
        <f t="shared" si="95"/>
        <v>-1.219247815263802E-2</v>
      </c>
      <c r="X86" s="11">
        <f t="shared" si="96"/>
        <v>-1.3228699347321071E-2</v>
      </c>
      <c r="Y86" s="11">
        <f t="shared" si="97"/>
        <v>-1.2203590333800474E-2</v>
      </c>
      <c r="Z86" s="4">
        <f t="shared" si="113"/>
        <v>13093.09224421155</v>
      </c>
      <c r="AA86" s="4">
        <f t="shared" si="98"/>
        <v>33004.285339008529</v>
      </c>
      <c r="AB86" s="4">
        <f t="shared" si="99"/>
        <v>5721.2238905433223</v>
      </c>
      <c r="AC86" s="12">
        <f t="shared" si="100"/>
        <v>2.2470580336129644</v>
      </c>
      <c r="AD86" s="12">
        <f t="shared" si="101"/>
        <v>3.2752845117390268</v>
      </c>
      <c r="AE86" s="12">
        <f t="shared" si="102"/>
        <v>1.6993539631440588</v>
      </c>
      <c r="AF86" s="11">
        <f t="shared" si="103"/>
        <v>-2.9039671966837322E-3</v>
      </c>
      <c r="AG86" s="11">
        <f t="shared" si="104"/>
        <v>2.0567434751257441E-3</v>
      </c>
      <c r="AH86" s="11">
        <f t="shared" si="105"/>
        <v>8.257041531207765E-4</v>
      </c>
      <c r="AI86" s="1">
        <f t="shared" si="59"/>
        <v>108552.19569515214</v>
      </c>
      <c r="AJ86" s="1">
        <f t="shared" si="60"/>
        <v>44564.386945766491</v>
      </c>
      <c r="AK86" s="1">
        <f t="shared" si="61"/>
        <v>13187.954539239692</v>
      </c>
      <c r="AL86" s="16">
        <f t="shared" si="122"/>
        <v>21.910664974390009</v>
      </c>
      <c r="AM86" s="16">
        <f t="shared" si="122"/>
        <v>5.4297149939268339</v>
      </c>
      <c r="AN86" s="16">
        <f t="shared" si="122"/>
        <v>1.3197152330598187</v>
      </c>
      <c r="AO86" s="7">
        <f t="shared" si="69"/>
        <v>1.3519162810314461E-2</v>
      </c>
      <c r="AP86" s="7">
        <f t="shared" si="70"/>
        <v>2.0818494809734422E-2</v>
      </c>
      <c r="AQ86" s="7">
        <f t="shared" si="71"/>
        <v>1.506926111022845E-2</v>
      </c>
      <c r="AR86" s="1">
        <f t="shared" si="114"/>
        <v>66296.150107241905</v>
      </c>
      <c r="AS86" s="1">
        <f t="shared" si="107"/>
        <v>30108.766291965891</v>
      </c>
      <c r="AT86" s="1">
        <f t="shared" si="108"/>
        <v>8907.9861513762753</v>
      </c>
      <c r="AU86" s="1">
        <f t="shared" si="65"/>
        <v>13259.230021448382</v>
      </c>
      <c r="AV86" s="1">
        <f t="shared" si="66"/>
        <v>6021.7532583931788</v>
      </c>
      <c r="AW86" s="1">
        <f t="shared" si="67"/>
        <v>1781.5972302752552</v>
      </c>
      <c r="AX86" s="7">
        <f t="shared" si="119"/>
        <v>2.1698139949438696E-2</v>
      </c>
      <c r="AY86" s="7">
        <f t="shared" si="119"/>
        <v>0.12043312624711601</v>
      </c>
      <c r="AZ86" s="7">
        <f t="shared" si="120"/>
        <v>7.0563156176186151E-2</v>
      </c>
      <c r="BA86">
        <f t="shared" si="115"/>
        <v>8.9979514944697206E-2</v>
      </c>
      <c r="BB86">
        <f t="shared" si="116"/>
        <v>4.7080927726542753E-5</v>
      </c>
      <c r="BC86">
        <f t="shared" si="116"/>
        <v>1.4504137897653783E-3</v>
      </c>
      <c r="BD86">
        <f t="shared" si="116"/>
        <v>4.9791590095448379E-4</v>
      </c>
      <c r="BE86">
        <f t="shared" si="117"/>
        <v>3.1212842517470856</v>
      </c>
      <c r="BF86">
        <f t="shared" si="117"/>
        <v>43.670169822690326</v>
      </c>
      <c r="BG86">
        <f t="shared" si="117"/>
        <v>4.4354279502525831</v>
      </c>
      <c r="BH86">
        <f t="shared" si="111"/>
        <v>21.973466867949274</v>
      </c>
      <c r="BI86">
        <f t="shared" si="121"/>
        <v>21.973466867949274</v>
      </c>
      <c r="BJ86">
        <f t="shared" si="121"/>
        <v>21.973466867949274</v>
      </c>
      <c r="BK86" s="7">
        <f t="shared" si="118"/>
        <v>4.7007729822066108E-2</v>
      </c>
    </row>
    <row r="87" spans="1:63">
      <c r="A87">
        <f t="shared" si="68"/>
        <v>2041</v>
      </c>
      <c r="B87" s="4">
        <f t="shared" si="77"/>
        <v>1238.8485934318867</v>
      </c>
      <c r="C87" s="4">
        <f t="shared" si="78"/>
        <v>3312.1995211798526</v>
      </c>
      <c r="D87" s="4">
        <f t="shared" si="79"/>
        <v>5762.8774546249952</v>
      </c>
      <c r="E87" s="11">
        <f t="shared" si="80"/>
        <v>1.9888658118035044E-3</v>
      </c>
      <c r="F87" s="11">
        <f t="shared" si="81"/>
        <v>3.9872374963114991E-3</v>
      </c>
      <c r="G87" s="11">
        <f t="shared" si="82"/>
        <v>8.8031396403778443E-3</v>
      </c>
      <c r="H87" s="4">
        <f t="shared" si="83"/>
        <v>67585.580287557066</v>
      </c>
      <c r="I87" s="4">
        <f t="shared" si="84"/>
        <v>31038.158182086205</v>
      </c>
      <c r="J87" s="4">
        <f t="shared" si="85"/>
        <v>9167.2269330503132</v>
      </c>
      <c r="K87" s="4">
        <f t="shared" si="52"/>
        <v>54555.157624492233</v>
      </c>
      <c r="L87" s="4">
        <f t="shared" si="53"/>
        <v>9370.8600534517227</v>
      </c>
      <c r="M87" s="4">
        <f t="shared" si="54"/>
        <v>1590.7377877163012</v>
      </c>
      <c r="N87" s="11">
        <f t="shared" si="86"/>
        <v>1.7426024564770159E-2</v>
      </c>
      <c r="O87" s="11">
        <f t="shared" si="87"/>
        <v>2.6773825971404763E-2</v>
      </c>
      <c r="P87" s="11">
        <f t="shared" si="88"/>
        <v>2.0121789279994307E-2</v>
      </c>
      <c r="Q87" s="4">
        <f t="shared" si="89"/>
        <v>6037.6079773348092</v>
      </c>
      <c r="R87" s="4">
        <f t="shared" si="90"/>
        <v>11810.926603086486</v>
      </c>
      <c r="S87" s="4">
        <f t="shared" si="91"/>
        <v>3736.5068252000628</v>
      </c>
      <c r="T87" s="4">
        <f t="shared" si="92"/>
        <v>89.332782993747131</v>
      </c>
      <c r="U87" s="4">
        <f t="shared" si="93"/>
        <v>380.52923545905531</v>
      </c>
      <c r="V87" s="4">
        <f t="shared" si="94"/>
        <v>407.59401425189475</v>
      </c>
      <c r="W87" s="11">
        <f t="shared" si="95"/>
        <v>-1.219247815263802E-2</v>
      </c>
      <c r="X87" s="11">
        <f t="shared" si="96"/>
        <v>-1.3228699347321071E-2</v>
      </c>
      <c r="Y87" s="11">
        <f t="shared" si="97"/>
        <v>-1.2203590333800474E-2</v>
      </c>
      <c r="Z87" s="4">
        <f t="shared" si="113"/>
        <v>13141.683408671726</v>
      </c>
      <c r="AA87" s="4">
        <f t="shared" si="98"/>
        <v>33517.737113336181</v>
      </c>
      <c r="AB87" s="4">
        <f t="shared" si="99"/>
        <v>5810.3470210246332</v>
      </c>
      <c r="AC87" s="12">
        <f t="shared" si="100"/>
        <v>2.2405326507943077</v>
      </c>
      <c r="AD87" s="12">
        <f t="shared" si="101"/>
        <v>3.2820209317877262</v>
      </c>
      <c r="AE87" s="12">
        <f t="shared" si="102"/>
        <v>1.7007571267690491</v>
      </c>
      <c r="AF87" s="11">
        <f t="shared" si="103"/>
        <v>-2.9039671966837322E-3</v>
      </c>
      <c r="AG87" s="11">
        <f t="shared" si="104"/>
        <v>2.0567434751257441E-3</v>
      </c>
      <c r="AH87" s="11">
        <f t="shared" si="105"/>
        <v>8.257041531207765E-4</v>
      </c>
      <c r="AI87" s="1">
        <f t="shared" si="59"/>
        <v>110956.20614708531</v>
      </c>
      <c r="AJ87" s="1">
        <f t="shared" si="60"/>
        <v>46129.701509583028</v>
      </c>
      <c r="AK87" s="1">
        <f t="shared" si="61"/>
        <v>13650.756315590977</v>
      </c>
      <c r="AL87" s="16">
        <f t="shared" si="122"/>
        <v>22.203916682990329</v>
      </c>
      <c r="AM87" s="16">
        <f t="shared" si="122"/>
        <v>5.5416231024120428</v>
      </c>
      <c r="AN87" s="16">
        <f t="shared" si="122"/>
        <v>1.3394034951635621</v>
      </c>
      <c r="AO87" s="7">
        <f t="shared" si="69"/>
        <v>1.3383971182211317E-2</v>
      </c>
      <c r="AP87" s="7">
        <f t="shared" si="70"/>
        <v>2.0610309861637078E-2</v>
      </c>
      <c r="AQ87" s="7">
        <f t="shared" si="71"/>
        <v>1.4918568499126166E-2</v>
      </c>
      <c r="AR87" s="1">
        <f t="shared" si="114"/>
        <v>67585.580287557066</v>
      </c>
      <c r="AS87" s="1">
        <f t="shared" si="107"/>
        <v>31038.158182086205</v>
      </c>
      <c r="AT87" s="1">
        <f t="shared" si="108"/>
        <v>9167.2269330503132</v>
      </c>
      <c r="AU87" s="1">
        <f t="shared" si="65"/>
        <v>13517.116057511414</v>
      </c>
      <c r="AV87" s="1">
        <f t="shared" si="66"/>
        <v>6207.6316364172417</v>
      </c>
      <c r="AW87" s="1">
        <f t="shared" si="67"/>
        <v>1833.4453866100628</v>
      </c>
      <c r="AX87" s="7">
        <f t="shared" si="119"/>
        <v>2.2367396123894993E-2</v>
      </c>
      <c r="AY87" s="7">
        <f t="shared" si="119"/>
        <v>0.124221630047295</v>
      </c>
      <c r="AZ87" s="7">
        <f t="shared" si="120"/>
        <v>7.290923886352238E-2</v>
      </c>
      <c r="BA87">
        <f t="shared" si="115"/>
        <v>9.3028831375791585E-2</v>
      </c>
      <c r="BB87">
        <f t="shared" si="116"/>
        <v>5.0030040936323274E-5</v>
      </c>
      <c r="BC87">
        <f t="shared" si="116"/>
        <v>1.5431013371607026E-3</v>
      </c>
      <c r="BD87">
        <f t="shared" si="116"/>
        <v>5.3157571116581618E-4</v>
      </c>
      <c r="BE87">
        <f t="shared" si="117"/>
        <v>3.3813093484916434</v>
      </c>
      <c r="BF87">
        <f t="shared" si="117"/>
        <v>47.895023393782623</v>
      </c>
      <c r="BG87">
        <f t="shared" si="117"/>
        <v>4.8730751763546438</v>
      </c>
      <c r="BH87">
        <f t="shared" si="111"/>
        <v>23.006389661731955</v>
      </c>
      <c r="BI87">
        <f t="shared" si="121"/>
        <v>23.006389661731955</v>
      </c>
      <c r="BJ87">
        <f t="shared" si="121"/>
        <v>23.006389661731959</v>
      </c>
      <c r="BK87" s="7">
        <f t="shared" si="118"/>
        <v>4.6990531999839574E-2</v>
      </c>
    </row>
    <row r="88" spans="1:63">
      <c r="A88">
        <f t="shared" si="68"/>
        <v>2042</v>
      </c>
      <c r="B88" s="4">
        <f t="shared" si="77"/>
        <v>1241.1893018646904</v>
      </c>
      <c r="C88" s="4">
        <f t="shared" si="78"/>
        <v>3324.7457209996605</v>
      </c>
      <c r="D88" s="4">
        <f t="shared" si="79"/>
        <v>5811.0722988402713</v>
      </c>
      <c r="E88" s="11">
        <f t="shared" si="80"/>
        <v>1.8894225212133292E-3</v>
      </c>
      <c r="F88" s="11">
        <f t="shared" si="81"/>
        <v>3.7878756214959237E-3</v>
      </c>
      <c r="G88" s="11">
        <f t="shared" si="82"/>
        <v>8.3629826583589521E-3</v>
      </c>
      <c r="H88" s="4">
        <f t="shared" si="83"/>
        <v>68881.164097530709</v>
      </c>
      <c r="I88" s="4">
        <f t="shared" si="84"/>
        <v>31981.094613286721</v>
      </c>
      <c r="J88" s="4">
        <f t="shared" si="85"/>
        <v>9427.8887192614093</v>
      </c>
      <c r="K88" s="4">
        <f t="shared" si="52"/>
        <v>55496.098777235406</v>
      </c>
      <c r="L88" s="4">
        <f t="shared" si="53"/>
        <v>9619.1099401342726</v>
      </c>
      <c r="M88" s="4">
        <f t="shared" si="54"/>
        <v>1622.4008641473888</v>
      </c>
      <c r="N88" s="11">
        <f t="shared" si="86"/>
        <v>1.7247519642775933E-2</v>
      </c>
      <c r="O88" s="11">
        <f t="shared" si="87"/>
        <v>2.6491686490516697E-2</v>
      </c>
      <c r="P88" s="11">
        <f t="shared" si="88"/>
        <v>1.9904648444005302E-2</v>
      </c>
      <c r="Q88" s="4">
        <f t="shared" si="89"/>
        <v>6078.3215469782972</v>
      </c>
      <c r="R88" s="4">
        <f t="shared" si="90"/>
        <v>12008.75163113324</v>
      </c>
      <c r="S88" s="4">
        <f t="shared" si="91"/>
        <v>3795.8556499352308</v>
      </c>
      <c r="T88" s="4">
        <f t="shared" si="92"/>
        <v>88.24359498878151</v>
      </c>
      <c r="U88" s="4">
        <f t="shared" si="93"/>
        <v>375.4953286103015</v>
      </c>
      <c r="V88" s="4">
        <f t="shared" si="94"/>
        <v>402.61990387945542</v>
      </c>
      <c r="W88" s="11">
        <f t="shared" si="95"/>
        <v>-1.219247815263802E-2</v>
      </c>
      <c r="X88" s="11">
        <f t="shared" si="96"/>
        <v>-1.3228699347321071E-2</v>
      </c>
      <c r="Y88" s="11">
        <f t="shared" si="97"/>
        <v>-1.2203590333800474E-2</v>
      </c>
      <c r="Z88" s="4">
        <f t="shared" si="113"/>
        <v>13186.479169889497</v>
      </c>
      <c r="AA88" s="4">
        <f t="shared" si="98"/>
        <v>34018.240484840251</v>
      </c>
      <c r="AB88" s="4">
        <f t="shared" si="99"/>
        <v>5896.4250604548542</v>
      </c>
      <c r="AC88" s="12">
        <f t="shared" si="100"/>
        <v>2.2340262174733021</v>
      </c>
      <c r="AD88" s="12">
        <f t="shared" si="101"/>
        <v>3.2887712069244066</v>
      </c>
      <c r="AE88" s="12">
        <f t="shared" si="102"/>
        <v>1.702161448992072</v>
      </c>
      <c r="AF88" s="11">
        <f t="shared" si="103"/>
        <v>-2.9039671966837322E-3</v>
      </c>
      <c r="AG88" s="11">
        <f t="shared" si="104"/>
        <v>2.0567434751257441E-3</v>
      </c>
      <c r="AH88" s="11">
        <f t="shared" si="105"/>
        <v>8.257041531207765E-4</v>
      </c>
      <c r="AI88" s="1">
        <f t="shared" si="59"/>
        <v>113377.70158988819</v>
      </c>
      <c r="AJ88" s="1">
        <f t="shared" si="60"/>
        <v>47724.362995041971</v>
      </c>
      <c r="AK88" s="1">
        <f t="shared" si="61"/>
        <v>14119.126070641943</v>
      </c>
      <c r="AL88" s="16">
        <f t="shared" si="122"/>
        <v>22.49812149819752</v>
      </c>
      <c r="AM88" s="16">
        <f t="shared" si="122"/>
        <v>5.6546955259963907</v>
      </c>
      <c r="AN88" s="16">
        <f t="shared" si="122"/>
        <v>1.3591856581262229</v>
      </c>
      <c r="AO88" s="7">
        <f t="shared" si="69"/>
        <v>1.3250131470389203E-2</v>
      </c>
      <c r="AP88" s="7">
        <f t="shared" si="70"/>
        <v>2.0404206763020707E-2</v>
      </c>
      <c r="AQ88" s="7">
        <f t="shared" si="71"/>
        <v>1.4769382814134905E-2</v>
      </c>
      <c r="AR88" s="1">
        <f t="shared" si="114"/>
        <v>68881.164097530709</v>
      </c>
      <c r="AS88" s="1">
        <f t="shared" si="107"/>
        <v>31981.094613286721</v>
      </c>
      <c r="AT88" s="1">
        <f t="shared" si="108"/>
        <v>9427.8887192614093</v>
      </c>
      <c r="AU88" s="1">
        <f t="shared" si="65"/>
        <v>13776.232819506142</v>
      </c>
      <c r="AV88" s="1">
        <f t="shared" si="66"/>
        <v>6396.2189226573446</v>
      </c>
      <c r="AW88" s="1">
        <f t="shared" si="67"/>
        <v>1885.5777438522819</v>
      </c>
      <c r="AX88" s="7">
        <f t="shared" si="119"/>
        <v>2.3056299493508702E-2</v>
      </c>
      <c r="AY88" s="7">
        <f t="shared" si="119"/>
        <v>0.128109032887118</v>
      </c>
      <c r="AZ88" s="7">
        <f t="shared" si="120"/>
        <v>7.5324379967464897E-2</v>
      </c>
      <c r="BA88">
        <f t="shared" si="115"/>
        <v>9.6160259654127597E-2</v>
      </c>
      <c r="BB88">
        <f t="shared" si="116"/>
        <v>5.3159294633436962E-5</v>
      </c>
      <c r="BC88">
        <f t="shared" si="116"/>
        <v>1.6411924307272682E-3</v>
      </c>
      <c r="BD88">
        <f t="shared" si="116"/>
        <v>5.6737622174830274E-4</v>
      </c>
      <c r="BE88">
        <f t="shared" si="117"/>
        <v>3.661674096954755</v>
      </c>
      <c r="BF88">
        <f t="shared" si="117"/>
        <v>52.487130405698778</v>
      </c>
      <c r="BG88">
        <f t="shared" si="117"/>
        <v>5.3491598805979832</v>
      </c>
      <c r="BH88">
        <f t="shared" si="111"/>
        <v>24.087472151332349</v>
      </c>
      <c r="BI88">
        <f t="shared" si="121"/>
        <v>24.087472151332353</v>
      </c>
      <c r="BJ88">
        <f t="shared" si="121"/>
        <v>24.087472151332356</v>
      </c>
      <c r="BK88" s="7">
        <f t="shared" si="118"/>
        <v>4.6965512943343474E-2</v>
      </c>
    </row>
    <row r="89" spans="1:63">
      <c r="A89">
        <f t="shared" si="68"/>
        <v>2043</v>
      </c>
      <c r="B89" s="4">
        <f t="shared" si="77"/>
        <v>1243.417176333721</v>
      </c>
      <c r="C89" s="4">
        <f t="shared" si="78"/>
        <v>3336.7097581006956</v>
      </c>
      <c r="D89" s="4">
        <f t="shared" si="79"/>
        <v>5857.240300858859</v>
      </c>
      <c r="E89" s="11">
        <f t="shared" si="80"/>
        <v>1.7949513951526627E-3</v>
      </c>
      <c r="F89" s="11">
        <f t="shared" si="81"/>
        <v>3.5984818404211274E-3</v>
      </c>
      <c r="G89" s="11">
        <f t="shared" si="82"/>
        <v>7.9448335254410033E-3</v>
      </c>
      <c r="H89" s="4">
        <f t="shared" si="83"/>
        <v>70182.747953584549</v>
      </c>
      <c r="I89" s="4">
        <f t="shared" si="84"/>
        <v>32937.465765489957</v>
      </c>
      <c r="J89" s="4">
        <f t="shared" si="85"/>
        <v>9689.8834633966053</v>
      </c>
      <c r="K89" s="4">
        <f t="shared" si="52"/>
        <v>56443.444154858757</v>
      </c>
      <c r="L89" s="4">
        <f t="shared" si="53"/>
        <v>9871.2408789904603</v>
      </c>
      <c r="M89" s="4">
        <f t="shared" si="54"/>
        <v>1654.3428245509679</v>
      </c>
      <c r="N89" s="11">
        <f t="shared" si="86"/>
        <v>1.7070486007062513E-2</v>
      </c>
      <c r="O89" s="11">
        <f t="shared" si="87"/>
        <v>2.6211462435231203E-2</v>
      </c>
      <c r="P89" s="11">
        <f t="shared" si="88"/>
        <v>1.9688081478165032E-2</v>
      </c>
      <c r="Q89" s="4">
        <f t="shared" si="89"/>
        <v>6117.6677983308282</v>
      </c>
      <c r="R89" s="4">
        <f t="shared" si="90"/>
        <v>12204.253769751524</v>
      </c>
      <c r="S89" s="4">
        <f t="shared" si="91"/>
        <v>3853.7295941498237</v>
      </c>
      <c r="T89" s="4">
        <f t="shared" si="92"/>
        <v>87.167686884770546</v>
      </c>
      <c r="U89" s="4">
        <f t="shared" si="93"/>
        <v>370.52801380179227</v>
      </c>
      <c r="V89" s="4">
        <f t="shared" si="94"/>
        <v>397.70649551227643</v>
      </c>
      <c r="W89" s="11">
        <f t="shared" si="95"/>
        <v>-1.219247815263802E-2</v>
      </c>
      <c r="X89" s="11">
        <f t="shared" si="96"/>
        <v>-1.3228699347321071E-2</v>
      </c>
      <c r="Y89" s="11">
        <f t="shared" si="97"/>
        <v>-1.2203590333800474E-2</v>
      </c>
      <c r="Z89" s="4">
        <f t="shared" si="113"/>
        <v>13227.521052963584</v>
      </c>
      <c r="AA89" s="4">
        <f t="shared" si="98"/>
        <v>34505.316682874924</v>
      </c>
      <c r="AB89" s="4">
        <f t="shared" si="99"/>
        <v>5979.4094960999419</v>
      </c>
      <c r="AC89" s="12">
        <f t="shared" si="100"/>
        <v>2.2275386786212281</v>
      </c>
      <c r="AD89" s="12">
        <f t="shared" si="101"/>
        <v>3.2955353656454296</v>
      </c>
      <c r="AE89" s="12">
        <f t="shared" si="102"/>
        <v>1.7035669307697869</v>
      </c>
      <c r="AF89" s="11">
        <f t="shared" si="103"/>
        <v>-2.9039671966837322E-3</v>
      </c>
      <c r="AG89" s="11">
        <f t="shared" si="104"/>
        <v>2.0567434751257441E-3</v>
      </c>
      <c r="AH89" s="11">
        <f t="shared" si="105"/>
        <v>8.257041531207765E-4</v>
      </c>
      <c r="AI89" s="1">
        <f t="shared" si="59"/>
        <v>115816.16425040552</v>
      </c>
      <c r="AJ89" s="1">
        <f t="shared" si="60"/>
        <v>49348.145618195122</v>
      </c>
      <c r="AK89" s="1">
        <f t="shared" si="61"/>
        <v>14592.791207430031</v>
      </c>
      <c r="AL89" s="16">
        <f t="shared" si="122"/>
        <v>22.793243535208546</v>
      </c>
      <c r="AM89" s="16">
        <f t="shared" si="122"/>
        <v>5.7689213069238052</v>
      </c>
      <c r="AN89" s="16">
        <f t="shared" si="122"/>
        <v>1.3790592480935675</v>
      </c>
      <c r="AO89" s="7">
        <f t="shared" si="69"/>
        <v>1.3117630155685312E-2</v>
      </c>
      <c r="AP89" s="7">
        <f t="shared" si="70"/>
        <v>2.0200164695390498E-2</v>
      </c>
      <c r="AQ89" s="7">
        <f t="shared" si="71"/>
        <v>1.4621688985993555E-2</v>
      </c>
      <c r="AR89" s="1">
        <f t="shared" si="114"/>
        <v>70182.747953584549</v>
      </c>
      <c r="AS89" s="1">
        <f t="shared" si="107"/>
        <v>32937.465765489957</v>
      </c>
      <c r="AT89" s="1">
        <f t="shared" si="108"/>
        <v>9689.8834633966053</v>
      </c>
      <c r="AU89" s="1">
        <f t="shared" si="65"/>
        <v>14036.54959071691</v>
      </c>
      <c r="AV89" s="1">
        <f t="shared" si="66"/>
        <v>6587.493153097992</v>
      </c>
      <c r="AW89" s="1">
        <f t="shared" si="67"/>
        <v>1937.9766926793211</v>
      </c>
      <c r="AX89" s="7">
        <f t="shared" si="119"/>
        <v>2.3765212331700744E-2</v>
      </c>
      <c r="AY89" s="7">
        <f t="shared" si="119"/>
        <v>0.13209593176697404</v>
      </c>
      <c r="AZ89" s="7">
        <f t="shared" si="120"/>
        <v>7.7809629787434179E-2</v>
      </c>
      <c r="BA89">
        <f t="shared" si="115"/>
        <v>9.9374401908280979E-2</v>
      </c>
      <c r="BB89">
        <f t="shared" si="116"/>
        <v>5.6478531717082118E-5</v>
      </c>
      <c r="BC89">
        <f t="shared" si="116"/>
        <v>1.744933518938506E-3</v>
      </c>
      <c r="BD89">
        <f t="shared" si="116"/>
        <v>6.0543384876575641E-4</v>
      </c>
      <c r="BE89">
        <f t="shared" si="117"/>
        <v>3.9638185562885049</v>
      </c>
      <c r="BF89">
        <f t="shared" si="117"/>
        <v>57.473688043092963</v>
      </c>
      <c r="BG89">
        <f t="shared" si="117"/>
        <v>5.866583439335864</v>
      </c>
      <c r="BH89">
        <f t="shared" si="111"/>
        <v>25.218752636428174</v>
      </c>
      <c r="BI89">
        <f t="shared" si="121"/>
        <v>25.218752636428174</v>
      </c>
      <c r="BJ89">
        <f t="shared" si="121"/>
        <v>25.218752636428178</v>
      </c>
      <c r="BK89" s="7">
        <f t="shared" si="118"/>
        <v>4.6933174132133909E-2</v>
      </c>
    </row>
    <row r="90" spans="1:63">
      <c r="A90">
        <f t="shared" si="68"/>
        <v>2044</v>
      </c>
      <c r="B90" s="4">
        <f t="shared" si="77"/>
        <v>1245.5374560593673</v>
      </c>
      <c r="C90" s="4">
        <f t="shared" si="78"/>
        <v>3348.1164930984128</v>
      </c>
      <c r="D90" s="4">
        <f t="shared" si="79"/>
        <v>5901.4483600122458</v>
      </c>
      <c r="E90" s="11">
        <f t="shared" si="80"/>
        <v>1.7052038253950294E-3</v>
      </c>
      <c r="F90" s="11">
        <f t="shared" si="81"/>
        <v>3.4185577484000707E-3</v>
      </c>
      <c r="G90" s="11">
        <f t="shared" si="82"/>
        <v>7.5475918491689524E-3</v>
      </c>
      <c r="H90" s="4">
        <f t="shared" si="83"/>
        <v>71490.181339100265</v>
      </c>
      <c r="I90" s="4">
        <f t="shared" si="84"/>
        <v>33907.159927015906</v>
      </c>
      <c r="J90" s="4">
        <f t="shared" si="85"/>
        <v>9953.1277852486073</v>
      </c>
      <c r="K90" s="4">
        <f t="shared" si="52"/>
        <v>57397.054573758847</v>
      </c>
      <c r="L90" s="4">
        <f t="shared" si="53"/>
        <v>10127.234221661611</v>
      </c>
      <c r="M90" s="4">
        <f t="shared" si="54"/>
        <v>1686.556787091492</v>
      </c>
      <c r="N90" s="11">
        <f t="shared" si="86"/>
        <v>1.6894972182841306E-2</v>
      </c>
      <c r="O90" s="11">
        <f t="shared" si="87"/>
        <v>2.5933248495231931E-2</v>
      </c>
      <c r="P90" s="11">
        <f t="shared" si="88"/>
        <v>1.9472362114102859E-2</v>
      </c>
      <c r="Q90" s="4">
        <f t="shared" si="89"/>
        <v>6155.6546840438978</v>
      </c>
      <c r="R90" s="4">
        <f t="shared" si="90"/>
        <v>12397.353161053956</v>
      </c>
      <c r="S90" s="4">
        <f t="shared" si="91"/>
        <v>3910.1165912306897</v>
      </c>
      <c r="T90" s="4">
        <f t="shared" si="92"/>
        <v>86.10489676681199</v>
      </c>
      <c r="U90" s="4">
        <f t="shared" si="93"/>
        <v>365.62641010744835</v>
      </c>
      <c r="V90" s="4">
        <f t="shared" si="94"/>
        <v>392.85304836795314</v>
      </c>
      <c r="W90" s="11">
        <f t="shared" si="95"/>
        <v>-1.219247815263802E-2</v>
      </c>
      <c r="X90" s="11">
        <f t="shared" si="96"/>
        <v>-1.3228699347321071E-2</v>
      </c>
      <c r="Y90" s="11">
        <f t="shared" si="97"/>
        <v>-1.2203590333800474E-2</v>
      </c>
      <c r="Z90" s="4">
        <f t="shared" si="113"/>
        <v>13264.852092085397</v>
      </c>
      <c r="AA90" s="4">
        <f t="shared" si="98"/>
        <v>34978.505139045003</v>
      </c>
      <c r="AB90" s="4">
        <f t="shared" si="99"/>
        <v>6059.2583895516218</v>
      </c>
      <c r="AC90" s="12">
        <f t="shared" si="100"/>
        <v>2.2210699793691679</v>
      </c>
      <c r="AD90" s="12">
        <f t="shared" si="101"/>
        <v>3.3023134365057669</v>
      </c>
      <c r="AE90" s="12">
        <f t="shared" si="102"/>
        <v>1.7049735730596427</v>
      </c>
      <c r="AF90" s="11">
        <f t="shared" si="103"/>
        <v>-2.9039671966837322E-3</v>
      </c>
      <c r="AG90" s="11">
        <f t="shared" si="104"/>
        <v>2.0567434751257441E-3</v>
      </c>
      <c r="AH90" s="11">
        <f t="shared" si="105"/>
        <v>8.257041531207765E-4</v>
      </c>
      <c r="AI90" s="1">
        <f t="shared" si="59"/>
        <v>118271.09741608187</v>
      </c>
      <c r="AJ90" s="1">
        <f t="shared" si="60"/>
        <v>51000.824209473605</v>
      </c>
      <c r="AK90" s="1">
        <f t="shared" si="61"/>
        <v>15071.488779366349</v>
      </c>
      <c r="AL90" s="16">
        <f t="shared" si="122"/>
        <v>23.089246940564443</v>
      </c>
      <c r="AM90" s="16">
        <f t="shared" si="122"/>
        <v>5.8842891358332672</v>
      </c>
      <c r="AN90" s="16">
        <f t="shared" si="122"/>
        <v>1.3990217817582609</v>
      </c>
      <c r="AO90" s="7">
        <f t="shared" si="69"/>
        <v>1.2986453854128459E-2</v>
      </c>
      <c r="AP90" s="7">
        <f t="shared" si="70"/>
        <v>1.9998163048436594E-2</v>
      </c>
      <c r="AQ90" s="7">
        <f t="shared" si="71"/>
        <v>1.447547209613362E-2</v>
      </c>
      <c r="AR90" s="1">
        <f t="shared" si="114"/>
        <v>71490.181339100265</v>
      </c>
      <c r="AS90" s="1">
        <f t="shared" si="107"/>
        <v>33907.159927015906</v>
      </c>
      <c r="AT90" s="1">
        <f t="shared" si="108"/>
        <v>9953.1277852486073</v>
      </c>
      <c r="AU90" s="1">
        <f t="shared" si="65"/>
        <v>14298.036267820054</v>
      </c>
      <c r="AV90" s="1">
        <f t="shared" si="66"/>
        <v>6781.4319854031819</v>
      </c>
      <c r="AW90" s="1">
        <f t="shared" si="67"/>
        <v>1990.6255570497215</v>
      </c>
      <c r="AX90" s="7">
        <f t="shared" si="119"/>
        <v>2.4494500113866006E-2</v>
      </c>
      <c r="AY90" s="7">
        <f t="shared" si="119"/>
        <v>0.13618284357322774</v>
      </c>
      <c r="AZ90" s="7">
        <f t="shared" si="120"/>
        <v>8.036601990380482E-2</v>
      </c>
      <c r="BA90">
        <f t="shared" si="115"/>
        <v>0.10267178903753305</v>
      </c>
      <c r="BB90">
        <f t="shared" si="116"/>
        <v>5.9998053582818186E-5</v>
      </c>
      <c r="BC90">
        <f t="shared" si="116"/>
        <v>1.8545766883690216E-3</v>
      </c>
      <c r="BD90">
        <f t="shared" si="116"/>
        <v>6.4586971551787529E-4</v>
      </c>
      <c r="BE90">
        <f t="shared" si="117"/>
        <v>4.2892717306287267</v>
      </c>
      <c r="BF90">
        <f t="shared" si="117"/>
        <v>62.883428369443955</v>
      </c>
      <c r="BG90">
        <f t="shared" si="117"/>
        <v>6.4284238111715784</v>
      </c>
      <c r="BH90">
        <f t="shared" si="111"/>
        <v>26.402348745308871</v>
      </c>
      <c r="BI90">
        <f t="shared" si="121"/>
        <v>26.402348745308871</v>
      </c>
      <c r="BJ90">
        <f t="shared" si="121"/>
        <v>26.402348745308867</v>
      </c>
      <c r="BK90" s="7">
        <f t="shared" si="118"/>
        <v>4.6893986648761182E-2</v>
      </c>
    </row>
    <row r="91" spans="1:63">
      <c r="A91">
        <f t="shared" si="68"/>
        <v>2045</v>
      </c>
      <c r="B91" s="4">
        <f t="shared" si="77"/>
        <v>1247.5551565323753</v>
      </c>
      <c r="C91" s="4">
        <f t="shared" si="78"/>
        <v>3358.9899361994389</v>
      </c>
      <c r="D91" s="4">
        <f t="shared" si="79"/>
        <v>5943.7629973755502</v>
      </c>
      <c r="E91" s="11">
        <f t="shared" si="80"/>
        <v>1.6199436341252779E-3</v>
      </c>
      <c r="F91" s="11">
        <f t="shared" si="81"/>
        <v>3.2476298609800669E-3</v>
      </c>
      <c r="G91" s="11">
        <f t="shared" si="82"/>
        <v>7.170212256710504E-3</v>
      </c>
      <c r="H91" s="4">
        <f t="shared" si="83"/>
        <v>72803.316473850704</v>
      </c>
      <c r="I91" s="4">
        <f t="shared" si="84"/>
        <v>34890.063258501221</v>
      </c>
      <c r="J91" s="4">
        <f t="shared" si="85"/>
        <v>10217.542736589514</v>
      </c>
      <c r="K91" s="4">
        <f t="shared" si="52"/>
        <v>58356.791755973463</v>
      </c>
      <c r="L91" s="4">
        <f t="shared" si="53"/>
        <v>10387.069899345372</v>
      </c>
      <c r="M91" s="4">
        <f t="shared" si="54"/>
        <v>1719.0360283714269</v>
      </c>
      <c r="N91" s="11">
        <f t="shared" si="86"/>
        <v>1.6721017991982334E-2</v>
      </c>
      <c r="O91" s="11">
        <f t="shared" si="87"/>
        <v>2.5657121381471137E-2</v>
      </c>
      <c r="P91" s="11">
        <f t="shared" si="88"/>
        <v>1.9257721725425059E-2</v>
      </c>
      <c r="Q91" s="4">
        <f t="shared" si="89"/>
        <v>6192.2907926318658</v>
      </c>
      <c r="R91" s="4">
        <f t="shared" si="90"/>
        <v>12587.973650618769</v>
      </c>
      <c r="S91" s="4">
        <f t="shared" si="91"/>
        <v>3965.0076870319963</v>
      </c>
      <c r="T91" s="4">
        <f t="shared" si="92"/>
        <v>85.055064694147489</v>
      </c>
      <c r="U91" s="4">
        <f t="shared" si="93"/>
        <v>360.7896482546966</v>
      </c>
      <c r="V91" s="4">
        <f t="shared" si="94"/>
        <v>388.05883070428592</v>
      </c>
      <c r="W91" s="11">
        <f t="shared" si="95"/>
        <v>-1.219247815263802E-2</v>
      </c>
      <c r="X91" s="11">
        <f t="shared" si="96"/>
        <v>-1.3228699347321071E-2</v>
      </c>
      <c r="Y91" s="11">
        <f t="shared" si="97"/>
        <v>-1.2203590333800474E-2</v>
      </c>
      <c r="Z91" s="4">
        <f t="shared" si="113"/>
        <v>13298.516662163807</v>
      </c>
      <c r="AA91" s="4">
        <f t="shared" si="98"/>
        <v>35437.363636829163</v>
      </c>
      <c r="AB91" s="4">
        <f t="shared" si="99"/>
        <v>6135.935982123181</v>
      </c>
      <c r="AC91" s="12">
        <f t="shared" si="100"/>
        <v>2.2146200650075407</v>
      </c>
      <c r="AD91" s="12">
        <f t="shared" si="101"/>
        <v>3.3091054481191202</v>
      </c>
      <c r="AE91" s="12">
        <f t="shared" si="102"/>
        <v>1.7063813768198792</v>
      </c>
      <c r="AF91" s="11">
        <f t="shared" si="103"/>
        <v>-2.9039671966837322E-3</v>
      </c>
      <c r="AG91" s="11">
        <f t="shared" si="104"/>
        <v>2.0567434751257441E-3</v>
      </c>
      <c r="AH91" s="11">
        <f t="shared" si="105"/>
        <v>8.257041531207765E-4</v>
      </c>
      <c r="AI91" s="1">
        <f t="shared" si="59"/>
        <v>120742.02394229374</v>
      </c>
      <c r="AJ91" s="1">
        <f t="shared" si="60"/>
        <v>52682.173773929433</v>
      </c>
      <c r="AK91" s="1">
        <f t="shared" si="61"/>
        <v>15554.965458479435</v>
      </c>
      <c r="AL91" s="16">
        <f t="shared" si="122"/>
        <v>23.386095906085458</v>
      </c>
      <c r="AM91" s="16">
        <f t="shared" si="122"/>
        <v>6.0007873596601797</v>
      </c>
      <c r="AN91" s="16">
        <f t="shared" si="122"/>
        <v>1.4190707675143486</v>
      </c>
      <c r="AO91" s="7">
        <f t="shared" si="69"/>
        <v>1.2856589315587174E-2</v>
      </c>
      <c r="AP91" s="7">
        <f t="shared" si="70"/>
        <v>1.979818141795223E-2</v>
      </c>
      <c r="AQ91" s="7">
        <f t="shared" si="71"/>
        <v>1.4330717375172284E-2</v>
      </c>
      <c r="AR91" s="1">
        <f t="shared" si="114"/>
        <v>72803.316473850704</v>
      </c>
      <c r="AS91" s="1">
        <f t="shared" si="107"/>
        <v>34890.063258501221</v>
      </c>
      <c r="AT91" s="1">
        <f t="shared" si="108"/>
        <v>10217.542736589514</v>
      </c>
      <c r="AU91" s="1">
        <f t="shared" si="65"/>
        <v>14560.663294770142</v>
      </c>
      <c r="AV91" s="1">
        <f t="shared" si="66"/>
        <v>6978.0126517002445</v>
      </c>
      <c r="AW91" s="1">
        <f t="shared" si="67"/>
        <v>2043.5085473179029</v>
      </c>
      <c r="AX91" s="7">
        <f t="shared" si="119"/>
        <v>2.5244531256033705E-2</v>
      </c>
      <c r="AY91" s="7">
        <f t="shared" si="119"/>
        <v>0.14037020076911289</v>
      </c>
      <c r="AZ91" s="7">
        <f t="shared" si="120"/>
        <v>8.2994560569160936E-2</v>
      </c>
      <c r="BA91">
        <f t="shared" si="115"/>
        <v>0.10605287692082742</v>
      </c>
      <c r="BB91">
        <f t="shared" si="116"/>
        <v>6.3728635833686277E-5</v>
      </c>
      <c r="BC91">
        <f t="shared" si="116"/>
        <v>1.9703793263961059E-3</v>
      </c>
      <c r="BD91">
        <f t="shared" si="116"/>
        <v>6.8880970840681235E-4</v>
      </c>
      <c r="BE91">
        <f t="shared" si="117"/>
        <v>4.639656043046644</v>
      </c>
      <c r="BF91">
        <f t="shared" si="117"/>
        <v>68.746659341203156</v>
      </c>
      <c r="BG91">
        <f t="shared" si="117"/>
        <v>7.0379426330243664</v>
      </c>
      <c r="BH91">
        <f t="shared" si="111"/>
        <v>27.640460134867322</v>
      </c>
      <c r="BI91">
        <f t="shared" si="121"/>
        <v>27.640460134867315</v>
      </c>
      <c r="BJ91">
        <f t="shared" si="121"/>
        <v>27.640460134867325</v>
      </c>
      <c r="BK91" s="7">
        <f t="shared" si="118"/>
        <v>4.6848393175377562E-2</v>
      </c>
    </row>
    <row r="92" spans="1:63">
      <c r="A92">
        <f t="shared" si="68"/>
        <v>2046</v>
      </c>
      <c r="B92" s="4">
        <f t="shared" si="77"/>
        <v>1249.4750771147178</v>
      </c>
      <c r="C92" s="4">
        <f t="shared" si="78"/>
        <v>3369.3532544179952</v>
      </c>
      <c r="D92" s="4">
        <f t="shared" si="79"/>
        <v>5984.2501375555757</v>
      </c>
      <c r="E92" s="11">
        <f t="shared" si="80"/>
        <v>1.5389464524190139E-3</v>
      </c>
      <c r="F92" s="11">
        <f t="shared" si="81"/>
        <v>3.0852483679310633E-3</v>
      </c>
      <c r="G92" s="11">
        <f t="shared" si="82"/>
        <v>6.8117016438749784E-3</v>
      </c>
      <c r="H92" s="4">
        <f t="shared" si="83"/>
        <v>74122.008007699449</v>
      </c>
      <c r="I92" s="4">
        <f t="shared" si="84"/>
        <v>35886.059564742209</v>
      </c>
      <c r="J92" s="4">
        <f t="shared" si="85"/>
        <v>10483.05356572376</v>
      </c>
      <c r="K92" s="4">
        <f t="shared" si="52"/>
        <v>59322.518204093874</v>
      </c>
      <c r="L92" s="4">
        <f t="shared" si="53"/>
        <v>10650.726372394272</v>
      </c>
      <c r="M92" s="4">
        <f t="shared" si="54"/>
        <v>1751.7739607732772</v>
      </c>
      <c r="N92" s="11">
        <f t="shared" si="86"/>
        <v>1.6548655590230554E-2</v>
      </c>
      <c r="O92" s="11">
        <f t="shared" si="87"/>
        <v>2.5383142272443759E-2</v>
      </c>
      <c r="P92" s="11">
        <f t="shared" si="88"/>
        <v>1.904435501149182E-2</v>
      </c>
      <c r="Q92" s="4">
        <f t="shared" si="89"/>
        <v>6227.5852908085108</v>
      </c>
      <c r="R92" s="4">
        <f t="shared" si="90"/>
        <v>12776.042619750637</v>
      </c>
      <c r="S92" s="4">
        <f t="shared" si="91"/>
        <v>4018.3967968893389</v>
      </c>
      <c r="T92" s="4">
        <f t="shared" si="92"/>
        <v>84.018032676092886</v>
      </c>
      <c r="U92" s="4">
        <f t="shared" si="93"/>
        <v>356.01687047030947</v>
      </c>
      <c r="V92" s="4">
        <f t="shared" si="94"/>
        <v>383.32311970895717</v>
      </c>
      <c r="W92" s="11">
        <f t="shared" si="95"/>
        <v>-1.219247815263802E-2</v>
      </c>
      <c r="X92" s="11">
        <f t="shared" si="96"/>
        <v>-1.3228699347321071E-2</v>
      </c>
      <c r="Y92" s="11">
        <f t="shared" si="97"/>
        <v>-1.2203590333800474E-2</v>
      </c>
      <c r="Z92" s="4">
        <f t="shared" si="113"/>
        <v>13328.560325522534</v>
      </c>
      <c r="AA92" s="4">
        <f t="shared" si="98"/>
        <v>35881.468495970621</v>
      </c>
      <c r="AB92" s="4">
        <f t="shared" si="99"/>
        <v>6209.4123179004082</v>
      </c>
      <c r="AC92" s="12">
        <f t="shared" si="100"/>
        <v>2.2081888809856411</v>
      </c>
      <c r="AD92" s="12">
        <f t="shared" si="101"/>
        <v>3.3159114291580423</v>
      </c>
      <c r="AE92" s="12">
        <f t="shared" si="102"/>
        <v>1.7077903430095274</v>
      </c>
      <c r="AF92" s="11">
        <f t="shared" si="103"/>
        <v>-2.9039671966837322E-3</v>
      </c>
      <c r="AG92" s="11">
        <f t="shared" si="104"/>
        <v>2.0567434751257441E-3</v>
      </c>
      <c r="AH92" s="11">
        <f t="shared" si="105"/>
        <v>8.257041531207765E-4</v>
      </c>
      <c r="AI92" s="1">
        <f t="shared" si="59"/>
        <v>123228.48484283451</v>
      </c>
      <c r="AJ92" s="1">
        <f t="shared" si="60"/>
        <v>54391.969048236737</v>
      </c>
      <c r="AK92" s="1">
        <f t="shared" si="61"/>
        <v>16042.977459949394</v>
      </c>
      <c r="AL92" s="16">
        <f t="shared" si="122"/>
        <v>23.683754682537341</v>
      </c>
      <c r="AM92" s="16">
        <f t="shared" si="122"/>
        <v>6.1184039896893152</v>
      </c>
      <c r="AN92" s="16">
        <f t="shared" si="122"/>
        <v>1.4392037065979193</v>
      </c>
      <c r="AO92" s="7">
        <f t="shared" si="69"/>
        <v>1.2728023422431303E-2</v>
      </c>
      <c r="AP92" s="7">
        <f t="shared" si="70"/>
        <v>1.9600199603772708E-2</v>
      </c>
      <c r="AQ92" s="7">
        <f t="shared" si="71"/>
        <v>1.418741020142056E-2</v>
      </c>
      <c r="AR92" s="1">
        <f t="shared" si="114"/>
        <v>74122.008007699449</v>
      </c>
      <c r="AS92" s="1">
        <f t="shared" si="107"/>
        <v>35886.059564742209</v>
      </c>
      <c r="AT92" s="1">
        <f t="shared" si="108"/>
        <v>10483.05356572376</v>
      </c>
      <c r="AU92" s="1">
        <f t="shared" si="65"/>
        <v>14824.40160153989</v>
      </c>
      <c r="AV92" s="1">
        <f t="shared" si="66"/>
        <v>7177.2119129484417</v>
      </c>
      <c r="AW92" s="1">
        <f t="shared" si="67"/>
        <v>2096.610713144752</v>
      </c>
      <c r="AX92" s="7">
        <f t="shared" si="119"/>
        <v>2.6015676854774523E-2</v>
      </c>
      <c r="AY92" s="7">
        <f t="shared" si="119"/>
        <v>0.14465834721793222</v>
      </c>
      <c r="AZ92" s="7">
        <f t="shared" si="120"/>
        <v>8.5696238083318554E-2</v>
      </c>
      <c r="BA92">
        <f t="shared" si="115"/>
        <v>0.10951804273582894</v>
      </c>
      <c r="BB92">
        <f t="shared" si="116"/>
        <v>6.7681544221205079E-5</v>
      </c>
      <c r="BC92">
        <f t="shared" si="116"/>
        <v>2.0926037419823837E-3</v>
      </c>
      <c r="BD92">
        <f t="shared" si="116"/>
        <v>7.3438452216328172E-4</v>
      </c>
      <c r="BE92">
        <f t="shared" si="117"/>
        <v>5.0166919627376272</v>
      </c>
      <c r="BF92">
        <f t="shared" si="117"/>
        <v>75.095302530182252</v>
      </c>
      <c r="BG92">
        <f t="shared" si="117"/>
        <v>7.6985922836761302</v>
      </c>
      <c r="BH92">
        <f t="shared" si="111"/>
        <v>28.935371278813935</v>
      </c>
      <c r="BI92">
        <f t="shared" si="121"/>
        <v>28.935371278813932</v>
      </c>
      <c r="BJ92">
        <f t="shared" si="121"/>
        <v>28.935371278813943</v>
      </c>
      <c r="BK92" s="7">
        <f t="shared" si="118"/>
        <v>4.6796809843006243E-2</v>
      </c>
    </row>
    <row r="93" spans="1:63">
      <c r="A93">
        <f t="shared" si="68"/>
        <v>2047</v>
      </c>
      <c r="B93" s="4">
        <f t="shared" si="77"/>
        <v>1251.301808590164</v>
      </c>
      <c r="C93" s="4">
        <f t="shared" si="78"/>
        <v>3379.2287814657129</v>
      </c>
      <c r="D93" s="4">
        <f t="shared" si="79"/>
        <v>6022.9749177299555</v>
      </c>
      <c r="E93" s="11">
        <f t="shared" si="80"/>
        <v>1.4619991297980632E-3</v>
      </c>
      <c r="F93" s="11">
        <f t="shared" si="81"/>
        <v>2.9309859495345101E-3</v>
      </c>
      <c r="G93" s="11">
        <f t="shared" si="82"/>
        <v>6.4711165616812292E-3</v>
      </c>
      <c r="H93" s="4">
        <f t="shared" si="83"/>
        <v>75446.112737378207</v>
      </c>
      <c r="I93" s="4">
        <f t="shared" si="84"/>
        <v>36895.030075541465</v>
      </c>
      <c r="J93" s="4">
        <f t="shared" si="85"/>
        <v>10749.589482749952</v>
      </c>
      <c r="K93" s="4">
        <f t="shared" si="52"/>
        <v>60294.097091079086</v>
      </c>
      <c r="L93" s="4">
        <f t="shared" si="53"/>
        <v>10918.180585434806</v>
      </c>
      <c r="M93" s="4">
        <f t="shared" si="54"/>
        <v>1784.7641123502217</v>
      </c>
      <c r="N93" s="11">
        <f t="shared" si="86"/>
        <v>1.6377910385438899E-2</v>
      </c>
      <c r="O93" s="11">
        <f t="shared" si="87"/>
        <v>2.5111358952357499E-2</v>
      </c>
      <c r="P93" s="11">
        <f t="shared" si="88"/>
        <v>1.8832424910792733E-2</v>
      </c>
      <c r="Q93" s="4">
        <f t="shared" si="89"/>
        <v>6261.5478706186796</v>
      </c>
      <c r="R93" s="4">
        <f t="shared" si="90"/>
        <v>12961.490828717197</v>
      </c>
      <c r="S93" s="4">
        <f t="shared" si="91"/>
        <v>4070.280474561644</v>
      </c>
      <c r="T93" s="4">
        <f t="shared" si="92"/>
        <v>82.993644648261991</v>
      </c>
      <c r="U93" s="4">
        <f t="shared" si="93"/>
        <v>351.30723032828359</v>
      </c>
      <c r="V93" s="4">
        <f t="shared" si="94"/>
        <v>378.64520139055469</v>
      </c>
      <c r="W93" s="11">
        <f t="shared" si="95"/>
        <v>-1.219247815263802E-2</v>
      </c>
      <c r="X93" s="11">
        <f t="shared" si="96"/>
        <v>-1.3228699347321071E-2</v>
      </c>
      <c r="Y93" s="11">
        <f t="shared" si="97"/>
        <v>-1.2203590333800474E-2</v>
      </c>
      <c r="Z93" s="4">
        <f t="shared" si="113"/>
        <v>13355.029692482123</v>
      </c>
      <c r="AA93" s="4">
        <f t="shared" si="98"/>
        <v>36310.414789076771</v>
      </c>
      <c r="AB93" s="4">
        <f t="shared" si="99"/>
        <v>6279.6628852013573</v>
      </c>
      <c r="AC93" s="12">
        <f t="shared" si="100"/>
        <v>2.2017763729111772</v>
      </c>
      <c r="AD93" s="12">
        <f t="shared" si="101"/>
        <v>3.3227314083540578</v>
      </c>
      <c r="AE93" s="12">
        <f t="shared" si="102"/>
        <v>1.7092004725884098</v>
      </c>
      <c r="AF93" s="11">
        <f t="shared" si="103"/>
        <v>-2.9039671966837322E-3</v>
      </c>
      <c r="AG93" s="11">
        <f t="shared" si="104"/>
        <v>2.0567434751257441E-3</v>
      </c>
      <c r="AH93" s="11">
        <f t="shared" si="105"/>
        <v>8.257041531207765E-4</v>
      </c>
      <c r="AI93" s="1">
        <f t="shared" si="59"/>
        <v>125730.03796009097</v>
      </c>
      <c r="AJ93" s="1">
        <f t="shared" si="60"/>
        <v>56129.984056361507</v>
      </c>
      <c r="AK93" s="1">
        <f t="shared" si="61"/>
        <v>16535.290427099208</v>
      </c>
      <c r="AL93" s="16">
        <f t="shared" si="122"/>
        <v>23.982187593024488</v>
      </c>
      <c r="AM93" s="16">
        <f t="shared" si="122"/>
        <v>6.2371267097492016</v>
      </c>
      <c r="AN93" s="16">
        <f t="shared" si="122"/>
        <v>1.4594180942133397</v>
      </c>
      <c r="AO93" s="7">
        <f t="shared" si="69"/>
        <v>1.2600743188206989E-2</v>
      </c>
      <c r="AP93" s="7">
        <f t="shared" si="70"/>
        <v>1.9404197607734982E-2</v>
      </c>
      <c r="AQ93" s="7">
        <f t="shared" si="71"/>
        <v>1.4045536099406354E-2</v>
      </c>
      <c r="AR93" s="1">
        <f t="shared" si="114"/>
        <v>75446.112737378207</v>
      </c>
      <c r="AS93" s="1">
        <f t="shared" si="107"/>
        <v>36895.030075541465</v>
      </c>
      <c r="AT93" s="1">
        <f t="shared" si="108"/>
        <v>10749.589482749952</v>
      </c>
      <c r="AU93" s="1">
        <f t="shared" si="65"/>
        <v>15089.222547475641</v>
      </c>
      <c r="AV93" s="1">
        <f t="shared" si="66"/>
        <v>7379.0060151082935</v>
      </c>
      <c r="AW93" s="1">
        <f t="shared" si="67"/>
        <v>2149.9178965499905</v>
      </c>
      <c r="AX93" s="7">
        <f t="shared" si="119"/>
        <v>2.6808310427590361E-2</v>
      </c>
      <c r="AY93" s="7">
        <f t="shared" si="119"/>
        <v>0.14904753415250946</v>
      </c>
      <c r="AZ93" s="7">
        <f t="shared" si="120"/>
        <v>8.8472012152928492E-2</v>
      </c>
      <c r="BA93">
        <f t="shared" si="115"/>
        <v>0.11306758140188357</v>
      </c>
      <c r="BB93">
        <f t="shared" si="116"/>
        <v>7.1868550798205003E-5</v>
      </c>
      <c r="BC93">
        <f t="shared" si="116"/>
        <v>2.2215167436943472E-3</v>
      </c>
      <c r="BD93">
        <f t="shared" si="116"/>
        <v>7.8272969343879274E-4</v>
      </c>
      <c r="BE93">
        <f t="shared" si="117"/>
        <v>5.4222027857933668</v>
      </c>
      <c r="BF93">
        <f t="shared" si="117"/>
        <v>81.962927071921882</v>
      </c>
      <c r="BG93">
        <f t="shared" si="117"/>
        <v>8.4140228804257404</v>
      </c>
      <c r="BH93">
        <f t="shared" si="111"/>
        <v>30.289454346285375</v>
      </c>
      <c r="BI93">
        <f t="shared" si="121"/>
        <v>30.289454346285371</v>
      </c>
      <c r="BJ93">
        <f t="shared" si="121"/>
        <v>30.289454346285378</v>
      </c>
      <c r="BK93" s="7">
        <f t="shared" si="118"/>
        <v>4.6739627946167345E-2</v>
      </c>
    </row>
    <row r="94" spans="1:63">
      <c r="A94">
        <f t="shared" si="68"/>
        <v>2048</v>
      </c>
      <c r="B94" s="4">
        <f t="shared" si="77"/>
        <v>1253.039740637674</v>
      </c>
      <c r="C94" s="4">
        <f t="shared" si="78"/>
        <v>3388.6380299405146</v>
      </c>
      <c r="D94" s="4">
        <f t="shared" si="79"/>
        <v>6060.001521833633</v>
      </c>
      <c r="E94" s="11">
        <f t="shared" si="80"/>
        <v>1.38889917330816E-3</v>
      </c>
      <c r="F94" s="11">
        <f t="shared" si="81"/>
        <v>2.7844366520577844E-3</v>
      </c>
      <c r="G94" s="11">
        <f t="shared" si="82"/>
        <v>6.1475607335971672E-3</v>
      </c>
      <c r="H94" s="4">
        <f t="shared" si="83"/>
        <v>76775.489345168855</v>
      </c>
      <c r="I94" s="4">
        <f t="shared" si="84"/>
        <v>37916.853236560564</v>
      </c>
      <c r="J94" s="4">
        <f t="shared" si="85"/>
        <v>11017.083427011856</v>
      </c>
      <c r="K94" s="4">
        <f t="shared" si="52"/>
        <v>61271.392163585879</v>
      </c>
      <c r="L94" s="4">
        <f t="shared" si="53"/>
        <v>11189.407927770369</v>
      </c>
      <c r="M94" s="4">
        <f t="shared" si="54"/>
        <v>1818.0001089633904</v>
      </c>
      <c r="N94" s="11">
        <f t="shared" si="86"/>
        <v>1.6208801850544408E-2</v>
      </c>
      <c r="O94" s="11">
        <f t="shared" si="87"/>
        <v>2.4841807681527994E-2</v>
      </c>
      <c r="P94" s="11">
        <f t="shared" si="88"/>
        <v>1.8622066850841446E-2</v>
      </c>
      <c r="Q94" s="4">
        <f t="shared" si="89"/>
        <v>6294.1887009996944</v>
      </c>
      <c r="R94" s="4">
        <f t="shared" si="90"/>
        <v>13144.252270705834</v>
      </c>
      <c r="S94" s="4">
        <f t="shared" si="91"/>
        <v>4120.6576932137705</v>
      </c>
      <c r="T94" s="4">
        <f t="shared" si="92"/>
        <v>81.981746449080248</v>
      </c>
      <c r="U94" s="4">
        <f t="shared" si="93"/>
        <v>346.65989259973065</v>
      </c>
      <c r="V94" s="4">
        <f t="shared" si="94"/>
        <v>374.02437047092496</v>
      </c>
      <c r="W94" s="11">
        <f t="shared" si="95"/>
        <v>-1.219247815263802E-2</v>
      </c>
      <c r="X94" s="11">
        <f t="shared" si="96"/>
        <v>-1.3228699347321071E-2</v>
      </c>
      <c r="Y94" s="11">
        <f t="shared" si="97"/>
        <v>-1.2203590333800474E-2</v>
      </c>
      <c r="Z94" s="4">
        <f t="shared" si="113"/>
        <v>13377.972294711513</v>
      </c>
      <c r="AA94" s="4">
        <f t="shared" si="98"/>
        <v>36723.816587526177</v>
      </c>
      <c r="AB94" s="4">
        <f t="shared" si="99"/>
        <v>6346.668276900441</v>
      </c>
      <c r="AC94" s="12">
        <f t="shared" si="100"/>
        <v>2.1953824865498097</v>
      </c>
      <c r="AD94" s="12">
        <f t="shared" si="101"/>
        <v>3.3295654144977855</v>
      </c>
      <c r="AE94" s="12">
        <f t="shared" si="102"/>
        <v>1.7106117665171421</v>
      </c>
      <c r="AF94" s="11">
        <f t="shared" si="103"/>
        <v>-2.9039671966837322E-3</v>
      </c>
      <c r="AG94" s="11">
        <f t="shared" si="104"/>
        <v>2.0567434751257441E-3</v>
      </c>
      <c r="AH94" s="11">
        <f t="shared" si="105"/>
        <v>8.257041531207765E-4</v>
      </c>
      <c r="AI94" s="1">
        <f t="shared" si="59"/>
        <v>128246.25671155751</v>
      </c>
      <c r="AJ94" s="1">
        <f t="shared" si="60"/>
        <v>57895.991665833651</v>
      </c>
      <c r="AK94" s="1">
        <f t="shared" si="61"/>
        <v>17031.679280939279</v>
      </c>
      <c r="AL94" s="16">
        <f t="shared" si="122"/>
        <v>24.281359046106079</v>
      </c>
      <c r="AM94" s="16">
        <f t="shared" si="122"/>
        <v>6.3569428845378528</v>
      </c>
      <c r="AN94" s="16">
        <f t="shared" si="122"/>
        <v>1.4797114206444759</v>
      </c>
      <c r="AO94" s="7">
        <f t="shared" si="69"/>
        <v>1.247473575632492E-2</v>
      </c>
      <c r="AP94" s="7">
        <f t="shared" si="70"/>
        <v>1.9210155631657632E-2</v>
      </c>
      <c r="AQ94" s="7">
        <f t="shared" si="71"/>
        <v>1.390508073841229E-2</v>
      </c>
      <c r="AR94" s="1">
        <f t="shared" si="114"/>
        <v>76775.489345168855</v>
      </c>
      <c r="AS94" s="1">
        <f t="shared" si="107"/>
        <v>37916.853236560564</v>
      </c>
      <c r="AT94" s="1">
        <f t="shared" si="108"/>
        <v>11017.083427011856</v>
      </c>
      <c r="AU94" s="1">
        <f t="shared" si="65"/>
        <v>15355.097869033772</v>
      </c>
      <c r="AV94" s="1">
        <f t="shared" si="66"/>
        <v>7583.3706473121129</v>
      </c>
      <c r="AW94" s="1">
        <f t="shared" si="67"/>
        <v>2203.4166854023711</v>
      </c>
      <c r="AX94" s="7">
        <f t="shared" si="119"/>
        <v>2.7622807653116588E-2</v>
      </c>
      <c r="AY94" s="7">
        <f t="shared" si="119"/>
        <v>0.15353791630564792</v>
      </c>
      <c r="AZ94" s="7">
        <f t="shared" si="120"/>
        <v>9.1322813237243783E-2</v>
      </c>
      <c r="BA94">
        <f t="shared" si="115"/>
        <v>0.11670170216138107</v>
      </c>
      <c r="BB94">
        <f t="shared" si="116"/>
        <v>7.6301950264107636E-5</v>
      </c>
      <c r="BC94">
        <f t="shared" si="116"/>
        <v>2.3573891743480149E-3</v>
      </c>
      <c r="BD94">
        <f t="shared" si="116"/>
        <v>8.3398562175645077E-4</v>
      </c>
      <c r="BE94">
        <f t="shared" si="117"/>
        <v>5.8581195695175996</v>
      </c>
      <c r="BF94">
        <f t="shared" si="117"/>
        <v>89.384779345210362</v>
      </c>
      <c r="BG94">
        <f t="shared" si="117"/>
        <v>9.188089171819172</v>
      </c>
      <c r="BH94">
        <f t="shared" si="111"/>
        <v>31.705172173123174</v>
      </c>
      <c r="BI94">
        <f t="shared" si="121"/>
        <v>31.705172173123181</v>
      </c>
      <c r="BJ94">
        <f t="shared" si="121"/>
        <v>31.705172173123181</v>
      </c>
      <c r="BK94" s="7">
        <f t="shared" si="118"/>
        <v>4.6677215534546262E-2</v>
      </c>
    </row>
    <row r="95" spans="1:63">
      <c r="A95">
        <f t="shared" si="68"/>
        <v>2049</v>
      </c>
      <c r="B95" s="4">
        <f t="shared" si="77"/>
        <v>1254.6930692045732</v>
      </c>
      <c r="C95" s="4">
        <f t="shared" si="78"/>
        <v>3397.6017054750819</v>
      </c>
      <c r="D95" s="4">
        <f t="shared" si="79"/>
        <v>6095.3930378647374</v>
      </c>
      <c r="E95" s="11">
        <f t="shared" si="80"/>
        <v>1.319454214642752E-3</v>
      </c>
      <c r="F95" s="11">
        <f t="shared" si="81"/>
        <v>2.6452148194548949E-3</v>
      </c>
      <c r="G95" s="11">
        <f t="shared" si="82"/>
        <v>5.8401826969173088E-3</v>
      </c>
      <c r="H95" s="4">
        <f t="shared" si="83"/>
        <v>78109.998158337083</v>
      </c>
      <c r="I95" s="4">
        <f t="shared" si="84"/>
        <v>38951.404511108616</v>
      </c>
      <c r="J95" s="4">
        <f t="shared" si="85"/>
        <v>11285.471837998313</v>
      </c>
      <c r="K95" s="4">
        <f t="shared" si="52"/>
        <v>62254.267657552133</v>
      </c>
      <c r="L95" s="4">
        <f t="shared" si="53"/>
        <v>11464.382198872865</v>
      </c>
      <c r="M95" s="4">
        <f t="shared" si="54"/>
        <v>1851.4756584017919</v>
      </c>
      <c r="N95" s="11">
        <f t="shared" si="86"/>
        <v>1.6041344243364231E-2</v>
      </c>
      <c r="O95" s="11">
        <f t="shared" si="87"/>
        <v>2.4574514833805683E-2</v>
      </c>
      <c r="P95" s="11">
        <f t="shared" si="88"/>
        <v>1.8413392426851471E-2</v>
      </c>
      <c r="Q95" s="4">
        <f t="shared" si="89"/>
        <v>6325.5183834293448</v>
      </c>
      <c r="R95" s="4">
        <f t="shared" si="90"/>
        <v>13324.264036209641</v>
      </c>
      <c r="S95" s="4">
        <f t="shared" si="91"/>
        <v>4169.5296384306712</v>
      </c>
      <c r="T95" s="4">
        <f t="shared" si="92"/>
        <v>80.98218579658473</v>
      </c>
      <c r="U95" s="4">
        <f t="shared" si="93"/>
        <v>342.07403310475422</v>
      </c>
      <c r="V95" s="4">
        <f t="shared" si="94"/>
        <v>369.4599302788402</v>
      </c>
      <c r="W95" s="11">
        <f t="shared" si="95"/>
        <v>-1.219247815263802E-2</v>
      </c>
      <c r="X95" s="11">
        <f t="shared" si="96"/>
        <v>-1.3228699347321071E-2</v>
      </c>
      <c r="Y95" s="11">
        <f t="shared" si="97"/>
        <v>-1.2203590333800474E-2</v>
      </c>
      <c r="Z95" s="4">
        <f t="shared" si="113"/>
        <v>13397.436470306584</v>
      </c>
      <c r="AA95" s="4">
        <f t="shared" si="98"/>
        <v>37121.307233486717</v>
      </c>
      <c r="AB95" s="4">
        <f t="shared" si="99"/>
        <v>6410.4138698189909</v>
      </c>
      <c r="AC95" s="12">
        <f t="shared" si="100"/>
        <v>2.1890071678246952</v>
      </c>
      <c r="AD95" s="12">
        <f t="shared" si="101"/>
        <v>3.3364134764390583</v>
      </c>
      <c r="AE95" s="12">
        <f t="shared" si="102"/>
        <v>1.7120242257571325</v>
      </c>
      <c r="AF95" s="11">
        <f t="shared" si="103"/>
        <v>-2.9039671966837322E-3</v>
      </c>
      <c r="AG95" s="11">
        <f t="shared" si="104"/>
        <v>2.0567434751257441E-3</v>
      </c>
      <c r="AH95" s="11">
        <f t="shared" si="105"/>
        <v>8.257041531207765E-4</v>
      </c>
      <c r="AI95" s="1">
        <f t="shared" si="59"/>
        <v>130776.72890943554</v>
      </c>
      <c r="AJ95" s="1">
        <f t="shared" si="60"/>
        <v>59689.7631465624</v>
      </c>
      <c r="AK95" s="1">
        <f t="shared" si="61"/>
        <v>17531.928038247723</v>
      </c>
      <c r="AL95" s="16">
        <f t="shared" si="122"/>
        <v>24.581233548631655</v>
      </c>
      <c r="AM95" s="16">
        <f t="shared" si="122"/>
        <v>6.4778395680698484</v>
      </c>
      <c r="AN95" s="16">
        <f t="shared" si="122"/>
        <v>1.5000811723503522</v>
      </c>
      <c r="AO95" s="7">
        <f t="shared" si="69"/>
        <v>1.234998839876167E-2</v>
      </c>
      <c r="AP95" s="7">
        <f t="shared" si="70"/>
        <v>1.9018054075341056E-2</v>
      </c>
      <c r="AQ95" s="7">
        <f t="shared" si="71"/>
        <v>1.3766029931028167E-2</v>
      </c>
      <c r="AR95" s="1">
        <f t="shared" si="114"/>
        <v>78109.998158337083</v>
      </c>
      <c r="AS95" s="1">
        <f t="shared" si="107"/>
        <v>38951.404511108616</v>
      </c>
      <c r="AT95" s="1">
        <f t="shared" si="108"/>
        <v>11285.471837998313</v>
      </c>
      <c r="AU95" s="1">
        <f t="shared" si="65"/>
        <v>15621.999631667417</v>
      </c>
      <c r="AV95" s="1">
        <f t="shared" si="66"/>
        <v>7790.2809022217234</v>
      </c>
      <c r="AW95" s="1">
        <f t="shared" si="67"/>
        <v>2257.0943675996627</v>
      </c>
      <c r="AX95" s="7">
        <f t="shared" si="119"/>
        <v>2.845954611056211E-2</v>
      </c>
      <c r="AY95" s="7">
        <f t="shared" si="119"/>
        <v>0.15812954821710348</v>
      </c>
      <c r="AZ95" s="7">
        <f t="shared" si="120"/>
        <v>9.424953988239583E-2</v>
      </c>
      <c r="BA95">
        <f t="shared" si="115"/>
        <v>0.12042052531466507</v>
      </c>
      <c r="BB95">
        <f t="shared" si="116"/>
        <v>8.0994576481921096E-5</v>
      </c>
      <c r="BC95">
        <f t="shared" si="116"/>
        <v>2.5004954019345257E-3</v>
      </c>
      <c r="BD95">
        <f t="shared" si="116"/>
        <v>8.8829757680433229E-4</v>
      </c>
      <c r="BE95">
        <f t="shared" si="117"/>
        <v>6.3264862198381486</v>
      </c>
      <c r="BF95">
        <f t="shared" si="117"/>
        <v>97.39780787891884</v>
      </c>
      <c r="BG95">
        <f t="shared" si="117"/>
        <v>10.024857286787435</v>
      </c>
      <c r="BH95">
        <f t="shared" si="111"/>
        <v>33.185081328207943</v>
      </c>
      <c r="BI95">
        <f t="shared" si="121"/>
        <v>33.185081328207943</v>
      </c>
      <c r="BJ95">
        <f t="shared" si="121"/>
        <v>33.185081328207936</v>
      </c>
      <c r="BK95" s="7">
        <f t="shared" si="118"/>
        <v>4.6609918892230179E-2</v>
      </c>
    </row>
    <row r="96" spans="1:63">
      <c r="A96">
        <f t="shared" si="68"/>
        <v>2050</v>
      </c>
      <c r="B96" s="4">
        <f t="shared" si="77"/>
        <v>1256.265803759906</v>
      </c>
      <c r="C96" s="4">
        <f t="shared" si="78"/>
        <v>3406.1397225379133</v>
      </c>
      <c r="D96" s="4">
        <f t="shared" si="79"/>
        <v>6129.2113363678527</v>
      </c>
      <c r="E96" s="11">
        <f t="shared" si="80"/>
        <v>1.2534815039106143E-3</v>
      </c>
      <c r="F96" s="11">
        <f t="shared" si="81"/>
        <v>2.51295407848215E-3</v>
      </c>
      <c r="G96" s="11">
        <f t="shared" si="82"/>
        <v>5.5481735620714432E-3</v>
      </c>
      <c r="H96" s="4">
        <f t="shared" si="83"/>
        <v>79449.500928192952</v>
      </c>
      <c r="I96" s="4">
        <f t="shared" si="84"/>
        <v>39998.556193737015</v>
      </c>
      <c r="J96" s="4">
        <f t="shared" si="85"/>
        <v>11554.694430756197</v>
      </c>
      <c r="K96" s="4">
        <f t="shared" si="52"/>
        <v>63242.588224885825</v>
      </c>
      <c r="L96" s="4">
        <f t="shared" si="53"/>
        <v>11743.075578806294</v>
      </c>
      <c r="M96" s="4">
        <f t="shared" si="54"/>
        <v>1885.184536254458</v>
      </c>
      <c r="N96" s="11">
        <f t="shared" si="86"/>
        <v>1.5875547243929367E-2</v>
      </c>
      <c r="O96" s="11">
        <f t="shared" si="87"/>
        <v>2.4309498331347434E-2</v>
      </c>
      <c r="P96" s="11">
        <f t="shared" si="88"/>
        <v>1.8206492588600298E-2</v>
      </c>
      <c r="Q96" s="4">
        <f t="shared" si="89"/>
        <v>6355.5479113390184</v>
      </c>
      <c r="R96" s="4">
        <f t="shared" si="90"/>
        <v>13501.466187524249</v>
      </c>
      <c r="S96" s="4">
        <f t="shared" si="91"/>
        <v>4216.8995131525835</v>
      </c>
      <c r="T96" s="4">
        <f t="shared" si="92"/>
        <v>79.994812265506994</v>
      </c>
      <c r="U96" s="4">
        <f t="shared" si="93"/>
        <v>337.54883856628589</v>
      </c>
      <c r="V96" s="4">
        <f t="shared" si="94"/>
        <v>364.95119264496276</v>
      </c>
      <c r="W96" s="11">
        <f t="shared" si="95"/>
        <v>-1.219247815263802E-2</v>
      </c>
      <c r="X96" s="11">
        <f t="shared" si="96"/>
        <v>-1.3228699347321071E-2</v>
      </c>
      <c r="Y96" s="11">
        <f t="shared" si="97"/>
        <v>-1.2203590333800474E-2</v>
      </c>
      <c r="Z96" s="4">
        <f t="shared" si="113"/>
        <v>13413.471259622296</v>
      </c>
      <c r="AA96" s="4">
        <f t="shared" si="98"/>
        <v>37502.539634579291</v>
      </c>
      <c r="AB96" s="4">
        <f t="shared" si="99"/>
        <v>6470.8895231702136</v>
      </c>
      <c r="AC96" s="12">
        <f t="shared" si="100"/>
        <v>2.1826503628160268</v>
      </c>
      <c r="AD96" s="12">
        <f t="shared" si="101"/>
        <v>3.3432756230870457</v>
      </c>
      <c r="AE96" s="12">
        <f t="shared" si="102"/>
        <v>1.7134378512705837</v>
      </c>
      <c r="AF96" s="11">
        <f t="shared" si="103"/>
        <v>-2.9039671966837322E-3</v>
      </c>
      <c r="AG96" s="11">
        <f t="shared" si="104"/>
        <v>2.0567434751257441E-3</v>
      </c>
      <c r="AH96" s="11">
        <f t="shared" si="105"/>
        <v>8.257041531207765E-4</v>
      </c>
      <c r="AI96" s="1">
        <f t="shared" si="59"/>
        <v>133321.0556501594</v>
      </c>
      <c r="AJ96" s="1">
        <f t="shared" si="60"/>
        <v>61511.067734127886</v>
      </c>
      <c r="AK96" s="1">
        <f t="shared" si="61"/>
        <v>18035.829602022615</v>
      </c>
      <c r="AL96" s="16">
        <f t="shared" si="122"/>
        <v>24.881775718292978</v>
      </c>
      <c r="AM96" s="16">
        <f t="shared" si="122"/>
        <v>6.599803512234816</v>
      </c>
      <c r="AN96" s="16">
        <f t="shared" si="122"/>
        <v>1.5205248330447234</v>
      </c>
      <c r="AO96" s="7">
        <f t="shared" si="69"/>
        <v>1.2226488514774054E-2</v>
      </c>
      <c r="AP96" s="7">
        <f t="shared" si="70"/>
        <v>1.8827873534587643E-2</v>
      </c>
      <c r="AQ96" s="7">
        <f t="shared" si="71"/>
        <v>1.3628369631717886E-2</v>
      </c>
      <c r="AR96" s="1">
        <f t="shared" si="114"/>
        <v>79449.500928192952</v>
      </c>
      <c r="AS96" s="1">
        <f t="shared" si="107"/>
        <v>39998.556193737015</v>
      </c>
      <c r="AT96" s="1">
        <f t="shared" si="108"/>
        <v>11554.694430756197</v>
      </c>
      <c r="AU96" s="1">
        <f t="shared" si="65"/>
        <v>15889.900185638591</v>
      </c>
      <c r="AV96" s="1">
        <f t="shared" si="66"/>
        <v>7999.7112387474035</v>
      </c>
      <c r="AW96" s="1">
        <f t="shared" si="67"/>
        <v>2310.9388861512393</v>
      </c>
      <c r="AX96" s="7">
        <f t="shared" si="119"/>
        <v>2.9318905017899414E-2</v>
      </c>
      <c r="AY96" s="7">
        <f t="shared" si="119"/>
        <v>0.16282238073312816</v>
      </c>
      <c r="AZ96" s="7">
        <f t="shared" si="120"/>
        <v>9.7253056047261838E-2</v>
      </c>
      <c r="BA96">
        <f t="shared" si="115"/>
        <v>0.12422407912409927</v>
      </c>
      <c r="BB96">
        <f t="shared" si="116"/>
        <v>8.5959819144860756E-5</v>
      </c>
      <c r="BC96">
        <f t="shared" si="116"/>
        <v>2.6511127667603746E-3</v>
      </c>
      <c r="BD96">
        <f t="shared" si="116"/>
        <v>9.4581569105318519E-4</v>
      </c>
      <c r="BE96">
        <f t="shared" si="117"/>
        <v>6.8294647309369125</v>
      </c>
      <c r="BF96">
        <f t="shared" si="117"/>
        <v>106.04068297719846</v>
      </c>
      <c r="BG96">
        <f t="shared" si="117"/>
        <v>10.928611297934063</v>
      </c>
      <c r="BH96">
        <f t="shared" si="111"/>
        <v>34.731835277347777</v>
      </c>
      <c r="BI96">
        <f t="shared" si="121"/>
        <v>34.73183527734777</v>
      </c>
      <c r="BJ96">
        <f t="shared" si="121"/>
        <v>34.73183527734777</v>
      </c>
      <c r="BK96" s="7">
        <f t="shared" si="118"/>
        <v>4.6538063914097955E-2</v>
      </c>
    </row>
    <row r="97" spans="1:63">
      <c r="A97">
        <f t="shared" si="68"/>
        <v>2051</v>
      </c>
      <c r="B97" s="4">
        <f t="shared" si="77"/>
        <v>1257.7617744114639</v>
      </c>
      <c r="C97" s="4">
        <f t="shared" si="78"/>
        <v>3414.2712216101636</v>
      </c>
      <c r="D97" s="4">
        <f t="shared" si="79"/>
        <v>6161.5169682459982</v>
      </c>
      <c r="E97" s="11">
        <f t="shared" si="80"/>
        <v>1.1908074287150835E-3</v>
      </c>
      <c r="F97" s="11">
        <f t="shared" si="81"/>
        <v>2.3873063745580422E-3</v>
      </c>
      <c r="G97" s="11">
        <f t="shared" si="82"/>
        <v>5.270764883967871E-3</v>
      </c>
      <c r="H97" s="4">
        <f t="shared" si="83"/>
        <v>80793.860627684509</v>
      </c>
      <c r="I97" s="4">
        <f t="shared" si="84"/>
        <v>41058.177236453659</v>
      </c>
      <c r="J97" s="4">
        <f t="shared" si="85"/>
        <v>11824.693976707482</v>
      </c>
      <c r="K97" s="4">
        <f t="shared" si="52"/>
        <v>64236.218870214783</v>
      </c>
      <c r="L97" s="4">
        <f t="shared" si="53"/>
        <v>12025.458603458781</v>
      </c>
      <c r="M97" s="4">
        <f t="shared" si="54"/>
        <v>1919.1205733340084</v>
      </c>
      <c r="N97" s="11">
        <f t="shared" si="86"/>
        <v>1.5711416518813026E-2</v>
      </c>
      <c r="O97" s="11">
        <f t="shared" si="87"/>
        <v>2.4046768902869609E-2</v>
      </c>
      <c r="P97" s="11">
        <f t="shared" si="88"/>
        <v>1.8001440403800251E-2</v>
      </c>
      <c r="Q97" s="4">
        <f t="shared" si="89"/>
        <v>6384.28863299144</v>
      </c>
      <c r="R97" s="4">
        <f t="shared" si="90"/>
        <v>13675.801643014534</v>
      </c>
      <c r="S97" s="4">
        <f t="shared" si="91"/>
        <v>4262.7723543373349</v>
      </c>
      <c r="T97" s="4">
        <f t="shared" si="92"/>
        <v>79.019477264635427</v>
      </c>
      <c r="U97" s="4">
        <f t="shared" si="93"/>
        <v>333.08350646585507</v>
      </c>
      <c r="V97" s="4">
        <f t="shared" si="94"/>
        <v>360.49747779809172</v>
      </c>
      <c r="W97" s="11">
        <f t="shared" si="95"/>
        <v>-1.219247815263802E-2</v>
      </c>
      <c r="X97" s="11">
        <f t="shared" si="96"/>
        <v>-1.3228699347321071E-2</v>
      </c>
      <c r="Y97" s="11">
        <f t="shared" si="97"/>
        <v>-1.2203590333800474E-2</v>
      </c>
      <c r="Z97" s="4">
        <f t="shared" si="113"/>
        <v>13426.126310951469</v>
      </c>
      <c r="AA97" s="4">
        <f t="shared" si="98"/>
        <v>37867.186577491906</v>
      </c>
      <c r="AB97" s="4">
        <f t="shared" si="99"/>
        <v>6528.0892958659224</v>
      </c>
      <c r="AC97" s="12">
        <f t="shared" si="100"/>
        <v>2.176312017760579</v>
      </c>
      <c r="AD97" s="12">
        <f t="shared" si="101"/>
        <v>3.3501518834103772</v>
      </c>
      <c r="AE97" s="12">
        <f t="shared" si="102"/>
        <v>1.7148526440204921</v>
      </c>
      <c r="AF97" s="11">
        <f t="shared" si="103"/>
        <v>-2.9039671966837322E-3</v>
      </c>
      <c r="AG97" s="11">
        <f t="shared" si="104"/>
        <v>2.0567434751257441E-3</v>
      </c>
      <c r="AH97" s="11">
        <f t="shared" si="105"/>
        <v>8.257041531207765E-4</v>
      </c>
      <c r="AI97" s="1">
        <f t="shared" si="59"/>
        <v>135878.85027078204</v>
      </c>
      <c r="AJ97" s="1">
        <f t="shared" si="60"/>
        <v>63359.672199462504</v>
      </c>
      <c r="AK97" s="1">
        <f t="shared" si="61"/>
        <v>18543.185527971593</v>
      </c>
      <c r="AL97" s="16">
        <f t="shared" si="122"/>
        <v>25.182950295889402</v>
      </c>
      <c r="AM97" s="16">
        <f t="shared" si="122"/>
        <v>6.7228211754574856</v>
      </c>
      <c r="AN97" s="16">
        <f t="shared" si="122"/>
        <v>1.5410398847590736</v>
      </c>
      <c r="AO97" s="7">
        <f t="shared" si="69"/>
        <v>1.2104223629626314E-2</v>
      </c>
      <c r="AP97" s="7">
        <f t="shared" si="70"/>
        <v>1.8639594799241765E-2</v>
      </c>
      <c r="AQ97" s="7">
        <f t="shared" si="71"/>
        <v>1.3492085935400707E-2</v>
      </c>
      <c r="AR97" s="1">
        <f t="shared" si="114"/>
        <v>80793.860627684509</v>
      </c>
      <c r="AS97" s="1">
        <f t="shared" si="107"/>
        <v>41058.177236453659</v>
      </c>
      <c r="AT97" s="1">
        <f t="shared" si="108"/>
        <v>11824.693976707482</v>
      </c>
      <c r="AU97" s="1">
        <f t="shared" si="65"/>
        <v>16158.772125536903</v>
      </c>
      <c r="AV97" s="1">
        <f t="shared" si="66"/>
        <v>8211.6354472907315</v>
      </c>
      <c r="AW97" s="1">
        <f t="shared" si="67"/>
        <v>2364.9387953414966</v>
      </c>
      <c r="AX97" s="7">
        <f t="shared" si="119"/>
        <v>3.0201264968400129E-2</v>
      </c>
      <c r="AY97" s="7">
        <f t="shared" si="119"/>
        <v>0.16761625771509212</v>
      </c>
      <c r="AZ97" s="7">
        <f t="shared" si="120"/>
        <v>0.1003341884247179</v>
      </c>
      <c r="BA97">
        <f t="shared" si="115"/>
        <v>0.12811229690326639</v>
      </c>
      <c r="BB97">
        <f t="shared" si="116"/>
        <v>9.1211640569151289E-5</v>
      </c>
      <c r="BC97">
        <f t="shared" si="116"/>
        <v>2.8095209850412181E-3</v>
      </c>
      <c r="BD97">
        <f t="shared" si="116"/>
        <v>1.0066949366846797E-3</v>
      </c>
      <c r="BE97">
        <f t="shared" si="117"/>
        <v>7.3693405757664632</v>
      </c>
      <c r="BF97">
        <f t="shared" si="117"/>
        <v>115.3538105533582</v>
      </c>
      <c r="BG97">
        <f t="shared" si="117"/>
        <v>11.903859554197252</v>
      </c>
      <c r="BH97">
        <f t="shared" si="111"/>
        <v>36.348187647338911</v>
      </c>
      <c r="BI97">
        <f t="shared" si="121"/>
        <v>36.348187647338918</v>
      </c>
      <c r="BJ97">
        <f t="shared" si="121"/>
        <v>36.348187647338911</v>
      </c>
      <c r="BK97" s="7">
        <f t="shared" si="118"/>
        <v>4.6461957387984504E-2</v>
      </c>
    </row>
    <row r="98" spans="1:63">
      <c r="A98">
        <f t="shared" si="68"/>
        <v>2052</v>
      </c>
      <c r="B98" s="4">
        <f t="shared" si="77"/>
        <v>1259.1846388727608</v>
      </c>
      <c r="C98" s="4">
        <f t="shared" si="78"/>
        <v>3422.0145874893929</v>
      </c>
      <c r="D98" s="4">
        <f t="shared" si="79"/>
        <v>6192.369080150791</v>
      </c>
      <c r="E98" s="11">
        <f t="shared" si="80"/>
        <v>1.1312670572793293E-3</v>
      </c>
      <c r="F98" s="11">
        <f t="shared" si="81"/>
        <v>2.2679410558301399E-3</v>
      </c>
      <c r="G98" s="11">
        <f t="shared" si="82"/>
        <v>5.007226639769477E-3</v>
      </c>
      <c r="H98" s="4">
        <f t="shared" si="83"/>
        <v>82142.941266467911</v>
      </c>
      <c r="I98" s="4">
        <f t="shared" si="84"/>
        <v>42130.133088317503</v>
      </c>
      <c r="J98" s="4">
        <f t="shared" si="85"/>
        <v>12095.416090608784</v>
      </c>
      <c r="K98" s="4">
        <f t="shared" si="52"/>
        <v>65235.024896748568</v>
      </c>
      <c r="L98" s="4">
        <f t="shared" si="53"/>
        <v>12311.500144488527</v>
      </c>
      <c r="M98" s="4">
        <f t="shared" si="54"/>
        <v>1953.2776444769418</v>
      </c>
      <c r="N98" s="11">
        <f t="shared" si="86"/>
        <v>1.5548954220854894E-2</v>
      </c>
      <c r="O98" s="11">
        <f t="shared" si="87"/>
        <v>2.3786331188024201E-2</v>
      </c>
      <c r="P98" s="11">
        <f t="shared" si="88"/>
        <v>1.7798293456670944E-2</v>
      </c>
      <c r="Q98" s="4">
        <f t="shared" si="89"/>
        <v>6411.7522175426748</v>
      </c>
      <c r="R98" s="4">
        <f t="shared" si="90"/>
        <v>13847.216070791896</v>
      </c>
      <c r="S98" s="4">
        <f t="shared" si="91"/>
        <v>4307.154861088211</v>
      </c>
      <c r="T98" s="4">
        <f t="shared" si="92"/>
        <v>78.056034014453488</v>
      </c>
      <c r="U98" s="4">
        <f t="shared" si="93"/>
        <v>328.67724490126682</v>
      </c>
      <c r="V98" s="4">
        <f t="shared" si="94"/>
        <v>356.09811426267549</v>
      </c>
      <c r="W98" s="11">
        <f t="shared" si="95"/>
        <v>-1.219247815263802E-2</v>
      </c>
      <c r="X98" s="11">
        <f t="shared" si="96"/>
        <v>-1.3228699347321071E-2</v>
      </c>
      <c r="Y98" s="11">
        <f t="shared" si="97"/>
        <v>-1.2203590333800474E-2</v>
      </c>
      <c r="Z98" s="4">
        <f t="shared" si="113"/>
        <v>13435.451795206774</v>
      </c>
      <c r="AA98" s="4">
        <f t="shared" si="98"/>
        <v>38214.941056644348</v>
      </c>
      <c r="AB98" s="4">
        <f t="shared" si="99"/>
        <v>6582.0111823415355</v>
      </c>
      <c r="AC98" s="12">
        <f t="shared" si="100"/>
        <v>2.1699920790512537</v>
      </c>
      <c r="AD98" s="12">
        <f t="shared" si="101"/>
        <v>3.3570422864372618</v>
      </c>
      <c r="AE98" s="12">
        <f t="shared" si="102"/>
        <v>1.7162686049706499</v>
      </c>
      <c r="AF98" s="11">
        <f t="shared" si="103"/>
        <v>-2.9039671966837322E-3</v>
      </c>
      <c r="AG98" s="11">
        <f t="shared" si="104"/>
        <v>2.0567434751257441E-3</v>
      </c>
      <c r="AH98" s="11">
        <f t="shared" si="105"/>
        <v>8.257041531207765E-4</v>
      </c>
      <c r="AI98" s="1">
        <f t="shared" si="59"/>
        <v>138449.73736924076</v>
      </c>
      <c r="AJ98" s="1">
        <f t="shared" si="60"/>
        <v>65235.340426806986</v>
      </c>
      <c r="AK98" s="1">
        <f t="shared" si="61"/>
        <v>19053.80577051593</v>
      </c>
      <c r="AL98" s="16">
        <f t="shared" si="122"/>
        <v>25.484722157304258</v>
      </c>
      <c r="AM98" s="16">
        <f t="shared" si="122"/>
        <v>6.8468787314495918</v>
      </c>
      <c r="AN98" s="16">
        <f t="shared" si="122"/>
        <v>1.5616238088885726</v>
      </c>
      <c r="AO98" s="7">
        <f t="shared" si="69"/>
        <v>1.198318139333005E-2</v>
      </c>
      <c r="AP98" s="7">
        <f t="shared" si="70"/>
        <v>1.8453198851249349E-2</v>
      </c>
      <c r="AQ98" s="7">
        <f t="shared" si="71"/>
        <v>1.3357165076046701E-2</v>
      </c>
      <c r="AR98" s="1">
        <f t="shared" si="114"/>
        <v>82142.941266467911</v>
      </c>
      <c r="AS98" s="1">
        <f t="shared" si="107"/>
        <v>42130.133088317503</v>
      </c>
      <c r="AT98" s="1">
        <f t="shared" si="108"/>
        <v>12095.416090608784</v>
      </c>
      <c r="AU98" s="1">
        <f t="shared" si="65"/>
        <v>16428.588253293583</v>
      </c>
      <c r="AV98" s="1">
        <f t="shared" si="66"/>
        <v>8426.0266176635014</v>
      </c>
      <c r="AW98" s="1">
        <f t="shared" si="67"/>
        <v>2419.083218121757</v>
      </c>
      <c r="AX98" s="7">
        <f t="shared" si="119"/>
        <v>3.1107007665189059E-2</v>
      </c>
      <c r="AY98" s="7">
        <f t="shared" si="119"/>
        <v>0.17251091297396304</v>
      </c>
      <c r="AZ98" s="7">
        <f t="shared" si="120"/>
        <v>0.10349372376275398</v>
      </c>
      <c r="BA98">
        <f t="shared" si="115"/>
        <v>0.1320850143074799</v>
      </c>
      <c r="BB98">
        <f t="shared" si="116"/>
        <v>9.6764592588213089E-5</v>
      </c>
      <c r="BC98">
        <f t="shared" si="116"/>
        <v>2.9760015095110252E-3</v>
      </c>
      <c r="BD98">
        <f t="shared" si="116"/>
        <v>1.0710950858281228E-3</v>
      </c>
      <c r="BE98">
        <f t="shared" si="117"/>
        <v>7.9485282456472843</v>
      </c>
      <c r="BF98">
        <f t="shared" si="117"/>
        <v>125.37933966673327</v>
      </c>
      <c r="BG98">
        <f t="shared" si="117"/>
        <v>12.955340735697472</v>
      </c>
      <c r="BH98">
        <f t="shared" si="111"/>
        <v>38.036995592940038</v>
      </c>
      <c r="BI98">
        <f t="shared" si="121"/>
        <v>38.036995592940045</v>
      </c>
      <c r="BJ98">
        <f t="shared" si="121"/>
        <v>38.036995592940038</v>
      </c>
      <c r="BK98" s="7">
        <f t="shared" si="118"/>
        <v>4.6381888190416526E-2</v>
      </c>
    </row>
    <row r="99" spans="1:63">
      <c r="A99">
        <f t="shared" si="68"/>
        <v>2053</v>
      </c>
      <c r="B99" s="4">
        <f t="shared" si="77"/>
        <v>1260.5378892687004</v>
      </c>
      <c r="C99" s="4">
        <f t="shared" si="78"/>
        <v>3429.3874684971788</v>
      </c>
      <c r="D99" s="4">
        <f t="shared" si="79"/>
        <v>6221.8253458011359</v>
      </c>
      <c r="E99" s="11">
        <f t="shared" si="80"/>
        <v>1.0747037044153628E-3</v>
      </c>
      <c r="F99" s="11">
        <f t="shared" si="81"/>
        <v>2.1545440030386327E-3</v>
      </c>
      <c r="G99" s="11">
        <f t="shared" si="82"/>
        <v>4.7568653077810028E-3</v>
      </c>
      <c r="H99" s="4">
        <f t="shared" si="83"/>
        <v>83496.60772243161</v>
      </c>
      <c r="I99" s="4">
        <f t="shared" si="84"/>
        <v>43214.285549126034</v>
      </c>
      <c r="J99" s="4">
        <f t="shared" si="85"/>
        <v>12366.80902425674</v>
      </c>
      <c r="K99" s="4">
        <f t="shared" si="52"/>
        <v>66238.871860386585</v>
      </c>
      <c r="L99" s="4">
        <f t="shared" si="53"/>
        <v>12601.167393914615</v>
      </c>
      <c r="M99" s="4">
        <f t="shared" si="54"/>
        <v>1987.6496585688651</v>
      </c>
      <c r="N99" s="11">
        <f t="shared" si="86"/>
        <v>1.5388159431637627E-2</v>
      </c>
      <c r="O99" s="11">
        <f t="shared" si="87"/>
        <v>2.3528184707511945E-2</v>
      </c>
      <c r="P99" s="11">
        <f t="shared" si="88"/>
        <v>1.7597095932118556E-2</v>
      </c>
      <c r="Q99" s="4">
        <f t="shared" si="89"/>
        <v>6437.9506240271212</v>
      </c>
      <c r="R99" s="4">
        <f t="shared" si="90"/>
        <v>14015.657791428745</v>
      </c>
      <c r="S99" s="4">
        <f t="shared" si="91"/>
        <v>4350.0552339314936</v>
      </c>
      <c r="T99" s="4">
        <f t="shared" si="92"/>
        <v>77.104337525050695</v>
      </c>
      <c r="U99" s="4">
        <f t="shared" si="93"/>
        <v>324.32927244616212</v>
      </c>
      <c r="V99" s="4">
        <f t="shared" si="94"/>
        <v>351.75243875757491</v>
      </c>
      <c r="W99" s="11">
        <f t="shared" si="95"/>
        <v>-1.219247815263802E-2</v>
      </c>
      <c r="X99" s="11">
        <f t="shared" si="96"/>
        <v>-1.3228699347321071E-2</v>
      </c>
      <c r="Y99" s="11">
        <f t="shared" si="97"/>
        <v>-1.2203590333800474E-2</v>
      </c>
      <c r="Z99" s="4">
        <f t="shared" si="113"/>
        <v>13441.498328822707</v>
      </c>
      <c r="AA99" s="4">
        <f t="shared" si="98"/>
        <v>38545.516613829262</v>
      </c>
      <c r="AB99" s="4">
        <f t="shared" si="99"/>
        <v>6632.6568664308998</v>
      </c>
      <c r="AC99" s="12">
        <f t="shared" si="100"/>
        <v>2.1636904932366252</v>
      </c>
      <c r="AD99" s="12">
        <f t="shared" si="101"/>
        <v>3.3639468612556129</v>
      </c>
      <c r="AE99" s="12">
        <f t="shared" si="102"/>
        <v>1.7176857350856449</v>
      </c>
      <c r="AF99" s="11">
        <f t="shared" si="103"/>
        <v>-2.9039671966837322E-3</v>
      </c>
      <c r="AG99" s="11">
        <f t="shared" si="104"/>
        <v>2.0567434751257441E-3</v>
      </c>
      <c r="AH99" s="11">
        <f t="shared" si="105"/>
        <v>8.257041531207765E-4</v>
      </c>
      <c r="AI99" s="1">
        <f t="shared" si="59"/>
        <v>141033.35188561026</v>
      </c>
      <c r="AJ99" s="1">
        <f t="shared" si="60"/>
        <v>67137.833001789797</v>
      </c>
      <c r="AK99" s="1">
        <f t="shared" si="61"/>
        <v>19567.508411586092</v>
      </c>
      <c r="AL99" s="16">
        <f t="shared" ref="AL99:AN114" si="123">AL98*(1+AO99)</f>
        <v>25.787056325190157</v>
      </c>
      <c r="AM99" s="16">
        <f t="shared" si="123"/>
        <v>6.9719620780440019</v>
      </c>
      <c r="AN99" s="16">
        <f t="shared" si="123"/>
        <v>1.5822740872205618</v>
      </c>
      <c r="AO99" s="7">
        <f t="shared" si="69"/>
        <v>1.186334957939675E-2</v>
      </c>
      <c r="AP99" s="7">
        <f t="shared" si="70"/>
        <v>1.8268666862736857E-2</v>
      </c>
      <c r="AQ99" s="7">
        <f t="shared" si="71"/>
        <v>1.3223593425286234E-2</v>
      </c>
      <c r="AR99" s="1">
        <f t="shared" si="114"/>
        <v>83496.60772243161</v>
      </c>
      <c r="AS99" s="1">
        <f t="shared" si="107"/>
        <v>43214.285549126034</v>
      </c>
      <c r="AT99" s="1">
        <f t="shared" si="108"/>
        <v>12366.80902425674</v>
      </c>
      <c r="AU99" s="1">
        <f t="shared" si="65"/>
        <v>16699.321544486324</v>
      </c>
      <c r="AV99" s="1">
        <f t="shared" si="66"/>
        <v>8642.8571098252069</v>
      </c>
      <c r="AW99" s="1">
        <f t="shared" si="67"/>
        <v>2473.3618048513481</v>
      </c>
      <c r="AX99" s="7">
        <f t="shared" si="119"/>
        <v>3.2036515653564711E-2</v>
      </c>
      <c r="AY99" s="7">
        <f t="shared" si="119"/>
        <v>0.17750596744753103</v>
      </c>
      <c r="AZ99" s="7">
        <f t="shared" si="120"/>
        <v>0.10673240619058333</v>
      </c>
      <c r="BA99">
        <f t="shared" si="115"/>
        <v>0.13614196684184507</v>
      </c>
      <c r="BB99">
        <f t="shared" si="116"/>
        <v>1.0263383352210967E-4</v>
      </c>
      <c r="BC99">
        <f t="shared" si="116"/>
        <v>3.1508368479483948E-3</v>
      </c>
      <c r="BD99">
        <f t="shared" si="116"/>
        <v>1.1391806531231671E-3</v>
      </c>
      <c r="BE99">
        <f t="shared" si="117"/>
        <v>8.5695769366449426</v>
      </c>
      <c r="BF99">
        <f t="shared" si="117"/>
        <v>136.16116326595014</v>
      </c>
      <c r="BG99">
        <f t="shared" si="117"/>
        <v>14.088029581302271</v>
      </c>
      <c r="BH99">
        <f t="shared" si="111"/>
        <v>39.801223269631151</v>
      </c>
      <c r="BI99">
        <f t="shared" si="121"/>
        <v>39.801223269631144</v>
      </c>
      <c r="BJ99">
        <f t="shared" si="121"/>
        <v>39.801223269631144</v>
      </c>
      <c r="BK99" s="7">
        <f t="shared" si="118"/>
        <v>4.6298128402927546E-2</v>
      </c>
    </row>
    <row r="100" spans="1:63">
      <c r="A100">
        <f t="shared" si="68"/>
        <v>2054</v>
      </c>
      <c r="B100" s="4">
        <f t="shared" si="77"/>
        <v>1261.8248587708958</v>
      </c>
      <c r="C100" s="4">
        <f t="shared" si="78"/>
        <v>3436.4067963913076</v>
      </c>
      <c r="D100" s="4">
        <f t="shared" si="79"/>
        <v>6249.9419116827239</v>
      </c>
      <c r="E100" s="11">
        <f t="shared" si="80"/>
        <v>1.0209685191945946E-3</v>
      </c>
      <c r="F100" s="11">
        <f t="shared" si="81"/>
        <v>2.046816802886701E-3</v>
      </c>
      <c r="G100" s="11">
        <f t="shared" si="82"/>
        <v>4.5190220423919521E-3</v>
      </c>
      <c r="H100" s="4">
        <f t="shared" si="83"/>
        <v>84854.725588695088</v>
      </c>
      <c r="I100" s="4">
        <f t="shared" si="84"/>
        <v>44310.492637858639</v>
      </c>
      <c r="J100" s="4">
        <f t="shared" si="85"/>
        <v>12638.823467424852</v>
      </c>
      <c r="K100" s="4">
        <f t="shared" si="52"/>
        <v>67247.625531287631</v>
      </c>
      <c r="L100" s="4">
        <f t="shared" si="53"/>
        <v>12894.425853304288</v>
      </c>
      <c r="M100" s="4">
        <f t="shared" si="54"/>
        <v>2022.2305496631402</v>
      </c>
      <c r="N100" s="11">
        <f t="shared" si="86"/>
        <v>1.5229028553312762E-2</v>
      </c>
      <c r="O100" s="11">
        <f t="shared" si="87"/>
        <v>2.3272324715827075E-2</v>
      </c>
      <c r="P100" s="11">
        <f t="shared" si="88"/>
        <v>1.7397880428874801E-2</v>
      </c>
      <c r="Q100" s="4">
        <f t="shared" si="89"/>
        <v>6462.89607302273</v>
      </c>
      <c r="R100" s="4">
        <f t="shared" si="90"/>
        <v>14181.077689324735</v>
      </c>
      <c r="S100" s="4">
        <f t="shared" si="91"/>
        <v>4391.4830248855651</v>
      </c>
      <c r="T100" s="4">
        <f t="shared" si="92"/>
        <v>76.164244574302884</v>
      </c>
      <c r="U100" s="4">
        <f t="shared" si="93"/>
        <v>320.03881801143643</v>
      </c>
      <c r="V100" s="4">
        <f t="shared" si="94"/>
        <v>347.45979609606223</v>
      </c>
      <c r="W100" s="11">
        <f t="shared" si="95"/>
        <v>-1.219247815263802E-2</v>
      </c>
      <c r="X100" s="11">
        <f t="shared" si="96"/>
        <v>-1.3228699347321071E-2</v>
      </c>
      <c r="Y100" s="11">
        <f t="shared" si="97"/>
        <v>-1.2203590333800474E-2</v>
      </c>
      <c r="Z100" s="4">
        <f t="shared" si="113"/>
        <v>13444.316904151201</v>
      </c>
      <c r="AA100" s="4">
        <f t="shared" si="98"/>
        <v>38858.647684611606</v>
      </c>
      <c r="AB100" s="4">
        <f t="shared" si="99"/>
        <v>6680.0314927197942</v>
      </c>
      <c r="AC100" s="12">
        <f t="shared" si="100"/>
        <v>2.1574072070204897</v>
      </c>
      <c r="AD100" s="12">
        <f t="shared" si="101"/>
        <v>3.37086563701317</v>
      </c>
      <c r="AE100" s="12">
        <f t="shared" si="102"/>
        <v>1.7191040353308615</v>
      </c>
      <c r="AF100" s="11">
        <f t="shared" si="103"/>
        <v>-2.9039671966837322E-3</v>
      </c>
      <c r="AG100" s="11">
        <f t="shared" si="104"/>
        <v>2.0567434751257441E-3</v>
      </c>
      <c r="AH100" s="11">
        <f t="shared" si="105"/>
        <v>8.257041531207765E-4</v>
      </c>
      <c r="AI100" s="1">
        <f t="shared" si="59"/>
        <v>143629.33824153556</v>
      </c>
      <c r="AJ100" s="1">
        <f t="shared" si="60"/>
        <v>69066.906811436027</v>
      </c>
      <c r="AK100" s="1">
        <f t="shared" si="61"/>
        <v>20084.119375278831</v>
      </c>
      <c r="AL100" s="16">
        <f t="shared" si="123"/>
        <v>26.089917980361392</v>
      </c>
      <c r="AM100" s="16">
        <f t="shared" si="123"/>
        <v>7.0980568461015885</v>
      </c>
      <c r="AN100" s="16">
        <f t="shared" si="123"/>
        <v>1.6029882029451648</v>
      </c>
      <c r="AO100" s="7">
        <f t="shared" si="69"/>
        <v>1.1744716083602781E-2</v>
      </c>
      <c r="AP100" s="7">
        <f t="shared" si="70"/>
        <v>1.8085980194109487E-2</v>
      </c>
      <c r="AQ100" s="7">
        <f t="shared" si="71"/>
        <v>1.3091357491033372E-2</v>
      </c>
      <c r="AR100" s="1">
        <f t="shared" si="114"/>
        <v>84854.725588695088</v>
      </c>
      <c r="AS100" s="1">
        <f t="shared" si="107"/>
        <v>44310.492637858639</v>
      </c>
      <c r="AT100" s="1">
        <f t="shared" si="108"/>
        <v>12638.823467424852</v>
      </c>
      <c r="AU100" s="1">
        <f t="shared" si="65"/>
        <v>16970.945117739018</v>
      </c>
      <c r="AV100" s="1">
        <f t="shared" si="66"/>
        <v>8862.0985275717285</v>
      </c>
      <c r="AW100" s="1">
        <f t="shared" si="67"/>
        <v>2527.7646934849708</v>
      </c>
      <c r="AX100" s="7">
        <f t="shared" si="119"/>
        <v>3.2990172050901323E-2</v>
      </c>
      <c r="AY100" s="7">
        <f t="shared" si="119"/>
        <v>0.18260092663722466</v>
      </c>
      <c r="AZ100" s="7">
        <f t="shared" si="120"/>
        <v>0.11005093455548776</v>
      </c>
      <c r="BA100">
        <f t="shared" si="115"/>
        <v>0.14028278760301713</v>
      </c>
      <c r="BB100">
        <f t="shared" si="116"/>
        <v>1.0883514519480708E-4</v>
      </c>
      <c r="BC100">
        <f t="shared" si="116"/>
        <v>3.3343098408773102E-3</v>
      </c>
      <c r="BD100">
        <f t="shared" si="116"/>
        <v>1.2111208196536249E-3</v>
      </c>
      <c r="BE100">
        <f t="shared" si="117"/>
        <v>9.2351763799111417</v>
      </c>
      <c r="BF100">
        <f t="shared" si="117"/>
        <v>147.74491165653367</v>
      </c>
      <c r="BG100">
        <f t="shared" si="117"/>
        <v>15.307142237325056</v>
      </c>
      <c r="BH100">
        <f t="shared" si="111"/>
        <v>41.643945415162122</v>
      </c>
      <c r="BI100">
        <f t="shared" si="121"/>
        <v>41.643945415162129</v>
      </c>
      <c r="BJ100">
        <f t="shared" si="121"/>
        <v>41.643945415162122</v>
      </c>
      <c r="BK100" s="7">
        <f t="shared" si="118"/>
        <v>4.621093435528742E-2</v>
      </c>
    </row>
    <row r="101" spans="1:63">
      <c r="A101">
        <f t="shared" si="68"/>
        <v>2055</v>
      </c>
      <c r="B101" s="4">
        <f t="shared" si="77"/>
        <v>1263.048728055561</v>
      </c>
      <c r="C101" s="4">
        <f t="shared" si="78"/>
        <v>3443.0888068050945</v>
      </c>
      <c r="D101" s="4">
        <f t="shared" si="79"/>
        <v>6276.7733556821595</v>
      </c>
      <c r="E101" s="11">
        <f t="shared" si="80"/>
        <v>9.699200932348648E-4</v>
      </c>
      <c r="F101" s="11">
        <f t="shared" si="81"/>
        <v>1.9444759627423658E-3</v>
      </c>
      <c r="G101" s="11">
        <f t="shared" si="82"/>
        <v>4.2930709402723543E-3</v>
      </c>
      <c r="H101" s="4">
        <f t="shared" si="83"/>
        <v>86217.161035137862</v>
      </c>
      <c r="I101" s="4">
        <f t="shared" si="84"/>
        <v>45418.608476491579</v>
      </c>
      <c r="J101" s="4">
        <f t="shared" si="85"/>
        <v>12911.412356412533</v>
      </c>
      <c r="K101" s="4">
        <f t="shared" si="52"/>
        <v>68261.151862183106</v>
      </c>
      <c r="L101" s="4">
        <f t="shared" si="53"/>
        <v>13191.239327525898</v>
      </c>
      <c r="M101" s="4">
        <f t="shared" si="54"/>
        <v>2057.014269078913</v>
      </c>
      <c r="N101" s="11">
        <f t="shared" si="86"/>
        <v>1.5071555655506774E-2</v>
      </c>
      <c r="O101" s="11">
        <f t="shared" si="87"/>
        <v>2.3018742951284477E-2</v>
      </c>
      <c r="P101" s="11">
        <f t="shared" si="88"/>
        <v>1.7200669538677049E-2</v>
      </c>
      <c r="Q101" s="4">
        <f t="shared" si="89"/>
        <v>6486.601020770745</v>
      </c>
      <c r="R101" s="4">
        <f t="shared" si="90"/>
        <v>14343.429132330122</v>
      </c>
      <c r="S101" s="4">
        <f t="shared" si="91"/>
        <v>4431.4489979306236</v>
      </c>
      <c r="T101" s="4">
        <f t="shared" si="92"/>
        <v>75.235613686318516</v>
      </c>
      <c r="U101" s="4">
        <f t="shared" si="93"/>
        <v>315.80512070849113</v>
      </c>
      <c r="V101" s="4">
        <f t="shared" si="94"/>
        <v>343.21953908704006</v>
      </c>
      <c r="W101" s="11">
        <f t="shared" si="95"/>
        <v>-1.219247815263802E-2</v>
      </c>
      <c r="X101" s="11">
        <f t="shared" si="96"/>
        <v>-1.3228699347321071E-2</v>
      </c>
      <c r="Y101" s="11">
        <f t="shared" si="97"/>
        <v>-1.2203590333800474E-2</v>
      </c>
      <c r="Z101" s="4">
        <f t="shared" si="113"/>
        <v>13443.958826678618</v>
      </c>
      <c r="AA101" s="4">
        <f t="shared" si="98"/>
        <v>39154.089947150387</v>
      </c>
      <c r="AB101" s="4">
        <f t="shared" si="99"/>
        <v>6724.1434547245872</v>
      </c>
      <c r="AC101" s="12">
        <f t="shared" si="100"/>
        <v>2.1511421672614133</v>
      </c>
      <c r="AD101" s="12">
        <f t="shared" si="101"/>
        <v>3.3777986429176226</v>
      </c>
      <c r="AE101" s="12">
        <f t="shared" si="102"/>
        <v>1.7205235066724809</v>
      </c>
      <c r="AF101" s="11">
        <f t="shared" si="103"/>
        <v>-2.9039671966837322E-3</v>
      </c>
      <c r="AG101" s="11">
        <f t="shared" si="104"/>
        <v>2.0567434751257441E-3</v>
      </c>
      <c r="AH101" s="11">
        <f t="shared" si="105"/>
        <v>8.257041531207765E-4</v>
      </c>
      <c r="AI101" s="1">
        <f t="shared" si="59"/>
        <v>146237.34953512103</v>
      </c>
      <c r="AJ101" s="1">
        <f t="shared" si="60"/>
        <v>71022.314657864161</v>
      </c>
      <c r="AK101" s="1">
        <f t="shared" si="61"/>
        <v>20603.472131235918</v>
      </c>
      <c r="AL101" s="16">
        <f t="shared" si="123"/>
        <v>26.393272472891983</v>
      </c>
      <c r="AM101" s="16">
        <f t="shared" si="123"/>
        <v>7.2251484084814921</v>
      </c>
      <c r="AN101" s="16">
        <f t="shared" si="123"/>
        <v>1.6237636416476424</v>
      </c>
      <c r="AO101" s="7">
        <f t="shared" si="69"/>
        <v>1.1627268922766753E-2</v>
      </c>
      <c r="AP101" s="7">
        <f t="shared" si="70"/>
        <v>1.7905120392168392E-2</v>
      </c>
      <c r="AQ101" s="7">
        <f t="shared" si="71"/>
        <v>1.2960443916123037E-2</v>
      </c>
      <c r="AR101" s="1">
        <f t="shared" si="114"/>
        <v>86217.161035137862</v>
      </c>
      <c r="AS101" s="1">
        <f t="shared" si="107"/>
        <v>45418.608476491579</v>
      </c>
      <c r="AT101" s="1">
        <f t="shared" si="108"/>
        <v>12911.412356412533</v>
      </c>
      <c r="AU101" s="1">
        <f t="shared" si="65"/>
        <v>17243.432207027574</v>
      </c>
      <c r="AV101" s="1">
        <f t="shared" si="66"/>
        <v>9083.7216952983163</v>
      </c>
      <c r="AW101" s="1">
        <f t="shared" si="67"/>
        <v>2582.2824712825068</v>
      </c>
      <c r="AX101" s="7">
        <f t="shared" si="119"/>
        <v>3.3968360274015487E-2</v>
      </c>
      <c r="AY101" s="7">
        <f t="shared" si="119"/>
        <v>0.18779517832113476</v>
      </c>
      <c r="AZ101" s="7">
        <f t="shared" si="120"/>
        <v>0.11344995977674062</v>
      </c>
      <c r="BA101">
        <f t="shared" si="115"/>
        <v>0.14450700527054783</v>
      </c>
      <c r="BB101">
        <f t="shared" si="116"/>
        <v>1.1538494997053136E-4</v>
      </c>
      <c r="BC101">
        <f t="shared" si="116"/>
        <v>3.5267029000666805E-3</v>
      </c>
      <c r="BD101">
        <f t="shared" si="116"/>
        <v>1.2870893373344064E-3</v>
      </c>
      <c r="BE101">
        <f t="shared" si="117"/>
        <v>9.9481628126406285</v>
      </c>
      <c r="BF101">
        <f t="shared" si="117"/>
        <v>160.17793823103597</v>
      </c>
      <c r="BG101">
        <f t="shared" si="117"/>
        <v>16.618141173866274</v>
      </c>
      <c r="BH101">
        <f t="shared" si="111"/>
        <v>43.568351043037353</v>
      </c>
      <c r="BI101">
        <f t="shared" si="121"/>
        <v>43.568351043037353</v>
      </c>
      <c r="BJ101">
        <f t="shared" si="121"/>
        <v>43.568351043037353</v>
      </c>
      <c r="BK101" s="7">
        <f t="shared" si="118"/>
        <v>4.6120547601318201E-2</v>
      </c>
    </row>
    <row r="102" spans="1:63">
      <c r="A102">
        <f t="shared" si="68"/>
        <v>2056</v>
      </c>
      <c r="B102" s="4">
        <f t="shared" si="77"/>
        <v>1264.2125315786329</v>
      </c>
      <c r="C102" s="4">
        <f t="shared" si="78"/>
        <v>3449.4490600563936</v>
      </c>
      <c r="D102" s="4">
        <f t="shared" si="79"/>
        <v>6302.3726573095164</v>
      </c>
      <c r="E102" s="11">
        <f t="shared" si="80"/>
        <v>9.214240885731215E-4</v>
      </c>
      <c r="F102" s="11">
        <f t="shared" si="81"/>
        <v>1.8472521646052474E-3</v>
      </c>
      <c r="G102" s="11">
        <f t="shared" si="82"/>
        <v>4.0784173932587363E-3</v>
      </c>
      <c r="H102" s="4">
        <f t="shared" si="83"/>
        <v>87583.780683559729</v>
      </c>
      <c r="I102" s="4">
        <f t="shared" si="84"/>
        <v>46538.483189749291</v>
      </c>
      <c r="J102" s="4">
        <f t="shared" si="85"/>
        <v>13184.530690497077</v>
      </c>
      <c r="K102" s="4">
        <f t="shared" si="52"/>
        <v>69279.31696278404</v>
      </c>
      <c r="L102" s="4">
        <f t="shared" si="53"/>
        <v>13491.569923049814</v>
      </c>
      <c r="M102" s="4">
        <f t="shared" si="54"/>
        <v>2091.9947783801085</v>
      </c>
      <c r="N102" s="11">
        <f t="shared" si="86"/>
        <v>1.4915732782484703E-2</v>
      </c>
      <c r="O102" s="11">
        <f t="shared" si="87"/>
        <v>2.2767428295931369E-2</v>
      </c>
      <c r="P102" s="11">
        <f t="shared" si="88"/>
        <v>1.7005477223480447E-2</v>
      </c>
      <c r="Q102" s="4">
        <f t="shared" si="89"/>
        <v>6509.0781355410581</v>
      </c>
      <c r="R102" s="4">
        <f t="shared" si="90"/>
        <v>14502.667899223452</v>
      </c>
      <c r="S102" s="4">
        <f t="shared" si="91"/>
        <v>4469.9649994645579</v>
      </c>
      <c r="T102" s="4">
        <f t="shared" si="92"/>
        <v>74.318305110147762</v>
      </c>
      <c r="U102" s="4">
        <f t="shared" si="93"/>
        <v>311.62742971429407</v>
      </c>
      <c r="V102" s="4">
        <f t="shared" si="94"/>
        <v>339.03102843746598</v>
      </c>
      <c r="W102" s="11">
        <f t="shared" si="95"/>
        <v>-1.219247815263802E-2</v>
      </c>
      <c r="X102" s="11">
        <f t="shared" si="96"/>
        <v>-1.3228699347321071E-2</v>
      </c>
      <c r="Y102" s="11">
        <f t="shared" si="97"/>
        <v>-1.2203590333800474E-2</v>
      </c>
      <c r="Z102" s="4">
        <f t="shared" si="113"/>
        <v>13440.475658441836</v>
      </c>
      <c r="AA102" s="4">
        <f t="shared" si="98"/>
        <v>39431.620669019314</v>
      </c>
      <c r="AB102" s="4">
        <f t="shared" si="99"/>
        <v>6765.0041991761036</v>
      </c>
      <c r="AC102" s="12">
        <f t="shared" si="100"/>
        <v>2.144895320972283</v>
      </c>
      <c r="AD102" s="12">
        <f t="shared" si="101"/>
        <v>3.3847459082367322</v>
      </c>
      <c r="AE102" s="12">
        <f t="shared" si="102"/>
        <v>1.7219441500774824</v>
      </c>
      <c r="AF102" s="11">
        <f t="shared" si="103"/>
        <v>-2.9039671966837322E-3</v>
      </c>
      <c r="AG102" s="11">
        <f t="shared" si="104"/>
        <v>2.0567434751257441E-3</v>
      </c>
      <c r="AH102" s="11">
        <f t="shared" si="105"/>
        <v>8.257041531207765E-4</v>
      </c>
      <c r="AI102" s="1">
        <f t="shared" si="59"/>
        <v>148857.04678863651</v>
      </c>
      <c r="AJ102" s="1">
        <f t="shared" si="60"/>
        <v>73003.804887376071</v>
      </c>
      <c r="AK102" s="1">
        <f t="shared" si="61"/>
        <v>21125.407389394833</v>
      </c>
      <c r="AL102" s="16">
        <f t="shared" si="123"/>
        <v>26.697085332918213</v>
      </c>
      <c r="AM102" s="16">
        <f t="shared" si="123"/>
        <v>7.353221889065586</v>
      </c>
      <c r="AN102" s="16">
        <f t="shared" si="123"/>
        <v>1.6445978922821503</v>
      </c>
      <c r="AO102" s="7">
        <f t="shared" si="69"/>
        <v>1.1510996233539086E-2</v>
      </c>
      <c r="AP102" s="7">
        <f t="shared" si="70"/>
        <v>1.7726069188246707E-2</v>
      </c>
      <c r="AQ102" s="7">
        <f t="shared" si="71"/>
        <v>1.2830839476961807E-2</v>
      </c>
      <c r="AR102" s="1">
        <f t="shared" si="114"/>
        <v>87583.780683559729</v>
      </c>
      <c r="AS102" s="1">
        <f t="shared" si="107"/>
        <v>46538.483189749291</v>
      </c>
      <c r="AT102" s="1">
        <f t="shared" si="108"/>
        <v>13184.530690497077</v>
      </c>
      <c r="AU102" s="1">
        <f t="shared" si="65"/>
        <v>17516.756136711945</v>
      </c>
      <c r="AV102" s="1">
        <f t="shared" si="66"/>
        <v>9307.696637949859</v>
      </c>
      <c r="AW102" s="1">
        <f t="shared" si="67"/>
        <v>2636.9061380994153</v>
      </c>
      <c r="AX102" s="7">
        <f t="shared" si="119"/>
        <v>3.4971463763937616E-2</v>
      </c>
      <c r="AY102" s="7">
        <f t="shared" si="119"/>
        <v>0.19308799055947157</v>
      </c>
      <c r="AZ102" s="7">
        <f t="shared" si="120"/>
        <v>0.11693008222347451</v>
      </c>
      <c r="BA102">
        <f t="shared" si="115"/>
        <v>0.14881404236329976</v>
      </c>
      <c r="BB102">
        <f t="shared" si="116"/>
        <v>1.2230032777924018E-4</v>
      </c>
      <c r="BC102">
        <f t="shared" si="116"/>
        <v>3.7282972098294578E-3</v>
      </c>
      <c r="BD102">
        <f t="shared" si="116"/>
        <v>1.3672644128788509E-3</v>
      </c>
      <c r="BE102">
        <f t="shared" si="117"/>
        <v>10.711525085744439</v>
      </c>
      <c r="BF102">
        <f t="shared" si="117"/>
        <v>173.50929702603742</v>
      </c>
      <c r="BG102">
        <f t="shared" si="117"/>
        <v>18.026739613625676</v>
      </c>
      <c r="BH102">
        <f t="shared" si="111"/>
        <v>45.577747251228701</v>
      </c>
      <c r="BI102">
        <f t="shared" si="121"/>
        <v>45.577747251228693</v>
      </c>
      <c r="BJ102">
        <f t="shared" si="121"/>
        <v>45.577747251228701</v>
      </c>
      <c r="BK102" s="7">
        <f t="shared" si="118"/>
        <v>4.6027195832451823E-2</v>
      </c>
    </row>
    <row r="103" spans="1:63">
      <c r="A103">
        <f t="shared" si="68"/>
        <v>2057</v>
      </c>
      <c r="B103" s="4">
        <f t="shared" si="77"/>
        <v>1265.3191636643219</v>
      </c>
      <c r="C103" s="4">
        <f t="shared" si="78"/>
        <v>3455.5024621871344</v>
      </c>
      <c r="D103" s="4">
        <f t="shared" si="79"/>
        <v>6326.791178260667</v>
      </c>
      <c r="E103" s="11">
        <f t="shared" si="80"/>
        <v>8.7535288414446535E-4</v>
      </c>
      <c r="F103" s="11">
        <f t="shared" si="81"/>
        <v>1.7548895563749849E-3</v>
      </c>
      <c r="G103" s="11">
        <f t="shared" si="82"/>
        <v>3.8744965235957994E-3</v>
      </c>
      <c r="H103" s="4">
        <f t="shared" si="83"/>
        <v>88954.451495608155</v>
      </c>
      <c r="I103" s="4">
        <f t="shared" si="84"/>
        <v>47669.962821306755</v>
      </c>
      <c r="J103" s="4">
        <f t="shared" si="85"/>
        <v>13458.135356499955</v>
      </c>
      <c r="K103" s="4">
        <f t="shared" si="52"/>
        <v>70301.987079685932</v>
      </c>
      <c r="L103" s="4">
        <f t="shared" si="53"/>
        <v>13795.378050789874</v>
      </c>
      <c r="M103" s="4">
        <f t="shared" si="54"/>
        <v>2127.1660431504561</v>
      </c>
      <c r="N103" s="11">
        <f t="shared" si="86"/>
        <v>1.4761550225029785E-2</v>
      </c>
      <c r="O103" s="11">
        <f t="shared" si="87"/>
        <v>2.251836735627144E-2</v>
      </c>
      <c r="P103" s="11">
        <f t="shared" si="88"/>
        <v>1.6812310018087917E-2</v>
      </c>
      <c r="Q103" s="4">
        <f t="shared" si="89"/>
        <v>6530.34027604933</v>
      </c>
      <c r="R103" s="4">
        <f t="shared" si="90"/>
        <v>14658.752114634975</v>
      </c>
      <c r="S103" s="4">
        <f t="shared" si="91"/>
        <v>4507.0438383139917</v>
      </c>
      <c r="T103" s="4">
        <f t="shared" si="92"/>
        <v>73.412180798751194</v>
      </c>
      <c r="U103" s="4">
        <f t="shared" si="93"/>
        <v>307.50500413822522</v>
      </c>
      <c r="V103" s="4">
        <f t="shared" si="94"/>
        <v>334.89363265596808</v>
      </c>
      <c r="W103" s="11">
        <f t="shared" si="95"/>
        <v>-1.219247815263802E-2</v>
      </c>
      <c r="X103" s="11">
        <f t="shared" si="96"/>
        <v>-1.3228699347321071E-2</v>
      </c>
      <c r="Y103" s="11">
        <f t="shared" si="97"/>
        <v>-1.2203590333800474E-2</v>
      </c>
      <c r="Z103" s="4">
        <f t="shared" si="113"/>
        <v>13433.919167069531</v>
      </c>
      <c r="AA103" s="4">
        <f t="shared" si="98"/>
        <v>39691.039047543069</v>
      </c>
      <c r="AB103" s="4">
        <f t="shared" si="99"/>
        <v>6802.6280456385066</v>
      </c>
      <c r="AC103" s="12">
        <f t="shared" si="100"/>
        <v>2.1386666153198592</v>
      </c>
      <c r="AD103" s="12">
        <f t="shared" si="101"/>
        <v>3.3917074622984567</v>
      </c>
      <c r="AE103" s="12">
        <f t="shared" si="102"/>
        <v>1.7233659665136434</v>
      </c>
      <c r="AF103" s="11">
        <f t="shared" si="103"/>
        <v>-2.9039671966837322E-3</v>
      </c>
      <c r="AG103" s="11">
        <f t="shared" si="104"/>
        <v>2.0567434751257441E-3</v>
      </c>
      <c r="AH103" s="11">
        <f t="shared" si="105"/>
        <v>8.257041531207765E-4</v>
      </c>
      <c r="AI103" s="1">
        <f t="shared" si="59"/>
        <v>151488.09824648482</v>
      </c>
      <c r="AJ103" s="1">
        <f t="shared" si="60"/>
        <v>75011.121036588331</v>
      </c>
      <c r="AK103" s="1">
        <f t="shared" si="61"/>
        <v>21649.772788554765</v>
      </c>
      <c r="AL103" s="16">
        <f t="shared" si="123"/>
        <v>27.001322281144773</v>
      </c>
      <c r="AM103" s="16">
        <f t="shared" si="123"/>
        <v>7.4822621718280713</v>
      </c>
      <c r="AN103" s="16">
        <f t="shared" si="123"/>
        <v>1.6654884481265722</v>
      </c>
      <c r="AO103" s="7">
        <f t="shared" si="69"/>
        <v>1.1395886271203696E-2</v>
      </c>
      <c r="AP103" s="7">
        <f t="shared" si="70"/>
        <v>1.754880849636424E-2</v>
      </c>
      <c r="AQ103" s="7">
        <f t="shared" si="71"/>
        <v>1.2702531082192188E-2</v>
      </c>
      <c r="AR103" s="1">
        <f t="shared" si="114"/>
        <v>88954.451495608155</v>
      </c>
      <c r="AS103" s="1">
        <f t="shared" si="107"/>
        <v>47669.962821306755</v>
      </c>
      <c r="AT103" s="1">
        <f t="shared" si="108"/>
        <v>13458.135356499955</v>
      </c>
      <c r="AU103" s="1">
        <f t="shared" si="65"/>
        <v>17790.890299121631</v>
      </c>
      <c r="AV103" s="1">
        <f t="shared" si="66"/>
        <v>9533.9925642613507</v>
      </c>
      <c r="AW103" s="1">
        <f t="shared" si="67"/>
        <v>2691.6270712999913</v>
      </c>
      <c r="AX103" s="7">
        <f t="shared" si="119"/>
        <v>3.599986570809046E-2</v>
      </c>
      <c r="AY103" s="7">
        <f t="shared" si="119"/>
        <v>0.19847851000810132</v>
      </c>
      <c r="AZ103" s="7">
        <f t="shared" si="120"/>
        <v>0.12049184912387903</v>
      </c>
      <c r="BA103">
        <f t="shared" si="115"/>
        <v>0.15320321377582607</v>
      </c>
      <c r="BB103">
        <f t="shared" si="116"/>
        <v>1.2959903310005475E-4</v>
      </c>
      <c r="BC103">
        <f t="shared" si="116"/>
        <v>3.9393718935035972E-3</v>
      </c>
      <c r="BD103">
        <f t="shared" si="116"/>
        <v>1.4518285705291628E-3</v>
      </c>
      <c r="BE103">
        <f t="shared" si="117"/>
        <v>11.528410903776535</v>
      </c>
      <c r="BF103">
        <f t="shared" si="117"/>
        <v>187.78971170261727</v>
      </c>
      <c r="BG103">
        <f t="shared" si="117"/>
        <v>19.538905416615314</v>
      </c>
      <c r="BH103">
        <f t="shared" si="111"/>
        <v>47.675563149562997</v>
      </c>
      <c r="BI103">
        <f t="shared" si="121"/>
        <v>47.675563149562997</v>
      </c>
      <c r="BJ103">
        <f t="shared" si="121"/>
        <v>47.675563149562997</v>
      </c>
      <c r="BK103" s="7">
        <f t="shared" si="118"/>
        <v>4.593109373361523E-2</v>
      </c>
    </row>
    <row r="104" spans="1:63">
      <c r="A104">
        <f t="shared" si="68"/>
        <v>2058</v>
      </c>
      <c r="B104" s="4">
        <f t="shared" si="77"/>
        <v>1266.3713844046349</v>
      </c>
      <c r="C104" s="4">
        <f t="shared" si="78"/>
        <v>3461.2632861109082</v>
      </c>
      <c r="D104" s="4">
        <f t="shared" si="79"/>
        <v>6350.0786521650707</v>
      </c>
      <c r="E104" s="11">
        <f t="shared" si="80"/>
        <v>8.3158523993724209E-4</v>
      </c>
      <c r="F104" s="11">
        <f t="shared" si="81"/>
        <v>1.6671450785562356E-3</v>
      </c>
      <c r="G104" s="11">
        <f t="shared" si="82"/>
        <v>3.6807716974160093E-3</v>
      </c>
      <c r="H104" s="4">
        <f t="shared" si="83"/>
        <v>90329.040672651536</v>
      </c>
      <c r="I104" s="4">
        <f t="shared" si="84"/>
        <v>48812.889266902319</v>
      </c>
      <c r="J104" s="4">
        <f t="shared" si="85"/>
        <v>13732.184961609753</v>
      </c>
      <c r="K104" s="4">
        <f t="shared" si="52"/>
        <v>71329.028581231207</v>
      </c>
      <c r="L104" s="4">
        <f t="shared" si="53"/>
        <v>14102.622433484023</v>
      </c>
      <c r="M104" s="4">
        <f t="shared" si="54"/>
        <v>2162.5220274913827</v>
      </c>
      <c r="N104" s="11">
        <f t="shared" si="86"/>
        <v>1.4608996761089399E-2</v>
      </c>
      <c r="O104" s="11">
        <f t="shared" si="87"/>
        <v>2.2271544974192148E-2</v>
      </c>
      <c r="P104" s="11">
        <f t="shared" si="88"/>
        <v>1.6621168081717874E-2</v>
      </c>
      <c r="Q104" s="4">
        <f t="shared" si="89"/>
        <v>6550.4004717468852</v>
      </c>
      <c r="R104" s="4">
        <f t="shared" si="90"/>
        <v>14811.642191001492</v>
      </c>
      <c r="S104" s="4">
        <f t="shared" si="91"/>
        <v>4542.6991748591827</v>
      </c>
      <c r="T104" s="4">
        <f t="shared" si="92"/>
        <v>72.517104388224908</v>
      </c>
      <c r="U104" s="4">
        <f t="shared" si="93"/>
        <v>303.43711289068392</v>
      </c>
      <c r="V104" s="4">
        <f t="shared" si="94"/>
        <v>330.80672795763638</v>
      </c>
      <c r="W104" s="11">
        <f t="shared" si="95"/>
        <v>-1.219247815263802E-2</v>
      </c>
      <c r="X104" s="11">
        <f t="shared" si="96"/>
        <v>-1.3228699347321071E-2</v>
      </c>
      <c r="Y104" s="11">
        <f t="shared" si="97"/>
        <v>-1.2203590333800474E-2</v>
      </c>
      <c r="Z104" s="4">
        <f t="shared" si="113"/>
        <v>13424.34127991821</v>
      </c>
      <c r="AA104" s="4">
        <f t="shared" si="98"/>
        <v>39932.166539138147</v>
      </c>
      <c r="AB104" s="4">
        <f t="shared" si="99"/>
        <v>6837.0320206548095</v>
      </c>
      <c r="AC104" s="12">
        <f t="shared" si="100"/>
        <v>2.1324559976243278</v>
      </c>
      <c r="AD104" s="12">
        <f t="shared" si="101"/>
        <v>3.3986833344910745</v>
      </c>
      <c r="AE104" s="12">
        <f t="shared" si="102"/>
        <v>1.7247889569495407</v>
      </c>
      <c r="AF104" s="11">
        <f t="shared" si="103"/>
        <v>-2.9039671966837322E-3</v>
      </c>
      <c r="AG104" s="11">
        <f t="shared" si="104"/>
        <v>2.0567434751257441E-3</v>
      </c>
      <c r="AH104" s="11">
        <f t="shared" si="105"/>
        <v>8.257041531207765E-4</v>
      </c>
      <c r="AI104" s="1">
        <f t="shared" si="59"/>
        <v>154130.17872095795</v>
      </c>
      <c r="AJ104" s="1">
        <f t="shared" si="60"/>
        <v>77044.001497190853</v>
      </c>
      <c r="AK104" s="1">
        <f t="shared" si="61"/>
        <v>22176.422580999279</v>
      </c>
      <c r="AL104" s="16">
        <f t="shared" si="123"/>
        <v>27.305949239053938</v>
      </c>
      <c r="AM104" s="16">
        <f t="shared" si="123"/>
        <v>7.6122539099413427</v>
      </c>
      <c r="AN104" s="16">
        <f t="shared" si="123"/>
        <v>1.6864328077181385</v>
      </c>
      <c r="AO104" s="7">
        <f t="shared" si="69"/>
        <v>1.128192740849166E-2</v>
      </c>
      <c r="AP104" s="7">
        <f t="shared" si="70"/>
        <v>1.7373320411400599E-2</v>
      </c>
      <c r="AQ104" s="7">
        <f t="shared" si="71"/>
        <v>1.2575505771370267E-2</v>
      </c>
      <c r="AR104" s="1">
        <f t="shared" si="114"/>
        <v>90329.040672651536</v>
      </c>
      <c r="AS104" s="1">
        <f t="shared" si="107"/>
        <v>48812.889266902319</v>
      </c>
      <c r="AT104" s="1">
        <f t="shared" si="108"/>
        <v>13732.184961609753</v>
      </c>
      <c r="AU104" s="1">
        <f t="shared" si="65"/>
        <v>18065.808134530307</v>
      </c>
      <c r="AV104" s="1">
        <f t="shared" si="66"/>
        <v>9762.5778533804641</v>
      </c>
      <c r="AW104" s="1">
        <f t="shared" si="67"/>
        <v>2746.436992321951</v>
      </c>
      <c r="AX104" s="7">
        <f t="shared" si="119"/>
        <v>3.7053948759925674E-2</v>
      </c>
      <c r="AY104" s="7">
        <f t="shared" si="119"/>
        <v>0.20396576055506332</v>
      </c>
      <c r="AZ104" s="7">
        <f t="shared" si="120"/>
        <v>0.12413575201357024</v>
      </c>
      <c r="BA104">
        <f t="shared" si="115"/>
        <v>0.1576737256088741</v>
      </c>
      <c r="BB104">
        <f t="shared" si="116"/>
        <v>1.3729951187031975E-4</v>
      </c>
      <c r="BC104">
        <f t="shared" si="116"/>
        <v>4.1602031478805424E-3</v>
      </c>
      <c r="BD104">
        <f t="shared" si="116"/>
        <v>1.540968492797461E-3</v>
      </c>
      <c r="BE104">
        <f t="shared" si="117"/>
        <v>12.402133192069314</v>
      </c>
      <c r="BF104">
        <f t="shared" si="117"/>
        <v>203.07153558531138</v>
      </c>
      <c r="BG104">
        <f t="shared" si="117"/>
        <v>21.160864363107741</v>
      </c>
      <c r="BH104">
        <f t="shared" si="111"/>
        <v>49.865353909388467</v>
      </c>
      <c r="BI104">
        <f t="shared" si="121"/>
        <v>49.865353909388475</v>
      </c>
      <c r="BJ104">
        <f t="shared" si="121"/>
        <v>49.86535390938846</v>
      </c>
      <c r="BK104" s="7">
        <f t="shared" si="118"/>
        <v>4.5832443785626981E-2</v>
      </c>
    </row>
    <row r="105" spans="1:63">
      <c r="A105">
        <f t="shared" si="68"/>
        <v>2059</v>
      </c>
      <c r="B105" s="4">
        <f t="shared" si="77"/>
        <v>1267.3718253686072</v>
      </c>
      <c r="C105" s="4">
        <f t="shared" si="78"/>
        <v>3466.7451927612838</v>
      </c>
      <c r="D105" s="4">
        <f t="shared" si="79"/>
        <v>6372.2831824553632</v>
      </c>
      <c r="E105" s="11">
        <f t="shared" si="80"/>
        <v>7.9000597794037992E-4</v>
      </c>
      <c r="F105" s="11">
        <f t="shared" si="81"/>
        <v>1.5837878246284238E-3</v>
      </c>
      <c r="G105" s="11">
        <f t="shared" si="82"/>
        <v>3.4967331125452085E-3</v>
      </c>
      <c r="H105" s="4">
        <f t="shared" si="83"/>
        <v>91707.415566816024</v>
      </c>
      <c r="I105" s="4">
        <f t="shared" si="84"/>
        <v>49967.100224763701</v>
      </c>
      <c r="J105" s="4">
        <f t="shared" si="85"/>
        <v>14006.639674545488</v>
      </c>
      <c r="K105" s="4">
        <f t="shared" si="52"/>
        <v>72360.307946835965</v>
      </c>
      <c r="L105" s="4">
        <f t="shared" si="53"/>
        <v>14413.260117616144</v>
      </c>
      <c r="M105" s="4">
        <f t="shared" si="54"/>
        <v>2198.0566891800404</v>
      </c>
      <c r="N105" s="11">
        <f t="shared" si="86"/>
        <v>1.44580598687154E-2</v>
      </c>
      <c r="O105" s="11">
        <f t="shared" si="87"/>
        <v>2.2026944676230675E-2</v>
      </c>
      <c r="P105" s="11">
        <f t="shared" si="88"/>
        <v>1.6432046118799226E-2</v>
      </c>
      <c r="Q105" s="4">
        <f t="shared" si="89"/>
        <v>6569.2719048180043</v>
      </c>
      <c r="R105" s="4">
        <f t="shared" si="90"/>
        <v>14961.300777134318</v>
      </c>
      <c r="S105" s="4">
        <f t="shared" si="91"/>
        <v>4576.9454188268464</v>
      </c>
      <c r="T105" s="4">
        <f t="shared" si="92"/>
        <v>71.632941177278909</v>
      </c>
      <c r="U105" s="4">
        <f t="shared" si="93"/>
        <v>299.42303455343392</v>
      </c>
      <c r="V105" s="4">
        <f t="shared" si="94"/>
        <v>326.76969816997644</v>
      </c>
      <c r="W105" s="11">
        <f t="shared" si="95"/>
        <v>-1.219247815263802E-2</v>
      </c>
      <c r="X105" s="11">
        <f t="shared" si="96"/>
        <v>-1.3228699347321071E-2</v>
      </c>
      <c r="Y105" s="11">
        <f t="shared" si="97"/>
        <v>-1.2203590333800474E-2</v>
      </c>
      <c r="Z105" s="4">
        <f t="shared" si="113"/>
        <v>13411.79404281485</v>
      </c>
      <c r="AA105" s="4">
        <f t="shared" si="98"/>
        <v>40154.847173147631</v>
      </c>
      <c r="AB105" s="4">
        <f t="shared" si="99"/>
        <v>6868.2357055837474</v>
      </c>
      <c r="AC105" s="12">
        <f t="shared" si="100"/>
        <v>2.1262634153588551</v>
      </c>
      <c r="AD105" s="12">
        <f t="shared" si="101"/>
        <v>3.4056735542633074</v>
      </c>
      <c r="AE105" s="12">
        <f t="shared" si="102"/>
        <v>1.7262131223545507</v>
      </c>
      <c r="AF105" s="11">
        <f t="shared" si="103"/>
        <v>-2.9039671966837322E-3</v>
      </c>
      <c r="AG105" s="11">
        <f t="shared" si="104"/>
        <v>2.0567434751257441E-3</v>
      </c>
      <c r="AH105" s="11">
        <f t="shared" si="105"/>
        <v>8.257041531207765E-4</v>
      </c>
      <c r="AI105" s="1">
        <f t="shared" si="59"/>
        <v>156782.96898339246</v>
      </c>
      <c r="AJ105" s="1">
        <f t="shared" si="60"/>
        <v>79102.179200852246</v>
      </c>
      <c r="AK105" s="1">
        <f t="shared" si="61"/>
        <v>22705.2173152213</v>
      </c>
      <c r="AL105" s="16">
        <f t="shared" si="123"/>
        <v>27.610932338817552</v>
      </c>
      <c r="AM105" s="16">
        <f t="shared" si="123"/>
        <v>7.7431815349093869</v>
      </c>
      <c r="AN105" s="16">
        <f t="shared" si="123"/>
        <v>1.7074284757695612</v>
      </c>
      <c r="AO105" s="7">
        <f t="shared" si="69"/>
        <v>1.1169108134406743E-2</v>
      </c>
      <c r="AP105" s="7">
        <f t="shared" si="70"/>
        <v>1.7199587207286593E-2</v>
      </c>
      <c r="AQ105" s="7">
        <f t="shared" si="71"/>
        <v>1.2449750713656563E-2</v>
      </c>
      <c r="AR105" s="1">
        <f t="shared" si="114"/>
        <v>91707.415566816024</v>
      </c>
      <c r="AS105" s="1">
        <f t="shared" si="107"/>
        <v>49967.100224763701</v>
      </c>
      <c r="AT105" s="1">
        <f t="shared" si="108"/>
        <v>14006.639674545488</v>
      </c>
      <c r="AU105" s="1">
        <f t="shared" si="65"/>
        <v>18341.483113363207</v>
      </c>
      <c r="AV105" s="1">
        <f t="shared" si="66"/>
        <v>9993.4200449527416</v>
      </c>
      <c r="AW105" s="1">
        <f t="shared" si="67"/>
        <v>2801.3279349090976</v>
      </c>
      <c r="AX105" s="7">
        <f t="shared" si="119"/>
        <v>3.8134094756120743E-2</v>
      </c>
      <c r="AY105" s="7">
        <f t="shared" si="119"/>
        <v>0.20954864229403683</v>
      </c>
      <c r="AZ105" s="7">
        <f t="shared" si="120"/>
        <v>0.12786222423137833</v>
      </c>
      <c r="BA105">
        <f t="shared" si="115"/>
        <v>0.16222467430726056</v>
      </c>
      <c r="BB105">
        <f t="shared" si="116"/>
        <v>1.4542091828687956E-4</v>
      </c>
      <c r="BC105">
        <f t="shared" si="116"/>
        <v>4.3910633487274199E-3</v>
      </c>
      <c r="BD105">
        <f t="shared" si="116"/>
        <v>1.6348748385395272E-3</v>
      </c>
      <c r="BE105">
        <f t="shared" si="117"/>
        <v>13.33617658544286</v>
      </c>
      <c r="BF105">
        <f t="shared" si="117"/>
        <v>219.40870243914952</v>
      </c>
      <c r="BG105">
        <f t="shared" si="117"/>
        <v>22.89910277640389</v>
      </c>
      <c r="BH105">
        <f t="shared" si="111"/>
        <v>52.150804939290907</v>
      </c>
      <c r="BI105">
        <f t="shared" si="121"/>
        <v>52.150804939290914</v>
      </c>
      <c r="BJ105">
        <f t="shared" si="121"/>
        <v>52.150804939290907</v>
      </c>
      <c r="BK105" s="7">
        <f t="shared" si="118"/>
        <v>4.5731437017879378E-2</v>
      </c>
    </row>
    <row r="106" spans="1:63">
      <c r="A106">
        <f t="shared" si="68"/>
        <v>2060</v>
      </c>
      <c r="B106" s="4">
        <f t="shared" si="77"/>
        <v>1268.322995121006</v>
      </c>
      <c r="C106" s="4">
        <f t="shared" si="78"/>
        <v>3471.9612521472991</v>
      </c>
      <c r="D106" s="4">
        <f t="shared" si="79"/>
        <v>6393.4512473816394</v>
      </c>
      <c r="E106" s="11">
        <f t="shared" si="80"/>
        <v>7.5050567904336087E-4</v>
      </c>
      <c r="F106" s="11">
        <f t="shared" si="81"/>
        <v>1.5045984333970025E-3</v>
      </c>
      <c r="G106" s="11">
        <f t="shared" si="82"/>
        <v>3.3218964569179479E-3</v>
      </c>
      <c r="H106" s="4">
        <f t="shared" si="83"/>
        <v>93089.443602439991</v>
      </c>
      <c r="I106" s="4">
        <f t="shared" si="84"/>
        <v>51132.429163687601</v>
      </c>
      <c r="J106" s="4">
        <f t="shared" si="85"/>
        <v>14281.461075091902</v>
      </c>
      <c r="K106" s="4">
        <f t="shared" si="52"/>
        <v>73395.691760330083</v>
      </c>
      <c r="L106" s="4">
        <f t="shared" si="53"/>
        <v>14727.246489880554</v>
      </c>
      <c r="M106" s="4">
        <f t="shared" si="54"/>
        <v>2233.763975433566</v>
      </c>
      <c r="N106" s="11">
        <f t="shared" si="86"/>
        <v>1.4308725914417453E-2</v>
      </c>
      <c r="O106" s="11">
        <f t="shared" si="87"/>
        <v>2.1784549068163184E-2</v>
      </c>
      <c r="P106" s="11">
        <f t="shared" si="88"/>
        <v>1.6244934186318005E-2</v>
      </c>
      <c r="Q106" s="4">
        <f t="shared" si="89"/>
        <v>6586.9678937319622</v>
      </c>
      <c r="R106" s="4">
        <f t="shared" si="90"/>
        <v>15107.692712978122</v>
      </c>
      <c r="S106" s="4">
        <f t="shared" si="91"/>
        <v>4609.7976353041677</v>
      </c>
      <c r="T106" s="4">
        <f t="shared" si="92"/>
        <v>70.759558106965727</v>
      </c>
      <c r="U106" s="4">
        <f t="shared" si="93"/>
        <v>295.46205725166402</v>
      </c>
      <c r="V106" s="4">
        <f t="shared" si="94"/>
        <v>322.78193464001043</v>
      </c>
      <c r="W106" s="11">
        <f t="shared" si="95"/>
        <v>-1.219247815263802E-2</v>
      </c>
      <c r="X106" s="11">
        <f t="shared" si="96"/>
        <v>-1.3228699347321071E-2</v>
      </c>
      <c r="Y106" s="11">
        <f t="shared" si="97"/>
        <v>-1.2203590333800474E-2</v>
      </c>
      <c r="Z106" s="4">
        <f t="shared" si="113"/>
        <v>13396.329582956641</v>
      </c>
      <c r="AA106" s="4">
        <f t="shared" si="98"/>
        <v>40358.947845692906</v>
      </c>
      <c r="AB106" s="4">
        <f t="shared" si="99"/>
        <v>6896.261097276134</v>
      </c>
      <c r="AC106" s="12">
        <f t="shared" si="100"/>
        <v>2.1200888161491442</v>
      </c>
      <c r="AD106" s="12">
        <f t="shared" si="101"/>
        <v>3.4126781511244468</v>
      </c>
      <c r="AE106" s="12">
        <f t="shared" si="102"/>
        <v>1.7276384636988504</v>
      </c>
      <c r="AF106" s="11">
        <f t="shared" si="103"/>
        <v>-2.9039671966837322E-3</v>
      </c>
      <c r="AG106" s="11">
        <f t="shared" si="104"/>
        <v>2.0567434751257441E-3</v>
      </c>
      <c r="AH106" s="11">
        <f t="shared" si="105"/>
        <v>8.257041531207765E-4</v>
      </c>
      <c r="AI106" s="1">
        <f t="shared" si="59"/>
        <v>159446.15519841644</v>
      </c>
      <c r="AJ106" s="1">
        <f t="shared" si="60"/>
        <v>81185.381325719762</v>
      </c>
      <c r="AK106" s="1">
        <f t="shared" si="61"/>
        <v>23236.023518608268</v>
      </c>
      <c r="AL106" s="16">
        <f t="shared" si="123"/>
        <v>27.916237932911752</v>
      </c>
      <c r="AM106" s="16">
        <f t="shared" si="123"/>
        <v>7.8750292657201975</v>
      </c>
      <c r="AN106" s="16">
        <f t="shared" si="123"/>
        <v>1.7284729640654435</v>
      </c>
      <c r="AO106" s="7">
        <f t="shared" si="69"/>
        <v>1.1057417053062676E-2</v>
      </c>
      <c r="AP106" s="7">
        <f t="shared" si="70"/>
        <v>1.7027591335213726E-2</v>
      </c>
      <c r="AQ106" s="7">
        <f t="shared" si="71"/>
        <v>1.2325253206519997E-2</v>
      </c>
      <c r="AR106" s="1">
        <f t="shared" si="114"/>
        <v>93089.443602439991</v>
      </c>
      <c r="AS106" s="1">
        <f t="shared" si="107"/>
        <v>51132.429163687601</v>
      </c>
      <c r="AT106" s="1">
        <f t="shared" si="108"/>
        <v>14281.461075091902</v>
      </c>
      <c r="AU106" s="1">
        <f t="shared" si="65"/>
        <v>18617.888720487997</v>
      </c>
      <c r="AV106" s="1">
        <f t="shared" si="66"/>
        <v>10226.48583273752</v>
      </c>
      <c r="AW106" s="1">
        <f t="shared" si="67"/>
        <v>2856.2922150183804</v>
      </c>
      <c r="AX106" s="7">
        <f t="shared" si="119"/>
        <v>3.9240684431485567E-2</v>
      </c>
      <c r="AY106" s="7">
        <f t="shared" si="119"/>
        <v>0.21522593084763827</v>
      </c>
      <c r="AZ106" s="7">
        <f t="shared" si="120"/>
        <v>0.13167163847118288</v>
      </c>
      <c r="BA106">
        <f t="shared" si="115"/>
        <v>0.16685504611730687</v>
      </c>
      <c r="BB106">
        <f t="shared" si="116"/>
        <v>1.5398313146514338E-4</v>
      </c>
      <c r="BC106">
        <f t="shared" si="116"/>
        <v>4.6322201309232378E-3</v>
      </c>
      <c r="BD106">
        <f t="shared" si="116"/>
        <v>1.7337420377685885E-3</v>
      </c>
      <c r="BE106">
        <f t="shared" si="117"/>
        <v>14.334204032251568</v>
      </c>
      <c r="BF106">
        <f t="shared" si="117"/>
        <v>236.85666771504015</v>
      </c>
      <c r="BG106">
        <f t="shared" si="117"/>
        <v>24.760369426642612</v>
      </c>
      <c r="BH106">
        <f t="shared" si="111"/>
        <v>54.535736190803803</v>
      </c>
      <c r="BI106">
        <f t="shared" si="121"/>
        <v>54.535736190803803</v>
      </c>
      <c r="BJ106">
        <f t="shared" si="121"/>
        <v>54.535736190803789</v>
      </c>
      <c r="BK106" s="7">
        <f t="shared" si="118"/>
        <v>4.5628253714654371E-2</v>
      </c>
    </row>
    <row r="107" spans="1:63">
      <c r="A107">
        <f t="shared" si="68"/>
        <v>2061</v>
      </c>
      <c r="B107" s="4">
        <f t="shared" si="77"/>
        <v>1269.2272845511707</v>
      </c>
      <c r="C107" s="4">
        <f t="shared" si="78"/>
        <v>3476.9239642350558</v>
      </c>
      <c r="D107" s="4">
        <f t="shared" si="79"/>
        <v>6413.627711275486</v>
      </c>
      <c r="E107" s="11">
        <f t="shared" si="80"/>
        <v>7.1298039509119283E-4</v>
      </c>
      <c r="F107" s="11">
        <f t="shared" si="81"/>
        <v>1.4293685117271523E-3</v>
      </c>
      <c r="G107" s="11">
        <f t="shared" si="82"/>
        <v>3.1558016340720503E-3</v>
      </c>
      <c r="H107" s="4">
        <f t="shared" si="83"/>
        <v>94474.992207239236</v>
      </c>
      <c r="I107" s="4">
        <f t="shared" si="84"/>
        <v>52308.705309051395</v>
      </c>
      <c r="J107" s="4">
        <f t="shared" si="85"/>
        <v>14556.612011995963</v>
      </c>
      <c r="K107" s="4">
        <f t="shared" si="52"/>
        <v>74435.046706900772</v>
      </c>
      <c r="L107" s="4">
        <f t="shared" si="53"/>
        <v>15044.535298188388</v>
      </c>
      <c r="M107" s="4">
        <f t="shared" si="54"/>
        <v>2269.6378192336756</v>
      </c>
      <c r="N107" s="11">
        <f t="shared" si="86"/>
        <v>1.4160980319725791E-2</v>
      </c>
      <c r="O107" s="11">
        <f t="shared" si="87"/>
        <v>2.1544340181027799E-2</v>
      </c>
      <c r="P107" s="11">
        <f t="shared" si="88"/>
        <v>1.6059818402768711E-2</v>
      </c>
      <c r="Q107" s="4">
        <f t="shared" si="89"/>
        <v>6603.5018782092711</v>
      </c>
      <c r="R107" s="4">
        <f t="shared" si="90"/>
        <v>15250.784990136435</v>
      </c>
      <c r="S107" s="4">
        <f t="shared" si="91"/>
        <v>4641.2714585309532</v>
      </c>
      <c r="T107" s="4">
        <f t="shared" si="92"/>
        <v>69.896823740656231</v>
      </c>
      <c r="U107" s="4">
        <f t="shared" si="93"/>
        <v>291.55347852774077</v>
      </c>
      <c r="V107" s="4">
        <f t="shared" si="94"/>
        <v>318.84283614251217</v>
      </c>
      <c r="W107" s="11">
        <f t="shared" si="95"/>
        <v>-1.219247815263802E-2</v>
      </c>
      <c r="X107" s="11">
        <f t="shared" si="96"/>
        <v>-1.3228699347321071E-2</v>
      </c>
      <c r="Y107" s="11">
        <f t="shared" si="97"/>
        <v>-1.2203590333800474E-2</v>
      </c>
      <c r="Z107" s="4">
        <f t="shared" si="113"/>
        <v>13378.000075554291</v>
      </c>
      <c r="AA107" s="4">
        <f t="shared" si="98"/>
        <v>40544.358589128336</v>
      </c>
      <c r="AB107" s="4">
        <f t="shared" si="99"/>
        <v>6921.1324807295032</v>
      </c>
      <c r="AC107" s="12">
        <f t="shared" si="100"/>
        <v>2.1139321477729909</v>
      </c>
      <c r="AD107" s="12">
        <f t="shared" si="101"/>
        <v>3.4196971546444761</v>
      </c>
      <c r="AE107" s="12">
        <f t="shared" si="102"/>
        <v>1.7290649819534178</v>
      </c>
      <c r="AF107" s="11">
        <f t="shared" si="103"/>
        <v>-2.9039671966837322E-3</v>
      </c>
      <c r="AG107" s="11">
        <f t="shared" si="104"/>
        <v>2.0567434751257441E-3</v>
      </c>
      <c r="AH107" s="11">
        <f t="shared" si="105"/>
        <v>8.257041531207765E-4</v>
      </c>
      <c r="AI107" s="1">
        <f t="shared" si="59"/>
        <v>162119.4283990628</v>
      </c>
      <c r="AJ107" s="1">
        <f t="shared" si="60"/>
        <v>83293.329025885309</v>
      </c>
      <c r="AK107" s="1">
        <f t="shared" si="61"/>
        <v>23768.713381765821</v>
      </c>
      <c r="AL107" s="16">
        <f t="shared" si="123"/>
        <v>28.22183260343472</v>
      </c>
      <c r="AM107" s="16">
        <f t="shared" si="123"/>
        <v>8.0077811180088343</v>
      </c>
      <c r="AN107" s="16">
        <f t="shared" si="123"/>
        <v>1.7495637923387468</v>
      </c>
      <c r="AO107" s="7">
        <f t="shared" si="69"/>
        <v>1.0946842882532049E-2</v>
      </c>
      <c r="AP107" s="7">
        <f t="shared" si="70"/>
        <v>1.6857315421861589E-2</v>
      </c>
      <c r="AQ107" s="7">
        <f t="shared" si="71"/>
        <v>1.2202000674454797E-2</v>
      </c>
      <c r="AR107" s="1">
        <f t="shared" si="114"/>
        <v>94474.992207239236</v>
      </c>
      <c r="AS107" s="1">
        <f t="shared" si="107"/>
        <v>52308.705309051395</v>
      </c>
      <c r="AT107" s="1">
        <f t="shared" si="108"/>
        <v>14556.612011995963</v>
      </c>
      <c r="AU107" s="1">
        <f t="shared" si="65"/>
        <v>18894.998441447849</v>
      </c>
      <c r="AV107" s="1">
        <f t="shared" si="66"/>
        <v>10461.74106181028</v>
      </c>
      <c r="AW107" s="1">
        <f t="shared" si="67"/>
        <v>2911.3224023991929</v>
      </c>
      <c r="AX107" s="7">
        <f t="shared" si="119"/>
        <v>4.0374097131765888E-2</v>
      </c>
      <c r="AY107" s="7">
        <f t="shared" si="119"/>
        <v>0.22099627705212802</v>
      </c>
      <c r="AZ107" s="7">
        <f t="shared" si="120"/>
        <v>0.13556430439870518</v>
      </c>
      <c r="BA107">
        <f t="shared" si="115"/>
        <v>0.17156371687477576</v>
      </c>
      <c r="BB107">
        <f t="shared" si="116"/>
        <v>1.6300677192052668E-4</v>
      </c>
      <c r="BC107">
        <f t="shared" si="116"/>
        <v>4.8839354470900931E-3</v>
      </c>
      <c r="BD107">
        <f t="shared" si="116"/>
        <v>1.8377680627104796E-3</v>
      </c>
      <c r="BE107">
        <f t="shared" si="117"/>
        <v>15.400063506918981</v>
      </c>
      <c r="BF107">
        <f t="shared" si="117"/>
        <v>255.47234005026584</v>
      </c>
      <c r="BG107">
        <f t="shared" si="117"/>
        <v>26.751676656913919</v>
      </c>
      <c r="BH107">
        <f t="shared" si="111"/>
        <v>57.02410659823326</v>
      </c>
      <c r="BI107">
        <f t="shared" si="121"/>
        <v>57.024106598233253</v>
      </c>
      <c r="BJ107">
        <f t="shared" si="121"/>
        <v>57.02410659823326</v>
      </c>
      <c r="BK107" s="7">
        <f t="shared" si="118"/>
        <v>4.5523064078219572E-2</v>
      </c>
    </row>
    <row r="108" spans="1:63">
      <c r="A108">
        <f t="shared" si="68"/>
        <v>2062</v>
      </c>
      <c r="B108" s="4">
        <f t="shared" si="77"/>
        <v>1270.0869720134303</v>
      </c>
      <c r="C108" s="4">
        <f t="shared" si="78"/>
        <v>3481.6452795855957</v>
      </c>
      <c r="D108" s="4">
        <f t="shared" si="79"/>
        <v>6432.8558412464799</v>
      </c>
      <c r="E108" s="11">
        <f t="shared" si="80"/>
        <v>6.7733137533663318E-4</v>
      </c>
      <c r="F108" s="11">
        <f t="shared" si="81"/>
        <v>1.3579000861407946E-3</v>
      </c>
      <c r="G108" s="11">
        <f t="shared" si="82"/>
        <v>2.9980115523684475E-3</v>
      </c>
      <c r="H108" s="4">
        <f t="shared" si="83"/>
        <v>95863.928752511507</v>
      </c>
      <c r="I108" s="4">
        <f t="shared" si="84"/>
        <v>53495.753646961188</v>
      </c>
      <c r="J108" s="4">
        <f t="shared" si="85"/>
        <v>14832.056469175121</v>
      </c>
      <c r="K108" s="4">
        <f t="shared" si="52"/>
        <v>75478.239573264291</v>
      </c>
      <c r="L108" s="4">
        <f t="shared" si="53"/>
        <v>15365.078677207617</v>
      </c>
      <c r="M108" s="4">
        <f t="shared" si="54"/>
        <v>2305.672136172283</v>
      </c>
      <c r="N108" s="11">
        <f t="shared" si="86"/>
        <v>1.401480770840724E-2</v>
      </c>
      <c r="O108" s="11">
        <f t="shared" si="87"/>
        <v>2.1306299773701021E-2</v>
      </c>
      <c r="P108" s="11">
        <f t="shared" si="88"/>
        <v>1.5876681571500351E-2</v>
      </c>
      <c r="Q108" s="4">
        <f t="shared" si="89"/>
        <v>6618.8874054727612</v>
      </c>
      <c r="R108" s="4">
        <f t="shared" si="90"/>
        <v>15390.546717735975</v>
      </c>
      <c r="S108" s="4">
        <f t="shared" si="91"/>
        <v>4671.3830130326605</v>
      </c>
      <c r="T108" s="4">
        <f t="shared" si="92"/>
        <v>69.044608244259493</v>
      </c>
      <c r="U108" s="4">
        <f t="shared" si="93"/>
        <v>287.69660521663167</v>
      </c>
      <c r="V108" s="4">
        <f t="shared" si="94"/>
        <v>314.95180878936191</v>
      </c>
      <c r="W108" s="11">
        <f t="shared" si="95"/>
        <v>-1.219247815263802E-2</v>
      </c>
      <c r="X108" s="11">
        <f t="shared" si="96"/>
        <v>-1.3228699347321071E-2</v>
      </c>
      <c r="Y108" s="11">
        <f t="shared" si="97"/>
        <v>-1.2203590333800474E-2</v>
      </c>
      <c r="Z108" s="4">
        <f t="shared" si="113"/>
        <v>13356.857713839408</v>
      </c>
      <c r="AA108" s="4">
        <f t="shared" si="98"/>
        <v>40710.992812786688</v>
      </c>
      <c r="AB108" s="4">
        <f t="shared" si="99"/>
        <v>6942.8763128593164</v>
      </c>
      <c r="AC108" s="12">
        <f t="shared" si="100"/>
        <v>2.1077933581598431</v>
      </c>
      <c r="AD108" s="12">
        <f t="shared" si="101"/>
        <v>3.426730594454197</v>
      </c>
      <c r="AE108" s="12">
        <f t="shared" si="102"/>
        <v>1.7304926780900325</v>
      </c>
      <c r="AF108" s="11">
        <f t="shared" si="103"/>
        <v>-2.9039671966837322E-3</v>
      </c>
      <c r="AG108" s="11">
        <f t="shared" si="104"/>
        <v>2.0567434751257441E-3</v>
      </c>
      <c r="AH108" s="11">
        <f t="shared" si="105"/>
        <v>8.257041531207765E-4</v>
      </c>
      <c r="AI108" s="1">
        <f t="shared" si="59"/>
        <v>164802.48400060437</v>
      </c>
      <c r="AJ108" s="1">
        <f t="shared" si="60"/>
        <v>85425.737185107049</v>
      </c>
      <c r="AK108" s="1">
        <f t="shared" si="61"/>
        <v>24303.164445988434</v>
      </c>
      <c r="AL108" s="16">
        <f t="shared" si="123"/>
        <v>28.527683171127968</v>
      </c>
      <c r="AM108" s="16">
        <f t="shared" si="123"/>
        <v>8.1414209132229818</v>
      </c>
      <c r="AN108" s="16">
        <f t="shared" si="123"/>
        <v>1.7706984891271249</v>
      </c>
      <c r="AO108" s="7">
        <f t="shared" si="69"/>
        <v>1.0837374453706729E-2</v>
      </c>
      <c r="AP108" s="7">
        <f t="shared" si="70"/>
        <v>1.6688742267642973E-2</v>
      </c>
      <c r="AQ108" s="7">
        <f t="shared" si="71"/>
        <v>1.2079980667710249E-2</v>
      </c>
      <c r="AR108" s="1">
        <f t="shared" si="114"/>
        <v>95863.928752511507</v>
      </c>
      <c r="AS108" s="1">
        <f t="shared" si="107"/>
        <v>53495.753646961188</v>
      </c>
      <c r="AT108" s="1">
        <f t="shared" si="108"/>
        <v>14832.056469175121</v>
      </c>
      <c r="AU108" s="1">
        <f t="shared" si="65"/>
        <v>19172.785750502302</v>
      </c>
      <c r="AV108" s="1">
        <f t="shared" si="66"/>
        <v>10699.150729392239</v>
      </c>
      <c r="AW108" s="1">
        <f t="shared" si="67"/>
        <v>2966.4112938350245</v>
      </c>
      <c r="AX108" s="7">
        <f t="shared" si="119"/>
        <v>4.1534710524572895E-2</v>
      </c>
      <c r="AY108" s="7">
        <f t="shared" si="119"/>
        <v>0.2268582070137318</v>
      </c>
      <c r="AZ108" s="7">
        <f t="shared" si="120"/>
        <v>0.1395404663424589</v>
      </c>
      <c r="BA108">
        <f t="shared" si="115"/>
        <v>0.1763494521329175</v>
      </c>
      <c r="BB108">
        <f t="shared" si="116"/>
        <v>1.7251321783600665E-4</v>
      </c>
      <c r="BC108">
        <f t="shared" si="116"/>
        <v>5.14646460894852E-3</v>
      </c>
      <c r="BD108">
        <f t="shared" si="116"/>
        <v>1.9471541747070904E-3</v>
      </c>
      <c r="BE108">
        <f t="shared" si="117"/>
        <v>16.537794823497439</v>
      </c>
      <c r="BF108">
        <f t="shared" si="117"/>
        <v>275.31400287311448</v>
      </c>
      <c r="BG108">
        <f t="shared" si="117"/>
        <v>28.880300673445642</v>
      </c>
      <c r="BH108">
        <f t="shared" si="111"/>
        <v>59.62001865690786</v>
      </c>
      <c r="BI108">
        <f t="shared" si="121"/>
        <v>59.620018656907853</v>
      </c>
      <c r="BJ108">
        <f t="shared" si="121"/>
        <v>59.62001865690786</v>
      </c>
      <c r="BK108" s="7">
        <f t="shared" si="118"/>
        <v>4.541602885141291E-2</v>
      </c>
    </row>
    <row r="109" spans="1:63">
      <c r="A109">
        <f t="shared" si="68"/>
        <v>2063</v>
      </c>
      <c r="B109" s="4">
        <f t="shared" si="77"/>
        <v>1270.9042282812038</v>
      </c>
      <c r="C109" s="4">
        <f t="shared" si="78"/>
        <v>3486.1366196894041</v>
      </c>
      <c r="D109" s="4">
        <f t="shared" si="79"/>
        <v>6451.1773285669187</v>
      </c>
      <c r="E109" s="11">
        <f t="shared" si="80"/>
        <v>6.4346480656980146E-4</v>
      </c>
      <c r="F109" s="11">
        <f t="shared" si="81"/>
        <v>1.2900050818337547E-3</v>
      </c>
      <c r="G109" s="11">
        <f t="shared" si="82"/>
        <v>2.8481109747500251E-3</v>
      </c>
      <c r="H109" s="4">
        <f t="shared" si="83"/>
        <v>97256.120501744663</v>
      </c>
      <c r="I109" s="4">
        <f t="shared" si="84"/>
        <v>54693.394946671651</v>
      </c>
      <c r="J109" s="4">
        <f t="shared" si="85"/>
        <v>15107.759440157206</v>
      </c>
      <c r="K109" s="4">
        <f t="shared" si="52"/>
        <v>76525.137250724059</v>
      </c>
      <c r="L109" s="4">
        <f t="shared" si="53"/>
        <v>15688.827178420946</v>
      </c>
      <c r="M109" s="4">
        <f t="shared" si="54"/>
        <v>2341.8608217848014</v>
      </c>
      <c r="N109" s="11">
        <f t="shared" si="86"/>
        <v>1.3870192036521622E-2</v>
      </c>
      <c r="O109" s="11">
        <f t="shared" si="87"/>
        <v>2.107040959663764E-2</v>
      </c>
      <c r="P109" s="11">
        <f t="shared" si="88"/>
        <v>1.5695503729596272E-2</v>
      </c>
      <c r="Q109" s="4">
        <f t="shared" si="89"/>
        <v>6633.1381176645964</v>
      </c>
      <c r="R109" s="4">
        <f t="shared" si="90"/>
        <v>15526.94909320166</v>
      </c>
      <c r="S109" s="4">
        <f t="shared" si="91"/>
        <v>4700.1488416660804</v>
      </c>
      <c r="T109" s="4">
        <f t="shared" si="92"/>
        <v>68.202783366683903</v>
      </c>
      <c r="U109" s="4">
        <f t="shared" si="93"/>
        <v>283.89075332297591</v>
      </c>
      <c r="V109" s="4">
        <f t="shared" si="94"/>
        <v>311.10826594000707</v>
      </c>
      <c r="W109" s="11">
        <f t="shared" si="95"/>
        <v>-1.219247815263802E-2</v>
      </c>
      <c r="X109" s="11">
        <f t="shared" si="96"/>
        <v>-1.3228699347321071E-2</v>
      </c>
      <c r="Y109" s="11">
        <f t="shared" si="97"/>
        <v>-1.2203590333800474E-2</v>
      </c>
      <c r="Z109" s="4">
        <f t="shared" si="113"/>
        <v>13332.954682087611</v>
      </c>
      <c r="AA109" s="4">
        <f t="shared" si="98"/>
        <v>40858.78751082551</v>
      </c>
      <c r="AB109" s="4">
        <f t="shared" si="99"/>
        <v>6961.521116528751</v>
      </c>
      <c r="AC109" s="12">
        <f t="shared" si="100"/>
        <v>2.1016723953903593</v>
      </c>
      <c r="AD109" s="12">
        <f t="shared" si="101"/>
        <v>3.4337785002453542</v>
      </c>
      <c r="AE109" s="12">
        <f t="shared" si="102"/>
        <v>1.7319215530812766</v>
      </c>
      <c r="AF109" s="11">
        <f t="shared" si="103"/>
        <v>-2.9039671966837322E-3</v>
      </c>
      <c r="AG109" s="11">
        <f t="shared" si="104"/>
        <v>2.0567434751257441E-3</v>
      </c>
      <c r="AH109" s="11">
        <f t="shared" si="105"/>
        <v>8.257041531207765E-4</v>
      </c>
      <c r="AI109" s="1">
        <f t="shared" si="59"/>
        <v>167495.02135104625</v>
      </c>
      <c r="AJ109" s="1">
        <f t="shared" si="60"/>
        <v>87582.314195988583</v>
      </c>
      <c r="AK109" s="1">
        <f t="shared" si="61"/>
        <v>24839.259295224612</v>
      </c>
      <c r="AL109" s="16">
        <f t="shared" si="123"/>
        <v>28.833756704101965</v>
      </c>
      <c r="AM109" s="16">
        <f t="shared" si="123"/>
        <v>8.2759322877830268</v>
      </c>
      <c r="AN109" s="16">
        <f t="shared" si="123"/>
        <v>1.7918745926089543</v>
      </c>
      <c r="AO109" s="7">
        <f t="shared" si="69"/>
        <v>1.0729000709169661E-2</v>
      </c>
      <c r="AP109" s="7">
        <f t="shared" si="70"/>
        <v>1.6521854844966544E-2</v>
      </c>
      <c r="AQ109" s="7">
        <f t="shared" si="71"/>
        <v>1.1959180861033146E-2</v>
      </c>
      <c r="AR109" s="1">
        <f t="shared" si="114"/>
        <v>97256.120501744663</v>
      </c>
      <c r="AS109" s="1">
        <f t="shared" si="107"/>
        <v>54693.394946671651</v>
      </c>
      <c r="AT109" s="1">
        <f t="shared" si="108"/>
        <v>15107.759440157206</v>
      </c>
      <c r="AU109" s="1">
        <f t="shared" si="65"/>
        <v>19451.224100348933</v>
      </c>
      <c r="AV109" s="1">
        <f t="shared" si="66"/>
        <v>10938.67898933433</v>
      </c>
      <c r="AW109" s="1">
        <f t="shared" si="67"/>
        <v>3021.5518880314412</v>
      </c>
      <c r="AX109" s="7">
        <f t="shared" si="119"/>
        <v>4.2722900308697687E-2</v>
      </c>
      <c r="AY109" s="7">
        <f t="shared" si="119"/>
        <v>0.23281012254511771</v>
      </c>
      <c r="AZ109" s="7">
        <f t="shared" si="120"/>
        <v>0.14360030106821967</v>
      </c>
      <c r="BA109">
        <f t="shared" si="115"/>
        <v>0.18121090763865666</v>
      </c>
      <c r="BB109">
        <f t="shared" si="116"/>
        <v>1.825246210786921E-4</v>
      </c>
      <c r="BC109">
        <f t="shared" si="116"/>
        <v>5.4200553159472727E-3</v>
      </c>
      <c r="BD109">
        <f t="shared" si="116"/>
        <v>2.062104646688333E-3</v>
      </c>
      <c r="BE109">
        <f t="shared" si="117"/>
        <v>17.751636542164562</v>
      </c>
      <c r="BF109">
        <f t="shared" si="117"/>
        <v>296.4412260279114</v>
      </c>
      <c r="BG109">
        <f t="shared" si="117"/>
        <v>31.153780942597702</v>
      </c>
      <c r="BH109">
        <f t="shared" si="111"/>
        <v>62.327723144351765</v>
      </c>
      <c r="BI109">
        <f t="shared" si="121"/>
        <v>62.327723144351765</v>
      </c>
      <c r="BJ109">
        <f t="shared" si="121"/>
        <v>62.327723144351758</v>
      </c>
      <c r="BK109" s="7">
        <f t="shared" si="118"/>
        <v>4.5307299902310499E-2</v>
      </c>
    </row>
    <row r="110" spans="1:63">
      <c r="A110">
        <f t="shared" si="68"/>
        <v>2064</v>
      </c>
      <c r="B110" s="4">
        <f t="shared" si="77"/>
        <v>1271.6811213174526</v>
      </c>
      <c r="C110" s="4">
        <f t="shared" si="78"/>
        <v>3490.4088969470022</v>
      </c>
      <c r="D110" s="4">
        <f t="shared" si="79"/>
        <v>6468.632314068991</v>
      </c>
      <c r="E110" s="11">
        <f t="shared" si="80"/>
        <v>6.1129156624131135E-4</v>
      </c>
      <c r="F110" s="11">
        <f t="shared" si="81"/>
        <v>1.2255048277420668E-3</v>
      </c>
      <c r="G110" s="11">
        <f t="shared" si="82"/>
        <v>2.7057054260125235E-3</v>
      </c>
      <c r="H110" s="4">
        <f t="shared" si="83"/>
        <v>98651.434567024888</v>
      </c>
      <c r="I110" s="4">
        <f t="shared" si="84"/>
        <v>55901.445801333597</v>
      </c>
      <c r="J110" s="4">
        <f t="shared" si="85"/>
        <v>15383.686810645226</v>
      </c>
      <c r="K110" s="4">
        <f t="shared" si="52"/>
        <v>77575.606740802046</v>
      </c>
      <c r="L110" s="4">
        <f t="shared" si="53"/>
        <v>16015.729804674056</v>
      </c>
      <c r="M110" s="4">
        <f t="shared" si="54"/>
        <v>2378.1977493428376</v>
      </c>
      <c r="N110" s="11">
        <f t="shared" si="86"/>
        <v>1.3727116707236586E-2</v>
      </c>
      <c r="O110" s="11">
        <f t="shared" si="87"/>
        <v>2.0836651620635083E-2</v>
      </c>
      <c r="P110" s="11">
        <f t="shared" si="88"/>
        <v>1.5516262631842803E-2</v>
      </c>
      <c r="Q110" s="4">
        <f t="shared" si="89"/>
        <v>6646.2677403200378</v>
      </c>
      <c r="R110" s="4">
        <f t="shared" si="90"/>
        <v>15659.965377512801</v>
      </c>
      <c r="S110" s="4">
        <f t="shared" si="91"/>
        <v>4727.5858401601172</v>
      </c>
      <c r="T110" s="4">
        <f t="shared" si="92"/>
        <v>67.371222420536512</v>
      </c>
      <c r="U110" s="4">
        <f t="shared" si="93"/>
        <v>280.13524789978175</v>
      </c>
      <c r="V110" s="4">
        <f t="shared" si="94"/>
        <v>307.31162811301618</v>
      </c>
      <c r="W110" s="11">
        <f t="shared" si="95"/>
        <v>-1.219247815263802E-2</v>
      </c>
      <c r="X110" s="11">
        <f t="shared" si="96"/>
        <v>-1.3228699347321071E-2</v>
      </c>
      <c r="Y110" s="11">
        <f t="shared" si="97"/>
        <v>-1.2203590333800474E-2</v>
      </c>
      <c r="Z110" s="4">
        <f t="shared" si="113"/>
        <v>13306.343131338332</v>
      </c>
      <c r="AA110" s="4">
        <f t="shared" si="98"/>
        <v>40987.703433156224</v>
      </c>
      <c r="AB110" s="4">
        <f t="shared" si="99"/>
        <v>6977.0973839899871</v>
      </c>
      <c r="AC110" s="12">
        <f t="shared" si="100"/>
        <v>2.09556920769597</v>
      </c>
      <c r="AD110" s="12">
        <f t="shared" si="101"/>
        <v>3.4408409017707609</v>
      </c>
      <c r="AE110" s="12">
        <f t="shared" si="102"/>
        <v>1.7333516079005351</v>
      </c>
      <c r="AF110" s="11">
        <f t="shared" si="103"/>
        <v>-2.9039671966837322E-3</v>
      </c>
      <c r="AG110" s="11">
        <f t="shared" si="104"/>
        <v>2.0567434751257441E-3</v>
      </c>
      <c r="AH110" s="11">
        <f t="shared" si="105"/>
        <v>8.257041531207765E-4</v>
      </c>
      <c r="AI110" s="1">
        <f t="shared" si="59"/>
        <v>170196.74331629055</v>
      </c>
      <c r="AJ110" s="1">
        <f t="shared" si="60"/>
        <v>89762.761765724048</v>
      </c>
      <c r="AK110" s="1">
        <f t="shared" si="61"/>
        <v>25376.885253733592</v>
      </c>
      <c r="AL110" s="16">
        <f t="shared" si="123"/>
        <v>29.14002052626704</v>
      </c>
      <c r="AM110" s="16">
        <f t="shared" si="123"/>
        <v>8.4112987022288941</v>
      </c>
      <c r="AN110" s="16">
        <f t="shared" si="123"/>
        <v>1.8130896514189219</v>
      </c>
      <c r="AO110" s="7">
        <f t="shared" si="69"/>
        <v>1.0621710702077965E-2</v>
      </c>
      <c r="AP110" s="7">
        <f t="shared" si="70"/>
        <v>1.6356636296516878E-2</v>
      </c>
      <c r="AQ110" s="7">
        <f t="shared" si="71"/>
        <v>1.1839589052422814E-2</v>
      </c>
      <c r="AR110" s="1">
        <f t="shared" si="114"/>
        <v>98651.434567024888</v>
      </c>
      <c r="AS110" s="1">
        <f t="shared" si="107"/>
        <v>55901.445801333597</v>
      </c>
      <c r="AT110" s="1">
        <f t="shared" si="108"/>
        <v>15383.686810645226</v>
      </c>
      <c r="AU110" s="1">
        <f t="shared" si="65"/>
        <v>19730.28691340498</v>
      </c>
      <c r="AV110" s="1">
        <f t="shared" si="66"/>
        <v>11180.289160266721</v>
      </c>
      <c r="AW110" s="1">
        <f t="shared" si="67"/>
        <v>3076.7373621290453</v>
      </c>
      <c r="AX110" s="7">
        <f t="shared" si="119"/>
        <v>4.3939039922102956E-2</v>
      </c>
      <c r="AY110" s="7">
        <f t="shared" si="119"/>
        <v>0.23885030198890281</v>
      </c>
      <c r="AZ110" s="7">
        <f t="shared" si="120"/>
        <v>0.14774391564652872</v>
      </c>
      <c r="BA110">
        <f t="shared" si="115"/>
        <v>0.18614663016334884</v>
      </c>
      <c r="BB110">
        <f t="shared" si="116"/>
        <v>1.9306392292761575E-4</v>
      </c>
      <c r="BC110">
        <f t="shared" si="116"/>
        <v>5.7049466760190071E-3</v>
      </c>
      <c r="BD110">
        <f t="shared" si="116"/>
        <v>2.1828264610568595E-3</v>
      </c>
      <c r="BE110">
        <f t="shared" si="117"/>
        <v>19.046032959946821</v>
      </c>
      <c r="BF110">
        <f t="shared" si="117"/>
        <v>318.9147674089748</v>
      </c>
      <c r="BG110">
        <f t="shared" si="117"/>
        <v>33.579918638887804</v>
      </c>
      <c r="BH110">
        <f t="shared" si="111"/>
        <v>65.151623989081088</v>
      </c>
      <c r="BI110">
        <f t="shared" si="121"/>
        <v>65.151623989081088</v>
      </c>
      <c r="BJ110">
        <f t="shared" si="121"/>
        <v>65.151623989081088</v>
      </c>
      <c r="BK110" s="7">
        <f t="shared" si="118"/>
        <v>4.5197020773240587E-2</v>
      </c>
    </row>
    <row r="111" spans="1:63">
      <c r="A111">
        <f t="shared" si="68"/>
        <v>2065</v>
      </c>
      <c r="B111" s="4">
        <f t="shared" si="77"/>
        <v>1272.4196208646417</v>
      </c>
      <c r="C111" s="4">
        <f t="shared" si="78"/>
        <v>3494.4725342533047</v>
      </c>
      <c r="D111" s="4">
        <f t="shared" si="79"/>
        <v>6485.2594169424947</v>
      </c>
      <c r="E111" s="11">
        <f t="shared" si="80"/>
        <v>5.8072698792924573E-4</v>
      </c>
      <c r="F111" s="11">
        <f t="shared" si="81"/>
        <v>1.1642295863549634E-3</v>
      </c>
      <c r="G111" s="11">
        <f t="shared" si="82"/>
        <v>2.5704201547118973E-3</v>
      </c>
      <c r="H111" s="4">
        <f t="shared" si="83"/>
        <v>100049.73787267644</v>
      </c>
      <c r="I111" s="4">
        <f t="shared" si="84"/>
        <v>57119.71868704271</v>
      </c>
      <c r="J111" s="4">
        <f t="shared" si="85"/>
        <v>15659.805249077472</v>
      </c>
      <c r="K111" s="4">
        <f t="shared" si="52"/>
        <v>78629.51516315827</v>
      </c>
      <c r="L111" s="4">
        <f t="shared" si="53"/>
        <v>16345.734049172603</v>
      </c>
      <c r="M111" s="4">
        <f t="shared" si="54"/>
        <v>2414.6767680822177</v>
      </c>
      <c r="N111" s="11">
        <f t="shared" si="86"/>
        <v>1.3585564672121464E-2</v>
      </c>
      <c r="O111" s="11">
        <f t="shared" si="87"/>
        <v>2.0605008233982369E-2</v>
      </c>
      <c r="P111" s="11">
        <f t="shared" si="88"/>
        <v>1.5338934177975938E-2</v>
      </c>
      <c r="Q111" s="4">
        <f t="shared" si="89"/>
        <v>6658.2900717978864</v>
      </c>
      <c r="R111" s="4">
        <f t="shared" si="90"/>
        <v>15789.570874510513</v>
      </c>
      <c r="S111" s="4">
        <f t="shared" si="91"/>
        <v>4753.7111977461464</v>
      </c>
      <c r="T111" s="4">
        <f t="shared" si="92"/>
        <v>66.549800263057605</v>
      </c>
      <c r="U111" s="4">
        <f t="shared" si="93"/>
        <v>276.42942292872829</v>
      </c>
      <c r="V111" s="4">
        <f t="shared" si="94"/>
        <v>303.56132289871169</v>
      </c>
      <c r="W111" s="11">
        <f t="shared" si="95"/>
        <v>-1.219247815263802E-2</v>
      </c>
      <c r="X111" s="11">
        <f t="shared" si="96"/>
        <v>-1.3228699347321071E-2</v>
      </c>
      <c r="Y111" s="11">
        <f t="shared" si="97"/>
        <v>-1.2203590333800474E-2</v>
      </c>
      <c r="Z111" s="4">
        <f t="shared" si="113"/>
        <v>13277.075157519184</v>
      </c>
      <c r="AA111" s="4">
        <f t="shared" si="98"/>
        <v>41097.725215628052</v>
      </c>
      <c r="AB111" s="4">
        <f t="shared" si="99"/>
        <v>6989.6374889043745</v>
      </c>
      <c r="AC111" s="12">
        <f t="shared" si="100"/>
        <v>2.0894837434584406</v>
      </c>
      <c r="AD111" s="12">
        <f t="shared" si="101"/>
        <v>3.4479178288444237</v>
      </c>
      <c r="AE111" s="12">
        <f t="shared" si="102"/>
        <v>1.7347828435219972</v>
      </c>
      <c r="AF111" s="11">
        <f t="shared" si="103"/>
        <v>-2.9039671966837322E-3</v>
      </c>
      <c r="AG111" s="11">
        <f t="shared" si="104"/>
        <v>2.0567434751257441E-3</v>
      </c>
      <c r="AH111" s="11">
        <f t="shared" si="105"/>
        <v>8.257041531207765E-4</v>
      </c>
      <c r="AI111" s="1">
        <f t="shared" si="59"/>
        <v>172907.35589806648</v>
      </c>
      <c r="AJ111" s="1">
        <f t="shared" si="60"/>
        <v>91966.774749418371</v>
      </c>
      <c r="AK111" s="1">
        <f t="shared" si="61"/>
        <v>25915.934090489278</v>
      </c>
      <c r="AL111" s="16">
        <f t="shared" si="123"/>
        <v>29.446442225470832</v>
      </c>
      <c r="AM111" s="16">
        <f t="shared" si="123"/>
        <v>8.5475034503460794</v>
      </c>
      <c r="AN111" s="16">
        <f t="shared" si="123"/>
        <v>1.8343412254430425</v>
      </c>
      <c r="AO111" s="7">
        <f t="shared" si="69"/>
        <v>1.0515493595057185E-2</v>
      </c>
      <c r="AP111" s="7">
        <f t="shared" si="70"/>
        <v>1.6193069933551709E-2</v>
      </c>
      <c r="AQ111" s="7">
        <f t="shared" si="71"/>
        <v>1.1721193161898586E-2</v>
      </c>
      <c r="AR111" s="1">
        <f t="shared" si="114"/>
        <v>100049.73787267644</v>
      </c>
      <c r="AS111" s="1">
        <f t="shared" si="107"/>
        <v>57119.71868704271</v>
      </c>
      <c r="AT111" s="1">
        <f t="shared" si="108"/>
        <v>15659.805249077472</v>
      </c>
      <c r="AU111" s="1">
        <f t="shared" si="65"/>
        <v>20009.94757453529</v>
      </c>
      <c r="AV111" s="1">
        <f t="shared" si="66"/>
        <v>11423.943737408543</v>
      </c>
      <c r="AW111" s="1">
        <f t="shared" si="67"/>
        <v>3131.9610498154943</v>
      </c>
      <c r="AX111" s="7">
        <f t="shared" si="119"/>
        <v>4.5183500248906369E-2</v>
      </c>
      <c r="AY111" s="7">
        <f t="shared" si="119"/>
        <v>0.24497690143316334</v>
      </c>
      <c r="AZ111" s="7">
        <f t="shared" si="120"/>
        <v>0.15197134542281035</v>
      </c>
      <c r="BA111">
        <f t="shared" si="115"/>
        <v>0.19115505869273511</v>
      </c>
      <c r="BB111">
        <f t="shared" si="116"/>
        <v>2.0415486947429219E-4</v>
      </c>
      <c r="BC111">
        <f t="shared" si="116"/>
        <v>6.0013682235793833E-3</v>
      </c>
      <c r="BD111">
        <f t="shared" si="116"/>
        <v>2.309528982961914E-3</v>
      </c>
      <c r="BE111">
        <f t="shared" si="117"/>
        <v>20.425641176333407</v>
      </c>
      <c r="BF111">
        <f t="shared" si="117"/>
        <v>342.79646466821163</v>
      </c>
      <c r="BG111">
        <f t="shared" si="117"/>
        <v>36.166774090283539</v>
      </c>
      <c r="BH111">
        <f t="shared" si="111"/>
        <v>68.096283291925943</v>
      </c>
      <c r="BI111">
        <f t="shared" si="121"/>
        <v>68.096283291925928</v>
      </c>
      <c r="BJ111">
        <f t="shared" si="121"/>
        <v>68.096283291925943</v>
      </c>
      <c r="BK111" s="7">
        <f t="shared" si="118"/>
        <v>4.5085327196260766E-2</v>
      </c>
    </row>
    <row r="112" spans="1:63">
      <c r="A112">
        <f t="shared" si="68"/>
        <v>2066</v>
      </c>
      <c r="B112" s="4">
        <f t="shared" si="77"/>
        <v>1273.1216028577583</v>
      </c>
      <c r="C112" s="4">
        <f t="shared" si="78"/>
        <v>3498.3374841507334</v>
      </c>
      <c r="D112" s="4">
        <f t="shared" si="79"/>
        <v>6501.0957663806466</v>
      </c>
      <c r="E112" s="11">
        <f t="shared" si="80"/>
        <v>5.5169063853278337E-4</v>
      </c>
      <c r="F112" s="11">
        <f t="shared" si="81"/>
        <v>1.1060181070372151E-3</v>
      </c>
      <c r="G112" s="11">
        <f t="shared" si="82"/>
        <v>2.4418991469763022E-3</v>
      </c>
      <c r="H112" s="4">
        <f t="shared" si="83"/>
        <v>101450.89712559462</v>
      </c>
      <c r="I112" s="4">
        <f t="shared" si="84"/>
        <v>58348.022040080148</v>
      </c>
      <c r="J112" s="4">
        <f t="shared" si="85"/>
        <v>15936.082105035535</v>
      </c>
      <c r="K112" s="4">
        <f t="shared" si="52"/>
        <v>79686.729765537879</v>
      </c>
      <c r="L112" s="4">
        <f t="shared" si="53"/>
        <v>16678.785938871442</v>
      </c>
      <c r="M112" s="4">
        <f t="shared" si="54"/>
        <v>2451.2917018460762</v>
      </c>
      <c r="N112" s="11">
        <f t="shared" si="86"/>
        <v>1.3445518520441846E-2</v>
      </c>
      <c r="O112" s="11">
        <f t="shared" si="87"/>
        <v>2.037546241098287E-2</v>
      </c>
      <c r="P112" s="11">
        <f t="shared" si="88"/>
        <v>1.5163492790357447E-2</v>
      </c>
      <c r="Q112" s="4">
        <f t="shared" si="89"/>
        <v>6669.2189735760112</v>
      </c>
      <c r="R112" s="4">
        <f t="shared" si="90"/>
        <v>15915.742913827688</v>
      </c>
      <c r="S112" s="4">
        <f t="shared" si="91"/>
        <v>4778.5423434860222</v>
      </c>
      <c r="T112" s="4">
        <f t="shared" si="92"/>
        <v>65.738393277287855</v>
      </c>
      <c r="U112" s="4">
        <f t="shared" si="93"/>
        <v>272.77262120205069</v>
      </c>
      <c r="V112" s="4">
        <f t="shared" si="94"/>
        <v>299.8567848728693</v>
      </c>
      <c r="W112" s="11">
        <f t="shared" si="95"/>
        <v>-1.219247815263802E-2</v>
      </c>
      <c r="X112" s="11">
        <f t="shared" si="96"/>
        <v>-1.3228699347321071E-2</v>
      </c>
      <c r="Y112" s="11">
        <f t="shared" si="97"/>
        <v>-1.2203590333800474E-2</v>
      </c>
      <c r="Z112" s="4">
        <f t="shared" si="113"/>
        <v>13245.202781708047</v>
      </c>
      <c r="AA112" s="4">
        <f t="shared" si="98"/>
        <v>41188.861465868875</v>
      </c>
      <c r="AB112" s="4">
        <f t="shared" si="99"/>
        <v>6999.1756061272599</v>
      </c>
      <c r="AC112" s="12">
        <f t="shared" si="100"/>
        <v>2.0834159512094335</v>
      </c>
      <c r="AD112" s="12">
        <f t="shared" si="101"/>
        <v>3.4550093113416693</v>
      </c>
      <c r="AE112" s="12">
        <f t="shared" si="102"/>
        <v>1.736215260920656</v>
      </c>
      <c r="AF112" s="11">
        <f t="shared" si="103"/>
        <v>-2.9039671966837322E-3</v>
      </c>
      <c r="AG112" s="11">
        <f t="shared" si="104"/>
        <v>2.0567434751257441E-3</v>
      </c>
      <c r="AH112" s="11">
        <f t="shared" si="105"/>
        <v>8.257041531207765E-4</v>
      </c>
      <c r="AI112" s="1">
        <f t="shared" si="59"/>
        <v>175626.56788279515</v>
      </c>
      <c r="AJ112" s="1">
        <f t="shared" si="60"/>
        <v>94194.04101188507</v>
      </c>
      <c r="AK112" s="1">
        <f t="shared" si="61"/>
        <v>26456.301731255844</v>
      </c>
      <c r="AL112" s="16">
        <f t="shared" si="123"/>
        <v>29.752989661343801</v>
      </c>
      <c r="AM112" s="16">
        <f t="shared" si="123"/>
        <v>8.6845296682635222</v>
      </c>
      <c r="AN112" s="16">
        <f t="shared" si="123"/>
        <v>1.8556268865930114</v>
      </c>
      <c r="AO112" s="7">
        <f t="shared" si="69"/>
        <v>1.0410338659106613E-2</v>
      </c>
      <c r="AP112" s="7">
        <f t="shared" si="70"/>
        <v>1.6031139234216191E-2</v>
      </c>
      <c r="AQ112" s="7">
        <f t="shared" si="71"/>
        <v>1.16039812302796E-2</v>
      </c>
      <c r="AR112" s="1">
        <f t="shared" si="114"/>
        <v>101450.89712559462</v>
      </c>
      <c r="AS112" s="1">
        <f t="shared" si="107"/>
        <v>58348.022040080148</v>
      </c>
      <c r="AT112" s="1">
        <f t="shared" si="108"/>
        <v>15936.082105035535</v>
      </c>
      <c r="AU112" s="1">
        <f t="shared" si="65"/>
        <v>20290.179425118928</v>
      </c>
      <c r="AV112" s="1">
        <f t="shared" si="66"/>
        <v>11669.60440801603</v>
      </c>
      <c r="AW112" s="1">
        <f t="shared" si="67"/>
        <v>3187.2164210071073</v>
      </c>
      <c r="AX112" s="7">
        <f t="shared" si="119"/>
        <v>4.6456649325692809E-2</v>
      </c>
      <c r="AY112" s="7">
        <f t="shared" si="119"/>
        <v>0.25118795632193935</v>
      </c>
      <c r="AZ112" s="7">
        <f t="shared" si="120"/>
        <v>0.15628255209967606</v>
      </c>
      <c r="BA112">
        <f t="shared" si="115"/>
        <v>0.19623452597883881</v>
      </c>
      <c r="BB112">
        <f t="shared" si="116"/>
        <v>2.158220266570394E-4</v>
      </c>
      <c r="BC112">
        <f t="shared" si="116"/>
        <v>6.3095389401192515E-3</v>
      </c>
      <c r="BD112">
        <f t="shared" si="116"/>
        <v>2.4424236090787965E-3</v>
      </c>
      <c r="BE112">
        <f t="shared" si="117"/>
        <v>21.895338223820644</v>
      </c>
      <c r="BF112">
        <f t="shared" si="117"/>
        <v>368.149117140822</v>
      </c>
      <c r="BG112">
        <f t="shared" si="117"/>
        <v>38.92266316955692</v>
      </c>
      <c r="BH112">
        <f t="shared" si="111"/>
        <v>71.166426504991691</v>
      </c>
      <c r="BI112">
        <f t="shared" si="121"/>
        <v>71.166426504991691</v>
      </c>
      <c r="BJ112">
        <f t="shared" si="121"/>
        <v>71.166426504991691</v>
      </c>
      <c r="BK112" s="7">
        <f t="shared" si="118"/>
        <v>4.4972347577019373E-2</v>
      </c>
    </row>
    <row r="113" spans="1:63">
      <c r="A113">
        <f t="shared" si="68"/>
        <v>2067</v>
      </c>
      <c r="B113" s="4">
        <f t="shared" si="77"/>
        <v>1273.7888536642681</v>
      </c>
      <c r="C113" s="4">
        <f t="shared" si="78"/>
        <v>3502.0132475226314</v>
      </c>
      <c r="D113" s="4">
        <f t="shared" si="79"/>
        <v>6516.1770355766657</v>
      </c>
      <c r="E113" s="11">
        <f t="shared" si="80"/>
        <v>5.2410610660614415E-4</v>
      </c>
      <c r="F113" s="11">
        <f t="shared" si="81"/>
        <v>1.0507172016853542E-3</v>
      </c>
      <c r="G113" s="11">
        <f t="shared" si="82"/>
        <v>2.3198041896274869E-3</v>
      </c>
      <c r="H113" s="4">
        <f t="shared" si="83"/>
        <v>102854.77879176347</v>
      </c>
      <c r="I113" s="4">
        <f t="shared" si="84"/>
        <v>59586.160352145111</v>
      </c>
      <c r="J113" s="4">
        <f t="shared" si="85"/>
        <v>16212.485315336844</v>
      </c>
      <c r="K113" s="4">
        <f t="shared" si="52"/>
        <v>80747.117935507427</v>
      </c>
      <c r="L113" s="4">
        <f t="shared" si="53"/>
        <v>17014.83008218119</v>
      </c>
      <c r="M113" s="4">
        <f t="shared" si="54"/>
        <v>2488.0363481257195</v>
      </c>
      <c r="N113" s="11">
        <f t="shared" si="86"/>
        <v>1.3306960557793346E-2</v>
      </c>
      <c r="O113" s="11">
        <f t="shared" si="87"/>
        <v>2.0147997854362165E-2</v>
      </c>
      <c r="P113" s="11">
        <f t="shared" si="88"/>
        <v>1.4989911748149343E-2</v>
      </c>
      <c r="Q113" s="4">
        <f t="shared" si="89"/>
        <v>6679.0683613280753</v>
      </c>
      <c r="R113" s="4">
        <f t="shared" si="90"/>
        <v>16038.460837013932</v>
      </c>
      <c r="S113" s="4">
        <f t="shared" si="91"/>
        <v>4802.0968979198497</v>
      </c>
      <c r="T113" s="4">
        <f t="shared" si="92"/>
        <v>64.936879353465002</v>
      </c>
      <c r="U113" s="4">
        <f t="shared" si="93"/>
        <v>269.16419420598805</v>
      </c>
      <c r="V113" s="4">
        <f t="shared" si="94"/>
        <v>296.19745551147025</v>
      </c>
      <c r="W113" s="11">
        <f t="shared" si="95"/>
        <v>-1.219247815263802E-2</v>
      </c>
      <c r="X113" s="11">
        <f t="shared" si="96"/>
        <v>-1.3228699347321071E-2</v>
      </c>
      <c r="Y113" s="11">
        <f t="shared" si="97"/>
        <v>-1.2203590333800474E-2</v>
      </c>
      <c r="Z113" s="4">
        <f t="shared" si="113"/>
        <v>13210.777932289464</v>
      </c>
      <c r="AA113" s="4">
        <f t="shared" si="98"/>
        <v>41261.144801446761</v>
      </c>
      <c r="AB113" s="4">
        <f t="shared" si="99"/>
        <v>7005.7476384655802</v>
      </c>
      <c r="AC113" s="12">
        <f t="shared" si="100"/>
        <v>2.0773657796300737</v>
      </c>
      <c r="AD113" s="12">
        <f t="shared" si="101"/>
        <v>3.46211537919927</v>
      </c>
      <c r="AE113" s="12">
        <f t="shared" si="102"/>
        <v>1.73764886107231</v>
      </c>
      <c r="AF113" s="11">
        <f t="shared" si="103"/>
        <v>-2.9039671966837322E-3</v>
      </c>
      <c r="AG113" s="11">
        <f t="shared" si="104"/>
        <v>2.0567434751257441E-3</v>
      </c>
      <c r="AH113" s="11">
        <f t="shared" si="105"/>
        <v>8.257041531207765E-4</v>
      </c>
      <c r="AI113" s="1">
        <f t="shared" si="59"/>
        <v>178354.09051963457</v>
      </c>
      <c r="AJ113" s="1">
        <f t="shared" si="60"/>
        <v>96444.241318712608</v>
      </c>
      <c r="AK113" s="1">
        <f t="shared" si="61"/>
        <v>26997.887979137366</v>
      </c>
      <c r="AL113" s="16">
        <f t="shared" si="123"/>
        <v>30.059630972854336</v>
      </c>
      <c r="AM113" s="16">
        <f t="shared" si="123"/>
        <v>8.8223603435161788</v>
      </c>
      <c r="AN113" s="16">
        <f t="shared" si="123"/>
        <v>1.8769442195598145</v>
      </c>
      <c r="AO113" s="7">
        <f t="shared" si="69"/>
        <v>1.0306235272515547E-2</v>
      </c>
      <c r="AP113" s="7">
        <f t="shared" si="70"/>
        <v>1.5870827841874029E-2</v>
      </c>
      <c r="AQ113" s="7">
        <f t="shared" si="71"/>
        <v>1.1487941417976804E-2</v>
      </c>
      <c r="AR113" s="1">
        <f t="shared" si="114"/>
        <v>102854.77879176347</v>
      </c>
      <c r="AS113" s="1">
        <f t="shared" si="107"/>
        <v>59586.160352145111</v>
      </c>
      <c r="AT113" s="1">
        <f t="shared" si="108"/>
        <v>16212.485315336844</v>
      </c>
      <c r="AU113" s="1">
        <f t="shared" si="65"/>
        <v>20570.955758352695</v>
      </c>
      <c r="AV113" s="1">
        <f t="shared" si="66"/>
        <v>11917.232070429023</v>
      </c>
      <c r="AW113" s="1">
        <f t="shared" si="67"/>
        <v>3242.4970630673688</v>
      </c>
      <c r="AX113" s="7">
        <f t="shared" si="119"/>
        <v>4.7758852047510333E-2</v>
      </c>
      <c r="AY113" s="7">
        <f t="shared" si="119"/>
        <v>0.25748138346165494</v>
      </c>
      <c r="AZ113" s="7">
        <f t="shared" si="120"/>
        <v>0.16067742194093287</v>
      </c>
      <c r="BA113">
        <f t="shared" si="115"/>
        <v>0.20138326045458663</v>
      </c>
      <c r="BB113">
        <f t="shared" si="116"/>
        <v>2.2809079488959823E-4</v>
      </c>
      <c r="BC113">
        <f t="shared" si="116"/>
        <v>6.6296662829327798E-3</v>
      </c>
      <c r="BD113">
        <f t="shared" si="116"/>
        <v>2.5817233921584578E-3</v>
      </c>
      <c r="BE113">
        <f t="shared" si="117"/>
        <v>23.46022825280712</v>
      </c>
      <c r="BF113">
        <f t="shared" si="117"/>
        <v>395.03635821604246</v>
      </c>
      <c r="BG113">
        <f t="shared" si="117"/>
        <v>41.856152583630625</v>
      </c>
      <c r="BH113">
        <f t="shared" si="111"/>
        <v>74.366947773588578</v>
      </c>
      <c r="BI113">
        <f t="shared" si="121"/>
        <v>74.366947773588578</v>
      </c>
      <c r="BJ113">
        <f t="shared" si="121"/>
        <v>74.366947773588578</v>
      </c>
      <c r="BK113" s="7">
        <f t="shared" si="118"/>
        <v>4.4858203448763651E-2</v>
      </c>
    </row>
    <row r="114" spans="1:63">
      <c r="A114">
        <f t="shared" si="68"/>
        <v>2068</v>
      </c>
      <c r="B114" s="4">
        <f t="shared" si="77"/>
        <v>1274.4230741551637</v>
      </c>
      <c r="C114" s="4">
        <f t="shared" si="78"/>
        <v>3505.5088918043484</v>
      </c>
      <c r="D114" s="4">
        <f t="shared" si="79"/>
        <v>6530.5374776247763</v>
      </c>
      <c r="E114" s="11">
        <f t="shared" si="80"/>
        <v>4.9790080127583693E-4</v>
      </c>
      <c r="F114" s="11">
        <f t="shared" si="81"/>
        <v>9.981813416010865E-4</v>
      </c>
      <c r="G114" s="11">
        <f t="shared" si="82"/>
        <v>2.2038139801461125E-3</v>
      </c>
      <c r="H114" s="4">
        <f t="shared" si="83"/>
        <v>104261.24907847904</v>
      </c>
      <c r="I114" s="4">
        <f t="shared" si="84"/>
        <v>60833.934283290742</v>
      </c>
      <c r="J114" s="4">
        <f t="shared" si="85"/>
        <v>16488.983317636292</v>
      </c>
      <c r="K114" s="4">
        <f t="shared" si="52"/>
        <v>81810.547213762242</v>
      </c>
      <c r="L114" s="4">
        <f t="shared" si="53"/>
        <v>17353.809720898589</v>
      </c>
      <c r="M114" s="4">
        <f t="shared" si="54"/>
        <v>2524.904477484678</v>
      </c>
      <c r="N114" s="11">
        <f t="shared" si="86"/>
        <v>1.3169872875266941E-2</v>
      </c>
      <c r="O114" s="11">
        <f t="shared" si="87"/>
        <v>1.9922599113839867E-2</v>
      </c>
      <c r="P114" s="11">
        <f t="shared" si="88"/>
        <v>1.481816348331555E-2</v>
      </c>
      <c r="Q114" s="4">
        <f t="shared" si="89"/>
        <v>6687.8521967049464</v>
      </c>
      <c r="R114" s="4">
        <f t="shared" si="90"/>
        <v>16157.705986431083</v>
      </c>
      <c r="S114" s="4">
        <f t="shared" si="91"/>
        <v>4824.3926296705795</v>
      </c>
      <c r="T114" s="4">
        <f t="shared" si="92"/>
        <v>64.145137870647389</v>
      </c>
      <c r="U114" s="4">
        <f t="shared" si="93"/>
        <v>265.60350200577312</v>
      </c>
      <c r="V114" s="4">
        <f t="shared" si="94"/>
        <v>292.58278310649416</v>
      </c>
      <c r="W114" s="11">
        <f t="shared" si="95"/>
        <v>-1.219247815263802E-2</v>
      </c>
      <c r="X114" s="11">
        <f t="shared" si="96"/>
        <v>-1.3228699347321071E-2</v>
      </c>
      <c r="Y114" s="11">
        <f t="shared" si="97"/>
        <v>-1.2203590333800474E-2</v>
      </c>
      <c r="Z114" s="4">
        <f t="shared" si="113"/>
        <v>13173.852428783252</v>
      </c>
      <c r="AA114" s="4">
        <f t="shared" si="98"/>
        <v>41314.63183730434</v>
      </c>
      <c r="AB114" s="4">
        <f t="shared" si="99"/>
        <v>7009.3911496408646</v>
      </c>
      <c r="AC114" s="12">
        <f t="shared" si="100"/>
        <v>2.0713331775505148</v>
      </c>
      <c r="AD114" s="12">
        <f t="shared" si="101"/>
        <v>3.4692360624155705</v>
      </c>
      <c r="AE114" s="12">
        <f t="shared" si="102"/>
        <v>1.7390836449535629</v>
      </c>
      <c r="AF114" s="11">
        <f t="shared" si="103"/>
        <v>-2.9039671966837322E-3</v>
      </c>
      <c r="AG114" s="11">
        <f t="shared" si="104"/>
        <v>2.0567434751257441E-3</v>
      </c>
      <c r="AH114" s="11">
        <f t="shared" si="105"/>
        <v>8.257041531207765E-4</v>
      </c>
      <c r="AI114" s="1">
        <f t="shared" si="59"/>
        <v>181089.63722602383</v>
      </c>
      <c r="AJ114" s="1">
        <f t="shared" si="60"/>
        <v>98717.049257270366</v>
      </c>
      <c r="AK114" s="1">
        <f t="shared" si="61"/>
        <v>27540.596244290995</v>
      </c>
      <c r="AL114" s="16">
        <f t="shared" si="123"/>
        <v>30.366334585575459</v>
      </c>
      <c r="AM114" s="16">
        <f t="shared" si="123"/>
        <v>8.9609783240653922</v>
      </c>
      <c r="AN114" s="16">
        <f t="shared" si="123"/>
        <v>1.8982908225465367</v>
      </c>
      <c r="AO114" s="7">
        <f t="shared" si="69"/>
        <v>1.0203172919790391E-2</v>
      </c>
      <c r="AP114" s="7">
        <f t="shared" si="70"/>
        <v>1.5712119563455289E-2</v>
      </c>
      <c r="AQ114" s="7">
        <f t="shared" si="71"/>
        <v>1.1373062003797035E-2</v>
      </c>
      <c r="AR114" s="1">
        <f t="shared" si="114"/>
        <v>104261.24907847904</v>
      </c>
      <c r="AS114" s="1">
        <f t="shared" si="107"/>
        <v>60833.934283290742</v>
      </c>
      <c r="AT114" s="1">
        <f t="shared" si="108"/>
        <v>16488.983317636292</v>
      </c>
      <c r="AU114" s="1">
        <f t="shared" si="65"/>
        <v>20852.24981569581</v>
      </c>
      <c r="AV114" s="1">
        <f t="shared" si="66"/>
        <v>12166.786856658149</v>
      </c>
      <c r="AW114" s="1">
        <f t="shared" si="67"/>
        <v>3297.7966635272587</v>
      </c>
      <c r="AX114" s="7">
        <f t="shared" si="119"/>
        <v>4.9090469873915833E-2</v>
      </c>
      <c r="AY114" s="7">
        <f t="shared" si="119"/>
        <v>0.26385498342218255</v>
      </c>
      <c r="AZ114" s="7">
        <f t="shared" si="120"/>
        <v>0.16515576410666347</v>
      </c>
      <c r="BA114">
        <f t="shared" si="115"/>
        <v>0.20659938850986784</v>
      </c>
      <c r="BB114">
        <f t="shared" si="116"/>
        <v>2.4098742324418383E-4</v>
      </c>
      <c r="BC114">
        <f t="shared" si="116"/>
        <v>6.9619452276720234E-3</v>
      </c>
      <c r="BD114">
        <f t="shared" si="116"/>
        <v>2.727642641765587E-3</v>
      </c>
      <c r="BE114">
        <f t="shared" si="117"/>
        <v>25.125649759642702</v>
      </c>
      <c r="BF114">
        <f t="shared" si="117"/>
        <v>423.52251846406949</v>
      </c>
      <c r="BG114">
        <f t="shared" si="117"/>
        <v>44.976054016546151</v>
      </c>
      <c r="BH114">
        <f t="shared" si="111"/>
        <v>77.702915446679796</v>
      </c>
      <c r="BI114">
        <f t="shared" si="121"/>
        <v>77.702915446679796</v>
      </c>
      <c r="BJ114">
        <f t="shared" si="121"/>
        <v>77.702915446679796</v>
      </c>
      <c r="BK114" s="7">
        <f t="shared" si="118"/>
        <v>4.4743009898114278E-2</v>
      </c>
    </row>
    <row r="115" spans="1:63">
      <c r="A115">
        <f t="shared" si="68"/>
        <v>2069</v>
      </c>
      <c r="B115" s="4">
        <f t="shared" si="77"/>
        <v>1275.0258836114608</v>
      </c>
      <c r="C115" s="4">
        <f t="shared" si="78"/>
        <v>3508.8330686945337</v>
      </c>
      <c r="D115" s="4">
        <f t="shared" si="79"/>
        <v>6544.2099629262812</v>
      </c>
      <c r="E115" s="11">
        <f t="shared" si="80"/>
        <v>4.7300576121204503E-4</v>
      </c>
      <c r="F115" s="11">
        <f t="shared" si="81"/>
        <v>9.482722745210321E-4</v>
      </c>
      <c r="G115" s="11">
        <f t="shared" si="82"/>
        <v>2.0936232811388069E-3</v>
      </c>
      <c r="H115" s="4">
        <f t="shared" si="83"/>
        <v>105670.17392182753</v>
      </c>
      <c r="I115" s="4">
        <f t="shared" si="84"/>
        <v>62091.140792179707</v>
      </c>
      <c r="J115" s="4">
        <f t="shared" si="85"/>
        <v>16765.544971350697</v>
      </c>
      <c r="K115" s="4">
        <f t="shared" si="52"/>
        <v>82876.885308807148</v>
      </c>
      <c r="L115" s="4">
        <f t="shared" si="53"/>
        <v>17695.66678624606</v>
      </c>
      <c r="M115" s="4">
        <f t="shared" si="54"/>
        <v>2561.8898333533734</v>
      </c>
      <c r="N115" s="11">
        <f t="shared" si="86"/>
        <v>1.3034237410228799E-2</v>
      </c>
      <c r="O115" s="11">
        <f t="shared" si="87"/>
        <v>1.9699251682803842E-2</v>
      </c>
      <c r="P115" s="11">
        <f t="shared" si="88"/>
        <v>1.4648219842970267E-2</v>
      </c>
      <c r="Q115" s="4">
        <f t="shared" si="89"/>
        <v>6695.584479750999</v>
      </c>
      <c r="R115" s="4">
        <f t="shared" si="90"/>
        <v>16273.461696498051</v>
      </c>
      <c r="S115" s="4">
        <f t="shared" si="91"/>
        <v>4845.4474166574882</v>
      </c>
      <c r="T115" s="4">
        <f t="shared" si="92"/>
        <v>63.363049678561566</v>
      </c>
      <c r="U115" s="4">
        <f t="shared" si="93"/>
        <v>262.08991313214318</v>
      </c>
      <c r="V115" s="4">
        <f t="shared" si="94"/>
        <v>289.01222268273932</v>
      </c>
      <c r="W115" s="11">
        <f t="shared" si="95"/>
        <v>-1.219247815263802E-2</v>
      </c>
      <c r="X115" s="11">
        <f t="shared" si="96"/>
        <v>-1.3228699347321071E-2</v>
      </c>
      <c r="Y115" s="11">
        <f t="shared" si="97"/>
        <v>-1.2203590333800474E-2</v>
      </c>
      <c r="Z115" s="4">
        <f t="shared" si="113"/>
        <v>13134.47796714355</v>
      </c>
      <c r="AA115" s="4">
        <f t="shared" si="98"/>
        <v>41349.403119740244</v>
      </c>
      <c r="AB115" s="4">
        <f t="shared" si="99"/>
        <v>7010.1453027177777</v>
      </c>
      <c r="AC115" s="12">
        <f t="shared" si="100"/>
        <v>2.0653180939495055</v>
      </c>
      <c r="AD115" s="12">
        <f t="shared" si="101"/>
        <v>3.4763713910506144</v>
      </c>
      <c r="AE115" s="12">
        <f t="shared" si="102"/>
        <v>1.7405196135418255</v>
      </c>
      <c r="AF115" s="11">
        <f t="shared" si="103"/>
        <v>-2.9039671966837322E-3</v>
      </c>
      <c r="AG115" s="11">
        <f t="shared" si="104"/>
        <v>2.0567434751257441E-3</v>
      </c>
      <c r="AH115" s="11">
        <f t="shared" si="105"/>
        <v>8.257041531207765E-4</v>
      </c>
      <c r="AI115" s="1">
        <f t="shared" si="59"/>
        <v>183832.92331911725</v>
      </c>
      <c r="AJ115" s="1">
        <f t="shared" si="60"/>
        <v>101012.13118820147</v>
      </c>
      <c r="AK115" s="1">
        <f t="shared" si="61"/>
        <v>28084.333283389155</v>
      </c>
      <c r="AL115" s="16">
        <f t="shared" ref="AL115:AN130" si="124">AL114*(1+AO115)</f>
        <v>30.673069218665127</v>
      </c>
      <c r="AM115" s="16">
        <f t="shared" si="124"/>
        <v>9.1003663272703061</v>
      </c>
      <c r="AN115" s="16">
        <f t="shared" si="124"/>
        <v>1.9196643079803366</v>
      </c>
      <c r="AO115" s="7">
        <f t="shared" si="69"/>
        <v>1.0101141190592487E-2</v>
      </c>
      <c r="AP115" s="7">
        <f t="shared" si="70"/>
        <v>1.5554998367820736E-2</v>
      </c>
      <c r="AQ115" s="7">
        <f t="shared" si="71"/>
        <v>1.1259331383759065E-2</v>
      </c>
      <c r="AR115" s="1">
        <f t="shared" si="114"/>
        <v>105670.17392182753</v>
      </c>
      <c r="AS115" s="1">
        <f t="shared" si="107"/>
        <v>62091.140792179707</v>
      </c>
      <c r="AT115" s="1">
        <f t="shared" si="108"/>
        <v>16765.544971350697</v>
      </c>
      <c r="AU115" s="1">
        <f t="shared" si="65"/>
        <v>21134.034784365507</v>
      </c>
      <c r="AV115" s="1">
        <f t="shared" si="66"/>
        <v>12418.228158435943</v>
      </c>
      <c r="AW115" s="1">
        <f t="shared" si="67"/>
        <v>3353.1089942701396</v>
      </c>
      <c r="AX115" s="7">
        <f t="shared" si="119"/>
        <v>5.0451860535445037E-2</v>
      </c>
      <c r="AY115" s="7">
        <f t="shared" si="119"/>
        <v>0.27030644332906362</v>
      </c>
      <c r="AZ115" s="7">
        <f t="shared" si="120"/>
        <v>0.16971730912854605</v>
      </c>
      <c r="BA115">
        <f t="shared" si="115"/>
        <v>0.21188093712565034</v>
      </c>
      <c r="BB115">
        <f t="shared" si="116"/>
        <v>2.5453902314879969E-4</v>
      </c>
      <c r="BC115">
        <f t="shared" si="116"/>
        <v>7.3065573305208286E-3</v>
      </c>
      <c r="BD115">
        <f t="shared" si="116"/>
        <v>2.8803965017834463E-3</v>
      </c>
      <c r="BE115">
        <f t="shared" si="117"/>
        <v>26.897182846025746</v>
      </c>
      <c r="BF115">
        <f t="shared" si="117"/>
        <v>453.67247991550147</v>
      </c>
      <c r="BG115">
        <f t="shared" si="117"/>
        <v>48.291417085971595</v>
      </c>
      <c r="BH115">
        <f t="shared" si="111"/>
        <v>81.179577761622923</v>
      </c>
      <c r="BI115">
        <f t="shared" si="121"/>
        <v>81.179577761622937</v>
      </c>
      <c r="BJ115">
        <f t="shared" si="121"/>
        <v>81.179577761622909</v>
      </c>
      <c r="BK115" s="7">
        <f t="shared" si="118"/>
        <v>4.4626875964117935E-2</v>
      </c>
    </row>
    <row r="116" spans="1:63">
      <c r="A116">
        <f t="shared" si="68"/>
        <v>2070</v>
      </c>
      <c r="B116" s="4">
        <f t="shared" si="77"/>
        <v>1275.5988234706715</v>
      </c>
      <c r="C116" s="4">
        <f t="shared" si="78"/>
        <v>3511.9940313537513</v>
      </c>
      <c r="D116" s="4">
        <f t="shared" si="79"/>
        <v>6557.2260177445714</v>
      </c>
      <c r="E116" s="11">
        <f t="shared" si="80"/>
        <v>4.4935547315144275E-4</v>
      </c>
      <c r="F116" s="11">
        <f t="shared" si="81"/>
        <v>9.0085866079498041E-4</v>
      </c>
      <c r="G116" s="11">
        <f t="shared" si="82"/>
        <v>1.9889421170818664E-3</v>
      </c>
      <c r="H116" s="4">
        <f t="shared" si="83"/>
        <v>107081.41897899251</v>
      </c>
      <c r="I116" s="4">
        <f t="shared" si="84"/>
        <v>63357.573283183832</v>
      </c>
      <c r="J116" s="4">
        <f t="shared" si="85"/>
        <v>17042.139485711843</v>
      </c>
      <c r="K116" s="4">
        <f t="shared" si="52"/>
        <v>83946.000112828202</v>
      </c>
      <c r="L116" s="4">
        <f t="shared" si="53"/>
        <v>18040.341958884736</v>
      </c>
      <c r="M116" s="4">
        <f t="shared" si="54"/>
        <v>2598.986132183632</v>
      </c>
      <c r="N116" s="11">
        <f t="shared" si="86"/>
        <v>1.2900035999632742E-2</v>
      </c>
      <c r="O116" s="11">
        <f t="shared" si="87"/>
        <v>1.9477942074868526E-2</v>
      </c>
      <c r="P116" s="11">
        <f t="shared" si="88"/>
        <v>1.448005232203986E-2</v>
      </c>
      <c r="Q116" s="4">
        <f t="shared" si="89"/>
        <v>6702.2792418916779</v>
      </c>
      <c r="R116" s="4">
        <f t="shared" si="90"/>
        <v>16385.713286869526</v>
      </c>
      <c r="S116" s="4">
        <f t="shared" si="91"/>
        <v>4865.2792115859966</v>
      </c>
      <c r="T116" s="4">
        <f t="shared" si="92"/>
        <v>62.590497079671188</v>
      </c>
      <c r="U116" s="4">
        <f t="shared" si="93"/>
        <v>258.62280446935256</v>
      </c>
      <c r="V116" s="4">
        <f t="shared" si="94"/>
        <v>285.48523591565805</v>
      </c>
      <c r="W116" s="11">
        <f t="shared" si="95"/>
        <v>-1.219247815263802E-2</v>
      </c>
      <c r="X116" s="11">
        <f t="shared" si="96"/>
        <v>-1.3228699347321071E-2</v>
      </c>
      <c r="Y116" s="11">
        <f t="shared" si="97"/>
        <v>-1.2203590333800474E-2</v>
      </c>
      <c r="Z116" s="4">
        <f t="shared" si="113"/>
        <v>13092.706106345102</v>
      </c>
      <c r="AA116" s="4">
        <f t="shared" si="98"/>
        <v>41365.563004556498</v>
      </c>
      <c r="AB116" s="4">
        <f t="shared" si="99"/>
        <v>7008.0508032874868</v>
      </c>
      <c r="AC116" s="12">
        <f t="shared" si="100"/>
        <v>2.0593204779539587</v>
      </c>
      <c r="AD116" s="12">
        <f t="shared" si="101"/>
        <v>3.4835213952262718</v>
      </c>
      <c r="AE116" s="12">
        <f t="shared" si="102"/>
        <v>1.7419567678153152</v>
      </c>
      <c r="AF116" s="11">
        <f t="shared" si="103"/>
        <v>-2.9039671966837322E-3</v>
      </c>
      <c r="AG116" s="11">
        <f t="shared" si="104"/>
        <v>2.0567434751257441E-3</v>
      </c>
      <c r="AH116" s="11">
        <f t="shared" si="105"/>
        <v>8.257041531207765E-4</v>
      </c>
      <c r="AI116" s="1">
        <f t="shared" si="59"/>
        <v>186583.66577157105</v>
      </c>
      <c r="AJ116" s="1">
        <f t="shared" si="60"/>
        <v>103329.14622781727</v>
      </c>
      <c r="AK116" s="1">
        <f t="shared" si="61"/>
        <v>28629.008949320381</v>
      </c>
      <c r="AL116" s="16">
        <f t="shared" si="124"/>
        <v>30.979803891562412</v>
      </c>
      <c r="AM116" s="16">
        <f t="shared" si="124"/>
        <v>9.2405069488038922</v>
      </c>
      <c r="AN116" s="16">
        <f t="shared" si="124"/>
        <v>1.9410623032035705</v>
      </c>
      <c r="AO116" s="7">
        <f t="shared" si="69"/>
        <v>1.0000129778686563E-2</v>
      </c>
      <c r="AP116" s="7">
        <f t="shared" si="70"/>
        <v>1.5399448384142528E-2</v>
      </c>
      <c r="AQ116" s="7">
        <f t="shared" si="71"/>
        <v>1.1146738069921475E-2</v>
      </c>
      <c r="AR116" s="1">
        <f t="shared" si="114"/>
        <v>107081.41897899251</v>
      </c>
      <c r="AS116" s="1">
        <f t="shared" si="107"/>
        <v>63357.573283183832</v>
      </c>
      <c r="AT116" s="1">
        <f t="shared" si="108"/>
        <v>17042.139485711843</v>
      </c>
      <c r="AU116" s="1">
        <f t="shared" si="65"/>
        <v>21416.283795798503</v>
      </c>
      <c r="AV116" s="1">
        <f t="shared" si="66"/>
        <v>12671.514656636768</v>
      </c>
      <c r="AW116" s="1">
        <f t="shared" si="67"/>
        <v>3408.4278971423687</v>
      </c>
      <c r="AX116" s="7">
        <f t="shared" si="119"/>
        <v>5.1843377740886439E-2</v>
      </c>
      <c r="AY116" s="7">
        <f t="shared" si="119"/>
        <v>0.276833340041097</v>
      </c>
      <c r="AZ116" s="7">
        <f t="shared" si="120"/>
        <v>0.17436170753429303</v>
      </c>
      <c r="BA116">
        <f t="shared" si="115"/>
        <v>0.21722583686061078</v>
      </c>
      <c r="BB116">
        <f t="shared" si="116"/>
        <v>2.6877358155842396E-4</v>
      </c>
      <c r="BC116">
        <f t="shared" si="116"/>
        <v>7.6636698158309632E-3</v>
      </c>
      <c r="BD116">
        <f t="shared" si="116"/>
        <v>3.0402005054274341E-3</v>
      </c>
      <c r="BE116">
        <f t="shared" si="117"/>
        <v>28.780656497342012</v>
      </c>
      <c r="BF116">
        <f t="shared" si="117"/>
        <v>485.55152197463417</v>
      </c>
      <c r="BG116">
        <f t="shared" si="117"/>
        <v>51.811521078025976</v>
      </c>
      <c r="BH116">
        <f t="shared" si="111"/>
        <v>84.802368709210342</v>
      </c>
      <c r="BI116">
        <f t="shared" si="121"/>
        <v>84.802368709210342</v>
      </c>
      <c r="BJ116">
        <f t="shared" si="121"/>
        <v>84.802368709210313</v>
      </c>
      <c r="BK116" s="7">
        <f t="shared" si="118"/>
        <v>4.4509905011966139E-2</v>
      </c>
    </row>
    <row r="117" spans="1:63">
      <c r="A117">
        <f t="shared" si="68"/>
        <v>2071</v>
      </c>
      <c r="B117" s="4">
        <f t="shared" si="77"/>
        <v>1276.1433609179001</v>
      </c>
      <c r="C117" s="4">
        <f t="shared" si="78"/>
        <v>3514.9996510815663</v>
      </c>
      <c r="D117" s="4">
        <f t="shared" si="79"/>
        <v>6569.6158635925931</v>
      </c>
      <c r="E117" s="11">
        <f t="shared" si="80"/>
        <v>4.2688769949387058E-4</v>
      </c>
      <c r="F117" s="11">
        <f t="shared" si="81"/>
        <v>8.558157277552313E-4</v>
      </c>
      <c r="G117" s="11">
        <f t="shared" si="82"/>
        <v>1.889495011227773E-3</v>
      </c>
      <c r="H117" s="4">
        <f t="shared" si="83"/>
        <v>108494.8496249931</v>
      </c>
      <c r="I117" s="4">
        <f t="shared" si="84"/>
        <v>64633.021769757441</v>
      </c>
      <c r="J117" s="4">
        <f t="shared" si="85"/>
        <v>17318.736354746805</v>
      </c>
      <c r="K117" s="4">
        <f t="shared" si="52"/>
        <v>85017.75971859094</v>
      </c>
      <c r="L117" s="4">
        <f t="shared" si="53"/>
        <v>18387.774732742815</v>
      </c>
      <c r="M117" s="4">
        <f t="shared" si="54"/>
        <v>2636.1870639535468</v>
      </c>
      <c r="N117" s="11">
        <f t="shared" si="86"/>
        <v>1.2767250426729548E-2</v>
      </c>
      <c r="O117" s="11">
        <f t="shared" si="87"/>
        <v>1.9258657881868535E-2</v>
      </c>
      <c r="P117" s="11">
        <f t="shared" si="88"/>
        <v>1.4313632269618681E-2</v>
      </c>
      <c r="Q117" s="4">
        <f t="shared" si="89"/>
        <v>6707.950539434587</v>
      </c>
      <c r="R117" s="4">
        <f t="shared" si="90"/>
        <v>16494.448057139314</v>
      </c>
      <c r="S117" s="4">
        <f t="shared" si="91"/>
        <v>4883.906011396547</v>
      </c>
      <c r="T117" s="4">
        <f t="shared" si="92"/>
        <v>61.827363811464544</v>
      </c>
      <c r="U117" s="4">
        <f t="shared" si="93"/>
        <v>255.2015611446665</v>
      </c>
      <c r="V117" s="4">
        <f t="shared" si="94"/>
        <v>282.00129105019499</v>
      </c>
      <c r="W117" s="11">
        <f t="shared" si="95"/>
        <v>-1.219247815263802E-2</v>
      </c>
      <c r="X117" s="11">
        <f t="shared" si="96"/>
        <v>-1.3228699347321071E-2</v>
      </c>
      <c r="Y117" s="11">
        <f t="shared" si="97"/>
        <v>-1.2203590333800474E-2</v>
      </c>
      <c r="Z117" s="4">
        <f t="shared" si="113"/>
        <v>13048.588256090603</v>
      </c>
      <c r="AA117" s="4">
        <f t="shared" si="98"/>
        <v>41363.239477364637</v>
      </c>
      <c r="AB117" s="4">
        <f t="shared" si="99"/>
        <v>7003.1498467263918</v>
      </c>
      <c r="AC117" s="12">
        <f t="shared" si="100"/>
        <v>2.0533402788385211</v>
      </c>
      <c r="AD117" s="12">
        <f t="shared" si="101"/>
        <v>3.4906861051263642</v>
      </c>
      <c r="AE117" s="12">
        <f t="shared" si="102"/>
        <v>1.743395108753057</v>
      </c>
      <c r="AF117" s="11">
        <f t="shared" si="103"/>
        <v>-2.9039671966837322E-3</v>
      </c>
      <c r="AG117" s="11">
        <f t="shared" si="104"/>
        <v>2.0567434751257441E-3</v>
      </c>
      <c r="AH117" s="11">
        <f t="shared" si="105"/>
        <v>8.257041531207765E-4</v>
      </c>
      <c r="AI117" s="1">
        <f t="shared" si="59"/>
        <v>189341.58299021242</v>
      </c>
      <c r="AJ117" s="1">
        <f t="shared" si="60"/>
        <v>105667.74626167231</v>
      </c>
      <c r="AK117" s="1">
        <f t="shared" si="61"/>
        <v>29174.535951530714</v>
      </c>
      <c r="AL117" s="16">
        <f t="shared" si="124"/>
        <v>31.286507930401957</v>
      </c>
      <c r="AM117" s="16">
        <f t="shared" si="124"/>
        <v>9.3813826715072945</v>
      </c>
      <c r="AN117" s="16">
        <f t="shared" si="124"/>
        <v>1.9624824511440673</v>
      </c>
      <c r="AO117" s="7">
        <f t="shared" si="69"/>
        <v>9.9001284808996979E-3</v>
      </c>
      <c r="AP117" s="7">
        <f t="shared" si="70"/>
        <v>1.5245453900301104E-2</v>
      </c>
      <c r="AQ117" s="7">
        <f t="shared" si="71"/>
        <v>1.1035270689222261E-2</v>
      </c>
      <c r="AR117" s="1">
        <f t="shared" si="114"/>
        <v>108494.8496249931</v>
      </c>
      <c r="AS117" s="1">
        <f t="shared" si="107"/>
        <v>64633.021769757441</v>
      </c>
      <c r="AT117" s="1">
        <f t="shared" si="108"/>
        <v>17318.736354746805</v>
      </c>
      <c r="AU117" s="1">
        <f t="shared" si="65"/>
        <v>21698.969924998622</v>
      </c>
      <c r="AV117" s="1">
        <f t="shared" si="66"/>
        <v>12926.604353951489</v>
      </c>
      <c r="AW117" s="1">
        <f t="shared" si="67"/>
        <v>3463.7472709493613</v>
      </c>
      <c r="AX117" s="7">
        <f t="shared" si="119"/>
        <v>5.3265370885736824E-2</v>
      </c>
      <c r="AY117" s="7">
        <f t="shared" si="119"/>
        <v>0.28343314370521772</v>
      </c>
      <c r="AZ117" s="7">
        <f t="shared" si="120"/>
        <v>0.17908852862973887</v>
      </c>
      <c r="BA117">
        <f t="shared" si="115"/>
        <v>0.2226319251825824</v>
      </c>
      <c r="BB117">
        <f t="shared" si="116"/>
        <v>2.8371997355951001E-4</v>
      </c>
      <c r="BC117">
        <f t="shared" si="116"/>
        <v>8.0334346950622602E-3</v>
      </c>
      <c r="BD117">
        <f t="shared" si="116"/>
        <v>3.2072701086764801E-3</v>
      </c>
      <c r="BE117">
        <f t="shared" si="117"/>
        <v>30.782155866946059</v>
      </c>
      <c r="BF117">
        <f t="shared" si="117"/>
        <v>519.22515953188383</v>
      </c>
      <c r="BG117">
        <f t="shared" si="117"/>
        <v>55.545865430628091</v>
      </c>
      <c r="BH117">
        <f t="shared" si="111"/>
        <v>88.576914085247026</v>
      </c>
      <c r="BI117">
        <f t="shared" si="121"/>
        <v>88.576914085247026</v>
      </c>
      <c r="BJ117">
        <f t="shared" si="121"/>
        <v>88.576914085247026</v>
      </c>
      <c r="BK117" s="7">
        <f t="shared" si="118"/>
        <v>4.4392195082691072E-2</v>
      </c>
    </row>
    <row r="118" spans="1:63">
      <c r="A118">
        <f t="shared" si="68"/>
        <v>2072</v>
      </c>
      <c r="B118" s="4">
        <f t="shared" si="77"/>
        <v>1276.6608923262884</v>
      </c>
      <c r="C118" s="4">
        <f t="shared" si="78"/>
        <v>3517.8574334667933</v>
      </c>
      <c r="D118" s="4">
        <f t="shared" si="79"/>
        <v>6581.408457172538</v>
      </c>
      <c r="E118" s="11">
        <f t="shared" si="80"/>
        <v>4.0554331451917705E-4</v>
      </c>
      <c r="F118" s="11">
        <f t="shared" si="81"/>
        <v>8.1302494136746973E-4</v>
      </c>
      <c r="G118" s="11">
        <f t="shared" si="82"/>
        <v>1.7950202606663843E-3</v>
      </c>
      <c r="H118" s="4">
        <f t="shared" si="83"/>
        <v>109910.33095347536</v>
      </c>
      <c r="I118" s="4">
        <f t="shared" si="84"/>
        <v>65917.27305341771</v>
      </c>
      <c r="J118" s="4">
        <f t="shared" si="85"/>
        <v>17595.305298978263</v>
      </c>
      <c r="K118" s="4">
        <f t="shared" si="52"/>
        <v>86092.032437212416</v>
      </c>
      <c r="L118" s="4">
        <f t="shared" si="53"/>
        <v>18737.903482477763</v>
      </c>
      <c r="M118" s="4">
        <f t="shared" si="54"/>
        <v>2673.4862930141617</v>
      </c>
      <c r="N118" s="11">
        <f t="shared" si="86"/>
        <v>1.2635862461882308E-2</v>
      </c>
      <c r="O118" s="11">
        <f t="shared" si="87"/>
        <v>1.9041387814670019E-2</v>
      </c>
      <c r="P118" s="11">
        <f t="shared" si="88"/>
        <v>1.4148931071938486E-2</v>
      </c>
      <c r="Q118" s="4">
        <f t="shared" si="89"/>
        <v>6712.6124475314518</v>
      </c>
      <c r="R118" s="4">
        <f t="shared" si="90"/>
        <v>16599.655282666408</v>
      </c>
      <c r="S118" s="4">
        <f t="shared" si="91"/>
        <v>4901.3458303702355</v>
      </c>
      <c r="T118" s="4">
        <f t="shared" si="92"/>
        <v>61.073535028958062</v>
      </c>
      <c r="U118" s="4">
        <f t="shared" si="93"/>
        <v>251.82557641931672</v>
      </c>
      <c r="V118" s="4">
        <f t="shared" si="94"/>
        <v>278.55986282061559</v>
      </c>
      <c r="W118" s="11">
        <f t="shared" si="95"/>
        <v>-1.219247815263802E-2</v>
      </c>
      <c r="X118" s="11">
        <f t="shared" si="96"/>
        <v>-1.3228699347321071E-2</v>
      </c>
      <c r="Y118" s="11">
        <f t="shared" si="97"/>
        <v>-1.2203590333800474E-2</v>
      </c>
      <c r="Z118" s="4">
        <f t="shared" si="113"/>
        <v>13002.175665489145</v>
      </c>
      <c r="AA118" s="4">
        <f t="shared" si="98"/>
        <v>41342.583914436291</v>
      </c>
      <c r="AB118" s="4">
        <f t="shared" si="99"/>
        <v>6995.4860688832969</v>
      </c>
      <c r="AC118" s="12">
        <f t="shared" si="100"/>
        <v>2.0473774460251448</v>
      </c>
      <c r="AD118" s="12">
        <f t="shared" si="101"/>
        <v>3.4978655509967949</v>
      </c>
      <c r="AE118" s="12">
        <f t="shared" si="102"/>
        <v>1.7448346373348849</v>
      </c>
      <c r="AF118" s="11">
        <f t="shared" si="103"/>
        <v>-2.9039671966837322E-3</v>
      </c>
      <c r="AG118" s="11">
        <f t="shared" si="104"/>
        <v>2.0567434751257441E-3</v>
      </c>
      <c r="AH118" s="11">
        <f t="shared" si="105"/>
        <v>8.257041531207765E-4</v>
      </c>
      <c r="AI118" s="1">
        <f t="shared" si="59"/>
        <v>192106.39461618979</v>
      </c>
      <c r="AJ118" s="1">
        <f t="shared" si="60"/>
        <v>108027.57598945657</v>
      </c>
      <c r="AK118" s="1">
        <f t="shared" si="61"/>
        <v>29720.829627327003</v>
      </c>
      <c r="AL118" s="16">
        <f t="shared" si="124"/>
        <v>31.593150974149328</v>
      </c>
      <c r="AM118" s="16">
        <f t="shared" si="124"/>
        <v>9.5229758741764474</v>
      </c>
      <c r="AN118" s="16">
        <f t="shared" si="124"/>
        <v>1.9839224109645783</v>
      </c>
      <c r="AO118" s="7">
        <f t="shared" si="69"/>
        <v>9.8011271960907007E-3</v>
      </c>
      <c r="AP118" s="7">
        <f t="shared" si="70"/>
        <v>1.5092999361298093E-2</v>
      </c>
      <c r="AQ118" s="7">
        <f t="shared" si="71"/>
        <v>1.0924917982330038E-2</v>
      </c>
      <c r="AR118" s="1">
        <f t="shared" si="114"/>
        <v>109910.33095347536</v>
      </c>
      <c r="AS118" s="1">
        <f t="shared" si="107"/>
        <v>65917.27305341771</v>
      </c>
      <c r="AT118" s="1">
        <f t="shared" si="108"/>
        <v>17595.305298978263</v>
      </c>
      <c r="AU118" s="1">
        <f t="shared" si="65"/>
        <v>21982.066190695074</v>
      </c>
      <c r="AV118" s="1">
        <f t="shared" si="66"/>
        <v>13183.454610683542</v>
      </c>
      <c r="AW118" s="1">
        <f t="shared" si="67"/>
        <v>3519.0610597956529</v>
      </c>
      <c r="AX118" s="7">
        <f t="shared" si="119"/>
        <v>5.4718184762214489E-2</v>
      </c>
      <c r="AY118" s="7">
        <f t="shared" si="119"/>
        <v>0.29010322167829472</v>
      </c>
      <c r="AZ118" s="7">
        <f t="shared" si="120"/>
        <v>0.18389725944669019</v>
      </c>
      <c r="BA118">
        <f t="shared" si="115"/>
        <v>0.22809695013497358</v>
      </c>
      <c r="BB118">
        <f t="shared" si="116"/>
        <v>2.9940797436718417E-4</v>
      </c>
      <c r="BC118">
        <f t="shared" si="116"/>
        <v>8.4159879228125813E-3</v>
      </c>
      <c r="BD118">
        <f t="shared" si="116"/>
        <v>3.3818202032003288E-3</v>
      </c>
      <c r="BE118">
        <f t="shared" si="117"/>
        <v>32.90802955280688</v>
      </c>
      <c r="BF118">
        <f t="shared" si="117"/>
        <v>554.75897392230263</v>
      </c>
      <c r="BG118">
        <f t="shared" si="117"/>
        <v>59.504158941562487</v>
      </c>
      <c r="BH118">
        <f t="shared" si="111"/>
        <v>92.509037735142087</v>
      </c>
      <c r="BI118">
        <f t="shared" si="121"/>
        <v>92.509037735142073</v>
      </c>
      <c r="BJ118">
        <f t="shared" si="121"/>
        <v>92.509037735142073</v>
      </c>
      <c r="BK118" s="7">
        <f t="shared" si="118"/>
        <v>4.4273839220024341E-2</v>
      </c>
    </row>
    <row r="119" spans="1:63">
      <c r="A119">
        <f t="shared" si="68"/>
        <v>2073</v>
      </c>
      <c r="B119" s="4">
        <f t="shared" si="77"/>
        <v>1277.1527465515899</v>
      </c>
      <c r="C119" s="4">
        <f t="shared" si="78"/>
        <v>3520.5745340086974</v>
      </c>
      <c r="D119" s="4">
        <f t="shared" si="79"/>
        <v>6592.631530620667</v>
      </c>
      <c r="E119" s="11">
        <f t="shared" si="80"/>
        <v>3.8526614879321819E-4</v>
      </c>
      <c r="F119" s="11">
        <f t="shared" si="81"/>
        <v>7.7237369429909622E-4</v>
      </c>
      <c r="G119" s="11">
        <f t="shared" si="82"/>
        <v>1.705269247633065E-3</v>
      </c>
      <c r="H119" s="4">
        <f t="shared" si="83"/>
        <v>111327.7277812078</v>
      </c>
      <c r="I119" s="4">
        <f t="shared" si="84"/>
        <v>67210.110917578582</v>
      </c>
      <c r="J119" s="4">
        <f t="shared" si="85"/>
        <v>17871.816213634091</v>
      </c>
      <c r="K119" s="4">
        <f t="shared" si="52"/>
        <v>87168.686816671834</v>
      </c>
      <c r="L119" s="4">
        <f t="shared" si="53"/>
        <v>19090.66553436944</v>
      </c>
      <c r="M119" s="4">
        <f t="shared" si="54"/>
        <v>2710.8774592702798</v>
      </c>
      <c r="N119" s="11">
        <f t="shared" si="86"/>
        <v>1.2505853898206354E-2</v>
      </c>
      <c r="O119" s="11">
        <f t="shared" si="87"/>
        <v>1.8826121728162004E-2</v>
      </c>
      <c r="P119" s="11">
        <f t="shared" si="88"/>
        <v>1.398592031454271E-2</v>
      </c>
      <c r="Q119" s="4">
        <f t="shared" si="89"/>
        <v>6716.2790545535727</v>
      </c>
      <c r="R119" s="4">
        <f t="shared" si="90"/>
        <v>16701.32621113295</v>
      </c>
      <c r="S119" s="4">
        <f t="shared" si="91"/>
        <v>4917.6166766042015</v>
      </c>
      <c r="T119" s="4">
        <f t="shared" si="92"/>
        <v>60.32889728741312</v>
      </c>
      <c r="U119" s="4">
        <f t="shared" si="93"/>
        <v>248.49425158089974</v>
      </c>
      <c r="V119" s="4">
        <f t="shared" si="94"/>
        <v>275.16043237131316</v>
      </c>
      <c r="W119" s="11">
        <f t="shared" si="95"/>
        <v>-1.219247815263802E-2</v>
      </c>
      <c r="X119" s="11">
        <f t="shared" si="96"/>
        <v>-1.3228699347321071E-2</v>
      </c>
      <c r="Y119" s="11">
        <f t="shared" si="97"/>
        <v>-1.2203590333800474E-2</v>
      </c>
      <c r="Z119" s="4">
        <f t="shared" si="113"/>
        <v>12953.519412570115</v>
      </c>
      <c r="AA119" s="4">
        <f t="shared" si="98"/>
        <v>41303.770782894353</v>
      </c>
      <c r="AB119" s="4">
        <f t="shared" si="99"/>
        <v>6985.1044995815892</v>
      </c>
      <c r="AC119" s="12">
        <f t="shared" si="100"/>
        <v>2.0414319290826577</v>
      </c>
      <c r="AD119" s="12">
        <f t="shared" si="101"/>
        <v>3.5050597631456748</v>
      </c>
      <c r="AE119" s="12">
        <f t="shared" si="102"/>
        <v>1.7462753545414413</v>
      </c>
      <c r="AF119" s="11">
        <f t="shared" si="103"/>
        <v>-2.9039671966837322E-3</v>
      </c>
      <c r="AG119" s="11">
        <f t="shared" si="104"/>
        <v>2.0567434751257441E-3</v>
      </c>
      <c r="AH119" s="11">
        <f t="shared" si="105"/>
        <v>8.257041531207765E-4</v>
      </c>
      <c r="AI119" s="1">
        <f t="shared" si="59"/>
        <v>194877.8213452659</v>
      </c>
      <c r="AJ119" s="1">
        <f t="shared" si="60"/>
        <v>110408.27300119447</v>
      </c>
      <c r="AK119" s="1">
        <f t="shared" si="61"/>
        <v>30267.807724389953</v>
      </c>
      <c r="AL119" s="16">
        <f t="shared" si="124"/>
        <v>31.899702980460034</v>
      </c>
      <c r="AM119" s="16">
        <f t="shared" si="124"/>
        <v>9.6652688402751838</v>
      </c>
      <c r="AN119" s="16">
        <f t="shared" si="124"/>
        <v>2.005379858691442</v>
      </c>
      <c r="AO119" s="7">
        <f t="shared" si="69"/>
        <v>9.7031159241297935E-3</v>
      </c>
      <c r="AP119" s="7">
        <f t="shared" si="70"/>
        <v>1.4942069367685112E-2</v>
      </c>
      <c r="AQ119" s="7">
        <f t="shared" si="71"/>
        <v>1.0815668802506737E-2</v>
      </c>
      <c r="AR119" s="1">
        <f t="shared" si="114"/>
        <v>111327.7277812078</v>
      </c>
      <c r="AS119" s="1">
        <f t="shared" si="107"/>
        <v>67210.110917578582</v>
      </c>
      <c r="AT119" s="1">
        <f t="shared" si="108"/>
        <v>17871.816213634091</v>
      </c>
      <c r="AU119" s="1">
        <f t="shared" si="65"/>
        <v>22265.545556241559</v>
      </c>
      <c r="AV119" s="1">
        <f t="shared" si="66"/>
        <v>13442.022183515717</v>
      </c>
      <c r="AW119" s="1">
        <f t="shared" si="67"/>
        <v>3574.3632427268185</v>
      </c>
      <c r="AX119" s="7">
        <f t="shared" si="119"/>
        <v>5.6202159271191779E-2</v>
      </c>
      <c r="AY119" s="7">
        <f t="shared" si="119"/>
        <v>0.2968408428031506</v>
      </c>
      <c r="AZ119" s="7">
        <f t="shared" si="120"/>
        <v>0.18878730386413156</v>
      </c>
      <c r="BA119">
        <f t="shared" si="115"/>
        <v>0.23361857432614083</v>
      </c>
      <c r="BB119">
        <f t="shared" si="116"/>
        <v>3.1586827067444083E-4</v>
      </c>
      <c r="BC119">
        <f t="shared" si="116"/>
        <v>8.811448595608477E-3</v>
      </c>
      <c r="BD119">
        <f t="shared" si="116"/>
        <v>3.5640646100287944E-3</v>
      </c>
      <c r="BE119">
        <f t="shared" si="117"/>
        <v>35.164896852365011</v>
      </c>
      <c r="BF119">
        <f t="shared" si="117"/>
        <v>592.21843745538774</v>
      </c>
      <c r="BG119">
        <f t="shared" si="117"/>
        <v>63.696307683952071</v>
      </c>
      <c r="BH119">
        <f t="shared" si="111"/>
        <v>96.604767998226933</v>
      </c>
      <c r="BI119">
        <f t="shared" si="121"/>
        <v>96.604767998226919</v>
      </c>
      <c r="BJ119">
        <f t="shared" si="121"/>
        <v>96.604767998226933</v>
      </c>
      <c r="BK119" s="7">
        <f t="shared" si="118"/>
        <v>4.4154925775631931E-2</v>
      </c>
    </row>
    <row r="120" spans="1:63">
      <c r="A120">
        <f t="shared" si="68"/>
        <v>2074</v>
      </c>
      <c r="B120" s="4">
        <f t="shared" si="77"/>
        <v>1277.6201880856702</v>
      </c>
      <c r="C120" s="4">
        <f t="shared" si="78"/>
        <v>3523.1577732096403</v>
      </c>
      <c r="D120" s="4">
        <f t="shared" si="79"/>
        <v>6603.3116318403027</v>
      </c>
      <c r="E120" s="11">
        <f t="shared" si="80"/>
        <v>3.6600284135355728E-4</v>
      </c>
      <c r="F120" s="11">
        <f t="shared" si="81"/>
        <v>7.3375500958414142E-4</v>
      </c>
      <c r="G120" s="11">
        <f t="shared" si="82"/>
        <v>1.6200057852514117E-3</v>
      </c>
      <c r="H120" s="4">
        <f t="shared" si="83"/>
        <v>112746.90465594837</v>
      </c>
      <c r="I120" s="4">
        <f t="shared" si="84"/>
        <v>68511.3163353891</v>
      </c>
      <c r="J120" s="4">
        <f t="shared" si="85"/>
        <v>18148.23912315035</v>
      </c>
      <c r="K120" s="4">
        <f t="shared" si="52"/>
        <v>88247.591660932783</v>
      </c>
      <c r="L120" s="4">
        <f t="shared" si="53"/>
        <v>19445.997240417208</v>
      </c>
      <c r="M120" s="4">
        <f t="shared" si="54"/>
        <v>2748.3541796879495</v>
      </c>
      <c r="N120" s="11">
        <f t="shared" si="86"/>
        <v>1.2377206582566025E-2</v>
      </c>
      <c r="O120" s="11">
        <f t="shared" si="87"/>
        <v>1.8612850631532618E-2</v>
      </c>
      <c r="P120" s="11">
        <f t="shared" si="88"/>
        <v>1.3824571925784346E-2</v>
      </c>
      <c r="Q120" s="4">
        <f t="shared" si="89"/>
        <v>6718.9644568375488</v>
      </c>
      <c r="R120" s="4">
        <f t="shared" si="90"/>
        <v>16799.454059452743</v>
      </c>
      <c r="S120" s="4">
        <f t="shared" si="91"/>
        <v>4932.736531583917</v>
      </c>
      <c r="T120" s="4">
        <f t="shared" si="92"/>
        <v>59.59333852526359</v>
      </c>
      <c r="U120" s="4">
        <f t="shared" si="93"/>
        <v>245.20699583719846</v>
      </c>
      <c r="V120" s="4">
        <f t="shared" si="94"/>
        <v>271.80248717858223</v>
      </c>
      <c r="W120" s="11">
        <f t="shared" si="95"/>
        <v>-1.219247815263802E-2</v>
      </c>
      <c r="X120" s="11">
        <f t="shared" si="96"/>
        <v>-1.3228699347321071E-2</v>
      </c>
      <c r="Y120" s="11">
        <f t="shared" si="97"/>
        <v>-1.2203590333800474E-2</v>
      </c>
      <c r="Z120" s="4">
        <f t="shared" si="113"/>
        <v>12902.670394511248</v>
      </c>
      <c r="AA120" s="4">
        <f t="shared" si="98"/>
        <v>41246.997279475851</v>
      </c>
      <c r="AB120" s="4">
        <f t="shared" si="99"/>
        <v>6972.0515183586313</v>
      </c>
      <c r="AC120" s="12">
        <f t="shared" si="100"/>
        <v>2.0355036777263389</v>
      </c>
      <c r="AD120" s="12">
        <f t="shared" si="101"/>
        <v>3.5122687719434507</v>
      </c>
      <c r="AE120" s="12">
        <f t="shared" si="102"/>
        <v>1.7477172613541787</v>
      </c>
      <c r="AF120" s="11">
        <f t="shared" si="103"/>
        <v>-2.9039671966837322E-3</v>
      </c>
      <c r="AG120" s="11">
        <f t="shared" si="104"/>
        <v>2.0567434751257441E-3</v>
      </c>
      <c r="AH120" s="11">
        <f t="shared" si="105"/>
        <v>8.257041531207765E-4</v>
      </c>
      <c r="AI120" s="1">
        <f t="shared" si="59"/>
        <v>197655.58476698087</v>
      </c>
      <c r="AJ120" s="1">
        <f t="shared" si="60"/>
        <v>112809.46788459073</v>
      </c>
      <c r="AK120" s="1">
        <f t="shared" si="61"/>
        <v>30815.390194677777</v>
      </c>
      <c r="AL120" s="16">
        <f t="shared" si="124"/>
        <v>32.206134231265096</v>
      </c>
      <c r="AM120" s="16">
        <f t="shared" si="124"/>
        <v>9.8082437665692126</v>
      </c>
      <c r="AN120" s="16">
        <f t="shared" si="124"/>
        <v>2.0268524878225183</v>
      </c>
      <c r="AO120" s="7">
        <f t="shared" si="69"/>
        <v>9.6060847648884954E-3</v>
      </c>
      <c r="AP120" s="7">
        <f t="shared" si="70"/>
        <v>1.4792648674008261E-2</v>
      </c>
      <c r="AQ120" s="7">
        <f t="shared" si="71"/>
        <v>1.070751211448167E-2</v>
      </c>
      <c r="AR120" s="1">
        <f t="shared" si="114"/>
        <v>112746.90465594837</v>
      </c>
      <c r="AS120" s="1">
        <f t="shared" si="107"/>
        <v>68511.3163353891</v>
      </c>
      <c r="AT120" s="1">
        <f t="shared" si="108"/>
        <v>18148.23912315035</v>
      </c>
      <c r="AU120" s="1">
        <f t="shared" si="65"/>
        <v>22549.380931189677</v>
      </c>
      <c r="AV120" s="1">
        <f t="shared" si="66"/>
        <v>13702.26326707782</v>
      </c>
      <c r="AW120" s="1">
        <f t="shared" si="67"/>
        <v>3629.6478246300703</v>
      </c>
      <c r="AX120" s="7">
        <f t="shared" si="119"/>
        <v>5.77176291364054E-2</v>
      </c>
      <c r="AY120" s="7">
        <f t="shared" si="119"/>
        <v>0.30364318202396484</v>
      </c>
      <c r="AZ120" s="7">
        <f t="shared" si="120"/>
        <v>0.1937579819098656</v>
      </c>
      <c r="BA120">
        <f t="shared" si="115"/>
        <v>0.2391943792276901</v>
      </c>
      <c r="BB120">
        <f t="shared" si="116"/>
        <v>3.3313247131276337E-4</v>
      </c>
      <c r="BC120">
        <f t="shared" si="116"/>
        <v>9.219918198963865E-3</v>
      </c>
      <c r="BD120">
        <f t="shared" si="116"/>
        <v>3.7542155553783804E-3</v>
      </c>
      <c r="BE120">
        <f t="shared" si="117"/>
        <v>37.559654980900589</v>
      </c>
      <c r="BF120">
        <f t="shared" si="117"/>
        <v>631.66873231562431</v>
      </c>
      <c r="BG120">
        <f t="shared" si="117"/>
        <v>68.132401618857543</v>
      </c>
      <c r="BH120">
        <f t="shared" si="111"/>
        <v>100.87034435876079</v>
      </c>
      <c r="BI120">
        <f t="shared" si="121"/>
        <v>100.87034435876078</v>
      </c>
      <c r="BJ120">
        <f t="shared" si="121"/>
        <v>100.87034435876079</v>
      </c>
      <c r="BK120" s="7">
        <f t="shared" si="118"/>
        <v>4.4035538693737192E-2</v>
      </c>
    </row>
    <row r="121" spans="1:63">
      <c r="A121">
        <f t="shared" si="68"/>
        <v>2075</v>
      </c>
      <c r="B121" s="4">
        <f t="shared" si="77"/>
        <v>1278.0644200737297</v>
      </c>
      <c r="C121" s="4">
        <f t="shared" si="78"/>
        <v>3525.6136511420054</v>
      </c>
      <c r="D121" s="4">
        <f t="shared" si="79"/>
        <v>6613.4741647334313</v>
      </c>
      <c r="E121" s="11">
        <f t="shared" si="80"/>
        <v>3.4770269928587939E-4</v>
      </c>
      <c r="F121" s="11">
        <f t="shared" si="81"/>
        <v>6.9706725910493434E-4</v>
      </c>
      <c r="G121" s="11">
        <f t="shared" si="82"/>
        <v>1.5390054959888411E-3</v>
      </c>
      <c r="H121" s="4">
        <f t="shared" si="83"/>
        <v>114167.72586737447</v>
      </c>
      <c r="I121" s="4">
        <f t="shared" si="84"/>
        <v>69820.667690643735</v>
      </c>
      <c r="J121" s="4">
        <f t="shared" si="85"/>
        <v>18424.544141749317</v>
      </c>
      <c r="K121" s="4">
        <f t="shared" ref="K121:K184" si="125">H121/B121*1000</f>
        <v>89328.616049563672</v>
      </c>
      <c r="L121" s="4">
        <f t="shared" ref="L121:L184" si="126">I121/C121*1000</f>
        <v>19803.834055392785</v>
      </c>
      <c r="M121" s="4">
        <f t="shared" ref="M121:M184" si="127">J121/D121*1000</f>
        <v>2785.910050121433</v>
      </c>
      <c r="N121" s="11">
        <f t="shared" si="86"/>
        <v>1.2249902442487359E-2</v>
      </c>
      <c r="O121" s="11">
        <f t="shared" si="87"/>
        <v>1.8401566684985271E-2</v>
      </c>
      <c r="P121" s="11">
        <f t="shared" si="88"/>
        <v>1.3664858303578553E-2</v>
      </c>
      <c r="Q121" s="4">
        <f t="shared" si="89"/>
        <v>6720.6827537624167</v>
      </c>
      <c r="R121" s="4">
        <f t="shared" si="90"/>
        <v>16894.034010662803</v>
      </c>
      <c r="S121" s="4">
        <f t="shared" si="91"/>
        <v>4946.7233325939897</v>
      </c>
      <c r="T121" s="4">
        <f t="shared" si="92"/>
        <v>58.866748047251555</v>
      </c>
      <c r="U121" s="4">
        <f t="shared" si="93"/>
        <v>241.96322621140837</v>
      </c>
      <c r="V121" s="4">
        <f t="shared" si="94"/>
        <v>268.48552097334675</v>
      </c>
      <c r="W121" s="11">
        <f t="shared" si="95"/>
        <v>-1.219247815263802E-2</v>
      </c>
      <c r="X121" s="11">
        <f t="shared" si="96"/>
        <v>-1.3228699347321071E-2</v>
      </c>
      <c r="Y121" s="11">
        <f t="shared" si="97"/>
        <v>-1.2203590333800474E-2</v>
      </c>
      <c r="Z121" s="4">
        <f t="shared" si="113"/>
        <v>12849.679318471377</v>
      </c>
      <c r="AA121" s="4">
        <f t="shared" si="98"/>
        <v>41172.482907528785</v>
      </c>
      <c r="AB121" s="4">
        <f t="shared" si="99"/>
        <v>6956.3748118992207</v>
      </c>
      <c r="AC121" s="12">
        <f t="shared" si="100"/>
        <v>2.0295926418174925</v>
      </c>
      <c r="AD121" s="12">
        <f t="shared" si="101"/>
        <v>3.5194926078230333</v>
      </c>
      <c r="AE121" s="12">
        <f t="shared" si="102"/>
        <v>1.7491603587553597</v>
      </c>
      <c r="AF121" s="11">
        <f t="shared" si="103"/>
        <v>-2.9039671966837322E-3</v>
      </c>
      <c r="AG121" s="11">
        <f t="shared" si="104"/>
        <v>2.0567434751257441E-3</v>
      </c>
      <c r="AH121" s="11">
        <f t="shared" si="105"/>
        <v>8.257041531207765E-4</v>
      </c>
      <c r="AI121" s="1">
        <f t="shared" ref="AI121:AI184" si="128">(1-$AI$5)*AI120+AU120</f>
        <v>200439.40722147247</v>
      </c>
      <c r="AJ121" s="1">
        <f t="shared" ref="AJ121:AJ184" si="129">(1-$AI$5)*AJ120+AV120</f>
        <v>115230.78436320949</v>
      </c>
      <c r="AK121" s="1">
        <f t="shared" ref="AK121:AK184" si="130">(1-$AI$5)*AK120+AW120</f>
        <v>31363.498999840071</v>
      </c>
      <c r="AL121" s="16">
        <f t="shared" si="124"/>
        <v>32.512415338086257</v>
      </c>
      <c r="AM121" s="16">
        <f t="shared" si="124"/>
        <v>9.9518827716756224</v>
      </c>
      <c r="AN121" s="16">
        <f t="shared" si="124"/>
        <v>2.0483380099144686</v>
      </c>
      <c r="AO121" s="7">
        <f t="shared" si="69"/>
        <v>9.51002391723961E-3</v>
      </c>
      <c r="AP121" s="7">
        <f t="shared" si="70"/>
        <v>1.4644722187268179E-2</v>
      </c>
      <c r="AQ121" s="7">
        <f t="shared" si="71"/>
        <v>1.0600436993336853E-2</v>
      </c>
      <c r="AR121" s="1">
        <f t="shared" si="114"/>
        <v>114167.72586737447</v>
      </c>
      <c r="AS121" s="1">
        <f t="shared" si="107"/>
        <v>69820.667690643735</v>
      </c>
      <c r="AT121" s="1">
        <f t="shared" si="108"/>
        <v>18424.544141749317</v>
      </c>
      <c r="AU121" s="1">
        <f t="shared" ref="AU121:AU184" si="131">$AU$5*AR121</f>
        <v>22833.545173474893</v>
      </c>
      <c r="AV121" s="1">
        <f t="shared" ref="AV121:AV184" si="132">$AU$5*AS121</f>
        <v>13964.133538128748</v>
      </c>
      <c r="AW121" s="1">
        <f t="shared" ref="AW121:AW184" si="133">$AU$5*AT121</f>
        <v>3684.9088283498636</v>
      </c>
      <c r="AX121" s="7">
        <f t="shared" si="119"/>
        <v>5.9264923621277658E-2</v>
      </c>
      <c r="AY121" s="7">
        <f t="shared" si="119"/>
        <v>0.31050732532397263</v>
      </c>
      <c r="AZ121" s="7">
        <f t="shared" si="120"/>
        <v>0.19880852924899672</v>
      </c>
      <c r="BA121">
        <f t="shared" si="115"/>
        <v>0.24482186976559822</v>
      </c>
      <c r="BB121">
        <f t="shared" si="116"/>
        <v>3.5123311718358749E-4</v>
      </c>
      <c r="BC121">
        <f t="shared" si="116"/>
        <v>9.6414799079847374E-3</v>
      </c>
      <c r="BD121">
        <f t="shared" si="116"/>
        <v>3.9524831302149184E-3</v>
      </c>
      <c r="BE121">
        <f t="shared" si="117"/>
        <v>40.09948623815923</v>
      </c>
      <c r="BF121">
        <f t="shared" si="117"/>
        <v>673.17456470142065</v>
      </c>
      <c r="BG121">
        <f t="shared" si="117"/>
        <v>72.822699902164274</v>
      </c>
      <c r="BH121">
        <f t="shared" si="111"/>
        <v>105.31222431082159</v>
      </c>
      <c r="BI121">
        <f t="shared" si="121"/>
        <v>105.31222431082162</v>
      </c>
      <c r="BJ121">
        <f t="shared" si="121"/>
        <v>105.31222431082162</v>
      </c>
      <c r="BK121" s="7">
        <f t="shared" si="118"/>
        <v>4.3915757776215897E-2</v>
      </c>
    </row>
    <row r="122" spans="1:63">
      <c r="A122">
        <f t="shared" ref="A122:A185" si="134">1+A121</f>
        <v>2076</v>
      </c>
      <c r="B122" s="4">
        <f t="shared" si="77"/>
        <v>1278.4865872000146</v>
      </c>
      <c r="C122" s="4">
        <f t="shared" si="78"/>
        <v>3527.9483614942465</v>
      </c>
      <c r="D122" s="4">
        <f t="shared" si="79"/>
        <v>6623.1434291661817</v>
      </c>
      <c r="E122" s="11">
        <f t="shared" ref="E122:E185" si="135">E121*$E$5</f>
        <v>3.3031756432158539E-4</v>
      </c>
      <c r="F122" s="11">
        <f t="shared" ref="F122:F185" si="136">F121*$E$5</f>
        <v>6.6221389614968759E-4</v>
      </c>
      <c r="G122" s="11">
        <f t="shared" ref="G122:G185" si="137">G121*$E$5</f>
        <v>1.4620552211893989E-3</v>
      </c>
      <c r="H122" s="4">
        <f t="shared" si="83"/>
        <v>115590.05546078767</v>
      </c>
      <c r="I122" s="4">
        <f t="shared" si="84"/>
        <v>71137.941010752824</v>
      </c>
      <c r="J122" s="4">
        <f t="shared" si="85"/>
        <v>18700.701439871827</v>
      </c>
      <c r="K122" s="4">
        <f t="shared" si="125"/>
        <v>90411.629357754078</v>
      </c>
      <c r="L122" s="4">
        <f t="shared" si="126"/>
        <v>20164.110616580194</v>
      </c>
      <c r="M122" s="4">
        <f t="shared" si="127"/>
        <v>2823.5386474525048</v>
      </c>
      <c r="N122" s="11">
        <f t="shared" ref="N122:N185" si="138">K122/K121-1</f>
        <v>1.2123923509455237E-2</v>
      </c>
      <c r="O122" s="11">
        <f t="shared" ref="O122:O185" si="139">L122/L121-1</f>
        <v>1.8192263183971713E-2</v>
      </c>
      <c r="P122" s="11">
        <f t="shared" ref="P122:P185" si="140">M122/M121-1</f>
        <v>1.3506752427068447E-2</v>
      </c>
      <c r="Q122" s="4">
        <f t="shared" ref="Q122:Q185" si="141">T122*H122/1000</f>
        <v>6721.4480431232296</v>
      </c>
      <c r="R122" s="4">
        <f t="shared" ref="R122:R185" si="142">U122*I122/1000</f>
        <v>16985.063210445474</v>
      </c>
      <c r="S122" s="4">
        <f t="shared" ref="S122:S185" si="143">V122*J122/1000</f>
        <v>4959.5949577229221</v>
      </c>
      <c r="T122" s="4">
        <f t="shared" si="92"/>
        <v>58.149016507768593</v>
      </c>
      <c r="U122" s="4">
        <f t="shared" si="93"/>
        <v>238.76236743874981</v>
      </c>
      <c r="V122" s="4">
        <f t="shared" si="94"/>
        <v>265.20903366483105</v>
      </c>
      <c r="W122" s="11">
        <f t="shared" ref="W122:W185" si="144">T$5-1</f>
        <v>-1.219247815263802E-2</v>
      </c>
      <c r="X122" s="11">
        <f t="shared" ref="X122:X185" si="145">U$5-1</f>
        <v>-1.3228699347321071E-2</v>
      </c>
      <c r="Y122" s="11">
        <f t="shared" ref="Y122:Y185" si="146">V$5-1</f>
        <v>-1.2203590333800474E-2</v>
      </c>
      <c r="Z122" s="4">
        <f t="shared" si="113"/>
        <v>12794.596692930556</v>
      </c>
      <c r="AA122" s="4">
        <f t="shared" si="98"/>
        <v>41080.468992360547</v>
      </c>
      <c r="AB122" s="4">
        <f t="shared" si="99"/>
        <v>6938.1233326570855</v>
      </c>
      <c r="AC122" s="12">
        <f t="shared" si="100"/>
        <v>2.0236987713630237</v>
      </c>
      <c r="AD122" s="12">
        <f t="shared" si="101"/>
        <v>3.5267313012799266</v>
      </c>
      <c r="AE122" s="12">
        <f t="shared" si="102"/>
        <v>1.7506046477280581</v>
      </c>
      <c r="AF122" s="11">
        <f t="shared" ref="AF122:AF185" si="147">AC$5-1</f>
        <v>-2.9039671966837322E-3</v>
      </c>
      <c r="AG122" s="11">
        <f t="shared" ref="AG122:AG185" si="148">AD$5-1</f>
        <v>2.0567434751257441E-3</v>
      </c>
      <c r="AH122" s="11">
        <f t="shared" ref="AH122:AH185" si="149">AE$5-1</f>
        <v>8.257041531207765E-4</v>
      </c>
      <c r="AI122" s="1">
        <f t="shared" si="128"/>
        <v>203229.01167280012</v>
      </c>
      <c r="AJ122" s="1">
        <f t="shared" si="129"/>
        <v>117671.83946501728</v>
      </c>
      <c r="AK122" s="1">
        <f t="shared" si="130"/>
        <v>31912.05792820593</v>
      </c>
      <c r="AL122" s="16">
        <f t="shared" si="124"/>
        <v>32.81851724708396</v>
      </c>
      <c r="AM122" s="16">
        <f t="shared" si="124"/>
        <v>10.096167904522758</v>
      </c>
      <c r="AN122" s="16">
        <f t="shared" si="124"/>
        <v>2.0698341551494726</v>
      </c>
      <c r="AO122" s="7">
        <f t="shared" ref="AO122:AO185" si="150">AO$5*AO121</f>
        <v>9.4149236780672139E-3</v>
      </c>
      <c r="AP122" s="7">
        <f t="shared" ref="AP122:AP185" si="151">AP$5*AP121</f>
        <v>1.4498274965395496E-2</v>
      </c>
      <c r="AQ122" s="7">
        <f t="shared" ref="AQ122:AQ185" si="152">AQ$5*AQ121</f>
        <v>1.0494432623403485E-2</v>
      </c>
      <c r="AR122" s="1">
        <f t="shared" si="114"/>
        <v>115590.05546078767</v>
      </c>
      <c r="AS122" s="1">
        <f t="shared" si="107"/>
        <v>71137.941010752824</v>
      </c>
      <c r="AT122" s="1">
        <f t="shared" si="108"/>
        <v>18700.701439871827</v>
      </c>
      <c r="AU122" s="1">
        <f t="shared" si="131"/>
        <v>23118.011092157536</v>
      </c>
      <c r="AV122" s="1">
        <f t="shared" si="132"/>
        <v>14227.588202150566</v>
      </c>
      <c r="AW122" s="1">
        <f t="shared" si="133"/>
        <v>3740.1402879743655</v>
      </c>
      <c r="AX122" s="7">
        <f t="shared" si="119"/>
        <v>6.0844366248667597E-2</v>
      </c>
      <c r="AY122" s="7">
        <f t="shared" si="119"/>
        <v>0.31743027496636456</v>
      </c>
      <c r="AZ122" s="7">
        <f t="shared" si="120"/>
        <v>0.2039380968650058</v>
      </c>
      <c r="BA122">
        <f t="shared" si="115"/>
        <v>0.2504984791861789</v>
      </c>
      <c r="BB122">
        <f t="shared" si="116"/>
        <v>3.7020369042020012E-4</v>
      </c>
      <c r="BC122">
        <f t="shared" si="116"/>
        <v>1.0076197946522182E-2</v>
      </c>
      <c r="BD122">
        <f t="shared" si="116"/>
        <v>4.1590747352920491E-3</v>
      </c>
      <c r="BE122">
        <f t="shared" si="117"/>
        <v>42.791865107459202</v>
      </c>
      <c r="BF122">
        <f t="shared" si="117"/>
        <v>716.79997513236367</v>
      </c>
      <c r="BG122">
        <f t="shared" si="117"/>
        <v>77.777614890810568</v>
      </c>
      <c r="BH122">
        <f t="shared" si="111"/>
        <v>109.93709044453016</v>
      </c>
      <c r="BI122">
        <f t="shared" si="121"/>
        <v>109.93709044453016</v>
      </c>
      <c r="BJ122">
        <f t="shared" si="121"/>
        <v>109.93709044453014</v>
      </c>
      <c r="BK122" s="7">
        <f t="shared" si="118"/>
        <v>4.3795658929148135E-2</v>
      </c>
    </row>
    <row r="123" spans="1:63">
      <c r="A123">
        <f t="shared" si="134"/>
        <v>2077</v>
      </c>
      <c r="B123" s="4">
        <f t="shared" si="77"/>
        <v>1278.8877784467413</v>
      </c>
      <c r="C123" s="4">
        <f t="shared" si="78"/>
        <v>3530.1678051026324</v>
      </c>
      <c r="D123" s="4">
        <f t="shared" si="79"/>
        <v>6632.3426605259147</v>
      </c>
      <c r="E123" s="11">
        <f t="shared" si="135"/>
        <v>3.1380168610550612E-4</v>
      </c>
      <c r="F123" s="11">
        <f t="shared" si="136"/>
        <v>6.2910320134220322E-4</v>
      </c>
      <c r="G123" s="11">
        <f t="shared" si="137"/>
        <v>1.3889524601299289E-3</v>
      </c>
      <c r="H123" s="4">
        <f t="shared" si="83"/>
        <v>117013.75725332074</v>
      </c>
      <c r="I123" s="4">
        <f t="shared" si="84"/>
        <v>72462.910210678703</v>
      </c>
      <c r="J123" s="4">
        <f t="shared" si="85"/>
        <v>18976.681216239573</v>
      </c>
      <c r="K123" s="4">
        <f t="shared" si="125"/>
        <v>91496.501276631534</v>
      </c>
      <c r="L123" s="4">
        <f t="shared" si="126"/>
        <v>20526.760825912635</v>
      </c>
      <c r="M123" s="4">
        <f t="shared" si="127"/>
        <v>2861.2335320344873</v>
      </c>
      <c r="N123" s="11">
        <f t="shared" si="138"/>
        <v>1.1999251938980882E-2</v>
      </c>
      <c r="O123" s="11">
        <f t="shared" si="139"/>
        <v>1.7984934531863228E-2</v>
      </c>
      <c r="P123" s="11">
        <f t="shared" si="140"/>
        <v>1.3350227954553429E-2</v>
      </c>
      <c r="Q123" s="4">
        <f t="shared" si="141"/>
        <v>6721.27441676938</v>
      </c>
      <c r="R123" s="4">
        <f t="shared" si="142"/>
        <v>17072.540762943539</v>
      </c>
      <c r="S123" s="4">
        <f t="shared" si="143"/>
        <v>4971.3692132303395</v>
      </c>
      <c r="T123" s="4">
        <f t="shared" si="92"/>
        <v>57.440035894400239</v>
      </c>
      <c r="U123" s="4">
        <f t="shared" si="93"/>
        <v>235.60385186444799</v>
      </c>
      <c r="V123" s="4">
        <f t="shared" si="94"/>
        <v>261.97253126516233</v>
      </c>
      <c r="W123" s="11">
        <f t="shared" si="144"/>
        <v>-1.219247815263802E-2</v>
      </c>
      <c r="X123" s="11">
        <f t="shared" si="145"/>
        <v>-1.3228699347321071E-2</v>
      </c>
      <c r="Y123" s="11">
        <f t="shared" si="146"/>
        <v>-1.2203590333800474E-2</v>
      </c>
      <c r="Z123" s="4">
        <f t="shared" si="113"/>
        <v>12737.472819451088</v>
      </c>
      <c r="AA123" s="4">
        <f t="shared" si="98"/>
        <v>40971.218135505267</v>
      </c>
      <c r="AB123" s="4">
        <f t="shared" si="99"/>
        <v>6917.3472581950509</v>
      </c>
      <c r="AC123" s="12">
        <f t="shared" si="100"/>
        <v>2.0178220165150162</v>
      </c>
      <c r="AD123" s="12">
        <f t="shared" si="101"/>
        <v>3.5339848828723559</v>
      </c>
      <c r="AE123" s="12">
        <f t="shared" si="102"/>
        <v>1.7520501292561597</v>
      </c>
      <c r="AF123" s="11">
        <f t="shared" si="147"/>
        <v>-2.9039671966837322E-3</v>
      </c>
      <c r="AG123" s="11">
        <f t="shared" si="148"/>
        <v>2.0567434751257441E-3</v>
      </c>
      <c r="AH123" s="11">
        <f t="shared" si="149"/>
        <v>8.257041531207765E-4</v>
      </c>
      <c r="AI123" s="1">
        <f t="shared" si="128"/>
        <v>206024.12159767764</v>
      </c>
      <c r="AJ123" s="1">
        <f t="shared" si="129"/>
        <v>120132.24372066613</v>
      </c>
      <c r="AK123" s="1">
        <f t="shared" si="130"/>
        <v>32460.992423359701</v>
      </c>
      <c r="AL123" s="16">
        <f t="shared" si="124"/>
        <v>33.124411243841507</v>
      </c>
      <c r="AM123" s="16">
        <f t="shared" si="124"/>
        <v>10.241081152715564</v>
      </c>
      <c r="AN123" s="16">
        <f t="shared" si="124"/>
        <v>2.0913386728814793</v>
      </c>
      <c r="AO123" s="7">
        <f t="shared" si="150"/>
        <v>9.3207744412865424E-3</v>
      </c>
      <c r="AP123" s="7">
        <f t="shared" si="151"/>
        <v>1.4353292215741541E-2</v>
      </c>
      <c r="AQ123" s="7">
        <f t="shared" si="152"/>
        <v>1.0389488297169449E-2</v>
      </c>
      <c r="AR123" s="1">
        <f t="shared" si="114"/>
        <v>117013.75725332074</v>
      </c>
      <c r="AS123" s="1">
        <f t="shared" si="107"/>
        <v>72462.910210678703</v>
      </c>
      <c r="AT123" s="1">
        <f t="shared" si="108"/>
        <v>18976.681216239573</v>
      </c>
      <c r="AU123" s="1">
        <f t="shared" si="131"/>
        <v>23402.751450664149</v>
      </c>
      <c r="AV123" s="1">
        <f t="shared" si="132"/>
        <v>14492.582042135742</v>
      </c>
      <c r="AW123" s="1">
        <f t="shared" si="133"/>
        <v>3795.3362432479148</v>
      </c>
      <c r="AX123" s="7">
        <f t="shared" si="119"/>
        <v>6.2456274523849525E-2</v>
      </c>
      <c r="AY123" s="7">
        <f t="shared" si="119"/>
        <v>0.32440895501737049</v>
      </c>
      <c r="AZ123" s="7">
        <f t="shared" si="120"/>
        <v>0.20914575093843105</v>
      </c>
      <c r="BA123">
        <f t="shared" si="115"/>
        <v>0.25622157417713531</v>
      </c>
      <c r="BB123">
        <f t="shared" si="116"/>
        <v>3.9007862273984556E-4</v>
      </c>
      <c r="BC123">
        <f t="shared" si="116"/>
        <v>1.0524117009546231E-2</v>
      </c>
      <c r="BD123">
        <f t="shared" si="116"/>
        <v>4.3741945135600232E-3</v>
      </c>
      <c r="BE123">
        <f t="shared" si="117"/>
        <v>45.644565270989972</v>
      </c>
      <c r="BF123">
        <f t="shared" si="117"/>
        <v>762.60814590942505</v>
      </c>
      <c r="BG123">
        <f t="shared" si="117"/>
        <v>83.007694861652681</v>
      </c>
      <c r="BH123">
        <f t="shared" si="111"/>
        <v>114.75185776130171</v>
      </c>
      <c r="BI123">
        <f t="shared" si="121"/>
        <v>114.75185776130171</v>
      </c>
      <c r="BJ123">
        <f t="shared" si="121"/>
        <v>114.75185776130171</v>
      </c>
      <c r="BK123" s="7">
        <f t="shared" si="118"/>
        <v>4.3675314391740744E-2</v>
      </c>
    </row>
    <row r="124" spans="1:63">
      <c r="A124">
        <f t="shared" si="134"/>
        <v>2078</v>
      </c>
      <c r="B124" s="4">
        <f t="shared" si="77"/>
        <v>1279.2690297308968</v>
      </c>
      <c r="C124" s="4">
        <f t="shared" si="78"/>
        <v>3532.2776029767242</v>
      </c>
      <c r="D124" s="4">
        <f t="shared" si="79"/>
        <v>6641.0940687479388</v>
      </c>
      <c r="E124" s="11">
        <f t="shared" si="135"/>
        <v>2.9811160180023079E-4</v>
      </c>
      <c r="F124" s="11">
        <f t="shared" si="136"/>
        <v>5.9764804127509304E-4</v>
      </c>
      <c r="G124" s="11">
        <f t="shared" si="137"/>
        <v>1.3195048371234324E-3</v>
      </c>
      <c r="H124" s="4">
        <f t="shared" si="83"/>
        <v>118438.69485239853</v>
      </c>
      <c r="I124" s="4">
        <f t="shared" si="84"/>
        <v>73795.347346681228</v>
      </c>
      <c r="J124" s="4">
        <f t="shared" si="85"/>
        <v>19252.453675321984</v>
      </c>
      <c r="K124" s="4">
        <f t="shared" si="125"/>
        <v>92583.101833797191</v>
      </c>
      <c r="L124" s="4">
        <f t="shared" si="126"/>
        <v>20891.717934199831</v>
      </c>
      <c r="M124" s="4">
        <f t="shared" si="127"/>
        <v>2898.9882504332145</v>
      </c>
      <c r="N124" s="11">
        <f t="shared" si="138"/>
        <v>1.1875870027864943E-2</v>
      </c>
      <c r="O124" s="11">
        <f t="shared" si="139"/>
        <v>1.7779576202129332E-2</v>
      </c>
      <c r="P124" s="11">
        <f t="shared" si="140"/>
        <v>1.3195259308974139E-2</v>
      </c>
      <c r="Q124" s="4">
        <f t="shared" si="141"/>
        <v>6720.1759564795902</v>
      </c>
      <c r="R124" s="4">
        <f t="shared" si="142"/>
        <v>17156.467725550625</v>
      </c>
      <c r="S124" s="4">
        <f t="shared" si="143"/>
        <v>4982.0638230583263</v>
      </c>
      <c r="T124" s="4">
        <f t="shared" si="92"/>
        <v>56.73969951167102</v>
      </c>
      <c r="U124" s="4">
        <f t="shared" si="93"/>
        <v>232.48711934306243</v>
      </c>
      <c r="V124" s="4">
        <f t="shared" si="94"/>
        <v>258.77552581489357</v>
      </c>
      <c r="W124" s="11">
        <f t="shared" si="144"/>
        <v>-1.219247815263802E-2</v>
      </c>
      <c r="X124" s="11">
        <f t="shared" si="145"/>
        <v>-1.3228699347321071E-2</v>
      </c>
      <c r="Y124" s="11">
        <f t="shared" si="146"/>
        <v>-1.2203590333800474E-2</v>
      </c>
      <c r="Z124" s="4">
        <f t="shared" si="113"/>
        <v>12678.3577847824</v>
      </c>
      <c r="AA124" s="4">
        <f t="shared" si="98"/>
        <v>40845.013608923357</v>
      </c>
      <c r="AB124" s="4">
        <f t="shared" si="99"/>
        <v>6894.0979508113696</v>
      </c>
      <c r="AC124" s="12">
        <f t="shared" si="100"/>
        <v>2.0119623275703105</v>
      </c>
      <c r="AD124" s="12">
        <f t="shared" si="101"/>
        <v>3.5412533832213966</v>
      </c>
      <c r="AE124" s="12">
        <f t="shared" si="102"/>
        <v>1.7534968043243622</v>
      </c>
      <c r="AF124" s="11">
        <f t="shared" si="147"/>
        <v>-2.9039671966837322E-3</v>
      </c>
      <c r="AG124" s="11">
        <f t="shared" si="148"/>
        <v>2.0567434751257441E-3</v>
      </c>
      <c r="AH124" s="11">
        <f t="shared" si="149"/>
        <v>8.257041531207765E-4</v>
      </c>
      <c r="AI124" s="1">
        <f t="shared" si="128"/>
        <v>208824.46088857405</v>
      </c>
      <c r="AJ124" s="1">
        <f t="shared" si="129"/>
        <v>122611.60139073525</v>
      </c>
      <c r="AK124" s="1">
        <f t="shared" si="130"/>
        <v>33010.229424271645</v>
      </c>
      <c r="AL124" s="16">
        <f t="shared" si="124"/>
        <v>33.430068957888729</v>
      </c>
      <c r="AM124" s="16">
        <f t="shared" si="124"/>
        <v>10.386604450801714</v>
      </c>
      <c r="AN124" s="16">
        <f t="shared" si="124"/>
        <v>2.112849332162126</v>
      </c>
      <c r="AO124" s="7">
        <f t="shared" si="150"/>
        <v>9.2275666968736764E-3</v>
      </c>
      <c r="AP124" s="7">
        <f t="shared" si="151"/>
        <v>1.4209759293584126E-2</v>
      </c>
      <c r="AQ124" s="7">
        <f t="shared" si="152"/>
        <v>1.0285593414197755E-2</v>
      </c>
      <c r="AR124" s="1">
        <f t="shared" si="114"/>
        <v>118438.69485239853</v>
      </c>
      <c r="AS124" s="1">
        <f t="shared" si="107"/>
        <v>73795.347346681228</v>
      </c>
      <c r="AT124" s="1">
        <f t="shared" si="108"/>
        <v>19252.453675321984</v>
      </c>
      <c r="AU124" s="1">
        <f t="shared" si="131"/>
        <v>23687.73897047971</v>
      </c>
      <c r="AV124" s="1">
        <f t="shared" si="132"/>
        <v>14759.069469336246</v>
      </c>
      <c r="AW124" s="1">
        <f t="shared" si="133"/>
        <v>3850.4907350643971</v>
      </c>
      <c r="AX124" s="7">
        <f t="shared" si="119"/>
        <v>6.4100959660984572E-2</v>
      </c>
      <c r="AY124" s="7">
        <f t="shared" si="119"/>
        <v>0.33144021712862715</v>
      </c>
      <c r="AZ124" s="7">
        <f t="shared" si="120"/>
        <v>0.2144304729273469</v>
      </c>
      <c r="BA124">
        <f t="shared" si="115"/>
        <v>0.26198846022221783</v>
      </c>
      <c r="BB124">
        <f t="shared" si="116"/>
        <v>4.1089330294591717E-4</v>
      </c>
      <c r="BC124">
        <f t="shared" si="116"/>
        <v>1.0985261753027151E-2</v>
      </c>
      <c r="BD124">
        <f t="shared" si="116"/>
        <v>4.5980427719845658E-3</v>
      </c>
      <c r="BE124">
        <f t="shared" si="117"/>
        <v>48.665666524505632</v>
      </c>
      <c r="BF124">
        <f t="shared" si="117"/>
        <v>810.66120675885088</v>
      </c>
      <c r="BG124">
        <f t="shared" si="117"/>
        <v>88.523605464781937</v>
      </c>
      <c r="BH124">
        <f t="shared" si="111"/>
        <v>119.76368122606287</v>
      </c>
      <c r="BI124">
        <f t="shared" si="121"/>
        <v>119.76368122606287</v>
      </c>
      <c r="BJ124">
        <f t="shared" si="121"/>
        <v>119.76368122606289</v>
      </c>
      <c r="BK124" s="7">
        <f t="shared" si="118"/>
        <v>4.3554792948594628E-2</v>
      </c>
    </row>
    <row r="125" spans="1:63">
      <c r="A125">
        <f t="shared" si="134"/>
        <v>2079</v>
      </c>
      <c r="B125" s="4">
        <f t="shared" si="77"/>
        <v>1279.6313264235039</v>
      </c>
      <c r="C125" s="4">
        <f t="shared" si="78"/>
        <v>3534.2831088278504</v>
      </c>
      <c r="D125" s="4">
        <f t="shared" si="79"/>
        <v>6649.4188767080686</v>
      </c>
      <c r="E125" s="11">
        <f t="shared" si="135"/>
        <v>2.8320602171021922E-4</v>
      </c>
      <c r="F125" s="11">
        <f t="shared" si="136"/>
        <v>5.677656392113384E-4</v>
      </c>
      <c r="G125" s="11">
        <f t="shared" si="137"/>
        <v>1.2535295952672608E-3</v>
      </c>
      <c r="H125" s="4">
        <f t="shared" si="83"/>
        <v>119864.73167621292</v>
      </c>
      <c r="I125" s="4">
        <f t="shared" si="84"/>
        <v>75135.02287864784</v>
      </c>
      <c r="J125" s="4">
        <f t="shared" si="85"/>
        <v>19527.989009979359</v>
      </c>
      <c r="K125" s="4">
        <f t="shared" si="125"/>
        <v>93671.301414000205</v>
      </c>
      <c r="L125" s="4">
        <f t="shared" si="126"/>
        <v>21258.914627121219</v>
      </c>
      <c r="M125" s="4">
        <f t="shared" si="127"/>
        <v>2936.7963384564355</v>
      </c>
      <c r="N125" s="11">
        <f t="shared" si="138"/>
        <v>1.175376022890795E-2</v>
      </c>
      <c r="O125" s="11">
        <f t="shared" si="139"/>
        <v>1.7576184690885954E-2</v>
      </c>
      <c r="P125" s="11">
        <f t="shared" si="140"/>
        <v>1.3041821751975435E-2</v>
      </c>
      <c r="Q125" s="4">
        <f t="shared" si="141"/>
        <v>6718.1667300479403</v>
      </c>
      <c r="R125" s="4">
        <f t="shared" si="142"/>
        <v>17236.847102377509</v>
      </c>
      <c r="S125" s="4">
        <f t="shared" si="143"/>
        <v>4991.6964202806539</v>
      </c>
      <c r="T125" s="4">
        <f t="shared" si="92"/>
        <v>56.047901964987723</v>
      </c>
      <c r="U125" s="4">
        <f t="shared" si="93"/>
        <v>229.41161713914832</v>
      </c>
      <c r="V125" s="4">
        <f t="shared" si="94"/>
        <v>255.6175353094348</v>
      </c>
      <c r="W125" s="11">
        <f t="shared" si="144"/>
        <v>-1.219247815263802E-2</v>
      </c>
      <c r="X125" s="11">
        <f t="shared" si="145"/>
        <v>-1.3228699347321071E-2</v>
      </c>
      <c r="Y125" s="11">
        <f t="shared" si="146"/>
        <v>-1.2203590333800474E-2</v>
      </c>
      <c r="Z125" s="4">
        <f t="shared" si="113"/>
        <v>12617.301453242739</v>
      </c>
      <c r="AA125" s="4">
        <f t="shared" si="98"/>
        <v>40702.158690601071</v>
      </c>
      <c r="AB125" s="4">
        <f t="shared" si="99"/>
        <v>6868.4279170577493</v>
      </c>
      <c r="AC125" s="12">
        <f t="shared" si="100"/>
        <v>2.006119654970083</v>
      </c>
      <c r="AD125" s="12">
        <f t="shared" si="101"/>
        <v>3.548536833011104</v>
      </c>
      <c r="AE125" s="12">
        <f t="shared" si="102"/>
        <v>1.7549446739181769</v>
      </c>
      <c r="AF125" s="11">
        <f t="shared" si="147"/>
        <v>-2.9039671966837322E-3</v>
      </c>
      <c r="AG125" s="11">
        <f t="shared" si="148"/>
        <v>2.0567434751257441E-3</v>
      </c>
      <c r="AH125" s="11">
        <f t="shared" si="149"/>
        <v>8.257041531207765E-4</v>
      </c>
      <c r="AI125" s="1">
        <f t="shared" si="128"/>
        <v>211629.75377019634</v>
      </c>
      <c r="AJ125" s="1">
        <f t="shared" si="129"/>
        <v>125109.51072099798</v>
      </c>
      <c r="AK125" s="1">
        <f t="shared" si="130"/>
        <v>33559.697216908877</v>
      </c>
      <c r="AL125" s="16">
        <f t="shared" si="124"/>
        <v>33.735462366968832</v>
      </c>
      <c r="AM125" s="16">
        <f t="shared" si="124"/>
        <v>10.532719688434041</v>
      </c>
      <c r="AN125" s="16">
        <f t="shared" si="124"/>
        <v>2.1343639222464441</v>
      </c>
      <c r="AO125" s="7">
        <f t="shared" si="150"/>
        <v>9.1352910299049399E-3</v>
      </c>
      <c r="AP125" s="7">
        <f t="shared" si="151"/>
        <v>1.4067661700648285E-2</v>
      </c>
      <c r="AQ125" s="7">
        <f t="shared" si="152"/>
        <v>1.0182737480055777E-2</v>
      </c>
      <c r="AR125" s="1">
        <f t="shared" si="114"/>
        <v>119864.73167621292</v>
      </c>
      <c r="AS125" s="1">
        <f t="shared" si="107"/>
        <v>75135.02287864784</v>
      </c>
      <c r="AT125" s="1">
        <f t="shared" si="108"/>
        <v>19527.989009979359</v>
      </c>
      <c r="AU125" s="1">
        <f t="shared" si="131"/>
        <v>23972.946335242585</v>
      </c>
      <c r="AV125" s="1">
        <f t="shared" si="132"/>
        <v>15027.004575729568</v>
      </c>
      <c r="AW125" s="1">
        <f t="shared" si="133"/>
        <v>3905.597801995872</v>
      </c>
      <c r="AX125" s="7">
        <f t="shared" si="119"/>
        <v>6.5778726313334368E-2</v>
      </c>
      <c r="AY125" s="7">
        <f t="shared" si="119"/>
        <v>0.33852084655440745</v>
      </c>
      <c r="AZ125" s="7">
        <f t="shared" si="120"/>
        <v>0.21979115985303438</v>
      </c>
      <c r="BA125">
        <f t="shared" si="115"/>
        <v>0.2677963871665951</v>
      </c>
      <c r="BB125">
        <f t="shared" si="116"/>
        <v>4.3268408354045474E-4</v>
      </c>
      <c r="BC125">
        <f t="shared" si="116"/>
        <v>1.1459636355191267E-2</v>
      </c>
      <c r="BD125">
        <f t="shared" si="116"/>
        <v>4.8308153949542113E-3</v>
      </c>
      <c r="BE125">
        <f t="shared" si="117"/>
        <v>51.863561574144704</v>
      </c>
      <c r="BF125">
        <f t="shared" si="117"/>
        <v>861.02003972828038</v>
      </c>
      <c r="BG125">
        <f t="shared" si="117"/>
        <v>94.336109941904937</v>
      </c>
      <c r="BH125">
        <f t="shared" si="111"/>
        <v>124.97996356462554</v>
      </c>
      <c r="BI125">
        <f t="shared" si="121"/>
        <v>124.97996356462552</v>
      </c>
      <c r="BJ125">
        <f t="shared" si="121"/>
        <v>124.97996356462555</v>
      </c>
      <c r="BK125" s="7">
        <f t="shared" si="118"/>
        <v>4.3434160126141846E-2</v>
      </c>
    </row>
    <row r="126" spans="1:63">
      <c r="A126">
        <f t="shared" si="134"/>
        <v>2080</v>
      </c>
      <c r="B126" s="4">
        <f t="shared" si="77"/>
        <v>1279.9756057558554</v>
      </c>
      <c r="C126" s="4">
        <f t="shared" si="78"/>
        <v>3536.1894211108661</v>
      </c>
      <c r="D126" s="4">
        <f t="shared" si="79"/>
        <v>6657.3373578936862</v>
      </c>
      <c r="E126" s="11">
        <f t="shared" si="135"/>
        <v>2.6904572062470827E-4</v>
      </c>
      <c r="F126" s="11">
        <f t="shared" si="136"/>
        <v>5.3937735725077146E-4</v>
      </c>
      <c r="G126" s="11">
        <f t="shared" si="137"/>
        <v>1.1908531155038976E-3</v>
      </c>
      <c r="H126" s="4">
        <f t="shared" si="83"/>
        <v>121291.73097599835</v>
      </c>
      <c r="I126" s="4">
        <f t="shared" si="84"/>
        <v>76481.705939732885</v>
      </c>
      <c r="J126" s="4">
        <f t="shared" si="85"/>
        <v>19803.257389052578</v>
      </c>
      <c r="K126" s="4">
        <f t="shared" si="125"/>
        <v>94760.970779886658</v>
      </c>
      <c r="L126" s="4">
        <f t="shared" si="126"/>
        <v>21628.283112646932</v>
      </c>
      <c r="M126" s="4">
        <f t="shared" si="127"/>
        <v>2974.6513244625667</v>
      </c>
      <c r="N126" s="11">
        <f t="shared" si="138"/>
        <v>1.1632905163454721E-2</v>
      </c>
      <c r="O126" s="11">
        <f t="shared" si="139"/>
        <v>1.7374757460782542E-2</v>
      </c>
      <c r="P126" s="11">
        <f t="shared" si="140"/>
        <v>1.2889891447504187E-2</v>
      </c>
      <c r="Q126" s="4">
        <f t="shared" si="141"/>
        <v>6715.2607875585927</v>
      </c>
      <c r="R126" s="4">
        <f t="shared" si="142"/>
        <v>17313.683836117081</v>
      </c>
      <c r="S126" s="4">
        <f t="shared" si="143"/>
        <v>5000.2845402957792</v>
      </c>
      <c r="T126" s="4">
        <f t="shared" si="92"/>
        <v>55.364539144778412</v>
      </c>
      <c r="U126" s="4">
        <f t="shared" si="93"/>
        <v>226.3767998292318</v>
      </c>
      <c r="V126" s="4">
        <f t="shared" si="94"/>
        <v>252.49808362638268</v>
      </c>
      <c r="W126" s="11">
        <f t="shared" si="144"/>
        <v>-1.219247815263802E-2</v>
      </c>
      <c r="X126" s="11">
        <f t="shared" si="145"/>
        <v>-1.3228699347321071E-2</v>
      </c>
      <c r="Y126" s="11">
        <f t="shared" si="146"/>
        <v>-1.2203590333800474E-2</v>
      </c>
      <c r="Z126" s="4">
        <f t="shared" si="113"/>
        <v>12554.353459317992</v>
      </c>
      <c r="AA126" s="4">
        <f t="shared" si="98"/>
        <v>40542.975943442987</v>
      </c>
      <c r="AB126" s="4">
        <f t="shared" si="99"/>
        <v>6840.3907667915</v>
      </c>
      <c r="AC126" s="12">
        <f t="shared" si="100"/>
        <v>2.0002939492994276</v>
      </c>
      <c r="AD126" s="12">
        <f t="shared" si="101"/>
        <v>3.5558352629886429</v>
      </c>
      <c r="AE126" s="12">
        <f t="shared" si="102"/>
        <v>1.7563937390239284</v>
      </c>
      <c r="AF126" s="11">
        <f t="shared" si="147"/>
        <v>-2.9039671966837322E-3</v>
      </c>
      <c r="AG126" s="11">
        <f t="shared" si="148"/>
        <v>2.0567434751257441E-3</v>
      </c>
      <c r="AH126" s="11">
        <f t="shared" si="149"/>
        <v>8.257041531207765E-4</v>
      </c>
      <c r="AI126" s="1">
        <f t="shared" si="128"/>
        <v>214439.7247284193</v>
      </c>
      <c r="AJ126" s="1">
        <f t="shared" si="129"/>
        <v>127625.56422462776</v>
      </c>
      <c r="AK126" s="1">
        <f t="shared" si="130"/>
        <v>34109.325297213865</v>
      </c>
      <c r="AL126" s="16">
        <f t="shared" si="124"/>
        <v>34.040563801051995</v>
      </c>
      <c r="AM126" s="16">
        <f t="shared" si="124"/>
        <v>10.679408718425043</v>
      </c>
      <c r="AN126" s="16">
        <f t="shared" si="124"/>
        <v>2.1558802530785104</v>
      </c>
      <c r="AO126" s="7">
        <f t="shared" si="150"/>
        <v>9.0439381196058908E-3</v>
      </c>
      <c r="AP126" s="7">
        <f t="shared" si="151"/>
        <v>1.3926985083641801E-2</v>
      </c>
      <c r="AQ126" s="7">
        <f t="shared" si="152"/>
        <v>1.008091010525522E-2</v>
      </c>
      <c r="AR126" s="1">
        <f t="shared" si="114"/>
        <v>121291.73097599835</v>
      </c>
      <c r="AS126" s="1">
        <f t="shared" si="107"/>
        <v>76481.705939732885</v>
      </c>
      <c r="AT126" s="1">
        <f t="shared" si="108"/>
        <v>19803.257389052578</v>
      </c>
      <c r="AU126" s="1">
        <f t="shared" si="131"/>
        <v>24258.346195199672</v>
      </c>
      <c r="AV126" s="1">
        <f t="shared" si="132"/>
        <v>15296.341187946578</v>
      </c>
      <c r="AW126" s="1">
        <f t="shared" si="133"/>
        <v>3960.6514778105156</v>
      </c>
      <c r="AX126" s="7">
        <f t="shared" si="119"/>
        <v>6.7489872307422927E-2</v>
      </c>
      <c r="AY126" s="7">
        <f t="shared" si="119"/>
        <v>0.34564756837771754</v>
      </c>
      <c r="AZ126" s="7">
        <f t="shared" si="120"/>
        <v>0.2252266247933179</v>
      </c>
      <c r="BA126">
        <f t="shared" si="115"/>
        <v>0.27364255496862488</v>
      </c>
      <c r="BB126">
        <f t="shared" si="116"/>
        <v>4.5548828640722518E-4</v>
      </c>
      <c r="BC126">
        <f t="shared" si="116"/>
        <v>1.1947224152542893E-2</v>
      </c>
      <c r="BD126">
        <f t="shared" si="116"/>
        <v>5.0727032515790003E-3</v>
      </c>
      <c r="BE126">
        <f t="shared" si="117"/>
        <v>55.246962697623644</v>
      </c>
      <c r="BF126">
        <f t="shared" si="117"/>
        <v>913.74408443085997</v>
      </c>
      <c r="BG126">
        <f t="shared" si="117"/>
        <v>100.45604814930287</v>
      </c>
      <c r="BH126">
        <f t="shared" si="111"/>
        <v>130.40836331465087</v>
      </c>
      <c r="BI126">
        <f t="shared" si="121"/>
        <v>130.40836331465087</v>
      </c>
      <c r="BJ126">
        <f t="shared" si="121"/>
        <v>130.40836331465087</v>
      </c>
      <c r="BK126" s="7">
        <f t="shared" si="118"/>
        <v>4.3313478374170405E-2</v>
      </c>
    </row>
    <row r="127" spans="1:63">
      <c r="A127">
        <f t="shared" si="134"/>
        <v>2081</v>
      </c>
      <c r="B127" s="4">
        <f t="shared" si="77"/>
        <v>1280.3027591171265</v>
      </c>
      <c r="C127" s="4">
        <f t="shared" si="78"/>
        <v>3538.0013945903279</v>
      </c>
      <c r="D127" s="4">
        <f t="shared" si="79"/>
        <v>6664.8688732806149</v>
      </c>
      <c r="E127" s="11">
        <f t="shared" si="135"/>
        <v>2.5559343459347284E-4</v>
      </c>
      <c r="F127" s="11">
        <f t="shared" si="136"/>
        <v>5.1240848938823285E-4</v>
      </c>
      <c r="G127" s="11">
        <f t="shared" si="137"/>
        <v>1.1313104597287028E-3</v>
      </c>
      <c r="H127" s="4">
        <f t="shared" si="83"/>
        <v>122719.55585990094</v>
      </c>
      <c r="I127" s="4">
        <f t="shared" si="84"/>
        <v>77835.164611985339</v>
      </c>
      <c r="J127" s="4">
        <f t="shared" si="85"/>
        <v>20078.228949666809</v>
      </c>
      <c r="K127" s="4">
        <f t="shared" si="125"/>
        <v>95851.981092758186</v>
      </c>
      <c r="L127" s="4">
        <f t="shared" si="126"/>
        <v>21999.755209536321</v>
      </c>
      <c r="M127" s="4">
        <f t="shared" si="127"/>
        <v>3012.5467329387689</v>
      </c>
      <c r="N127" s="11">
        <f t="shared" si="138"/>
        <v>1.151328763194881E-2</v>
      </c>
      <c r="O127" s="11">
        <f t="shared" si="139"/>
        <v>1.7175292877138926E-2</v>
      </c>
      <c r="P127" s="11">
        <f t="shared" si="140"/>
        <v>1.2739445515702164E-2</v>
      </c>
      <c r="Q127" s="4">
        <f t="shared" si="141"/>
        <v>6711.4721578288281</v>
      </c>
      <c r="R127" s="4">
        <f t="shared" si="142"/>
        <v>17386.984798053349</v>
      </c>
      <c r="S127" s="4">
        <f t="shared" si="143"/>
        <v>5007.8456155805898</v>
      </c>
      <c r="T127" s="4">
        <f t="shared" si="92"/>
        <v>54.689508210824826</v>
      </c>
      <c r="U127" s="4">
        <f t="shared" si="93"/>
        <v>223.38212920508221</v>
      </c>
      <c r="V127" s="4">
        <f t="shared" si="94"/>
        <v>249.41670045373661</v>
      </c>
      <c r="W127" s="11">
        <f t="shared" si="144"/>
        <v>-1.219247815263802E-2</v>
      </c>
      <c r="X127" s="11">
        <f t="shared" si="145"/>
        <v>-1.3228699347321071E-2</v>
      </c>
      <c r="Y127" s="11">
        <f t="shared" si="146"/>
        <v>-1.2203590333800474E-2</v>
      </c>
      <c r="Z127" s="4">
        <f t="shared" si="113"/>
        <v>12489.563200426952</v>
      </c>
      <c r="AA127" s="4">
        <f t="shared" si="98"/>
        <v>40367.806439780026</v>
      </c>
      <c r="AB127" s="4">
        <f t="shared" si="99"/>
        <v>6810.041171442379</v>
      </c>
      <c r="AC127" s="12">
        <f t="shared" si="100"/>
        <v>1.9944851612869372</v>
      </c>
      <c r="AD127" s="12">
        <f t="shared" si="101"/>
        <v>3.563148703964417</v>
      </c>
      <c r="AE127" s="12">
        <f t="shared" si="102"/>
        <v>1.7578440006287557</v>
      </c>
      <c r="AF127" s="11">
        <f t="shared" si="147"/>
        <v>-2.9039671966837322E-3</v>
      </c>
      <c r="AG127" s="11">
        <f t="shared" si="148"/>
        <v>2.0567434751257441E-3</v>
      </c>
      <c r="AH127" s="11">
        <f t="shared" si="149"/>
        <v>8.257041531207765E-4</v>
      </c>
      <c r="AI127" s="1">
        <f t="shared" si="128"/>
        <v>217254.09845077703</v>
      </c>
      <c r="AJ127" s="1">
        <f t="shared" si="129"/>
        <v>130159.34899011155</v>
      </c>
      <c r="AK127" s="1">
        <f t="shared" si="130"/>
        <v>34659.044245302997</v>
      </c>
      <c r="AL127" s="16">
        <f t="shared" si="124"/>
        <v>34.345345946099478</v>
      </c>
      <c r="AM127" s="16">
        <f t="shared" si="124"/>
        <v>10.826653364689427</v>
      </c>
      <c r="AN127" s="16">
        <f t="shared" si="124"/>
        <v>2.1773961557571999</v>
      </c>
      <c r="AO127" s="7">
        <f t="shared" si="150"/>
        <v>8.9534987384098322E-3</v>
      </c>
      <c r="AP127" s="7">
        <f t="shared" si="151"/>
        <v>1.3787715232805383E-2</v>
      </c>
      <c r="AQ127" s="7">
        <f t="shared" si="152"/>
        <v>9.9801010042026676E-3</v>
      </c>
      <c r="AR127" s="1">
        <f t="shared" si="114"/>
        <v>122719.55585990094</v>
      </c>
      <c r="AS127" s="1">
        <f t="shared" si="107"/>
        <v>77835.164611985339</v>
      </c>
      <c r="AT127" s="1">
        <f t="shared" si="108"/>
        <v>20078.228949666809</v>
      </c>
      <c r="AU127" s="1">
        <f t="shared" si="131"/>
        <v>24543.911171980188</v>
      </c>
      <c r="AV127" s="1">
        <f t="shared" si="132"/>
        <v>15567.032922397069</v>
      </c>
      <c r="AW127" s="1">
        <f t="shared" si="133"/>
        <v>4015.6457899333618</v>
      </c>
      <c r="AX127" s="7">
        <f t="shared" si="119"/>
        <v>6.923468838133548E-2</v>
      </c>
      <c r="AY127" s="7">
        <f t="shared" si="119"/>
        <v>0.35281705391808726</v>
      </c>
      <c r="AZ127" s="7">
        <f t="shared" si="120"/>
        <v>0.23073559758517792</v>
      </c>
      <c r="BA127">
        <f t="shared" si="115"/>
        <v>0.2795241196126359</v>
      </c>
      <c r="BB127">
        <f t="shared" si="116"/>
        <v>4.7934420752606305E-4</v>
      </c>
      <c r="BC127">
        <f t="shared" si="116"/>
        <v>1.2447987353543849E-2</v>
      </c>
      <c r="BD127">
        <f t="shared" si="116"/>
        <v>5.3238915992989168E-3</v>
      </c>
      <c r="BE127">
        <f t="shared" si="117"/>
        <v>58.824908251614644</v>
      </c>
      <c r="BF127">
        <f t="shared" si="117"/>
        <v>968.89114475099723</v>
      </c>
      <c r="BG127">
        <f t="shared" si="117"/>
        <v>106.89431443393144</v>
      </c>
      <c r="BH127">
        <f t="shared" si="111"/>
        <v>136.05680313889096</v>
      </c>
      <c r="BI127">
        <f t="shared" si="121"/>
        <v>136.05680313889096</v>
      </c>
      <c r="BJ127">
        <f t="shared" si="121"/>
        <v>136.05680313889096</v>
      </c>
      <c r="BK127" s="7">
        <f t="shared" si="118"/>
        <v>4.3192807233237679E-2</v>
      </c>
    </row>
    <row r="128" spans="1:63">
      <c r="A128">
        <f t="shared" si="134"/>
        <v>2082</v>
      </c>
      <c r="B128" s="4">
        <f t="shared" si="77"/>
        <v>1280.6136342476727</v>
      </c>
      <c r="C128" s="4">
        <f t="shared" si="78"/>
        <v>3539.723651442881</v>
      </c>
      <c r="D128" s="4">
        <f t="shared" si="79"/>
        <v>6672.031907356225</v>
      </c>
      <c r="E128" s="11">
        <f t="shared" si="135"/>
        <v>2.4281376286379918E-4</v>
      </c>
      <c r="F128" s="11">
        <f t="shared" si="136"/>
        <v>4.8678806491882118E-4</v>
      </c>
      <c r="G128" s="11">
        <f t="shared" si="137"/>
        <v>1.0747449367422676E-3</v>
      </c>
      <c r="H128" s="4">
        <f t="shared" si="83"/>
        <v>124148.06931825572</v>
      </c>
      <c r="I128" s="4">
        <f t="shared" si="84"/>
        <v>79195.166206607057</v>
      </c>
      <c r="J128" s="4">
        <f t="shared" si="85"/>
        <v>20352.873794015621</v>
      </c>
      <c r="K128" s="4">
        <f t="shared" si="125"/>
        <v>96944.203933288198</v>
      </c>
      <c r="L128" s="4">
        <f t="shared" si="126"/>
        <v>22373.262436553512</v>
      </c>
      <c r="M128" s="4">
        <f t="shared" si="127"/>
        <v>3050.476088337592</v>
      </c>
      <c r="N128" s="11">
        <f t="shared" si="138"/>
        <v>1.1394890622793197E-2</v>
      </c>
      <c r="O128" s="11">
        <f t="shared" si="139"/>
        <v>1.6977790137195914E-2</v>
      </c>
      <c r="P128" s="11">
        <f t="shared" si="140"/>
        <v>1.2590462077852305E-2</v>
      </c>
      <c r="Q128" s="4">
        <f t="shared" si="141"/>
        <v>6706.8148450026656</v>
      </c>
      <c r="R128" s="4">
        <f t="shared" si="142"/>
        <v>17456.758775983697</v>
      </c>
      <c r="S128" s="4">
        <f t="shared" si="143"/>
        <v>5014.3969718330763</v>
      </c>
      <c r="T128" s="4">
        <f t="shared" si="92"/>
        <v>54.022707576785827</v>
      </c>
      <c r="U128" s="4">
        <f t="shared" si="93"/>
        <v>220.42707417826375</v>
      </c>
      <c r="V128" s="4">
        <f t="shared" si="94"/>
        <v>246.37292121899097</v>
      </c>
      <c r="W128" s="11">
        <f t="shared" si="144"/>
        <v>-1.219247815263802E-2</v>
      </c>
      <c r="X128" s="11">
        <f t="shared" si="145"/>
        <v>-1.3228699347321071E-2</v>
      </c>
      <c r="Y128" s="11">
        <f t="shared" si="146"/>
        <v>-1.2203590333800474E-2</v>
      </c>
      <c r="Z128" s="4">
        <f t="shared" si="113"/>
        <v>12422.979829808368</v>
      </c>
      <c r="AA128" s="4">
        <f t="shared" si="98"/>
        <v>40177.008934212565</v>
      </c>
      <c r="AB128" s="4">
        <f t="shared" si="99"/>
        <v>6777.4348212111754</v>
      </c>
      <c r="AC128" s="12">
        <f t="shared" si="100"/>
        <v>1.9886932418042875</v>
      </c>
      <c r="AD128" s="12">
        <f t="shared" si="101"/>
        <v>3.5704771868121985</v>
      </c>
      <c r="AE128" s="12">
        <f t="shared" si="102"/>
        <v>1.7592954597206132</v>
      </c>
      <c r="AF128" s="11">
        <f t="shared" si="147"/>
        <v>-2.9039671966837322E-3</v>
      </c>
      <c r="AG128" s="11">
        <f t="shared" si="148"/>
        <v>2.0567434751257441E-3</v>
      </c>
      <c r="AH128" s="11">
        <f t="shared" si="149"/>
        <v>8.257041531207765E-4</v>
      </c>
      <c r="AI128" s="1">
        <f t="shared" si="128"/>
        <v>220072.59977767954</v>
      </c>
      <c r="AJ128" s="1">
        <f t="shared" si="129"/>
        <v>132710.44701349747</v>
      </c>
      <c r="AK128" s="1">
        <f t="shared" si="130"/>
        <v>35208.785610706065</v>
      </c>
      <c r="AL128" s="16">
        <f t="shared" si="124"/>
        <v>34.64978184758214</v>
      </c>
      <c r="AM128" s="16">
        <f t="shared" si="124"/>
        <v>10.974435430070892</v>
      </c>
      <c r="AN128" s="16">
        <f t="shared" si="124"/>
        <v>2.1989094829822133</v>
      </c>
      <c r="AO128" s="7">
        <f t="shared" si="150"/>
        <v>8.8639637510257337E-3</v>
      </c>
      <c r="AP128" s="7">
        <f t="shared" si="151"/>
        <v>1.3649838080477329E-2</v>
      </c>
      <c r="AQ128" s="7">
        <f t="shared" si="152"/>
        <v>9.8802999941606413E-3</v>
      </c>
      <c r="AR128" s="1">
        <f t="shared" si="114"/>
        <v>124148.06931825572</v>
      </c>
      <c r="AS128" s="1">
        <f t="shared" si="107"/>
        <v>79195.166206607057</v>
      </c>
      <c r="AT128" s="1">
        <f t="shared" si="108"/>
        <v>20352.873794015621</v>
      </c>
      <c r="AU128" s="1">
        <f t="shared" si="131"/>
        <v>24829.613863651146</v>
      </c>
      <c r="AV128" s="1">
        <f t="shared" si="132"/>
        <v>15839.033241321413</v>
      </c>
      <c r="AW128" s="1">
        <f t="shared" si="133"/>
        <v>4070.5747588031245</v>
      </c>
      <c r="AX128" s="7">
        <f t="shared" si="119"/>
        <v>7.1013457927299961E-2</v>
      </c>
      <c r="AY128" s="7">
        <f t="shared" si="119"/>
        <v>0.36002592729278321</v>
      </c>
      <c r="AZ128" s="7">
        <f t="shared" si="120"/>
        <v>0.23631672573726611</v>
      </c>
      <c r="BA128">
        <f t="shared" si="115"/>
        <v>0.28543819915635049</v>
      </c>
      <c r="BB128">
        <f t="shared" si="116"/>
        <v>5.0429112067924017E-4</v>
      </c>
      <c r="BC128">
        <f t="shared" si="116"/>
        <v>1.2961866832302844E-2</v>
      </c>
      <c r="BD128">
        <f t="shared" si="116"/>
        <v>5.5845594863182255E-3</v>
      </c>
      <c r="BE128">
        <f t="shared" si="117"/>
        <v>62.606769006667164</v>
      </c>
      <c r="BF128">
        <f t="shared" si="117"/>
        <v>1026.5171981321309</v>
      </c>
      <c r="BG128">
        <f t="shared" si="117"/>
        <v>113.66183442020755</v>
      </c>
      <c r="BH128">
        <f t="shared" si="111"/>
        <v>141.93347840963963</v>
      </c>
      <c r="BI128">
        <f t="shared" si="121"/>
        <v>141.93347840963969</v>
      </c>
      <c r="BJ128">
        <f t="shared" si="121"/>
        <v>141.93347840963963</v>
      </c>
      <c r="BK128" s="7">
        <f t="shared" si="118"/>
        <v>4.3072203488815103E-2</v>
      </c>
    </row>
    <row r="129" spans="1:63">
      <c r="A129">
        <f t="shared" si="134"/>
        <v>2083</v>
      </c>
      <c r="B129" s="4">
        <f t="shared" si="77"/>
        <v>1280.9090373322138</v>
      </c>
      <c r="C129" s="4">
        <f t="shared" si="78"/>
        <v>3541.3605919081824</v>
      </c>
      <c r="D129" s="4">
        <f t="shared" si="79"/>
        <v>6678.8441032409282</v>
      </c>
      <c r="E129" s="11">
        <f t="shared" si="135"/>
        <v>2.3067307472060921E-4</v>
      </c>
      <c r="F129" s="11">
        <f t="shared" si="136"/>
        <v>4.6244866167288008E-4</v>
      </c>
      <c r="G129" s="11">
        <f t="shared" si="137"/>
        <v>1.0210076899051543E-3</v>
      </c>
      <c r="H129" s="4">
        <f t="shared" si="83"/>
        <v>125577.13425009621</v>
      </c>
      <c r="I129" s="4">
        <f t="shared" si="84"/>
        <v>80561.477547460803</v>
      </c>
      <c r="J129" s="4">
        <f t="shared" si="85"/>
        <v>20627.161990389308</v>
      </c>
      <c r="K129" s="4">
        <f t="shared" si="125"/>
        <v>98037.511322146136</v>
      </c>
      <c r="L129" s="4">
        <f t="shared" si="126"/>
        <v>22748.736102033614</v>
      </c>
      <c r="M129" s="4">
        <f t="shared" si="127"/>
        <v>3088.4329191603561</v>
      </c>
      <c r="N129" s="11">
        <f t="shared" si="138"/>
        <v>1.1277697319690194E-2</v>
      </c>
      <c r="O129" s="11">
        <f t="shared" si="139"/>
        <v>1.6782249193423526E-2</v>
      </c>
      <c r="P129" s="11">
        <f t="shared" si="140"/>
        <v>1.244292029295968E-2</v>
      </c>
      <c r="Q129" s="4">
        <f t="shared" si="141"/>
        <v>6701.3028252791391</v>
      </c>
      <c r="R129" s="4">
        <f t="shared" si="142"/>
        <v>17523.016459849408</v>
      </c>
      <c r="S129" s="4">
        <f t="shared" si="143"/>
        <v>5019.9558253424038</v>
      </c>
      <c r="T129" s="4">
        <f t="shared" si="92"/>
        <v>53.364036894909511</v>
      </c>
      <c r="U129" s="4">
        <f t="shared" si="93"/>
        <v>217.51111068594986</v>
      </c>
      <c r="V129" s="4">
        <f t="shared" si="94"/>
        <v>243.36628701909271</v>
      </c>
      <c r="W129" s="11">
        <f t="shared" si="144"/>
        <v>-1.219247815263802E-2</v>
      </c>
      <c r="X129" s="11">
        <f t="shared" si="145"/>
        <v>-1.3228699347321071E-2</v>
      </c>
      <c r="Y129" s="11">
        <f t="shared" si="146"/>
        <v>-1.2203590333800474E-2</v>
      </c>
      <c r="Z129" s="4">
        <f t="shared" si="113"/>
        <v>12354.652249492503</v>
      </c>
      <c r="AA129" s="4">
        <f t="shared" si="98"/>
        <v>39970.95898788896</v>
      </c>
      <c r="AB129" s="4">
        <f t="shared" si="99"/>
        <v>6742.6283809548513</v>
      </c>
      <c r="AC129" s="12">
        <f t="shared" si="100"/>
        <v>1.9829181418658213</v>
      </c>
      <c r="AD129" s="12">
        <f t="shared" si="101"/>
        <v>3.5778207424692599</v>
      </c>
      <c r="AE129" s="12">
        <f t="shared" si="102"/>
        <v>1.7607481172882711</v>
      </c>
      <c r="AF129" s="11">
        <f t="shared" si="147"/>
        <v>-2.9039671966837322E-3</v>
      </c>
      <c r="AG129" s="11">
        <f t="shared" si="148"/>
        <v>2.0567434751257441E-3</v>
      </c>
      <c r="AH129" s="11">
        <f t="shared" si="149"/>
        <v>8.257041531207765E-4</v>
      </c>
      <c r="AI129" s="1">
        <f t="shared" si="128"/>
        <v>222894.95366356274</v>
      </c>
      <c r="AJ129" s="1">
        <f t="shared" si="129"/>
        <v>135278.43555346914</v>
      </c>
      <c r="AK129" s="1">
        <f t="shared" si="130"/>
        <v>35758.481808438584</v>
      </c>
      <c r="AL129" s="16">
        <f t="shared" si="124"/>
        <v>34.95384491375728</v>
      </c>
      <c r="AM129" s="16">
        <f t="shared" si="124"/>
        <v>11.122736704049561</v>
      </c>
      <c r="AN129" s="16">
        <f t="shared" si="124"/>
        <v>2.2204181094805633</v>
      </c>
      <c r="AO129" s="7">
        <f t="shared" si="150"/>
        <v>8.7753241135154758E-3</v>
      </c>
      <c r="AP129" s="7">
        <f t="shared" si="151"/>
        <v>1.3513339699672555E-2</v>
      </c>
      <c r="AQ129" s="7">
        <f t="shared" si="152"/>
        <v>9.7814969942190341E-3</v>
      </c>
      <c r="AR129" s="1">
        <f t="shared" si="114"/>
        <v>125577.13425009621</v>
      </c>
      <c r="AS129" s="1">
        <f t="shared" si="107"/>
        <v>80561.477547460803</v>
      </c>
      <c r="AT129" s="1">
        <f t="shared" si="108"/>
        <v>20627.161990389308</v>
      </c>
      <c r="AU129" s="1">
        <f t="shared" si="131"/>
        <v>25115.426850019241</v>
      </c>
      <c r="AV129" s="1">
        <f t="shared" si="132"/>
        <v>16112.295509492162</v>
      </c>
      <c r="AW129" s="1">
        <f t="shared" si="133"/>
        <v>4125.4323980778618</v>
      </c>
      <c r="AX129" s="7">
        <f t="shared" si="119"/>
        <v>7.2826456738672038E-2</v>
      </c>
      <c r="AY129" s="7">
        <f t="shared" si="119"/>
        <v>0.36727077210234638</v>
      </c>
      <c r="AZ129" s="7">
        <f t="shared" si="120"/>
        <v>0.24196857555203316</v>
      </c>
      <c r="BA129">
        <f t="shared" si="115"/>
        <v>0.29138187988584802</v>
      </c>
      <c r="BB129">
        <f t="shared" si="116"/>
        <v>5.3036928011096702E-4</v>
      </c>
      <c r="BC129">
        <f t="shared" si="116"/>
        <v>1.3488782004065364E-2</v>
      </c>
      <c r="BD129">
        <f t="shared" si="116"/>
        <v>5.8548791554679982E-3</v>
      </c>
      <c r="BE129">
        <f t="shared" si="117"/>
        <v>66.602254290621786</v>
      </c>
      <c r="BF129">
        <f t="shared" si="117"/>
        <v>1086.6762085631051</v>
      </c>
      <c r="BG129">
        <f t="shared" si="117"/>
        <v>120.76954077399215</v>
      </c>
      <c r="BH129">
        <f t="shared" si="111"/>
        <v>148.04686607357499</v>
      </c>
      <c r="BI129">
        <f t="shared" si="121"/>
        <v>148.04686607357496</v>
      </c>
      <c r="BJ129">
        <f t="shared" si="121"/>
        <v>148.04686607357496</v>
      </c>
      <c r="BK129" s="7">
        <f t="shared" si="118"/>
        <v>4.2951721312960184E-2</v>
      </c>
    </row>
    <row r="130" spans="1:63">
      <c r="A130">
        <f t="shared" si="134"/>
        <v>2084</v>
      </c>
      <c r="B130" s="4">
        <f t="shared" si="77"/>
        <v>1281.1897349969886</v>
      </c>
      <c r="C130" s="4">
        <f t="shared" si="78"/>
        <v>3542.9164045011003</v>
      </c>
      <c r="D130" s="4">
        <f t="shared" si="79"/>
        <v>6685.3222968705604</v>
      </c>
      <c r="E130" s="11">
        <f t="shared" si="135"/>
        <v>2.1913942098457874E-4</v>
      </c>
      <c r="F130" s="11">
        <f t="shared" si="136"/>
        <v>4.3932622858923606E-4</v>
      </c>
      <c r="G130" s="11">
        <f t="shared" si="137"/>
        <v>9.6995730540989651E-4</v>
      </c>
      <c r="H130" s="4">
        <f t="shared" si="83"/>
        <v>127006.61349073648</v>
      </c>
      <c r="I130" s="4">
        <f t="shared" si="84"/>
        <v>81933.86525643096</v>
      </c>
      <c r="J130" s="4">
        <f t="shared" si="85"/>
        <v>20901.063578209807</v>
      </c>
      <c r="K130" s="4">
        <f t="shared" si="125"/>
        <v>99131.775740487807</v>
      </c>
      <c r="L130" s="4">
        <f t="shared" si="126"/>
        <v>23126.107393428203</v>
      </c>
      <c r="M130" s="4">
        <f t="shared" si="127"/>
        <v>3126.4107622745014</v>
      </c>
      <c r="N130" s="11">
        <f t="shared" si="138"/>
        <v>1.116169110766152E-2</v>
      </c>
      <c r="O130" s="11">
        <f t="shared" si="139"/>
        <v>1.658867067172376E-2</v>
      </c>
      <c r="P130" s="11">
        <f t="shared" si="140"/>
        <v>1.2296800386543794E-2</v>
      </c>
      <c r="Q130" s="4">
        <f t="shared" si="141"/>
        <v>6694.9500437613524</v>
      </c>
      <c r="R130" s="4">
        <f t="shared" si="142"/>
        <v>17585.770424895501</v>
      </c>
      <c r="S130" s="4">
        <f t="shared" si="143"/>
        <v>5024.5392814349825</v>
      </c>
      <c r="T130" s="4">
        <f t="shared" si="92"/>
        <v>52.71339704093176</v>
      </c>
      <c r="U130" s="4">
        <f t="shared" si="93"/>
        <v>214.63372159798357</v>
      </c>
      <c r="V130" s="4">
        <f t="shared" si="94"/>
        <v>240.39634455125361</v>
      </c>
      <c r="W130" s="11">
        <f t="shared" si="144"/>
        <v>-1.219247815263802E-2</v>
      </c>
      <c r="X130" s="11">
        <f t="shared" si="145"/>
        <v>-1.3228699347321071E-2</v>
      </c>
      <c r="Y130" s="11">
        <f t="shared" si="146"/>
        <v>-1.2203590333800474E-2</v>
      </c>
      <c r="Z130" s="4">
        <f t="shared" si="113"/>
        <v>12284.62910332532</v>
      </c>
      <c r="AA130" s="4">
        <f t="shared" si="98"/>
        <v>39750.048047673379</v>
      </c>
      <c r="AB130" s="4">
        <f t="shared" si="99"/>
        <v>6705.6794445490286</v>
      </c>
      <c r="AC130" s="12">
        <f t="shared" si="100"/>
        <v>1.9771598126281338</v>
      </c>
      <c r="AD130" s="12">
        <f t="shared" si="101"/>
        <v>3.5851794019365029</v>
      </c>
      <c r="AE130" s="12">
        <f t="shared" si="102"/>
        <v>1.7622019743213155</v>
      </c>
      <c r="AF130" s="11">
        <f t="shared" si="147"/>
        <v>-2.9039671966837322E-3</v>
      </c>
      <c r="AG130" s="11">
        <f t="shared" si="148"/>
        <v>2.0567434751257441E-3</v>
      </c>
      <c r="AH130" s="11">
        <f t="shared" si="149"/>
        <v>8.257041531207765E-4</v>
      </c>
      <c r="AI130" s="1">
        <f t="shared" si="128"/>
        <v>225720.88514722569</v>
      </c>
      <c r="AJ130" s="1">
        <f t="shared" si="129"/>
        <v>137862.88750761439</v>
      </c>
      <c r="AK130" s="1">
        <f t="shared" si="130"/>
        <v>36308.06602567259</v>
      </c>
      <c r="AL130" s="16">
        <f t="shared" si="124"/>
        <v>35.257508918707735</v>
      </c>
      <c r="AM130" s="16">
        <f t="shared" si="124"/>
        <v>11.271538970326679</v>
      </c>
      <c r="AN130" s="16">
        <f t="shared" si="124"/>
        <v>2.2419199324137193</v>
      </c>
      <c r="AO130" s="7">
        <f t="shared" si="150"/>
        <v>8.6875708723803211E-3</v>
      </c>
      <c r="AP130" s="7">
        <f t="shared" si="151"/>
        <v>1.3378206302675829E-2</v>
      </c>
      <c r="AQ130" s="7">
        <f t="shared" si="152"/>
        <v>9.6836820242768434E-3</v>
      </c>
      <c r="AR130" s="1">
        <f t="shared" si="114"/>
        <v>127006.61349073648</v>
      </c>
      <c r="AS130" s="1">
        <f t="shared" si="107"/>
        <v>81933.86525643096</v>
      </c>
      <c r="AT130" s="1">
        <f t="shared" si="108"/>
        <v>20901.063578209807</v>
      </c>
      <c r="AU130" s="1">
        <f t="shared" si="131"/>
        <v>25401.322698147298</v>
      </c>
      <c r="AV130" s="1">
        <f t="shared" si="132"/>
        <v>16386.773051286193</v>
      </c>
      <c r="AW130" s="1">
        <f t="shared" si="133"/>
        <v>4180.2127156419619</v>
      </c>
      <c r="AX130" s="7">
        <f t="shared" si="119"/>
        <v>7.4673952761406856E-2</v>
      </c>
      <c r="AY130" s="7">
        <f t="shared" si="119"/>
        <v>0.37454813821076821</v>
      </c>
      <c r="AZ130" s="7">
        <f t="shared" si="120"/>
        <v>0.2476896334561868</v>
      </c>
      <c r="BA130">
        <f t="shared" si="115"/>
        <v>0.2973522225504619</v>
      </c>
      <c r="BB130">
        <f t="shared" si="116"/>
        <v>5.5761992210128224E-4</v>
      </c>
      <c r="BC130">
        <f t="shared" si="116"/>
        <v>1.4028630783715274E-2</v>
      </c>
      <c r="BD130">
        <f t="shared" si="116"/>
        <v>6.135015452166017E-3</v>
      </c>
      <c r="BE130">
        <f t="shared" si="117"/>
        <v>70.821417921052131</v>
      </c>
      <c r="BF130">
        <f t="shared" si="117"/>
        <v>1149.4199443651466</v>
      </c>
      <c r="BG130">
        <f t="shared" si="117"/>
        <v>128.2283480190215</v>
      </c>
      <c r="BH130">
        <f t="shared" ref="BH130:BH193" si="153">IF(AX129=0.99,2*BB$5*AX130*AR130/Z130*1000,BH129*(1+BK129))</f>
        <v>154.40573380642434</v>
      </c>
      <c r="BI130">
        <f t="shared" si="121"/>
        <v>154.40573380642434</v>
      </c>
      <c r="BJ130">
        <f t="shared" si="121"/>
        <v>154.40573380642431</v>
      </c>
      <c r="BK130" s="7">
        <f t="shared" si="118"/>
        <v>4.2831412394297858E-2</v>
      </c>
    </row>
    <row r="131" spans="1:63">
      <c r="A131">
        <f t="shared" si="134"/>
        <v>2085</v>
      </c>
      <c r="B131" s="4">
        <f t="shared" ref="B131:B194" si="154">B130*(1+E131)</f>
        <v>1281.4564562148523</v>
      </c>
      <c r="C131" s="4">
        <f t="shared" ref="C131:C194" si="155">C130*(1+F131)</f>
        <v>3544.3950757981866</v>
      </c>
      <c r="D131" s="4">
        <f t="shared" ref="D131:D194" si="156">D130*(1+G131)</f>
        <v>6691.4825502113863</v>
      </c>
      <c r="E131" s="11">
        <f t="shared" si="135"/>
        <v>2.0818244993534981E-4</v>
      </c>
      <c r="F131" s="11">
        <f t="shared" si="136"/>
        <v>4.1735991715977425E-4</v>
      </c>
      <c r="G131" s="11">
        <f t="shared" si="137"/>
        <v>9.2145944013940161E-4</v>
      </c>
      <c r="H131" s="4">
        <f t="shared" ref="H131:H194" si="157">AR131</f>
        <v>128436.36984027618</v>
      </c>
      <c r="I131" s="4">
        <f t="shared" ref="I131:I194" si="158">AS131</f>
        <v>83312.096039236931</v>
      </c>
      <c r="J131" s="4">
        <f t="shared" ref="J131:J194" si="159">AT131</f>
        <v>21174.548576831956</v>
      </c>
      <c r="K131" s="4">
        <f t="shared" si="125"/>
        <v>100226.87015027393</v>
      </c>
      <c r="L131" s="4">
        <f t="shared" si="126"/>
        <v>23505.307466458238</v>
      </c>
      <c r="M131" s="4">
        <f t="shared" si="127"/>
        <v>3164.4031674509929</v>
      </c>
      <c r="N131" s="11">
        <f t="shared" si="138"/>
        <v>1.1046855577901749E-2</v>
      </c>
      <c r="O131" s="11">
        <f t="shared" si="139"/>
        <v>1.6397055785436487E-2</v>
      </c>
      <c r="P131" s="11">
        <f t="shared" si="140"/>
        <v>1.2152083672092973E-2</v>
      </c>
      <c r="Q131" s="4">
        <f t="shared" si="141"/>
        <v>6687.7704114139751</v>
      </c>
      <c r="R131" s="4">
        <f t="shared" si="142"/>
        <v>17645.03511220817</v>
      </c>
      <c r="S131" s="4">
        <f t="shared" si="143"/>
        <v>5028.1643338545828</v>
      </c>
      <c r="T131" s="4">
        <f t="shared" ref="T131:T194" si="160">T130*(1+W131)</f>
        <v>52.070690099158867</v>
      </c>
      <c r="U131" s="4">
        <f t="shared" ref="U131:U194" si="161">U130*(1+X131)</f>
        <v>211.79439662516722</v>
      </c>
      <c r="V131" s="4">
        <f t="shared" ref="V131:V194" si="162">V130*(1+Y131)</f>
        <v>237.46264604460697</v>
      </c>
      <c r="W131" s="11">
        <f t="shared" si="144"/>
        <v>-1.219247815263802E-2</v>
      </c>
      <c r="X131" s="11">
        <f t="shared" si="145"/>
        <v>-1.3228699347321071E-2</v>
      </c>
      <c r="Y131" s="11">
        <f t="shared" si="146"/>
        <v>-1.2203590333800474E-2</v>
      </c>
      <c r="Z131" s="4">
        <f t="shared" si="113"/>
        <v>12212.958770019335</v>
      </c>
      <c r="AA131" s="4">
        <f t="shared" ref="AA131:AA194" si="163">R130*AD131*(1-AY130)</f>
        <v>39514.682483976489</v>
      </c>
      <c r="AB131" s="4">
        <f t="shared" ref="AB131:AB194" si="164">S130*AE131*(1-AZ130)</f>
        <v>6666.6464875548827</v>
      </c>
      <c r="AC131" s="12">
        <f t="shared" ref="AC131:AC194" si="165">AC130*(1+AF131)</f>
        <v>1.9714182053896603</v>
      </c>
      <c r="AD131" s="12">
        <f t="shared" ref="AD131:AD194" si="166">AD130*(1+AG131)</f>
        <v>3.5925531962785908</v>
      </c>
      <c r="AE131" s="12">
        <f t="shared" ref="AE131:AE194" si="167">AE130*(1+AH131)</f>
        <v>1.7636570318101503</v>
      </c>
      <c r="AF131" s="11">
        <f t="shared" si="147"/>
        <v>-2.9039671966837322E-3</v>
      </c>
      <c r="AG131" s="11">
        <f t="shared" si="148"/>
        <v>2.0567434751257441E-3</v>
      </c>
      <c r="AH131" s="11">
        <f t="shared" si="149"/>
        <v>8.257041531207765E-4</v>
      </c>
      <c r="AI131" s="1">
        <f t="shared" si="128"/>
        <v>228550.11933065043</v>
      </c>
      <c r="AJ131" s="1">
        <f t="shared" si="129"/>
        <v>140463.37180813914</v>
      </c>
      <c r="AK131" s="1">
        <f t="shared" si="130"/>
        <v>36857.472138747289</v>
      </c>
      <c r="AL131" s="16">
        <f t="shared" ref="AL131:AN146" si="168">AL130*(1+AO131)</f>
        <v>35.560748005147445</v>
      </c>
      <c r="AM131" s="16">
        <f t="shared" si="168"/>
        <v>11.420824014283422</v>
      </c>
      <c r="AN131" s="16">
        <f t="shared" si="168"/>
        <v>2.2634128717656079</v>
      </c>
      <c r="AO131" s="7">
        <f t="shared" si="150"/>
        <v>8.6006951636565174E-3</v>
      </c>
      <c r="AP131" s="7">
        <f t="shared" si="151"/>
        <v>1.3244424239649071E-2</v>
      </c>
      <c r="AQ131" s="7">
        <f t="shared" si="152"/>
        <v>9.5868452040340744E-3</v>
      </c>
      <c r="AR131" s="1">
        <f t="shared" si="114"/>
        <v>128436.36984027618</v>
      </c>
      <c r="AS131" s="1">
        <f t="shared" ref="AS131:AS194" si="169">AM131*AJ131^$AR$5*C131^(1-$AR$5)*(1-BC130)</f>
        <v>83312.096039236931</v>
      </c>
      <c r="AT131" s="1">
        <f t="shared" ref="AT131:AT194" si="170">AN131*AK131^$AR$5*D131^(1-$AR$5)*(1-BD130)</f>
        <v>21174.548576831956</v>
      </c>
      <c r="AU131" s="1">
        <f t="shared" si="131"/>
        <v>25687.273968055237</v>
      </c>
      <c r="AV131" s="1">
        <f t="shared" si="132"/>
        <v>16662.419207847386</v>
      </c>
      <c r="AW131" s="1">
        <f t="shared" si="133"/>
        <v>4234.9097153663915</v>
      </c>
      <c r="AX131" s="7">
        <f t="shared" si="119"/>
        <v>7.6556205850072973E-2</v>
      </c>
      <c r="AY131" s="7">
        <f t="shared" si="119"/>
        <v>0.38185454859022466</v>
      </c>
      <c r="AZ131" s="7">
        <f t="shared" si="120"/>
        <v>0.25347830753724926</v>
      </c>
      <c r="BA131">
        <f t="shared" si="115"/>
        <v>0.30334626864968611</v>
      </c>
      <c r="BB131">
        <f t="shared" si="116"/>
        <v>5.8608526541587469E-4</v>
      </c>
      <c r="BC131">
        <f t="shared" si="116"/>
        <v>1.4581289627904427E-2</v>
      </c>
      <c r="BD131">
        <f t="shared" si="116"/>
        <v>6.4251252391948318E-3</v>
      </c>
      <c r="BE131">
        <f t="shared" si="117"/>
        <v>75.274663906889714</v>
      </c>
      <c r="BF131">
        <f t="shared" si="117"/>
        <v>1214.7978018559029</v>
      </c>
      <c r="BG131">
        <f t="shared" si="117"/>
        <v>136.04912648956</v>
      </c>
      <c r="BH131">
        <f t="shared" si="153"/>
        <v>161.01914946713148</v>
      </c>
      <c r="BI131">
        <f t="shared" si="121"/>
        <v>161.01914946713151</v>
      </c>
      <c r="BJ131">
        <f t="shared" si="121"/>
        <v>161.01914946713151</v>
      </c>
      <c r="BK131" s="7">
        <f t="shared" si="118"/>
        <v>4.2711326057087023E-2</v>
      </c>
    </row>
    <row r="132" spans="1:63">
      <c r="A132">
        <f t="shared" si="134"/>
        <v>2086</v>
      </c>
      <c r="B132" s="4">
        <f t="shared" si="154"/>
        <v>1281.7098941221655</v>
      </c>
      <c r="C132" s="4">
        <f t="shared" si="155"/>
        <v>3545.8003998116424</v>
      </c>
      <c r="D132" s="4">
        <f t="shared" si="156"/>
        <v>6697.3401834875849</v>
      </c>
      <c r="E132" s="11">
        <f t="shared" si="135"/>
        <v>1.9777332743858232E-4</v>
      </c>
      <c r="F132" s="11">
        <f t="shared" si="136"/>
        <v>3.9649192130178552E-4</v>
      </c>
      <c r="G132" s="11">
        <f t="shared" si="137"/>
        <v>8.753864681324315E-4</v>
      </c>
      <c r="H132" s="4">
        <f t="shared" si="157"/>
        <v>129866.26609289447</v>
      </c>
      <c r="I132" s="4">
        <f t="shared" si="158"/>
        <v>84695.936970305222</v>
      </c>
      <c r="J132" s="4">
        <f t="shared" si="159"/>
        <v>21447.586997870349</v>
      </c>
      <c r="K132" s="4">
        <f t="shared" si="125"/>
        <v>101322.66801438636</v>
      </c>
      <c r="L132" s="4">
        <f t="shared" si="126"/>
        <v>23886.267533503684</v>
      </c>
      <c r="M132" s="4">
        <f t="shared" si="127"/>
        <v>3202.4037021069598</v>
      </c>
      <c r="N132" s="11">
        <f t="shared" si="138"/>
        <v>1.0933174531634782E-2</v>
      </c>
      <c r="O132" s="11">
        <f t="shared" si="139"/>
        <v>1.6207406245975386E-2</v>
      </c>
      <c r="P132" s="11">
        <f t="shared" si="140"/>
        <v>1.2008752565678016E-2</v>
      </c>
      <c r="Q132" s="4">
        <f t="shared" si="141"/>
        <v>6679.777802118625</v>
      </c>
      <c r="R132" s="4">
        <f t="shared" si="142"/>
        <v>17700.826806505713</v>
      </c>
      <c r="S132" s="4">
        <f t="shared" si="143"/>
        <v>5030.8478649440358</v>
      </c>
      <c r="T132" s="4">
        <f t="shared" si="160"/>
        <v>51.435819347732085</v>
      </c>
      <c r="U132" s="4">
        <f t="shared" si="161"/>
        <v>208.99263222876561</v>
      </c>
      <c r="V132" s="4">
        <f t="shared" si="162"/>
        <v>234.56474919269832</v>
      </c>
      <c r="W132" s="11">
        <f t="shared" si="144"/>
        <v>-1.219247815263802E-2</v>
      </c>
      <c r="X132" s="11">
        <f t="shared" si="145"/>
        <v>-1.3228699347321071E-2</v>
      </c>
      <c r="Y132" s="11">
        <f t="shared" si="146"/>
        <v>-1.2203590333800474E-2</v>
      </c>
      <c r="Z132" s="4">
        <f t="shared" ref="Z132:Z195" si="171">Q131*AC132*(1-AX131)</f>
        <v>12139.689356209632</v>
      </c>
      <c r="AA132" s="4">
        <f t="shared" si="163"/>
        <v>39265.282591312702</v>
      </c>
      <c r="AB132" s="4">
        <f t="shared" si="164"/>
        <v>6625.5888180523471</v>
      </c>
      <c r="AC132" s="12">
        <f t="shared" si="165"/>
        <v>1.9656932715902635</v>
      </c>
      <c r="AD132" s="12">
        <f t="shared" si="166"/>
        <v>3.599942156624079</v>
      </c>
      <c r="AE132" s="12">
        <f t="shared" si="167"/>
        <v>1.7651132907459965</v>
      </c>
      <c r="AF132" s="11">
        <f t="shared" si="147"/>
        <v>-2.9039671966837322E-3</v>
      </c>
      <c r="AG132" s="11">
        <f t="shared" si="148"/>
        <v>2.0567434751257441E-3</v>
      </c>
      <c r="AH132" s="11">
        <f t="shared" si="149"/>
        <v>8.257041531207765E-4</v>
      </c>
      <c r="AI132" s="1">
        <f t="shared" si="128"/>
        <v>231382.38136564061</v>
      </c>
      <c r="AJ132" s="1">
        <f t="shared" si="129"/>
        <v>143079.45383517264</v>
      </c>
      <c r="AK132" s="1">
        <f t="shared" si="130"/>
        <v>37406.634640238954</v>
      </c>
      <c r="AL132" s="16">
        <f t="shared" si="168"/>
        <v>35.863536686997485</v>
      </c>
      <c r="AM132" s="16">
        <f t="shared" si="168"/>
        <v>11.570573630310848</v>
      </c>
      <c r="AN132" s="16">
        <f t="shared" si="168"/>
        <v>2.2848948707116987</v>
      </c>
      <c r="AO132" s="7">
        <f t="shared" si="150"/>
        <v>8.5146882120199514E-3</v>
      </c>
      <c r="AP132" s="7">
        <f t="shared" si="151"/>
        <v>1.311197999725258E-2</v>
      </c>
      <c r="AQ132" s="7">
        <f t="shared" si="152"/>
        <v>9.4909767519937328E-3</v>
      </c>
      <c r="AR132" s="1">
        <f t="shared" ref="AR132:AR195" si="172">AL132*AI132^$AR$5*B132^(1-$AR$5)*(1-BB131)</f>
        <v>129866.26609289447</v>
      </c>
      <c r="AS132" s="1">
        <f t="shared" si="169"/>
        <v>84695.936970305222</v>
      </c>
      <c r="AT132" s="1">
        <f t="shared" si="170"/>
        <v>21447.586997870349</v>
      </c>
      <c r="AU132" s="1">
        <f t="shared" si="131"/>
        <v>25973.253218578895</v>
      </c>
      <c r="AV132" s="1">
        <f t="shared" si="132"/>
        <v>16939.187394061046</v>
      </c>
      <c r="AW132" s="1">
        <f t="shared" si="133"/>
        <v>4289.5173995740697</v>
      </c>
      <c r="AX132" s="7">
        <f t="shared" si="119"/>
        <v>7.8473467528427543E-2</v>
      </c>
      <c r="AY132" s="7">
        <f t="shared" si="119"/>
        <v>0.38918650620018647</v>
      </c>
      <c r="AZ132" s="7">
        <f t="shared" si="120"/>
        <v>0.25933292928299001</v>
      </c>
      <c r="BA132">
        <f t="shared" si="115"/>
        <v>0.30936104674410969</v>
      </c>
      <c r="BB132">
        <f t="shared" si="116"/>
        <v>6.1580851059351725E-4</v>
      </c>
      <c r="BC132">
        <f t="shared" si="116"/>
        <v>1.5146613660830777E-2</v>
      </c>
      <c r="BD132">
        <f t="shared" si="116"/>
        <v>6.7253568210496302E-3</v>
      </c>
      <c r="BE132">
        <f t="shared" si="117"/>
        <v>79.972751899006738</v>
      </c>
      <c r="BF132">
        <f t="shared" si="117"/>
        <v>1282.8566359312874</v>
      </c>
      <c r="BG132">
        <f t="shared" si="117"/>
        <v>144.24267551118271</v>
      </c>
      <c r="BH132">
        <f t="shared" si="153"/>
        <v>167.89649086145698</v>
      </c>
      <c r="BI132">
        <f t="shared" si="121"/>
        <v>167.89649086145701</v>
      </c>
      <c r="BJ132">
        <f t="shared" si="121"/>
        <v>167.89649086145701</v>
      </c>
      <c r="BK132" s="7">
        <f t="shared" si="118"/>
        <v>4.2591509370126762E-2</v>
      </c>
    </row>
    <row r="133" spans="1:63">
      <c r="A133">
        <f t="shared" si="134"/>
        <v>2087</v>
      </c>
      <c r="B133" s="4">
        <f t="shared" si="154"/>
        <v>1281.9507077512083</v>
      </c>
      <c r="C133" s="4">
        <f t="shared" si="155"/>
        <v>3547.1359869640628</v>
      </c>
      <c r="D133" s="4">
        <f t="shared" si="156"/>
        <v>6702.9098064082345</v>
      </c>
      <c r="E133" s="11">
        <f t="shared" si="135"/>
        <v>1.8788466106665319E-4</v>
      </c>
      <c r="F133" s="11">
        <f t="shared" si="136"/>
        <v>3.7666732523669621E-4</v>
      </c>
      <c r="G133" s="11">
        <f t="shared" si="137"/>
        <v>8.3161714472580989E-4</v>
      </c>
      <c r="H133" s="4">
        <f t="shared" si="157"/>
        <v>131296.16506680491</v>
      </c>
      <c r="I133" s="4">
        <f t="shared" si="158"/>
        <v>86085.15577532466</v>
      </c>
      <c r="J133" s="4">
        <f t="shared" si="159"/>
        <v>21720.148860808378</v>
      </c>
      <c r="K133" s="4">
        <f t="shared" si="125"/>
        <v>102419.04331651254</v>
      </c>
      <c r="L133" s="4">
        <f t="shared" si="126"/>
        <v>24268.918950864238</v>
      </c>
      <c r="M133" s="4">
        <f t="shared" si="127"/>
        <v>3240.4059562375573</v>
      </c>
      <c r="N133" s="11">
        <f t="shared" si="138"/>
        <v>1.0820631983067264E-2</v>
      </c>
      <c r="O133" s="11">
        <f t="shared" si="139"/>
        <v>1.6019724170962757E-2</v>
      </c>
      <c r="P133" s="11">
        <f t="shared" si="140"/>
        <v>1.1866790594076138E-2</v>
      </c>
      <c r="Q133" s="4">
        <f t="shared" si="141"/>
        <v>6670.9860498176495</v>
      </c>
      <c r="R133" s="4">
        <f t="shared" si="142"/>
        <v>17753.16361108686</v>
      </c>
      <c r="S133" s="4">
        <f t="shared" si="143"/>
        <v>5032.6066465046342</v>
      </c>
      <c r="T133" s="4">
        <f t="shared" si="160"/>
        <v>50.808689244071829</v>
      </c>
      <c r="U133" s="4">
        <f t="shared" si="161"/>
        <v>206.22793153120602</v>
      </c>
      <c r="V133" s="4">
        <f t="shared" si="162"/>
        <v>231.70221708679998</v>
      </c>
      <c r="W133" s="11">
        <f t="shared" si="144"/>
        <v>-1.219247815263802E-2</v>
      </c>
      <c r="X133" s="11">
        <f t="shared" si="145"/>
        <v>-1.3228699347321071E-2</v>
      </c>
      <c r="Y133" s="11">
        <f t="shared" si="146"/>
        <v>-1.2203590333800474E-2</v>
      </c>
      <c r="Z133" s="4">
        <f t="shared" si="171"/>
        <v>12064.868689498688</v>
      </c>
      <c r="AA133" s="4">
        <f t="shared" si="163"/>
        <v>39002.281555896436</v>
      </c>
      <c r="AB133" s="4">
        <f t="shared" si="164"/>
        <v>6582.5665255365311</v>
      </c>
      <c r="AC133" s="12">
        <f t="shared" si="165"/>
        <v>1.9599849628108235</v>
      </c>
      <c r="AD133" s="12">
        <f t="shared" si="166"/>
        <v>3.6073463141655457</v>
      </c>
      <c r="AE133" s="12">
        <f t="shared" si="167"/>
        <v>1.7665707521208942</v>
      </c>
      <c r="AF133" s="11">
        <f t="shared" si="147"/>
        <v>-2.9039671966837322E-3</v>
      </c>
      <c r="AG133" s="11">
        <f t="shared" si="148"/>
        <v>2.0567434751257441E-3</v>
      </c>
      <c r="AH133" s="11">
        <f t="shared" si="149"/>
        <v>8.257041531207765E-4</v>
      </c>
      <c r="AI133" s="1">
        <f t="shared" si="128"/>
        <v>234217.39644765545</v>
      </c>
      <c r="AJ133" s="1">
        <f t="shared" si="129"/>
        <v>145710.69584571643</v>
      </c>
      <c r="AK133" s="1">
        <f t="shared" si="130"/>
        <v>37955.488575789132</v>
      </c>
      <c r="AL133" s="16">
        <f t="shared" si="168"/>
        <v>36.165849851736908</v>
      </c>
      <c r="AM133" s="16">
        <f t="shared" si="168"/>
        <v>11.720769629008249</v>
      </c>
      <c r="AN133" s="16">
        <f t="shared" si="168"/>
        <v>2.3063638959693864</v>
      </c>
      <c r="AO133" s="7">
        <f t="shared" si="150"/>
        <v>8.4295413298997521E-3</v>
      </c>
      <c r="AP133" s="7">
        <f t="shared" si="151"/>
        <v>1.2980860197280054E-2</v>
      </c>
      <c r="AQ133" s="7">
        <f t="shared" si="152"/>
        <v>9.3960669844737957E-3</v>
      </c>
      <c r="AR133" s="1">
        <f t="shared" si="172"/>
        <v>131296.16506680491</v>
      </c>
      <c r="AS133" s="1">
        <f t="shared" si="169"/>
        <v>86085.15577532466</v>
      </c>
      <c r="AT133" s="1">
        <f t="shared" si="170"/>
        <v>21720.148860808378</v>
      </c>
      <c r="AU133" s="1">
        <f t="shared" si="131"/>
        <v>26259.233013360983</v>
      </c>
      <c r="AV133" s="1">
        <f t="shared" si="132"/>
        <v>17217.031155064931</v>
      </c>
      <c r="AW133" s="1">
        <f t="shared" si="133"/>
        <v>4344.0297721616762</v>
      </c>
      <c r="AX133" s="7">
        <f t="shared" si="119"/>
        <v>8.0425980754549042E-2</v>
      </c>
      <c r="AY133" s="7">
        <f t="shared" si="119"/>
        <v>0.39654050087079701</v>
      </c>
      <c r="AZ133" s="7">
        <f t="shared" si="120"/>
        <v>0.26525175551959196</v>
      </c>
      <c r="BA133">
        <f t="shared" si="115"/>
        <v>0.31539357876252111</v>
      </c>
      <c r="BB133">
        <f t="shared" si="116"/>
        <v>6.4683383803310936E-4</v>
      </c>
      <c r="BC133">
        <f t="shared" si="116"/>
        <v>1.5724436883086258E-2</v>
      </c>
      <c r="BD133">
        <f t="shared" si="116"/>
        <v>7.035849380622539E-3</v>
      </c>
      <c r="BE133">
        <f t="shared" si="117"/>
        <v>84.926802369190085</v>
      </c>
      <c r="BF133">
        <f t="shared" si="117"/>
        <v>1353.6405985597412</v>
      </c>
      <c r="BG133">
        <f t="shared" si="117"/>
        <v>152.81969590934798</v>
      </c>
      <c r="BH133">
        <f t="shared" si="153"/>
        <v>175.04745582519413</v>
      </c>
      <c r="BI133">
        <f t="shared" si="121"/>
        <v>175.04745582519413</v>
      </c>
      <c r="BJ133">
        <f t="shared" si="121"/>
        <v>175.04745582519416</v>
      </c>
      <c r="BK133" s="7">
        <f t="shared" si="118"/>
        <v>4.2472007246216997E-2</v>
      </c>
    </row>
    <row r="134" spans="1:63">
      <c r="A134">
        <f t="shared" si="134"/>
        <v>2088</v>
      </c>
      <c r="B134" s="4">
        <f t="shared" si="154"/>
        <v>1282.1795236817268</v>
      </c>
      <c r="C134" s="4">
        <f t="shared" si="155"/>
        <v>3548.4052726773007</v>
      </c>
      <c r="D134" s="4">
        <f t="shared" si="156"/>
        <v>6708.2053483870668</v>
      </c>
      <c r="E134" s="11">
        <f t="shared" si="135"/>
        <v>1.7849042801332051E-4</v>
      </c>
      <c r="F134" s="11">
        <f t="shared" si="136"/>
        <v>3.5783395897486138E-4</v>
      </c>
      <c r="G134" s="11">
        <f t="shared" si="137"/>
        <v>7.9003628748951932E-4</v>
      </c>
      <c r="H134" s="4">
        <f t="shared" si="157"/>
        <v>132725.92963476045</v>
      </c>
      <c r="I134" s="4">
        <f t="shared" si="158"/>
        <v>87479.521110137983</v>
      </c>
      <c r="J134" s="4">
        <f t="shared" si="159"/>
        <v>21992.204211644912</v>
      </c>
      <c r="K134" s="4">
        <f t="shared" si="125"/>
        <v>103515.87058077742</v>
      </c>
      <c r="L134" s="4">
        <f t="shared" si="126"/>
        <v>24653.193304533102</v>
      </c>
      <c r="M134" s="4">
        <f t="shared" si="127"/>
        <v>3278.4035475200171</v>
      </c>
      <c r="N134" s="11">
        <f t="shared" si="138"/>
        <v>1.0709212161602366E-2</v>
      </c>
      <c r="O134" s="11">
        <f t="shared" si="139"/>
        <v>1.5834011990681685E-2</v>
      </c>
      <c r="P134" s="11">
        <f t="shared" si="140"/>
        <v>1.1726182396781804E-2</v>
      </c>
      <c r="Q134" s="4">
        <f t="shared" si="141"/>
        <v>6661.4089457384698</v>
      </c>
      <c r="R134" s="4">
        <f t="shared" si="142"/>
        <v>17802.065419868752</v>
      </c>
      <c r="S134" s="4">
        <f t="shared" si="143"/>
        <v>5033.4573412179161</v>
      </c>
      <c r="T134" s="4">
        <f t="shared" si="160"/>
        <v>50.189205410499312</v>
      </c>
      <c r="U134" s="4">
        <f t="shared" si="161"/>
        <v>203.49980422795977</v>
      </c>
      <c r="V134" s="4">
        <f t="shared" si="162"/>
        <v>228.87461815003937</v>
      </c>
      <c r="W134" s="11">
        <f t="shared" si="144"/>
        <v>-1.219247815263802E-2</v>
      </c>
      <c r="X134" s="11">
        <f t="shared" si="145"/>
        <v>-1.3228699347321071E-2</v>
      </c>
      <c r="Y134" s="11">
        <f t="shared" si="146"/>
        <v>-1.2203590333800474E-2</v>
      </c>
      <c r="Z134" s="4">
        <f t="shared" si="171"/>
        <v>11988.544311476893</v>
      </c>
      <c r="AA134" s="4">
        <f t="shared" si="163"/>
        <v>38726.124394804523</v>
      </c>
      <c r="AB134" s="4">
        <f t="shared" si="164"/>
        <v>6537.6404278069012</v>
      </c>
      <c r="AC134" s="12">
        <f t="shared" si="165"/>
        <v>1.9542932307728273</v>
      </c>
      <c r="AD134" s="12">
        <f t="shared" si="166"/>
        <v>3.6147657001597246</v>
      </c>
      <c r="AE134" s="12">
        <f t="shared" si="167"/>
        <v>1.7680294169277022</v>
      </c>
      <c r="AF134" s="11">
        <f t="shared" si="147"/>
        <v>-2.9039671966837322E-3</v>
      </c>
      <c r="AG134" s="11">
        <f t="shared" si="148"/>
        <v>2.0567434751257441E-3</v>
      </c>
      <c r="AH134" s="11">
        <f t="shared" si="149"/>
        <v>8.257041531207765E-4</v>
      </c>
      <c r="AI134" s="1">
        <f t="shared" si="128"/>
        <v>237054.88981625091</v>
      </c>
      <c r="AJ134" s="1">
        <f t="shared" si="129"/>
        <v>148356.65741620972</v>
      </c>
      <c r="AK134" s="1">
        <f t="shared" si="130"/>
        <v>38503.969490371892</v>
      </c>
      <c r="AL134" s="16">
        <f t="shared" si="168"/>
        <v>36.467662762532512</v>
      </c>
      <c r="AM134" s="16">
        <f t="shared" si="168"/>
        <v>11.871393844247345</v>
      </c>
      <c r="AN134" s="16">
        <f t="shared" si="168"/>
        <v>2.3278179381299156</v>
      </c>
      <c r="AO134" s="7">
        <f t="shared" si="150"/>
        <v>8.3452459166007548E-3</v>
      </c>
      <c r="AP134" s="7">
        <f t="shared" si="151"/>
        <v>1.2851051595307254E-2</v>
      </c>
      <c r="AQ134" s="7">
        <f t="shared" si="152"/>
        <v>9.3021063146290581E-3</v>
      </c>
      <c r="AR134" s="1">
        <f t="shared" si="172"/>
        <v>132725.92963476045</v>
      </c>
      <c r="AS134" s="1">
        <f t="shared" si="169"/>
        <v>87479.521110137983</v>
      </c>
      <c r="AT134" s="1">
        <f t="shared" si="170"/>
        <v>21992.204211644912</v>
      </c>
      <c r="AU134" s="1">
        <f t="shared" si="131"/>
        <v>26545.185926952094</v>
      </c>
      <c r="AV134" s="1">
        <f t="shared" si="132"/>
        <v>17495.904222027599</v>
      </c>
      <c r="AW134" s="1">
        <f t="shared" si="133"/>
        <v>4398.4408423289824</v>
      </c>
      <c r="AX134" s="7">
        <f t="shared" si="119"/>
        <v>8.2413979690486514E-2</v>
      </c>
      <c r="AY134" s="7">
        <f t="shared" si="119"/>
        <v>0.40391301616076392</v>
      </c>
      <c r="AZ134" s="7">
        <f t="shared" si="120"/>
        <v>0.27123297054344031</v>
      </c>
      <c r="BA134">
        <f t="shared" si="115"/>
        <v>0.32144088627769535</v>
      </c>
      <c r="BB134">
        <f t="shared" si="116"/>
        <v>6.7920640484239237E-4</v>
      </c>
      <c r="BC134">
        <f t="shared" si="116"/>
        <v>1.6314572462408552E-2</v>
      </c>
      <c r="BD134">
        <f t="shared" si="116"/>
        <v>7.3567324309818764E-3</v>
      </c>
      <c r="BE134">
        <f t="shared" si="117"/>
        <v>90.148301496589994</v>
      </c>
      <c r="BF134">
        <f t="shared" si="117"/>
        <v>1427.1909861281447</v>
      </c>
      <c r="BG134">
        <f t="shared" si="117"/>
        <v>161.79076195258435</v>
      </c>
      <c r="BH134">
        <f t="shared" si="153"/>
        <v>182.48207263743365</v>
      </c>
      <c r="BI134">
        <f t="shared" si="121"/>
        <v>182.48207263743365</v>
      </c>
      <c r="BJ134">
        <f t="shared" si="121"/>
        <v>182.48207263743365</v>
      </c>
      <c r="BK134" s="7">
        <f t="shared" si="118"/>
        <v>4.2352862532926333E-2</v>
      </c>
    </row>
    <row r="135" spans="1:63">
      <c r="A135">
        <f t="shared" si="134"/>
        <v>2089</v>
      </c>
      <c r="B135" s="4">
        <f t="shared" si="154"/>
        <v>1282.3969376150999</v>
      </c>
      <c r="C135" s="4">
        <f t="shared" si="155"/>
        <v>3549.6115255887316</v>
      </c>
      <c r="D135" s="4">
        <f t="shared" si="156"/>
        <v>6713.2400877537666</v>
      </c>
      <c r="E135" s="11">
        <f t="shared" si="135"/>
        <v>1.6956590661265449E-4</v>
      </c>
      <c r="F135" s="11">
        <f t="shared" si="136"/>
        <v>3.3994226102611829E-4</v>
      </c>
      <c r="G135" s="11">
        <f t="shared" si="137"/>
        <v>7.5053447311504331E-4</v>
      </c>
      <c r="H135" s="4">
        <f t="shared" si="157"/>
        <v>134155.42275500204</v>
      </c>
      <c r="I135" s="4">
        <f t="shared" si="158"/>
        <v>88878.802834663002</v>
      </c>
      <c r="J135" s="4">
        <f t="shared" si="159"/>
        <v>22263.7231443337</v>
      </c>
      <c r="K135" s="4">
        <f t="shared" si="125"/>
        <v>104613.02489110248</v>
      </c>
      <c r="L135" s="4">
        <f t="shared" si="126"/>
        <v>25039.022494136661</v>
      </c>
      <c r="M135" s="4">
        <f t="shared" si="127"/>
        <v>3316.3901265719646</v>
      </c>
      <c r="N135" s="11">
        <f t="shared" si="138"/>
        <v>1.0598899513373672E-2</v>
      </c>
      <c r="O135" s="11">
        <f t="shared" si="139"/>
        <v>1.565027235366756E-2</v>
      </c>
      <c r="P135" s="11">
        <f t="shared" si="140"/>
        <v>1.1586913722285042E-2</v>
      </c>
      <c r="Q135" s="4">
        <f t="shared" si="141"/>
        <v>6651.0602356914324</v>
      </c>
      <c r="R135" s="4">
        <f t="shared" si="142"/>
        <v>17847.553886474929</v>
      </c>
      <c r="S135" s="4">
        <f t="shared" si="143"/>
        <v>5033.4165045228456</v>
      </c>
      <c r="T135" s="4">
        <f t="shared" si="160"/>
        <v>49.577274620033535</v>
      </c>
      <c r="U135" s="4">
        <f t="shared" si="161"/>
        <v>200.80776650058939</v>
      </c>
      <c r="V135" s="4">
        <f t="shared" si="162"/>
        <v>226.08152607233129</v>
      </c>
      <c r="W135" s="11">
        <f t="shared" si="144"/>
        <v>-1.219247815263802E-2</v>
      </c>
      <c r="X135" s="11">
        <f t="shared" si="145"/>
        <v>-1.3228699347321071E-2</v>
      </c>
      <c r="Y135" s="11">
        <f t="shared" si="146"/>
        <v>-1.2203590333800474E-2</v>
      </c>
      <c r="Z135" s="4">
        <f t="shared" si="171"/>
        <v>11910.763470710172</v>
      </c>
      <c r="AA135" s="4">
        <f t="shared" si="163"/>
        <v>38437.26687140228</v>
      </c>
      <c r="AB135" s="4">
        <f t="shared" si="164"/>
        <v>6490.8720158116066</v>
      </c>
      <c r="AC135" s="12">
        <f t="shared" si="165"/>
        <v>1.9486180273379621</v>
      </c>
      <c r="AD135" s="12">
        <f t="shared" si="166"/>
        <v>3.6222003459276366</v>
      </c>
      <c r="AE135" s="12">
        <f t="shared" si="167"/>
        <v>1.769489286160099</v>
      </c>
      <c r="AF135" s="11">
        <f t="shared" si="147"/>
        <v>-2.9039671966837322E-3</v>
      </c>
      <c r="AG135" s="11">
        <f t="shared" si="148"/>
        <v>2.0567434751257441E-3</v>
      </c>
      <c r="AH135" s="11">
        <f t="shared" si="149"/>
        <v>8.257041531207765E-4</v>
      </c>
      <c r="AI135" s="1">
        <f t="shared" si="128"/>
        <v>239894.58676157793</v>
      </c>
      <c r="AJ135" s="1">
        <f t="shared" si="129"/>
        <v>151016.89589661636</v>
      </c>
      <c r="AK135" s="1">
        <f t="shared" si="130"/>
        <v>39052.013383663681</v>
      </c>
      <c r="AL135" s="16">
        <f t="shared" si="168"/>
        <v>36.768951060151942</v>
      </c>
      <c r="AM135" s="16">
        <f t="shared" si="168"/>
        <v>12.022428140099974</v>
      </c>
      <c r="AN135" s="16">
        <f t="shared" si="168"/>
        <v>2.349255011972085</v>
      </c>
      <c r="AO135" s="7">
        <f t="shared" si="150"/>
        <v>8.261793457434748E-3</v>
      </c>
      <c r="AP135" s="7">
        <f t="shared" si="151"/>
        <v>1.2722541079354182E-2</v>
      </c>
      <c r="AQ135" s="7">
        <f t="shared" si="152"/>
        <v>9.2090852514827674E-3</v>
      </c>
      <c r="AR135" s="1">
        <f t="shared" si="172"/>
        <v>134155.42275500204</v>
      </c>
      <c r="AS135" s="1">
        <f t="shared" si="169"/>
        <v>88878.802834663002</v>
      </c>
      <c r="AT135" s="1">
        <f t="shared" si="170"/>
        <v>22263.7231443337</v>
      </c>
      <c r="AU135" s="1">
        <f t="shared" si="131"/>
        <v>26831.084551000411</v>
      </c>
      <c r="AV135" s="1">
        <f t="shared" si="132"/>
        <v>17775.7605669326</v>
      </c>
      <c r="AW135" s="1">
        <f t="shared" si="133"/>
        <v>4452.7446288667406</v>
      </c>
      <c r="AX135" s="7">
        <f t="shared" si="119"/>
        <v>8.4437689476368843E-2</v>
      </c>
      <c r="AY135" s="7">
        <f t="shared" si="119"/>
        <v>0.41130053616056872</v>
      </c>
      <c r="AZ135" s="7">
        <f t="shared" si="120"/>
        <v>0.2772746884405356</v>
      </c>
      <c r="BA135">
        <f t="shared" ref="BA135:BA198" si="173">(AX135*Z135+AY135*AA135+AZ135*AB135)/(Z135+AA135+AB135)</f>
        <v>0.32749999672394009</v>
      </c>
      <c r="BB135">
        <f t="shared" ref="BB135:BD198" si="174">BB$5*AX135^2</f>
        <v>7.129723404107691E-4</v>
      </c>
      <c r="BC135">
        <f t="shared" si="174"/>
        <v>1.6916813104597132E-2</v>
      </c>
      <c r="BD135">
        <f t="shared" si="174"/>
        <v>7.6881252849796099E-3</v>
      </c>
      <c r="BE135">
        <f t="shared" ref="BE135:BG198" si="175">BB135*AR135</f>
        <v>95.64910574042996</v>
      </c>
      <c r="BF135">
        <f t="shared" si="175"/>
        <v>1503.5460965143318</v>
      </c>
      <c r="BG135">
        <f t="shared" si="175"/>
        <v>171.16629284373766</v>
      </c>
      <c r="BH135">
        <f t="shared" si="153"/>
        <v>190.21071077457034</v>
      </c>
      <c r="BI135">
        <f t="shared" si="121"/>
        <v>190.21071077457032</v>
      </c>
      <c r="BJ135">
        <f t="shared" si="121"/>
        <v>190.21071077457032</v>
      </c>
      <c r="BK135" s="7">
        <f t="shared" si="118"/>
        <v>4.2234116095338309E-2</v>
      </c>
    </row>
    <row r="136" spans="1:63">
      <c r="A136">
        <f t="shared" si="134"/>
        <v>2090</v>
      </c>
      <c r="B136" s="4">
        <f t="shared" si="154"/>
        <v>1282.6035158744958</v>
      </c>
      <c r="C136" s="4">
        <f t="shared" si="155"/>
        <v>3550.7578554081156</v>
      </c>
      <c r="D136" s="4">
        <f t="shared" si="156"/>
        <v>6718.026679960316</v>
      </c>
      <c r="E136" s="11">
        <f t="shared" si="135"/>
        <v>1.6108761128202177E-4</v>
      </c>
      <c r="F136" s="11">
        <f t="shared" si="136"/>
        <v>3.2294514797481235E-4</v>
      </c>
      <c r="G136" s="11">
        <f t="shared" si="137"/>
        <v>7.1300774945929116E-4</v>
      </c>
      <c r="H136" s="4">
        <f t="shared" si="157"/>
        <v>135584.50750255841</v>
      </c>
      <c r="I136" s="4">
        <f t="shared" si="158"/>
        <v>90282.772280581281</v>
      </c>
      <c r="J136" s="4">
        <f t="shared" si="159"/>
        <v>22534.675824768725</v>
      </c>
      <c r="K136" s="4">
        <f t="shared" si="125"/>
        <v>105710.38191027811</v>
      </c>
      <c r="L136" s="4">
        <f t="shared" si="126"/>
        <v>25426.338814704781</v>
      </c>
      <c r="M136" s="4">
        <f t="shared" si="127"/>
        <v>3354.3593823449714</v>
      </c>
      <c r="N136" s="11">
        <f t="shared" si="138"/>
        <v>1.0489678702225946E-2</v>
      </c>
      <c r="O136" s="11">
        <f t="shared" si="139"/>
        <v>1.5468508032165262E-2</v>
      </c>
      <c r="P136" s="11">
        <f t="shared" si="140"/>
        <v>1.1448971418888565E-2</v>
      </c>
      <c r="Q136" s="4">
        <f t="shared" si="141"/>
        <v>6639.9536174354134</v>
      </c>
      <c r="R136" s="4">
        <f t="shared" si="142"/>
        <v>17889.652390360425</v>
      </c>
      <c r="S136" s="4">
        <f t="shared" si="143"/>
        <v>5032.5005868489689</v>
      </c>
      <c r="T136" s="4">
        <f t="shared" si="160"/>
        <v>48.972804782361443</v>
      </c>
      <c r="U136" s="4">
        <f t="shared" si="161"/>
        <v>198.15134093094605</v>
      </c>
      <c r="V136" s="4">
        <f t="shared" si="162"/>
        <v>223.32251974610412</v>
      </c>
      <c r="W136" s="11">
        <f t="shared" si="144"/>
        <v>-1.219247815263802E-2</v>
      </c>
      <c r="X136" s="11">
        <f t="shared" si="145"/>
        <v>-1.3228699347321071E-2</v>
      </c>
      <c r="Y136" s="11">
        <f t="shared" si="146"/>
        <v>-1.2203590333800474E-2</v>
      </c>
      <c r="Z136" s="4">
        <f t="shared" si="171"/>
        <v>11831.573115688532</v>
      </c>
      <c r="AA136" s="4">
        <f t="shared" si="163"/>
        <v>38136.174391861226</v>
      </c>
      <c r="AB136" s="4">
        <f t="shared" si="164"/>
        <v>6442.3233964402598</v>
      </c>
      <c r="AC136" s="12">
        <f t="shared" si="165"/>
        <v>1.942959304507706</v>
      </c>
      <c r="AD136" s="12">
        <f t="shared" si="166"/>
        <v>3.6296502828547217</v>
      </c>
      <c r="AE136" s="12">
        <f t="shared" si="167"/>
        <v>1.7709503608125841</v>
      </c>
      <c r="AF136" s="11">
        <f t="shared" si="147"/>
        <v>-2.9039671966837322E-3</v>
      </c>
      <c r="AG136" s="11">
        <f t="shared" si="148"/>
        <v>2.0567434751257441E-3</v>
      </c>
      <c r="AH136" s="11">
        <f t="shared" si="149"/>
        <v>8.257041531207765E-4</v>
      </c>
      <c r="AI136" s="1">
        <f t="shared" si="128"/>
        <v>242736.21263642056</v>
      </c>
      <c r="AJ136" s="1">
        <f t="shared" si="129"/>
        <v>153690.96687388734</v>
      </c>
      <c r="AK136" s="1">
        <f t="shared" si="130"/>
        <v>39599.556674164058</v>
      </c>
      <c r="AL136" s="16">
        <f t="shared" si="168"/>
        <v>37.069690764664387</v>
      </c>
      <c r="AM136" s="16">
        <f t="shared" si="168"/>
        <v>12.173854417627119</v>
      </c>
      <c r="AN136" s="16">
        <f t="shared" si="168"/>
        <v>2.3706731567579817</v>
      </c>
      <c r="AO136" s="7">
        <f t="shared" si="150"/>
        <v>8.1791755228604011E-3</v>
      </c>
      <c r="AP136" s="7">
        <f t="shared" si="151"/>
        <v>1.259531566856064E-2</v>
      </c>
      <c r="AQ136" s="7">
        <f t="shared" si="152"/>
        <v>9.1169943989679401E-3</v>
      </c>
      <c r="AR136" s="1">
        <f t="shared" si="172"/>
        <v>135584.50750255841</v>
      </c>
      <c r="AS136" s="1">
        <f t="shared" si="169"/>
        <v>90282.772280581281</v>
      </c>
      <c r="AT136" s="1">
        <f t="shared" si="170"/>
        <v>22534.675824768725</v>
      </c>
      <c r="AU136" s="1">
        <f t="shared" si="131"/>
        <v>27116.901500511682</v>
      </c>
      <c r="AV136" s="1">
        <f t="shared" si="132"/>
        <v>18056.554456116257</v>
      </c>
      <c r="AW136" s="1">
        <f t="shared" si="133"/>
        <v>4506.9351649537448</v>
      </c>
      <c r="AX136" s="7">
        <f t="shared" si="119"/>
        <v>8.649732600888542E-2</v>
      </c>
      <c r="AY136" s="7">
        <f t="shared" si="119"/>
        <v>0.41869955221260385</v>
      </c>
      <c r="AZ136" s="7">
        <f t="shared" si="120"/>
        <v>0.28337495558666242</v>
      </c>
      <c r="BA136">
        <f t="shared" si="173"/>
        <v>0.33356794953026681</v>
      </c>
      <c r="BB136">
        <f t="shared" si="174"/>
        <v>7.481787406687407E-4</v>
      </c>
      <c r="BC136">
        <f t="shared" si="174"/>
        <v>1.75309315023035E-2</v>
      </c>
      <c r="BD136">
        <f t="shared" si="174"/>
        <v>8.0301365453742911E-3</v>
      </c>
      <c r="BE136">
        <f t="shared" si="175"/>
        <v>101.44144607745558</v>
      </c>
      <c r="BF136">
        <f t="shared" si="175"/>
        <v>1582.7410966889356</v>
      </c>
      <c r="BG136">
        <f t="shared" si="175"/>
        <v>180.95652387863788</v>
      </c>
      <c r="BH136">
        <f t="shared" si="153"/>
        <v>198.24409201600037</v>
      </c>
      <c r="BI136">
        <f t="shared" si="121"/>
        <v>198.24409201600034</v>
      </c>
      <c r="BJ136">
        <f t="shared" si="121"/>
        <v>198.24409201600031</v>
      </c>
      <c r="BK136" s="7">
        <f t="shared" ref="BK136:BK199" si="176">SUM(H136:J136)*SUM(B135:D135)/SUM(H135:J135)/SUM(B136:D136)-1+BK$5</f>
        <v>4.2115806891461743E-2</v>
      </c>
    </row>
    <row r="137" spans="1:63">
      <c r="A137">
        <f t="shared" si="134"/>
        <v>2091</v>
      </c>
      <c r="B137" s="4">
        <f t="shared" si="154"/>
        <v>1282.7997968342604</v>
      </c>
      <c r="C137" s="4">
        <f t="shared" si="155"/>
        <v>3551.8472204281006</v>
      </c>
      <c r="D137" s="4">
        <f t="shared" si="156"/>
        <v>6722.5771847900069</v>
      </c>
      <c r="E137" s="11">
        <f t="shared" si="135"/>
        <v>1.5303323071792066E-4</v>
      </c>
      <c r="F137" s="11">
        <f t="shared" si="136"/>
        <v>3.0679789057607175E-4</v>
      </c>
      <c r="G137" s="11">
        <f t="shared" si="137"/>
        <v>6.7735736198632661E-4</v>
      </c>
      <c r="H137" s="4">
        <f t="shared" si="157"/>
        <v>137013.04710080984</v>
      </c>
      <c r="I137" s="4">
        <f t="shared" si="158"/>
        <v>91691.202511596173</v>
      </c>
      <c r="J137" s="4">
        <f t="shared" si="159"/>
        <v>22805.03251706903</v>
      </c>
      <c r="K137" s="4">
        <f t="shared" si="125"/>
        <v>106807.81789873648</v>
      </c>
      <c r="L137" s="4">
        <f t="shared" si="126"/>
        <v>25815.075035954033</v>
      </c>
      <c r="M137" s="4">
        <f t="shared" si="127"/>
        <v>3392.3050476335125</v>
      </c>
      <c r="N137" s="11">
        <f t="shared" si="138"/>
        <v>1.0381534610193865E-2</v>
      </c>
      <c r="O137" s="11">
        <f t="shared" si="139"/>
        <v>1.5288721828265572E-2</v>
      </c>
      <c r="P137" s="11">
        <f t="shared" si="140"/>
        <v>1.1312343420404103E-2</v>
      </c>
      <c r="Q137" s="4">
        <f t="shared" si="141"/>
        <v>6628.1027381061049</v>
      </c>
      <c r="R137" s="4">
        <f t="shared" si="142"/>
        <v>17928.385999989317</v>
      </c>
      <c r="S137" s="4">
        <f t="shared" si="143"/>
        <v>5030.7259361139304</v>
      </c>
      <c r="T137" s="4">
        <f t="shared" si="160"/>
        <v>48.375704929979094</v>
      </c>
      <c r="U137" s="4">
        <f t="shared" si="161"/>
        <v>195.53005641650205</v>
      </c>
      <c r="V137" s="4">
        <f t="shared" si="162"/>
        <v>220.59718320281061</v>
      </c>
      <c r="W137" s="11">
        <f t="shared" si="144"/>
        <v>-1.219247815263802E-2</v>
      </c>
      <c r="X137" s="11">
        <f t="shared" si="145"/>
        <v>-1.3228699347321071E-2</v>
      </c>
      <c r="Y137" s="11">
        <f t="shared" si="146"/>
        <v>-1.2203590333800474E-2</v>
      </c>
      <c r="Z137" s="4">
        <f t="shared" si="171"/>
        <v>11751.019887732946</v>
      </c>
      <c r="AA137" s="4">
        <f t="shared" si="163"/>
        <v>37823.320887678863</v>
      </c>
      <c r="AB137" s="4">
        <f t="shared" si="164"/>
        <v>6392.0572332878191</v>
      </c>
      <c r="AC137" s="12">
        <f t="shared" si="165"/>
        <v>1.9373170144229241</v>
      </c>
      <c r="AD137" s="12">
        <f t="shared" si="166"/>
        <v>3.6371155423909713</v>
      </c>
      <c r="AE137" s="12">
        <f t="shared" si="167"/>
        <v>1.7724126418804778</v>
      </c>
      <c r="AF137" s="11">
        <f t="shared" si="147"/>
        <v>-2.9039671966837322E-3</v>
      </c>
      <c r="AG137" s="11">
        <f t="shared" si="148"/>
        <v>2.0567434751257441E-3</v>
      </c>
      <c r="AH137" s="11">
        <f t="shared" si="149"/>
        <v>8.257041531207765E-4</v>
      </c>
      <c r="AI137" s="1">
        <f t="shared" si="128"/>
        <v>245579.4928732902</v>
      </c>
      <c r="AJ137" s="1">
        <f t="shared" si="129"/>
        <v>156378.42464261487</v>
      </c>
      <c r="AK137" s="1">
        <f t="shared" si="130"/>
        <v>40146.536171701395</v>
      </c>
      <c r="AL137" s="16">
        <f t="shared" si="168"/>
        <v>37.369858276933307</v>
      </c>
      <c r="AM137" s="16">
        <f t="shared" si="168"/>
        <v>12.325654621527303</v>
      </c>
      <c r="AN137" s="16">
        <f t="shared" si="168"/>
        <v>2.3920704365110086</v>
      </c>
      <c r="AO137" s="7">
        <f t="shared" si="150"/>
        <v>8.0973837676317963E-3</v>
      </c>
      <c r="AP137" s="7">
        <f t="shared" si="151"/>
        <v>1.2469362511875033E-2</v>
      </c>
      <c r="AQ137" s="7">
        <f t="shared" si="152"/>
        <v>9.0258244549782599E-3</v>
      </c>
      <c r="AR137" s="1">
        <f t="shared" si="172"/>
        <v>137013.04710080984</v>
      </c>
      <c r="AS137" s="1">
        <f t="shared" si="169"/>
        <v>91691.202511596173</v>
      </c>
      <c r="AT137" s="1">
        <f t="shared" si="170"/>
        <v>22805.03251706903</v>
      </c>
      <c r="AU137" s="1">
        <f t="shared" si="131"/>
        <v>27402.609420161971</v>
      </c>
      <c r="AV137" s="1">
        <f t="shared" si="132"/>
        <v>18338.240502319237</v>
      </c>
      <c r="AW137" s="1">
        <f t="shared" si="133"/>
        <v>4561.0065034138061</v>
      </c>
      <c r="AX137" s="7">
        <f t="shared" si="119"/>
        <v>8.8593095724036106E-2</v>
      </c>
      <c r="AY137" s="7">
        <f t="shared" si="119"/>
        <v>0.42610656952075987</v>
      </c>
      <c r="AZ137" s="7">
        <f t="shared" si="120"/>
        <v>0.28953175332058995</v>
      </c>
      <c r="BA137">
        <f t="shared" si="173"/>
        <v>0.33964180214394618</v>
      </c>
      <c r="BB137">
        <f t="shared" si="174"/>
        <v>7.8487366099682244E-4</v>
      </c>
      <c r="BC137">
        <f t="shared" si="174"/>
        <v>1.8156680858875018E-2</v>
      </c>
      <c r="BD137">
        <f t="shared" si="174"/>
        <v>8.3828636180894953E-3</v>
      </c>
      <c r="BE137">
        <f t="shared" si="175"/>
        <v>107.53793188234269</v>
      </c>
      <c r="BF137">
        <f t="shared" si="175"/>
        <v>1664.8079015695312</v>
      </c>
      <c r="BG137">
        <f t="shared" si="175"/>
        <v>191.17147739668587</v>
      </c>
      <c r="BH137">
        <f t="shared" si="153"/>
        <v>206.59330191271943</v>
      </c>
      <c r="BI137">
        <f t="shared" si="121"/>
        <v>206.5933019127194</v>
      </c>
      <c r="BJ137">
        <f t="shared" si="121"/>
        <v>206.59330191271943</v>
      </c>
      <c r="BK137" s="7">
        <f t="shared" si="176"/>
        <v>4.1997972040965753E-2</v>
      </c>
    </row>
    <row r="138" spans="1:63">
      <c r="A138">
        <f t="shared" si="134"/>
        <v>2092</v>
      </c>
      <c r="B138" s="4">
        <f t="shared" si="154"/>
        <v>1282.9862922816706</v>
      </c>
      <c r="C138" s="4">
        <f t="shared" si="155"/>
        <v>3552.8824347012328</v>
      </c>
      <c r="D138" s="4">
        <f t="shared" si="156"/>
        <v>6726.9030925802635</v>
      </c>
      <c r="E138" s="11">
        <f t="shared" si="135"/>
        <v>1.4538156918202463E-4</v>
      </c>
      <c r="F138" s="11">
        <f t="shared" si="136"/>
        <v>2.9145799604726817E-4</v>
      </c>
      <c r="G138" s="11">
        <f t="shared" si="137"/>
        <v>6.434894938870103E-4</v>
      </c>
      <c r="H138" s="4">
        <f t="shared" si="157"/>
        <v>138440.90495324248</v>
      </c>
      <c r="I138" s="4">
        <f t="shared" si="158"/>
        <v>93103.868575126253</v>
      </c>
      <c r="J138" s="4">
        <f t="shared" si="159"/>
        <v>23074.763611916678</v>
      </c>
      <c r="K138" s="4">
        <f t="shared" si="125"/>
        <v>107905.20973301932</v>
      </c>
      <c r="L138" s="4">
        <f t="shared" si="126"/>
        <v>26205.164478783405</v>
      </c>
      <c r="M138" s="4">
        <f t="shared" si="127"/>
        <v>3430.2209046787093</v>
      </c>
      <c r="N138" s="11">
        <f t="shared" si="138"/>
        <v>1.027445233759261E-2</v>
      </c>
      <c r="O138" s="11">
        <f t="shared" si="139"/>
        <v>1.5110916481399839E-2</v>
      </c>
      <c r="P138" s="11">
        <f t="shared" si="140"/>
        <v>1.1177018727029697E-2</v>
      </c>
      <c r="Q138" s="4">
        <f t="shared" si="141"/>
        <v>6615.5211917029983</v>
      </c>
      <c r="R138" s="4">
        <f t="shared" si="142"/>
        <v>17963.78143310544</v>
      </c>
      <c r="S138" s="4">
        <f t="shared" si="143"/>
        <v>5028.1088004009225</v>
      </c>
      <c r="T138" s="4">
        <f t="shared" si="160"/>
        <v>47.785885204501859</v>
      </c>
      <c r="U138" s="4">
        <f t="shared" si="161"/>
        <v>192.94344808680341</v>
      </c>
      <c r="V138" s="4">
        <f t="shared" si="162"/>
        <v>217.90510555021319</v>
      </c>
      <c r="W138" s="11">
        <f t="shared" si="144"/>
        <v>-1.219247815263802E-2</v>
      </c>
      <c r="X138" s="11">
        <f t="shared" si="145"/>
        <v>-1.3228699347321071E-2</v>
      </c>
      <c r="Y138" s="11">
        <f t="shared" si="146"/>
        <v>-1.2203590333800474E-2</v>
      </c>
      <c r="Z138" s="4">
        <f t="shared" si="171"/>
        <v>11669.150113859829</v>
      </c>
      <c r="AA138" s="4">
        <f t="shared" si="163"/>
        <v>37499.187689162653</v>
      </c>
      <c r="AB138" s="4">
        <f t="shared" si="164"/>
        <v>6340.136685440928</v>
      </c>
      <c r="AC138" s="12">
        <f t="shared" si="165"/>
        <v>1.9316911093634628</v>
      </c>
      <c r="AD138" s="12">
        <f t="shared" si="166"/>
        <v>3.6445961560510622</v>
      </c>
      <c r="AE138" s="12">
        <f t="shared" si="167"/>
        <v>1.7738761303599222</v>
      </c>
      <c r="AF138" s="11">
        <f t="shared" si="147"/>
        <v>-2.9039671966837322E-3</v>
      </c>
      <c r="AG138" s="11">
        <f t="shared" si="148"/>
        <v>2.0567434751257441E-3</v>
      </c>
      <c r="AH138" s="11">
        <f t="shared" si="149"/>
        <v>8.257041531207765E-4</v>
      </c>
      <c r="AI138" s="1">
        <f t="shared" si="128"/>
        <v>248424.15300612315</v>
      </c>
      <c r="AJ138" s="1">
        <f t="shared" si="129"/>
        <v>159078.82268067263</v>
      </c>
      <c r="AK138" s="1">
        <f t="shared" si="130"/>
        <v>40692.889057945067</v>
      </c>
      <c r="AL138" s="16">
        <f t="shared" si="168"/>
        <v>37.669430379905549</v>
      </c>
      <c r="AM138" s="16">
        <f t="shared" si="168"/>
        <v>12.477810746642575</v>
      </c>
      <c r="AN138" s="16">
        <f t="shared" si="168"/>
        <v>2.4134449402764613</v>
      </c>
      <c r="AO138" s="7">
        <f t="shared" si="150"/>
        <v>8.0164099299554776E-3</v>
      </c>
      <c r="AP138" s="7">
        <f t="shared" si="151"/>
        <v>1.2344668886756283E-2</v>
      </c>
      <c r="AQ138" s="7">
        <f t="shared" si="152"/>
        <v>8.9355662104284774E-3</v>
      </c>
      <c r="AR138" s="1">
        <f t="shared" si="172"/>
        <v>138440.90495324248</v>
      </c>
      <c r="AS138" s="1">
        <f t="shared" si="169"/>
        <v>93103.868575126253</v>
      </c>
      <c r="AT138" s="1">
        <f t="shared" si="170"/>
        <v>23074.763611916678</v>
      </c>
      <c r="AU138" s="1">
        <f t="shared" si="131"/>
        <v>27688.1809906485</v>
      </c>
      <c r="AV138" s="1">
        <f t="shared" si="132"/>
        <v>18620.773715025251</v>
      </c>
      <c r="AW138" s="1">
        <f t="shared" si="133"/>
        <v>4614.9527223833356</v>
      </c>
      <c r="AX138" s="7">
        <f t="shared" si="119"/>
        <v>9.0725195384024029E-2</v>
      </c>
      <c r="AY138" s="7">
        <f t="shared" si="119"/>
        <v>0.4335181136232667</v>
      </c>
      <c r="AZ138" s="7">
        <f t="shared" si="120"/>
        <v>0.29574300078181626</v>
      </c>
      <c r="BA138">
        <f t="shared" si="173"/>
        <v>0.34571863592042418</v>
      </c>
      <c r="BB138">
        <f t="shared" si="174"/>
        <v>8.2310610774693344E-4</v>
      </c>
      <c r="BC138">
        <f t="shared" si="174"/>
        <v>1.8793795483947558E-2</v>
      </c>
      <c r="BD138">
        <f t="shared" si="174"/>
        <v>8.7463922511433374E-3</v>
      </c>
      <c r="BE138">
        <f t="shared" si="175"/>
        <v>113.95155442902657</v>
      </c>
      <c r="BF138">
        <f t="shared" si="175"/>
        <v>1749.7750647652547</v>
      </c>
      <c r="BG138">
        <f t="shared" si="175"/>
        <v>201.82093365223227</v>
      </c>
      <c r="BH138">
        <f t="shared" si="153"/>
        <v>215.26980163030061</v>
      </c>
      <c r="BI138">
        <f t="shared" si="121"/>
        <v>215.26980163030063</v>
      </c>
      <c r="BJ138">
        <f t="shared" si="121"/>
        <v>215.26980163030058</v>
      </c>
      <c r="BK138" s="7">
        <f t="shared" si="176"/>
        <v>4.1880646887886702E-2</v>
      </c>
    </row>
    <row r="139" spans="1:63">
      <c r="A139">
        <f t="shared" si="134"/>
        <v>2093</v>
      </c>
      <c r="B139" s="4">
        <f t="shared" si="154"/>
        <v>1283.163488714061</v>
      </c>
      <c r="C139" s="4">
        <f t="shared" si="155"/>
        <v>3553.8661748961117</v>
      </c>
      <c r="D139" s="4">
        <f t="shared" si="156"/>
        <v>6731.0153494734113</v>
      </c>
      <c r="E139" s="11">
        <f t="shared" si="135"/>
        <v>1.3811249072292339E-4</v>
      </c>
      <c r="F139" s="11">
        <f t="shared" si="136"/>
        <v>2.7688509624490472E-4</v>
      </c>
      <c r="G139" s="11">
        <f t="shared" si="137"/>
        <v>6.113150191926598E-4</v>
      </c>
      <c r="H139" s="4">
        <f t="shared" si="157"/>
        <v>139867.94467532175</v>
      </c>
      <c r="I139" s="4">
        <f t="shared" si="158"/>
        <v>94520.547744372816</v>
      </c>
      <c r="J139" s="4">
        <f t="shared" si="159"/>
        <v>23343.839656701039</v>
      </c>
      <c r="K139" s="4">
        <f t="shared" si="125"/>
        <v>109002.43492393337</v>
      </c>
      <c r="L139" s="4">
        <f t="shared" si="126"/>
        <v>26596.541088702048</v>
      </c>
      <c r="M139" s="4">
        <f t="shared" si="127"/>
        <v>3468.1007908453662</v>
      </c>
      <c r="N139" s="11">
        <f t="shared" si="138"/>
        <v>1.0168417202735869E-2</v>
      </c>
      <c r="O139" s="11">
        <f t="shared" si="139"/>
        <v>1.4935094577846142E-2</v>
      </c>
      <c r="P139" s="11">
        <f t="shared" si="140"/>
        <v>1.1042987381655101E-2</v>
      </c>
      <c r="Q139" s="4">
        <f t="shared" si="141"/>
        <v>6602.2225166315184</v>
      </c>
      <c r="R139" s="4">
        <f t="shared" si="142"/>
        <v>17995.867014161759</v>
      </c>
      <c r="S139" s="4">
        <f t="shared" si="143"/>
        <v>5024.6653307385577</v>
      </c>
      <c r="T139" s="4">
        <f t="shared" si="160"/>
        <v>47.203256843141503</v>
      </c>
      <c r="U139" s="4">
        <f t="shared" si="161"/>
        <v>190.39105722102764</v>
      </c>
      <c r="V139" s="4">
        <f t="shared" si="162"/>
        <v>215.24588091043483</v>
      </c>
      <c r="W139" s="11">
        <f t="shared" si="144"/>
        <v>-1.219247815263802E-2</v>
      </c>
      <c r="X139" s="11">
        <f t="shared" si="145"/>
        <v>-1.3228699347321071E-2</v>
      </c>
      <c r="Y139" s="11">
        <f t="shared" si="146"/>
        <v>-1.2203590333800474E-2</v>
      </c>
      <c r="Z139" s="4">
        <f t="shared" si="171"/>
        <v>11586.00979960537</v>
      </c>
      <c r="AA139" s="4">
        <f t="shared" si="163"/>
        <v>37164.262394832411</v>
      </c>
      <c r="AB139" s="4">
        <f t="shared" si="164"/>
        <v>6286.625344364269</v>
      </c>
      <c r="AC139" s="12">
        <f t="shared" si="165"/>
        <v>1.9260815417477457</v>
      </c>
      <c r="AD139" s="12">
        <f t="shared" si="166"/>
        <v>3.6520921554144885</v>
      </c>
      <c r="AE139" s="12">
        <f t="shared" si="167"/>
        <v>1.7753408272478821</v>
      </c>
      <c r="AF139" s="11">
        <f t="shared" si="147"/>
        <v>-2.9039671966837322E-3</v>
      </c>
      <c r="AG139" s="11">
        <f t="shared" si="148"/>
        <v>2.0567434751257441E-3</v>
      </c>
      <c r="AH139" s="11">
        <f t="shared" si="149"/>
        <v>8.257041531207765E-4</v>
      </c>
      <c r="AI139" s="1">
        <f t="shared" si="128"/>
        <v>251269.91869615932</v>
      </c>
      <c r="AJ139" s="1">
        <f t="shared" si="129"/>
        <v>161791.71412763064</v>
      </c>
      <c r="AK139" s="1">
        <f t="shared" si="130"/>
        <v>41238.552874533896</v>
      </c>
      <c r="AL139" s="16">
        <f t="shared" si="168"/>
        <v>37.968384239701258</v>
      </c>
      <c r="AM139" s="16">
        <f t="shared" si="168"/>
        <v>12.630304844320499</v>
      </c>
      <c r="AN139" s="16">
        <f t="shared" si="168"/>
        <v>2.4347947823649347</v>
      </c>
      <c r="AO139" s="7">
        <f t="shared" si="150"/>
        <v>7.9362458306559223E-3</v>
      </c>
      <c r="AP139" s="7">
        <f t="shared" si="151"/>
        <v>1.222122219788872E-2</v>
      </c>
      <c r="AQ139" s="7">
        <f t="shared" si="152"/>
        <v>8.8462105483241918E-3</v>
      </c>
      <c r="AR139" s="1">
        <f t="shared" si="172"/>
        <v>139867.94467532175</v>
      </c>
      <c r="AS139" s="1">
        <f t="shared" si="169"/>
        <v>94520.547744372816</v>
      </c>
      <c r="AT139" s="1">
        <f t="shared" si="170"/>
        <v>23343.839656701039</v>
      </c>
      <c r="AU139" s="1">
        <f t="shared" si="131"/>
        <v>27973.588935064352</v>
      </c>
      <c r="AV139" s="1">
        <f t="shared" si="132"/>
        <v>18904.109548874563</v>
      </c>
      <c r="AW139" s="1">
        <f t="shared" si="133"/>
        <v>4668.7679313402077</v>
      </c>
      <c r="AX139" s="7">
        <f t="shared" si="119"/>
        <v>9.289381186816198E-2</v>
      </c>
      <c r="AY139" s="7">
        <f t="shared" si="119"/>
        <v>0.44093073670386618</v>
      </c>
      <c r="AZ139" s="7">
        <f t="shared" si="120"/>
        <v>0.30200655790363701</v>
      </c>
      <c r="BA139">
        <f t="shared" si="173"/>
        <v>0.35179556185679423</v>
      </c>
      <c r="BB139">
        <f t="shared" si="174"/>
        <v>8.6292602833974719E-4</v>
      </c>
      <c r="BC139">
        <f t="shared" si="174"/>
        <v>1.9441991457021416E-2</v>
      </c>
      <c r="BD139">
        <f t="shared" si="174"/>
        <v>9.1207961016802862E-3</v>
      </c>
      <c r="BE139">
        <f t="shared" si="175"/>
        <v>120.69568999071889</v>
      </c>
      <c r="BF139">
        <f t="shared" si="175"/>
        <v>1837.6676817590812</v>
      </c>
      <c r="BG139">
        <f t="shared" si="175"/>
        <v>212.9144017390885</v>
      </c>
      <c r="BH139">
        <f t="shared" si="153"/>
        <v>224.28544017800465</v>
      </c>
      <c r="BI139">
        <f t="shared" si="121"/>
        <v>224.28544017800468</v>
      </c>
      <c r="BJ139">
        <f t="shared" si="121"/>
        <v>224.28544017800465</v>
      </c>
      <c r="BK139" s="7">
        <f t="shared" si="176"/>
        <v>4.1763865057880628E-2</v>
      </c>
    </row>
    <row r="140" spans="1:63">
      <c r="A140">
        <f t="shared" si="134"/>
        <v>2094</v>
      </c>
      <c r="B140" s="4">
        <f t="shared" si="154"/>
        <v>1283.3318485742204</v>
      </c>
      <c r="C140" s="4">
        <f t="shared" si="155"/>
        <v>3554.8009868450954</v>
      </c>
      <c r="D140" s="4">
        <f t="shared" si="156"/>
        <v>6734.9243817120832</v>
      </c>
      <c r="E140" s="11">
        <f t="shared" si="135"/>
        <v>1.3120686618677723E-4</v>
      </c>
      <c r="F140" s="11">
        <f t="shared" si="136"/>
        <v>2.6304084143265947E-4</v>
      </c>
      <c r="G140" s="11">
        <f t="shared" si="137"/>
        <v>5.8074926823302681E-4</v>
      </c>
      <c r="H140" s="4">
        <f t="shared" si="157"/>
        <v>141294.03012642657</v>
      </c>
      <c r="I140" s="4">
        <f t="shared" si="158"/>
        <v>95941.019749786996</v>
      </c>
      <c r="J140" s="4">
        <f t="shared" si="159"/>
        <v>23612.231387225442</v>
      </c>
      <c r="K140" s="4">
        <f t="shared" si="125"/>
        <v>110099.37163439373</v>
      </c>
      <c r="L140" s="4">
        <f t="shared" si="126"/>
        <v>26989.139505931991</v>
      </c>
      <c r="M140" s="4">
        <f t="shared" si="127"/>
        <v>3505.9386043504442</v>
      </c>
      <c r="N140" s="11">
        <f t="shared" si="138"/>
        <v>1.0063414741384946E-2</v>
      </c>
      <c r="O140" s="11">
        <f t="shared" si="139"/>
        <v>1.4761258462917759E-2</v>
      </c>
      <c r="P140" s="11">
        <f t="shared" si="140"/>
        <v>1.0910240441960983E-2</v>
      </c>
      <c r="Q140" s="4">
        <f t="shared" si="141"/>
        <v>6588.2201932976495</v>
      </c>
      <c r="R140" s="4">
        <f t="shared" si="142"/>
        <v>18024.672628998342</v>
      </c>
      <c r="S140" s="4">
        <f t="shared" si="143"/>
        <v>5020.4115839127398</v>
      </c>
      <c r="T140" s="4">
        <f t="shared" si="160"/>
        <v>46.627732165348142</v>
      </c>
      <c r="U140" s="4">
        <f t="shared" si="161"/>
        <v>187.87243116663205</v>
      </c>
      <c r="V140" s="4">
        <f t="shared" si="162"/>
        <v>212.61910835876589</v>
      </c>
      <c r="W140" s="11">
        <f t="shared" si="144"/>
        <v>-1.219247815263802E-2</v>
      </c>
      <c r="X140" s="11">
        <f t="shared" si="145"/>
        <v>-1.3228699347321071E-2</v>
      </c>
      <c r="Y140" s="11">
        <f t="shared" si="146"/>
        <v>-1.2203590333800474E-2</v>
      </c>
      <c r="Z140" s="4">
        <f t="shared" si="171"/>
        <v>11501.644621812984</v>
      </c>
      <c r="AA140" s="4">
        <f t="shared" si="163"/>
        <v>36819.037741659165</v>
      </c>
      <c r="AB140" s="4">
        <f t="shared" si="164"/>
        <v>6231.5871689892483</v>
      </c>
      <c r="AC140" s="12">
        <f t="shared" si="165"/>
        <v>1.9204882641323722</v>
      </c>
      <c r="AD140" s="12">
        <f t="shared" si="166"/>
        <v>3.659603572125695</v>
      </c>
      <c r="AE140" s="12">
        <f t="shared" si="167"/>
        <v>1.7768067335421456</v>
      </c>
      <c r="AF140" s="11">
        <f t="shared" si="147"/>
        <v>-2.9039671966837322E-3</v>
      </c>
      <c r="AG140" s="11">
        <f t="shared" si="148"/>
        <v>2.0567434751257441E-3</v>
      </c>
      <c r="AH140" s="11">
        <f t="shared" si="149"/>
        <v>8.257041531207765E-4</v>
      </c>
      <c r="AI140" s="1">
        <f t="shared" si="128"/>
        <v>254116.51576160776</v>
      </c>
      <c r="AJ140" s="1">
        <f t="shared" si="129"/>
        <v>164516.65226374211</v>
      </c>
      <c r="AK140" s="1">
        <f t="shared" si="130"/>
        <v>41783.465518420722</v>
      </c>
      <c r="AL140" s="16">
        <f t="shared" si="168"/>
        <v>38.266697406509138</v>
      </c>
      <c r="AM140" s="16">
        <f t="shared" si="168"/>
        <v>12.783119028630713</v>
      </c>
      <c r="AN140" s="16">
        <f t="shared" si="168"/>
        <v>2.4561181025788286</v>
      </c>
      <c r="AO140" s="7">
        <f t="shared" si="150"/>
        <v>7.8568833723493634E-3</v>
      </c>
      <c r="AP140" s="7">
        <f t="shared" si="151"/>
        <v>1.2099009975909833E-2</v>
      </c>
      <c r="AQ140" s="7">
        <f t="shared" si="152"/>
        <v>8.7577484428409506E-3</v>
      </c>
      <c r="AR140" s="1">
        <f t="shared" si="172"/>
        <v>141294.03012642657</v>
      </c>
      <c r="AS140" s="1">
        <f t="shared" si="169"/>
        <v>95941.019749786996</v>
      </c>
      <c r="AT140" s="1">
        <f t="shared" si="170"/>
        <v>23612.231387225442</v>
      </c>
      <c r="AU140" s="1">
        <f t="shared" si="131"/>
        <v>28258.806025285317</v>
      </c>
      <c r="AV140" s="1">
        <f t="shared" si="132"/>
        <v>19188.203949957398</v>
      </c>
      <c r="AW140" s="1">
        <f t="shared" si="133"/>
        <v>4722.4462774450885</v>
      </c>
      <c r="AX140" s="7">
        <f t="shared" ref="AX140:AY203" si="177">IF(AX139=0.99,0.99,MIN(0.99,$BH140*Z140/AR140/2/BB$5/1000))</f>
        <v>9.5099121967639574E-2</v>
      </c>
      <c r="AY140" s="7">
        <f t="shared" si="177"/>
        <v>0.44834102371791074</v>
      </c>
      <c r="AZ140" s="7">
        <f t="shared" ref="AZ140:AZ203" si="178">IF(AZ139=0.99,0.99,MIN(0.99,$BH140*AB140/AT140/2/BD$5/1000))</f>
        <v>0.30832022855159713</v>
      </c>
      <c r="BA140">
        <f t="shared" si="173"/>
        <v>0.3578697261474541</v>
      </c>
      <c r="BB140">
        <f t="shared" si="174"/>
        <v>9.0438429990159883E-4</v>
      </c>
      <c r="BC140">
        <f t="shared" si="174"/>
        <v>2.010096735484242E-2</v>
      </c>
      <c r="BD140">
        <f t="shared" si="174"/>
        <v>9.5061363334109101E-3</v>
      </c>
      <c r="BE140">
        <f t="shared" si="175"/>
        <v>127.78410251616371</v>
      </c>
      <c r="BF140">
        <f t="shared" si="175"/>
        <v>1928.5073059807603</v>
      </c>
      <c r="BG140">
        <f t="shared" si="175"/>
        <v>224.46109070300926</v>
      </c>
      <c r="BH140">
        <f t="shared" si="153"/>
        <v>233.6524670360462</v>
      </c>
      <c r="BI140">
        <f t="shared" si="121"/>
        <v>233.65246703604623</v>
      </c>
      <c r="BJ140">
        <f t="shared" si="121"/>
        <v>233.6524670360462</v>
      </c>
      <c r="BK140" s="7">
        <f t="shared" si="176"/>
        <v>4.1647658510650859E-2</v>
      </c>
    </row>
    <row r="141" spans="1:63">
      <c r="A141">
        <f t="shared" si="134"/>
        <v>2095</v>
      </c>
      <c r="B141" s="4">
        <f t="shared" si="154"/>
        <v>1283.491811426843</v>
      </c>
      <c r="C141" s="4">
        <f t="shared" si="155"/>
        <v>3555.6892917956652</v>
      </c>
      <c r="D141" s="4">
        <f t="shared" si="156"/>
        <v>6738.6401189980525</v>
      </c>
      <c r="E141" s="11">
        <f t="shared" si="135"/>
        <v>1.2464652287743835E-4</v>
      </c>
      <c r="F141" s="11">
        <f t="shared" si="136"/>
        <v>2.4988879936102651E-4</v>
      </c>
      <c r="G141" s="11">
        <f t="shared" si="137"/>
        <v>5.5171180482137543E-4</v>
      </c>
      <c r="H141" s="4">
        <f t="shared" si="157"/>
        <v>142719.02544178959</v>
      </c>
      <c r="I141" s="4">
        <f t="shared" si="158"/>
        <v>97365.066999044604</v>
      </c>
      <c r="J141" s="4">
        <f t="shared" si="159"/>
        <v>23879.90976073248</v>
      </c>
      <c r="K141" s="4">
        <f t="shared" si="125"/>
        <v>111195.89869695429</v>
      </c>
      <c r="L141" s="4">
        <f t="shared" si="126"/>
        <v>27382.895131951784</v>
      </c>
      <c r="M141" s="4">
        <f t="shared" si="127"/>
        <v>3543.7283100203772</v>
      </c>
      <c r="N141" s="11">
        <f t="shared" si="138"/>
        <v>9.959430705942518E-3</v>
      </c>
      <c r="O141" s="11">
        <f t="shared" si="139"/>
        <v>1.4589410156379712E-2</v>
      </c>
      <c r="P141" s="11">
        <f t="shared" si="140"/>
        <v>1.0778769948521338E-2</v>
      </c>
      <c r="Q141" s="4">
        <f t="shared" si="141"/>
        <v>6573.5276417528039</v>
      </c>
      <c r="R141" s="4">
        <f t="shared" si="142"/>
        <v>18050.22967688031</v>
      </c>
      <c r="S141" s="4">
        <f t="shared" si="143"/>
        <v>5015.3635252463528</v>
      </c>
      <c r="T141" s="4">
        <f t="shared" si="160"/>
        <v>46.059224559615075</v>
      </c>
      <c r="U141" s="4">
        <f t="shared" si="161"/>
        <v>185.38712325907841</v>
      </c>
      <c r="V141" s="4">
        <f t="shared" si="162"/>
        <v>210.02439186321757</v>
      </c>
      <c r="W141" s="11">
        <f t="shared" si="144"/>
        <v>-1.219247815263802E-2</v>
      </c>
      <c r="X141" s="11">
        <f t="shared" si="145"/>
        <v>-1.3228699347321071E-2</v>
      </c>
      <c r="Y141" s="11">
        <f t="shared" si="146"/>
        <v>-1.2203590333800474E-2</v>
      </c>
      <c r="Z141" s="4">
        <f t="shared" si="171"/>
        <v>11416.099921389554</v>
      </c>
      <c r="AA141" s="4">
        <f t="shared" si="163"/>
        <v>36464.010480978752</v>
      </c>
      <c r="AB141" s="4">
        <f t="shared" si="164"/>
        <v>6175.0864191311439</v>
      </c>
      <c r="AC141" s="12">
        <f t="shared" si="165"/>
        <v>1.9149112292117156</v>
      </c>
      <c r="AD141" s="12">
        <f t="shared" si="166"/>
        <v>3.6671304378942113</v>
      </c>
      <c r="AE141" s="12">
        <f t="shared" si="167"/>
        <v>1.7782738502413242</v>
      </c>
      <c r="AF141" s="11">
        <f t="shared" si="147"/>
        <v>-2.9039671966837322E-3</v>
      </c>
      <c r="AG141" s="11">
        <f t="shared" si="148"/>
        <v>2.0567434751257441E-3</v>
      </c>
      <c r="AH141" s="11">
        <f t="shared" si="149"/>
        <v>8.257041531207765E-4</v>
      </c>
      <c r="AI141" s="1">
        <f t="shared" si="128"/>
        <v>256963.67021073232</v>
      </c>
      <c r="AJ141" s="1">
        <f t="shared" si="129"/>
        <v>167253.1909873253</v>
      </c>
      <c r="AK141" s="1">
        <f t="shared" si="130"/>
        <v>42327.565244023739</v>
      </c>
      <c r="AL141" s="16">
        <f t="shared" si="168"/>
        <v>38.564347815291384</v>
      </c>
      <c r="AM141" s="16">
        <f t="shared" si="168"/>
        <v>12.936235482434853</v>
      </c>
      <c r="AN141" s="16">
        <f t="shared" si="168"/>
        <v>2.4774130664222387</v>
      </c>
      <c r="AO141" s="7">
        <f t="shared" si="150"/>
        <v>7.7783145386258693E-3</v>
      </c>
      <c r="AP141" s="7">
        <f t="shared" si="151"/>
        <v>1.1978019876150735E-2</v>
      </c>
      <c r="AQ141" s="7">
        <f t="shared" si="152"/>
        <v>8.6701709584125417E-3</v>
      </c>
      <c r="AR141" s="1">
        <f t="shared" si="172"/>
        <v>142719.02544178959</v>
      </c>
      <c r="AS141" s="1">
        <f t="shared" si="169"/>
        <v>97365.066999044604</v>
      </c>
      <c r="AT141" s="1">
        <f t="shared" si="170"/>
        <v>23879.90976073248</v>
      </c>
      <c r="AU141" s="1">
        <f t="shared" si="131"/>
        <v>28543.80508835792</v>
      </c>
      <c r="AV141" s="1">
        <f t="shared" si="132"/>
        <v>19473.013399808922</v>
      </c>
      <c r="AW141" s="1">
        <f t="shared" si="133"/>
        <v>4775.981952146496</v>
      </c>
      <c r="AX141" s="7">
        <f t="shared" si="177"/>
        <v>9.7341292184005015E-2</v>
      </c>
      <c r="AY141" s="7">
        <f t="shared" si="177"/>
        <v>0.4557455983116922</v>
      </c>
      <c r="AZ141" s="7">
        <f t="shared" si="178"/>
        <v>0.31468176379684348</v>
      </c>
      <c r="BA141">
        <f t="shared" si="173"/>
        <v>0.36393831554217748</v>
      </c>
      <c r="BB141">
        <f t="shared" si="174"/>
        <v>9.4753271640518372E-4</v>
      </c>
      <c r="BC141">
        <f t="shared" si="174"/>
        <v>2.0770405038048233E-2</v>
      </c>
      <c r="BD141">
        <f t="shared" si="174"/>
        <v>9.9024612466292392E-3</v>
      </c>
      <c r="BE141">
        <f t="shared" si="175"/>
        <v>135.23094585955943</v>
      </c>
      <c r="BF141">
        <f t="shared" si="175"/>
        <v>2022.3118781268599</v>
      </c>
      <c r="BG141">
        <f t="shared" si="175"/>
        <v>236.4698809786567</v>
      </c>
      <c r="BH141">
        <f t="shared" si="153"/>
        <v>243.38354519333456</v>
      </c>
      <c r="BI141">
        <f t="shared" ref="BI141:BJ204" si="179">2*BC$5*AY141*AS141/AA141*1000</f>
        <v>243.38354519333456</v>
      </c>
      <c r="BJ141">
        <f t="shared" si="179"/>
        <v>243.38354519333453</v>
      </c>
      <c r="BK141" s="7">
        <f t="shared" si="176"/>
        <v>4.1532057588067078E-2</v>
      </c>
    </row>
    <row r="142" spans="1:63">
      <c r="A142">
        <f t="shared" si="134"/>
        <v>2096</v>
      </c>
      <c r="B142" s="4">
        <f t="shared" si="154"/>
        <v>1283.6437950787074</v>
      </c>
      <c r="C142" s="4">
        <f t="shared" si="155"/>
        <v>3556.5333923772914</v>
      </c>
      <c r="D142" s="4">
        <f t="shared" si="156"/>
        <v>6742.1720169350419</v>
      </c>
      <c r="E142" s="11">
        <f t="shared" si="135"/>
        <v>1.1841419673356643E-4</v>
      </c>
      <c r="F142" s="11">
        <f t="shared" si="136"/>
        <v>2.3739435939297516E-4</v>
      </c>
      <c r="G142" s="11">
        <f t="shared" si="137"/>
        <v>5.2412621458030662E-4</v>
      </c>
      <c r="H142" s="4">
        <f t="shared" si="157"/>
        <v>144142.79506439803</v>
      </c>
      <c r="I142" s="4">
        <f t="shared" si="158"/>
        <v>98792.474784734572</v>
      </c>
      <c r="J142" s="4">
        <f t="shared" si="159"/>
        <v>24146.845990006765</v>
      </c>
      <c r="K142" s="4">
        <f t="shared" si="125"/>
        <v>112291.89563103043</v>
      </c>
      <c r="L142" s="4">
        <f t="shared" si="126"/>
        <v>27777.744192273356</v>
      </c>
      <c r="M142" s="4">
        <f t="shared" si="127"/>
        <v>3581.4639450542827</v>
      </c>
      <c r="N142" s="11">
        <f t="shared" si="138"/>
        <v>9.856451064468752E-3</v>
      </c>
      <c r="O142" s="11">
        <f t="shared" si="139"/>
        <v>1.4419551271656506E-2</v>
      </c>
      <c r="P142" s="11">
        <f t="shared" si="140"/>
        <v>1.0648568889212839E-2</v>
      </c>
      <c r="Q142" s="4">
        <f t="shared" si="141"/>
        <v>6558.1582193873064</v>
      </c>
      <c r="R142" s="4">
        <f t="shared" si="142"/>
        <v>18072.571020028387</v>
      </c>
      <c r="S142" s="4">
        <f t="shared" si="143"/>
        <v>5009.5370312889618</v>
      </c>
      <c r="T142" s="4">
        <f t="shared" si="160"/>
        <v>45.497648470444517</v>
      </c>
      <c r="U142" s="4">
        <f t="shared" si="161"/>
        <v>182.93469274261932</v>
      </c>
      <c r="V142" s="4">
        <f t="shared" si="162"/>
        <v>207.46134022481328</v>
      </c>
      <c r="W142" s="11">
        <f t="shared" si="144"/>
        <v>-1.219247815263802E-2</v>
      </c>
      <c r="X142" s="11">
        <f t="shared" si="145"/>
        <v>-1.3228699347321071E-2</v>
      </c>
      <c r="Y142" s="11">
        <f t="shared" si="146"/>
        <v>-1.2203590333800474E-2</v>
      </c>
      <c r="Z142" s="4">
        <f t="shared" si="171"/>
        <v>11329.420696036894</v>
      </c>
      <c r="AA142" s="4">
        <f t="shared" si="163"/>
        <v>36099.680264792827</v>
      </c>
      <c r="AB142" s="4">
        <f t="shared" si="164"/>
        <v>6117.1875873810077</v>
      </c>
      <c r="AC142" s="12">
        <f t="shared" si="165"/>
        <v>1.9093503898175235</v>
      </c>
      <c r="AD142" s="12">
        <f t="shared" si="166"/>
        <v>3.6746727844947853</v>
      </c>
      <c r="AE142" s="12">
        <f t="shared" si="167"/>
        <v>1.7797421783448546</v>
      </c>
      <c r="AF142" s="11">
        <f t="shared" si="147"/>
        <v>-2.9039671966837322E-3</v>
      </c>
      <c r="AG142" s="11">
        <f t="shared" si="148"/>
        <v>2.0567434751257441E-3</v>
      </c>
      <c r="AH142" s="11">
        <f t="shared" si="149"/>
        <v>8.257041531207765E-4</v>
      </c>
      <c r="AI142" s="1">
        <f t="shared" si="128"/>
        <v>259811.108278017</v>
      </c>
      <c r="AJ142" s="1">
        <f t="shared" si="129"/>
        <v>170000.88528840171</v>
      </c>
      <c r="AK142" s="1">
        <f t="shared" si="130"/>
        <v>42870.790671767863</v>
      </c>
      <c r="AL142" s="16">
        <f t="shared" si="168"/>
        <v>38.861313786302851</v>
      </c>
      <c r="AM142" s="16">
        <f t="shared" si="168"/>
        <v>13.089636463308711</v>
      </c>
      <c r="AN142" s="16">
        <f t="shared" si="168"/>
        <v>2.4986778652945199</v>
      </c>
      <c r="AO142" s="7">
        <f t="shared" si="150"/>
        <v>7.7005313932396102E-3</v>
      </c>
      <c r="AP142" s="7">
        <f t="shared" si="151"/>
        <v>1.1858239677389228E-2</v>
      </c>
      <c r="AQ142" s="7">
        <f t="shared" si="152"/>
        <v>8.583469248828416E-3</v>
      </c>
      <c r="AR142" s="1">
        <f t="shared" si="172"/>
        <v>144142.79506439803</v>
      </c>
      <c r="AS142" s="1">
        <f t="shared" si="169"/>
        <v>98792.474784734572</v>
      </c>
      <c r="AT142" s="1">
        <f t="shared" si="170"/>
        <v>24146.845990006765</v>
      </c>
      <c r="AU142" s="1">
        <f t="shared" si="131"/>
        <v>28828.559012879607</v>
      </c>
      <c r="AV142" s="1">
        <f t="shared" si="132"/>
        <v>19758.494956946917</v>
      </c>
      <c r="AW142" s="1">
        <f t="shared" si="133"/>
        <v>4829.3691980013527</v>
      </c>
      <c r="AX142" s="7">
        <f t="shared" si="177"/>
        <v>9.9620478531203177E-2</v>
      </c>
      <c r="AY142" s="7">
        <f t="shared" si="177"/>
        <v>0.46314112851495648</v>
      </c>
      <c r="AZ142" s="7">
        <f t="shared" si="178"/>
        <v>0.32108886531327852</v>
      </c>
      <c r="BA142">
        <f t="shared" si="173"/>
        <v>0.36999856248838808</v>
      </c>
      <c r="BB142">
        <f t="shared" si="174"/>
        <v>9.9242397427859127E-4</v>
      </c>
      <c r="BC142">
        <f t="shared" si="174"/>
        <v>2.1449970492210743E-2</v>
      </c>
      <c r="BD142">
        <f t="shared" si="174"/>
        <v>1.0309805942816871E-2</v>
      </c>
      <c r="BE142">
        <f t="shared" si="175"/>
        <v>143.0507655414344</v>
      </c>
      <c r="BF142">
        <f t="shared" si="175"/>
        <v>2119.0956689850304</v>
      </c>
      <c r="BG142">
        <f t="shared" si="175"/>
        <v>248.94929628805548</v>
      </c>
      <c r="BH142">
        <f t="shared" si="153"/>
        <v>253.49176460829207</v>
      </c>
      <c r="BI142">
        <f t="shared" si="179"/>
        <v>253.4917646082921</v>
      </c>
      <c r="BJ142">
        <f t="shared" si="179"/>
        <v>253.49176460829204</v>
      </c>
      <c r="BK142" s="7">
        <f t="shared" si="176"/>
        <v>4.1417091058538941E-2</v>
      </c>
    </row>
    <row r="143" spans="1:63">
      <c r="A143">
        <f t="shared" si="134"/>
        <v>2097</v>
      </c>
      <c r="B143" s="4">
        <f t="shared" si="154"/>
        <v>1283.7881966451491</v>
      </c>
      <c r="C143" s="4">
        <f t="shared" si="155"/>
        <v>3557.3354782953174</v>
      </c>
      <c r="D143" s="4">
        <f t="shared" si="156"/>
        <v>6745.5290785774632</v>
      </c>
      <c r="E143" s="11">
        <f t="shared" si="135"/>
        <v>1.1249348689688811E-4</v>
      </c>
      <c r="F143" s="11">
        <f t="shared" si="136"/>
        <v>2.255246414233264E-4</v>
      </c>
      <c r="G143" s="11">
        <f t="shared" si="137"/>
        <v>4.9791990385129122E-4</v>
      </c>
      <c r="H143" s="4">
        <f t="shared" si="157"/>
        <v>145565.20377681492</v>
      </c>
      <c r="I143" s="4">
        <f t="shared" si="158"/>
        <v>100223.03147905864</v>
      </c>
      <c r="J143" s="4">
        <f t="shared" si="159"/>
        <v>24413.011578318237</v>
      </c>
      <c r="K143" s="4">
        <f t="shared" si="125"/>
        <v>113387.24265981896</v>
      </c>
      <c r="L143" s="4">
        <f t="shared" si="126"/>
        <v>28173.623795269858</v>
      </c>
      <c r="M143" s="4">
        <f t="shared" si="127"/>
        <v>3619.1396247700409</v>
      </c>
      <c r="N143" s="11">
        <f t="shared" si="138"/>
        <v>9.7544619995340032E-3</v>
      </c>
      <c r="O143" s="11">
        <f t="shared" si="139"/>
        <v>1.4251682939272703E-2</v>
      </c>
      <c r="P143" s="11">
        <f t="shared" si="140"/>
        <v>1.0519631160264886E-2</v>
      </c>
      <c r="Q143" s="4">
        <f t="shared" si="141"/>
        <v>6542.125218671229</v>
      </c>
      <c r="R143" s="4">
        <f t="shared" si="142"/>
        <v>18091.730930792586</v>
      </c>
      <c r="S143" s="4">
        <f t="shared" si="143"/>
        <v>5002.9478923650313</v>
      </c>
      <c r="T143" s="4">
        <f t="shared" si="160"/>
        <v>44.942919385472216</v>
      </c>
      <c r="U143" s="4">
        <f t="shared" si="161"/>
        <v>180.51470469213265</v>
      </c>
      <c r="V143" s="4">
        <f t="shared" si="162"/>
        <v>204.92956701860845</v>
      </c>
      <c r="W143" s="11">
        <f t="shared" si="144"/>
        <v>-1.219247815263802E-2</v>
      </c>
      <c r="X143" s="11">
        <f t="shared" si="145"/>
        <v>-1.3228699347321071E-2</v>
      </c>
      <c r="Y143" s="11">
        <f t="shared" si="146"/>
        <v>-1.2203590333800474E-2</v>
      </c>
      <c r="Z143" s="4">
        <f t="shared" si="171"/>
        <v>11241.651592966417</v>
      </c>
      <c r="AA143" s="4">
        <f t="shared" si="163"/>
        <v>35726.548547023514</v>
      </c>
      <c r="AB143" s="4">
        <f t="shared" si="164"/>
        <v>6057.9553296385429</v>
      </c>
      <c r="AC143" s="12">
        <f t="shared" si="165"/>
        <v>1.9038056989185181</v>
      </c>
      <c r="AD143" s="12">
        <f t="shared" si="166"/>
        <v>3.6822306437675172</v>
      </c>
      <c r="AE143" s="12">
        <f t="shared" si="167"/>
        <v>1.7812117188529981</v>
      </c>
      <c r="AF143" s="11">
        <f t="shared" si="147"/>
        <v>-2.9039671966837322E-3</v>
      </c>
      <c r="AG143" s="11">
        <f t="shared" si="148"/>
        <v>2.0567434751257441E-3</v>
      </c>
      <c r="AH143" s="11">
        <f t="shared" si="149"/>
        <v>8.257041531207765E-4</v>
      </c>
      <c r="AI143" s="1">
        <f t="shared" si="128"/>
        <v>262658.55646309489</v>
      </c>
      <c r="AJ143" s="1">
        <f t="shared" si="129"/>
        <v>172759.29171650845</v>
      </c>
      <c r="AK143" s="1">
        <f t="shared" si="130"/>
        <v>43413.080802592434</v>
      </c>
      <c r="AL143" s="16">
        <f t="shared" si="168"/>
        <v>39.157574025428872</v>
      </c>
      <c r="AM143" s="16">
        <f t="shared" si="168"/>
        <v>13.243304309315802</v>
      </c>
      <c r="AN143" s="16">
        <f t="shared" si="168"/>
        <v>2.5199107166678085</v>
      </c>
      <c r="AO143" s="7">
        <f t="shared" si="150"/>
        <v>7.6235260793072138E-3</v>
      </c>
      <c r="AP143" s="7">
        <f t="shared" si="151"/>
        <v>1.1739657280615335E-2</v>
      </c>
      <c r="AQ143" s="7">
        <f t="shared" si="152"/>
        <v>8.4976345563401324E-3</v>
      </c>
      <c r="AR143" s="1">
        <f t="shared" si="172"/>
        <v>145565.20377681492</v>
      </c>
      <c r="AS143" s="1">
        <f t="shared" si="169"/>
        <v>100223.03147905864</v>
      </c>
      <c r="AT143" s="1">
        <f t="shared" si="170"/>
        <v>24413.011578318237</v>
      </c>
      <c r="AU143" s="1">
        <f t="shared" si="131"/>
        <v>29113.040755362985</v>
      </c>
      <c r="AV143" s="1">
        <f t="shared" si="132"/>
        <v>20044.606295811729</v>
      </c>
      <c r="AW143" s="1">
        <f t="shared" si="133"/>
        <v>4882.6023156636475</v>
      </c>
      <c r="AX143" s="7">
        <f t="shared" si="177"/>
        <v>0.10193682634102022</v>
      </c>
      <c r="AY143" s="7">
        <f t="shared" si="177"/>
        <v>0.47052433218856776</v>
      </c>
      <c r="AZ143" s="7">
        <f t="shared" si="178"/>
        <v>0.32753918888696326</v>
      </c>
      <c r="BA143">
        <f t="shared" si="173"/>
        <v>0.37604775004127095</v>
      </c>
      <c r="BB143">
        <f t="shared" si="174"/>
        <v>1.0391116564479315E-3</v>
      </c>
      <c r="BC143">
        <f t="shared" si="174"/>
        <v>2.2139314718149769E-2</v>
      </c>
      <c r="BD143">
        <f t="shared" si="174"/>
        <v>1.072819202567298E-2</v>
      </c>
      <c r="BE143">
        <f t="shared" si="175"/>
        <v>151.25850001770684</v>
      </c>
      <c r="BF143">
        <f t="shared" si="175"/>
        <v>2218.8692359219108</v>
      </c>
      <c r="BG143">
        <f t="shared" si="175"/>
        <v>261.90747613717588</v>
      </c>
      <c r="BH143">
        <f t="shared" si="153"/>
        <v>263.99065610566345</v>
      </c>
      <c r="BI143">
        <f t="shared" si="179"/>
        <v>263.99065610566345</v>
      </c>
      <c r="BJ143">
        <f t="shared" si="179"/>
        <v>263.99065610566339</v>
      </c>
      <c r="BK143" s="7">
        <f t="shared" si="176"/>
        <v>4.1302786158108978E-2</v>
      </c>
    </row>
    <row r="144" spans="1:63">
      <c r="A144">
        <f t="shared" si="134"/>
        <v>2098</v>
      </c>
      <c r="B144" s="4">
        <f t="shared" si="154"/>
        <v>1283.925393565293</v>
      </c>
      <c r="C144" s="4">
        <f t="shared" si="155"/>
        <v>3558.0976317630743</v>
      </c>
      <c r="D144" s="4">
        <f t="shared" si="156"/>
        <v>6748.7198751081833</v>
      </c>
      <c r="E144" s="11">
        <f t="shared" si="135"/>
        <v>1.068688125520437E-4</v>
      </c>
      <c r="F144" s="11">
        <f t="shared" si="136"/>
        <v>2.1424840935216008E-4</v>
      </c>
      <c r="G144" s="11">
        <f t="shared" si="137"/>
        <v>4.7302390865872665E-4</v>
      </c>
      <c r="H144" s="4">
        <f t="shared" si="157"/>
        <v>146986.11673288673</v>
      </c>
      <c r="I144" s="4">
        <f t="shared" si="158"/>
        <v>101656.52871494451</v>
      </c>
      <c r="J144" s="4">
        <f t="shared" si="159"/>
        <v>24678.378354971355</v>
      </c>
      <c r="K144" s="4">
        <f t="shared" si="125"/>
        <v>114481.82072692363</v>
      </c>
      <c r="L144" s="4">
        <f t="shared" si="126"/>
        <v>28570.471986900662</v>
      </c>
      <c r="M144" s="4">
        <f t="shared" si="127"/>
        <v>3656.7495483098201</v>
      </c>
      <c r="N144" s="11">
        <f t="shared" si="138"/>
        <v>9.6534499069580448E-3</v>
      </c>
      <c r="O144" s="11">
        <f t="shared" si="139"/>
        <v>1.4085805734987966E-2</v>
      </c>
      <c r="P144" s="11">
        <f t="shared" si="140"/>
        <v>1.0391951524160614E-2</v>
      </c>
      <c r="Q144" s="4">
        <f t="shared" si="141"/>
        <v>6525.4418649417112</v>
      </c>
      <c r="R144" s="4">
        <f t="shared" si="142"/>
        <v>18107.74503663713</v>
      </c>
      <c r="S144" s="4">
        <f t="shared" si="143"/>
        <v>4995.6118149347567</v>
      </c>
      <c r="T144" s="4">
        <f t="shared" si="160"/>
        <v>44.394953822749073</v>
      </c>
      <c r="U144" s="4">
        <f t="shared" si="161"/>
        <v>178.12672993598997</v>
      </c>
      <c r="V144" s="4">
        <f t="shared" si="162"/>
        <v>202.42869053543023</v>
      </c>
      <c r="W144" s="11">
        <f t="shared" si="144"/>
        <v>-1.219247815263802E-2</v>
      </c>
      <c r="X144" s="11">
        <f t="shared" si="145"/>
        <v>-1.3228699347321071E-2</v>
      </c>
      <c r="Y144" s="11">
        <f t="shared" si="146"/>
        <v>-1.2203590333800474E-2</v>
      </c>
      <c r="Z144" s="4">
        <f t="shared" si="171"/>
        <v>11152.836901605486</v>
      </c>
      <c r="AA144" s="4">
        <f t="shared" si="163"/>
        <v>35345.117504087284</v>
      </c>
      <c r="AB144" s="4">
        <f t="shared" si="164"/>
        <v>5997.4543944693341</v>
      </c>
      <c r="AC144" s="12">
        <f t="shared" si="165"/>
        <v>1.8982771096199993</v>
      </c>
      <c r="AD144" s="12">
        <f t="shared" si="166"/>
        <v>3.6898040476179941</v>
      </c>
      <c r="AE144" s="12">
        <f t="shared" si="167"/>
        <v>1.7826824727668424</v>
      </c>
      <c r="AF144" s="11">
        <f t="shared" si="147"/>
        <v>-2.9039671966837322E-3</v>
      </c>
      <c r="AG144" s="11">
        <f t="shared" si="148"/>
        <v>2.0567434751257441E-3</v>
      </c>
      <c r="AH144" s="11">
        <f t="shared" si="149"/>
        <v>8.257041531207765E-4</v>
      </c>
      <c r="AI144" s="1">
        <f t="shared" si="128"/>
        <v>265505.7415721484</v>
      </c>
      <c r="AJ144" s="1">
        <f t="shared" si="129"/>
        <v>175527.96884066935</v>
      </c>
      <c r="AK144" s="1">
        <f t="shared" si="130"/>
        <v>43954.375037996841</v>
      </c>
      <c r="AL144" s="16">
        <f t="shared" si="168"/>
        <v>39.453107624346281</v>
      </c>
      <c r="AM144" s="16">
        <f t="shared" si="168"/>
        <v>13.397221444631523</v>
      </c>
      <c r="AN144" s="16">
        <f t="shared" si="168"/>
        <v>2.5411098642488081</v>
      </c>
      <c r="AO144" s="7">
        <f t="shared" si="150"/>
        <v>7.5472908185141418E-3</v>
      </c>
      <c r="AP144" s="7">
        <f t="shared" si="151"/>
        <v>1.1622260707809182E-2</v>
      </c>
      <c r="AQ144" s="7">
        <f t="shared" si="152"/>
        <v>8.4126582107767311E-3</v>
      </c>
      <c r="AR144" s="1">
        <f t="shared" si="172"/>
        <v>146986.11673288673</v>
      </c>
      <c r="AS144" s="1">
        <f t="shared" si="169"/>
        <v>101656.52871494451</v>
      </c>
      <c r="AT144" s="1">
        <f t="shared" si="170"/>
        <v>24678.378354971355</v>
      </c>
      <c r="AU144" s="1">
        <f t="shared" si="131"/>
        <v>29397.223346577346</v>
      </c>
      <c r="AV144" s="1">
        <f t="shared" si="132"/>
        <v>20331.305742988901</v>
      </c>
      <c r="AW144" s="1">
        <f t="shared" si="133"/>
        <v>4935.6756709942711</v>
      </c>
      <c r="AX144" s="7">
        <f t="shared" si="177"/>
        <v>0.10429047007178532</v>
      </c>
      <c r="AY144" s="7">
        <f t="shared" si="177"/>
        <v>0.4778919822110429</v>
      </c>
      <c r="AZ144" s="7">
        <f t="shared" si="178"/>
        <v>0.33403034802581649</v>
      </c>
      <c r="BA144">
        <f t="shared" si="173"/>
        <v>0.38208321652701388</v>
      </c>
      <c r="BB144">
        <f t="shared" si="174"/>
        <v>1.0876502147793951E-3</v>
      </c>
      <c r="BC144">
        <f t="shared" si="174"/>
        <v>2.2838074666159974E-2</v>
      </c>
      <c r="BD144">
        <f t="shared" si="174"/>
        <v>1.115762734022481E-2</v>
      </c>
      <c r="BE144">
        <f t="shared" si="175"/>
        <v>159.86948143411351</v>
      </c>
      <c r="BF144">
        <f t="shared" si="175"/>
        <v>2321.6393930945383</v>
      </c>
      <c r="BG144">
        <f t="shared" si="175"/>
        <v>275.35214904584058</v>
      </c>
      <c r="BH144">
        <f t="shared" si="153"/>
        <v>274.89420572253454</v>
      </c>
      <c r="BI144">
        <f t="shared" si="179"/>
        <v>274.89420572253454</v>
      </c>
      <c r="BJ144">
        <f t="shared" si="179"/>
        <v>274.89420572253454</v>
      </c>
      <c r="BK144" s="7">
        <f t="shared" si="176"/>
        <v>4.1189168628759071E-2</v>
      </c>
    </row>
    <row r="145" spans="1:63">
      <c r="A145">
        <f t="shared" si="134"/>
        <v>2099</v>
      </c>
      <c r="B145" s="4">
        <f t="shared" si="154"/>
        <v>1284.055744568398</v>
      </c>
      <c r="C145" s="4">
        <f t="shared" si="155"/>
        <v>3558.8218326831029</v>
      </c>
      <c r="D145" s="4">
        <f t="shared" si="156"/>
        <v>6751.7525656692615</v>
      </c>
      <c r="E145" s="11">
        <f t="shared" si="135"/>
        <v>1.0152537192444151E-4</v>
      </c>
      <c r="F145" s="11">
        <f t="shared" si="136"/>
        <v>2.0353598888455207E-4</v>
      </c>
      <c r="G145" s="11">
        <f t="shared" si="137"/>
        <v>4.493727132257903E-4</v>
      </c>
      <c r="H145" s="4">
        <f t="shared" si="157"/>
        <v>148405.39948930839</v>
      </c>
      <c r="I145" s="4">
        <f t="shared" si="158"/>
        <v>103092.76155307185</v>
      </c>
      <c r="J145" s="4">
        <f t="shared" si="159"/>
        <v>24942.918511231095</v>
      </c>
      <c r="K145" s="4">
        <f t="shared" si="125"/>
        <v>115575.51151269606</v>
      </c>
      <c r="L145" s="4">
        <f t="shared" si="126"/>
        <v>28968.227801206645</v>
      </c>
      <c r="M145" s="4">
        <f t="shared" si="127"/>
        <v>3694.288004281841</v>
      </c>
      <c r="N145" s="11">
        <f t="shared" si="138"/>
        <v>9.5534013944558183E-3</v>
      </c>
      <c r="O145" s="11">
        <f t="shared" si="139"/>
        <v>1.3921919612960965E-2</v>
      </c>
      <c r="P145" s="11">
        <f t="shared" si="140"/>
        <v>1.0265525564738587E-2</v>
      </c>
      <c r="Q145" s="4">
        <f t="shared" si="141"/>
        <v>6508.1213142362067</v>
      </c>
      <c r="R145" s="4">
        <f t="shared" si="142"/>
        <v>18120.650263118681</v>
      </c>
      <c r="S145" s="4">
        <f t="shared" si="143"/>
        <v>4987.5444237274705</v>
      </c>
      <c r="T145" s="4">
        <f t="shared" si="160"/>
        <v>43.853669318177829</v>
      </c>
      <c r="U145" s="4">
        <f t="shared" si="161"/>
        <v>175.77034497994529</v>
      </c>
      <c r="V145" s="4">
        <f t="shared" si="162"/>
        <v>199.95833372432818</v>
      </c>
      <c r="W145" s="11">
        <f t="shared" si="144"/>
        <v>-1.219247815263802E-2</v>
      </c>
      <c r="X145" s="11">
        <f t="shared" si="145"/>
        <v>-1.3228699347321071E-2</v>
      </c>
      <c r="Y145" s="11">
        <f t="shared" si="146"/>
        <v>-1.2203590333800474E-2</v>
      </c>
      <c r="Z145" s="4">
        <f t="shared" si="171"/>
        <v>11063.020546304899</v>
      </c>
      <c r="AA145" s="4">
        <f t="shared" si="163"/>
        <v>34955.888978948016</v>
      </c>
      <c r="AB145" s="4">
        <f t="shared" si="164"/>
        <v>5935.749551484545</v>
      </c>
      <c r="AC145" s="12">
        <f t="shared" si="165"/>
        <v>1.8927645751634472</v>
      </c>
      <c r="AD145" s="12">
        <f t="shared" si="166"/>
        <v>3.6973930280174248</v>
      </c>
      <c r="AE145" s="12">
        <f t="shared" si="167"/>
        <v>1.7841544410883017</v>
      </c>
      <c r="AF145" s="11">
        <f t="shared" si="147"/>
        <v>-2.9039671966837322E-3</v>
      </c>
      <c r="AG145" s="11">
        <f t="shared" si="148"/>
        <v>2.0567434751257441E-3</v>
      </c>
      <c r="AH145" s="11">
        <f t="shared" si="149"/>
        <v>8.257041531207765E-4</v>
      </c>
      <c r="AI145" s="1">
        <f t="shared" si="128"/>
        <v>268352.39076151093</v>
      </c>
      <c r="AJ145" s="1">
        <f t="shared" si="129"/>
        <v>178306.47769959131</v>
      </c>
      <c r="AK145" s="1">
        <f t="shared" si="130"/>
        <v>44494.613205191432</v>
      </c>
      <c r="AL145" s="16">
        <f t="shared" si="168"/>
        <v>39.74789406051201</v>
      </c>
      <c r="AM145" s="16">
        <f t="shared" si="168"/>
        <v>13.551370385017384</v>
      </c>
      <c r="AN145" s="16">
        <f t="shared" si="168"/>
        <v>2.5622735781251271</v>
      </c>
      <c r="AO145" s="7">
        <f t="shared" si="150"/>
        <v>7.4718179103290001E-3</v>
      </c>
      <c r="AP145" s="7">
        <f t="shared" si="151"/>
        <v>1.150603810073109E-2</v>
      </c>
      <c r="AQ145" s="7">
        <f t="shared" si="152"/>
        <v>8.3285316286689642E-3</v>
      </c>
      <c r="AR145" s="1">
        <f t="shared" si="172"/>
        <v>148405.39948930839</v>
      </c>
      <c r="AS145" s="1">
        <f t="shared" si="169"/>
        <v>103092.76155307185</v>
      </c>
      <c r="AT145" s="1">
        <f t="shared" si="170"/>
        <v>24942.918511231095</v>
      </c>
      <c r="AU145" s="1">
        <f t="shared" si="131"/>
        <v>29681.07989786168</v>
      </c>
      <c r="AV145" s="1">
        <f t="shared" si="132"/>
        <v>20618.55231061437</v>
      </c>
      <c r="AW145" s="1">
        <f t="shared" si="133"/>
        <v>4988.5837022462192</v>
      </c>
      <c r="AX145" s="7">
        <f t="shared" si="177"/>
        <v>0.10668153312019359</v>
      </c>
      <c r="AY145" s="7">
        <f t="shared" si="177"/>
        <v>0.48524091138986408</v>
      </c>
      <c r="AZ145" s="7">
        <f t="shared" si="178"/>
        <v>0.34055991765729354</v>
      </c>
      <c r="BA145">
        <f t="shared" si="173"/>
        <v>0.38810235994645936</v>
      </c>
      <c r="BB145">
        <f t="shared" si="174"/>
        <v>1.1380949508874962E-3</v>
      </c>
      <c r="BC145">
        <f t="shared" si="174"/>
        <v>2.3545874208646594E-2</v>
      </c>
      <c r="BD145">
        <f t="shared" si="174"/>
        <v>1.1598105751474255E-2</v>
      </c>
      <c r="BE145">
        <f t="shared" si="175"/>
        <v>168.89943584322367</v>
      </c>
      <c r="BF145">
        <f t="shared" si="175"/>
        <v>2427.4091953506277</v>
      </c>
      <c r="BG145">
        <f t="shared" si="175"/>
        <v>289.29060664366301</v>
      </c>
      <c r="BH145">
        <f t="shared" si="153"/>
        <v>286.21686951710882</v>
      </c>
      <c r="BI145">
        <f t="shared" si="179"/>
        <v>286.21686951710876</v>
      </c>
      <c r="BJ145">
        <f t="shared" si="179"/>
        <v>286.21686951710876</v>
      </c>
      <c r="BK145" s="7">
        <f t="shared" si="176"/>
        <v>4.1076262754339482E-2</v>
      </c>
    </row>
    <row r="146" spans="1:63">
      <c r="A146">
        <f t="shared" si="134"/>
        <v>2100</v>
      </c>
      <c r="B146" s="4">
        <f t="shared" si="154"/>
        <v>1284.1795905935851</v>
      </c>
      <c r="C146" s="4">
        <f t="shared" si="155"/>
        <v>3559.5099635880329</v>
      </c>
      <c r="D146" s="4">
        <f t="shared" si="156"/>
        <v>6754.6349163702516</v>
      </c>
      <c r="E146" s="11">
        <f t="shared" si="135"/>
        <v>9.6449103328219432E-5</v>
      </c>
      <c r="F146" s="11">
        <f t="shared" si="136"/>
        <v>1.9335918944032445E-4</v>
      </c>
      <c r="G146" s="11">
        <f t="shared" si="137"/>
        <v>4.2690407756450075E-4</v>
      </c>
      <c r="H146" s="4">
        <f t="shared" si="157"/>
        <v>149822.91803702558</v>
      </c>
      <c r="I146" s="4">
        <f t="shared" si="158"/>
        <v>104531.52863441802</v>
      </c>
      <c r="J146" s="4">
        <f t="shared" si="159"/>
        <v>25206.604636401666</v>
      </c>
      <c r="K146" s="4">
        <f t="shared" si="125"/>
        <v>116668.19745030605</v>
      </c>
      <c r="L146" s="4">
        <f t="shared" si="126"/>
        <v>29366.831306478172</v>
      </c>
      <c r="M146" s="4">
        <f t="shared" si="127"/>
        <v>3731.7493763152156</v>
      </c>
      <c r="N146" s="11">
        <f t="shared" si="138"/>
        <v>9.4543032802407723E-3</v>
      </c>
      <c r="O146" s="11">
        <f t="shared" si="139"/>
        <v>1.3760023844293423E-2</v>
      </c>
      <c r="P146" s="11">
        <f t="shared" si="140"/>
        <v>1.0140349639756074E-2</v>
      </c>
      <c r="Q146" s="4">
        <f t="shared" si="141"/>
        <v>6490.1766511715095</v>
      </c>
      <c r="R146" s="4">
        <f t="shared" si="142"/>
        <v>18130.484775053475</v>
      </c>
      <c r="S146" s="4">
        <f t="shared" si="143"/>
        <v>4978.7612636129788</v>
      </c>
      <c r="T146" s="4">
        <f t="shared" si="160"/>
        <v>43.318984413102932</v>
      </c>
      <c r="U146" s="4">
        <f t="shared" si="161"/>
        <v>173.44513193203068</v>
      </c>
      <c r="V146" s="4">
        <f t="shared" si="162"/>
        <v>197.51812413572713</v>
      </c>
      <c r="W146" s="11">
        <f t="shared" si="144"/>
        <v>-1.219247815263802E-2</v>
      </c>
      <c r="X146" s="11">
        <f t="shared" si="145"/>
        <v>-1.3228699347321071E-2</v>
      </c>
      <c r="Y146" s="11">
        <f t="shared" si="146"/>
        <v>-1.2203590333800474E-2</v>
      </c>
      <c r="Z146" s="4">
        <f t="shared" si="171"/>
        <v>10972.246079057115</v>
      </c>
      <c r="AA146" s="4">
        <f t="shared" si="163"/>
        <v>34559.36345254787</v>
      </c>
      <c r="AB146" s="4">
        <f t="shared" si="164"/>
        <v>5872.9055189546771</v>
      </c>
      <c r="AC146" s="12">
        <f t="shared" si="165"/>
        <v>1.8872680489261275</v>
      </c>
      <c r="AD146" s="12">
        <f t="shared" si="166"/>
        <v>3.7049976170027752</v>
      </c>
      <c r="AE146" s="12">
        <f t="shared" si="167"/>
        <v>1.7856276248201173</v>
      </c>
      <c r="AF146" s="11">
        <f t="shared" si="147"/>
        <v>-2.9039671966837322E-3</v>
      </c>
      <c r="AG146" s="11">
        <f t="shared" si="148"/>
        <v>2.0567434751257441E-3</v>
      </c>
      <c r="AH146" s="11">
        <f t="shared" si="149"/>
        <v>8.257041531207765E-4</v>
      </c>
      <c r="AI146" s="1">
        <f t="shared" si="128"/>
        <v>271198.23158322152</v>
      </c>
      <c r="AJ146" s="1">
        <f t="shared" si="129"/>
        <v>181094.38224024657</v>
      </c>
      <c r="AK146" s="1">
        <f t="shared" si="130"/>
        <v>45033.735586918512</v>
      </c>
      <c r="AL146" s="16">
        <f t="shared" si="168"/>
        <v>40.041913196983813</v>
      </c>
      <c r="AM146" s="16">
        <f t="shared" si="168"/>
        <v>13.705733743144842</v>
      </c>
      <c r="AN146" s="16">
        <f t="shared" si="168"/>
        <v>2.583400154896478</v>
      </c>
      <c r="AO146" s="7">
        <f t="shared" si="150"/>
        <v>7.3970997312257101E-3</v>
      </c>
      <c r="AP146" s="7">
        <f t="shared" si="151"/>
        <v>1.1390977719723779E-2</v>
      </c>
      <c r="AQ146" s="7">
        <f t="shared" si="152"/>
        <v>8.245246312382274E-3</v>
      </c>
      <c r="AR146" s="1">
        <f t="shared" si="172"/>
        <v>149822.91803702558</v>
      </c>
      <c r="AS146" s="1">
        <f t="shared" si="169"/>
        <v>104531.52863441802</v>
      </c>
      <c r="AT146" s="1">
        <f t="shared" si="170"/>
        <v>25206.604636401666</v>
      </c>
      <c r="AU146" s="1">
        <f t="shared" si="131"/>
        <v>29964.583607405119</v>
      </c>
      <c r="AV146" s="1">
        <f t="shared" si="132"/>
        <v>20906.305726883606</v>
      </c>
      <c r="AW146" s="1">
        <f t="shared" si="133"/>
        <v>5041.3209272803333</v>
      </c>
      <c r="AX146" s="7">
        <f t="shared" si="177"/>
        <v>0.10911012763612042</v>
      </c>
      <c r="AY146" s="7">
        <f t="shared" si="177"/>
        <v>0.49256801708527248</v>
      </c>
      <c r="AZ146" s="7">
        <f t="shared" si="178"/>
        <v>0.34712543790148015</v>
      </c>
      <c r="BA146">
        <f t="shared" si="173"/>
        <v>0.39410264210813101</v>
      </c>
      <c r="BB146">
        <f t="shared" si="174"/>
        <v>1.190501995277049E-3</v>
      </c>
      <c r="BC146">
        <f t="shared" si="174"/>
        <v>2.426232514553173E-2</v>
      </c>
      <c r="BD146">
        <f t="shared" si="174"/>
        <v>1.2049606963829436E-2</v>
      </c>
      <c r="BE146">
        <f t="shared" si="175"/>
        <v>178.36448286130872</v>
      </c>
      <c r="BF146">
        <f t="shared" si="175"/>
        <v>2536.1779356877105</v>
      </c>
      <c r="BG146">
        <f t="shared" si="175"/>
        <v>303.72967876128087</v>
      </c>
      <c r="BH146">
        <f t="shared" si="153"/>
        <v>297.97358885411808</v>
      </c>
      <c r="BI146">
        <f t="shared" si="179"/>
        <v>297.97358885411813</v>
      </c>
      <c r="BJ146">
        <f t="shared" si="179"/>
        <v>297.97358885411802</v>
      </c>
      <c r="BK146" s="7">
        <f t="shared" si="176"/>
        <v>4.0964091394559893E-2</v>
      </c>
    </row>
    <row r="147" spans="1:63">
      <c r="A147">
        <f t="shared" si="134"/>
        <v>2101</v>
      </c>
      <c r="B147" s="4">
        <f t="shared" si="154"/>
        <v>1284.2972556651091</v>
      </c>
      <c r="C147" s="4">
        <f t="shared" si="155"/>
        <v>3560.1638143513292</v>
      </c>
      <c r="D147" s="4">
        <f t="shared" si="156"/>
        <v>6757.3743184990963</v>
      </c>
      <c r="E147" s="11">
        <f t="shared" si="135"/>
        <v>9.1626648161808452E-5</v>
      </c>
      <c r="F147" s="11">
        <f t="shared" si="136"/>
        <v>1.8369122996830822E-4</v>
      </c>
      <c r="G147" s="11">
        <f t="shared" si="137"/>
        <v>4.0555887368627571E-4</v>
      </c>
      <c r="H147" s="4">
        <f t="shared" si="157"/>
        <v>151238.53883245157</v>
      </c>
      <c r="I147" s="4">
        <f t="shared" si="158"/>
        <v>105972.63231802458</v>
      </c>
      <c r="J147" s="4">
        <f t="shared" si="159"/>
        <v>25469.40975383986</v>
      </c>
      <c r="K147" s="4">
        <f t="shared" si="125"/>
        <v>117759.7617415514</v>
      </c>
      <c r="L147" s="4">
        <f t="shared" si="126"/>
        <v>29766.223647024246</v>
      </c>
      <c r="M147" s="4">
        <f t="shared" si="127"/>
        <v>3769.1281485050185</v>
      </c>
      <c r="N147" s="11">
        <f t="shared" si="138"/>
        <v>9.3561425915600349E-3</v>
      </c>
      <c r="O147" s="11">
        <f t="shared" si="139"/>
        <v>1.360011696113661E-2</v>
      </c>
      <c r="P147" s="11">
        <f t="shared" si="140"/>
        <v>1.0016420831216566E-2</v>
      </c>
      <c r="Q147" s="4">
        <f t="shared" si="141"/>
        <v>6471.6208868683289</v>
      </c>
      <c r="R147" s="4">
        <f t="shared" si="142"/>
        <v>18137.287916078109</v>
      </c>
      <c r="S147" s="4">
        <f t="shared" si="143"/>
        <v>4969.2778011814107</v>
      </c>
      <c r="T147" s="4">
        <f t="shared" si="160"/>
        <v>42.790818642051704</v>
      </c>
      <c r="U147" s="4">
        <f t="shared" si="161"/>
        <v>171.15067842844542</v>
      </c>
      <c r="V147" s="4">
        <f t="shared" si="162"/>
        <v>195.10769386527397</v>
      </c>
      <c r="W147" s="11">
        <f t="shared" si="144"/>
        <v>-1.219247815263802E-2</v>
      </c>
      <c r="X147" s="11">
        <f t="shared" si="145"/>
        <v>-1.3228699347321071E-2</v>
      </c>
      <c r="Y147" s="11">
        <f t="shared" si="146"/>
        <v>-1.2203590333800474E-2</v>
      </c>
      <c r="Z147" s="4">
        <f t="shared" si="171"/>
        <v>10880.556672235631</v>
      </c>
      <c r="AA147" s="4">
        <f t="shared" si="163"/>
        <v>34156.039046261649</v>
      </c>
      <c r="AB147" s="4">
        <f t="shared" si="164"/>
        <v>5808.9868908796716</v>
      </c>
      <c r="AC147" s="12">
        <f t="shared" si="165"/>
        <v>1.8817874844206968</v>
      </c>
      <c r="AD147" s="12">
        <f t="shared" si="166"/>
        <v>3.7126178466769022</v>
      </c>
      <c r="AE147" s="12">
        <f t="shared" si="167"/>
        <v>1.7871020249658585</v>
      </c>
      <c r="AF147" s="11">
        <f t="shared" si="147"/>
        <v>-2.9039671966837322E-3</v>
      </c>
      <c r="AG147" s="11">
        <f t="shared" si="148"/>
        <v>2.0567434751257441E-3</v>
      </c>
      <c r="AH147" s="11">
        <f t="shared" si="149"/>
        <v>8.257041531207765E-4</v>
      </c>
      <c r="AI147" s="1">
        <f t="shared" si="128"/>
        <v>274042.99203230452</v>
      </c>
      <c r="AJ147" s="1">
        <f t="shared" si="129"/>
        <v>183891.24974310552</v>
      </c>
      <c r="AK147" s="1">
        <f t="shared" si="130"/>
        <v>45571.682955507</v>
      </c>
      <c r="AL147" s="16">
        <f t="shared" ref="AL147:AN162" si="180">AL146*(1+AO147)</f>
        <v>40.335145282077512</v>
      </c>
      <c r="AM147" s="16">
        <f t="shared" si="180"/>
        <v>13.860294233768464</v>
      </c>
      <c r="AN147" s="16">
        <f t="shared" si="180"/>
        <v>2.6044879177910407</v>
      </c>
      <c r="AO147" s="7">
        <f t="shared" si="150"/>
        <v>7.3231287339134525E-3</v>
      </c>
      <c r="AP147" s="7">
        <f t="shared" si="151"/>
        <v>1.1277067942526541E-2</v>
      </c>
      <c r="AQ147" s="7">
        <f t="shared" si="152"/>
        <v>8.1627938492584515E-3</v>
      </c>
      <c r="AR147" s="1">
        <f t="shared" si="172"/>
        <v>151238.53883245157</v>
      </c>
      <c r="AS147" s="1">
        <f t="shared" si="169"/>
        <v>105972.63231802458</v>
      </c>
      <c r="AT147" s="1">
        <f t="shared" si="170"/>
        <v>25469.40975383986</v>
      </c>
      <c r="AU147" s="1">
        <f t="shared" si="131"/>
        <v>30247.707766490315</v>
      </c>
      <c r="AV147" s="1">
        <f t="shared" si="132"/>
        <v>21194.526463604918</v>
      </c>
      <c r="AW147" s="1">
        <f t="shared" si="133"/>
        <v>5093.8819507679727</v>
      </c>
      <c r="AX147" s="7">
        <f t="shared" si="177"/>
        <v>0.11157635434032609</v>
      </c>
      <c r="AY147" s="7">
        <f t="shared" si="177"/>
        <v>0.49987026553655028</v>
      </c>
      <c r="AZ147" s="7">
        <f t="shared" si="178"/>
        <v>0.35372441790685299</v>
      </c>
      <c r="BA147">
        <f t="shared" si="173"/>
        <v>0.4000815924816713</v>
      </c>
      <c r="BB147">
        <f t="shared" si="174"/>
        <v>1.2449282847878005E-3</v>
      </c>
      <c r="BC147">
        <f t="shared" si="174"/>
        <v>2.4987028236758132E-2</v>
      </c>
      <c r="BD147">
        <f t="shared" si="174"/>
        <v>1.2512096382354199E-2</v>
      </c>
      <c r="BE147">
        <f t="shared" si="175"/>
        <v>188.2811347424971</v>
      </c>
      <c r="BF147">
        <f t="shared" si="175"/>
        <v>2647.9411560540675</v>
      </c>
      <c r="BG147">
        <f t="shared" si="175"/>
        <v>318.67570964171648</v>
      </c>
      <c r="BH147">
        <f t="shared" si="153"/>
        <v>310.17980618110317</v>
      </c>
      <c r="BI147">
        <f t="shared" si="179"/>
        <v>310.17980618110317</v>
      </c>
      <c r="BJ147">
        <f t="shared" si="179"/>
        <v>310.17980618110317</v>
      </c>
      <c r="BK147" s="7">
        <f t="shared" si="176"/>
        <v>4.0852676017351736E-2</v>
      </c>
    </row>
    <row r="148" spans="1:63">
      <c r="A148">
        <f t="shared" si="134"/>
        <v>2102</v>
      </c>
      <c r="B148" s="4">
        <f t="shared" si="154"/>
        <v>1284.4090477252503</v>
      </c>
      <c r="C148" s="4">
        <f t="shared" si="155"/>
        <v>3560.785086677779</v>
      </c>
      <c r="D148" s="4">
        <f t="shared" si="156"/>
        <v>6759.9778059608989</v>
      </c>
      <c r="E148" s="11">
        <f t="shared" si="135"/>
        <v>8.704531575371803E-5</v>
      </c>
      <c r="F148" s="11">
        <f t="shared" si="136"/>
        <v>1.745066684698928E-4</v>
      </c>
      <c r="G148" s="11">
        <f t="shared" si="137"/>
        <v>3.8528093000196189E-4</v>
      </c>
      <c r="H148" s="4">
        <f t="shared" si="157"/>
        <v>152652.12882849076</v>
      </c>
      <c r="I148" s="4">
        <f t="shared" si="158"/>
        <v>107415.87880379662</v>
      </c>
      <c r="J148" s="4">
        <f t="shared" si="159"/>
        <v>25731.307356691646</v>
      </c>
      <c r="K148" s="4">
        <f t="shared" si="125"/>
        <v>118850.08837242697</v>
      </c>
      <c r="L148" s="4">
        <f t="shared" si="126"/>
        <v>30166.347080501815</v>
      </c>
      <c r="M148" s="4">
        <f t="shared" si="127"/>
        <v>3806.4189107251163</v>
      </c>
      <c r="N148" s="11">
        <f t="shared" si="138"/>
        <v>9.2589065632497913E-3</v>
      </c>
      <c r="O148" s="11">
        <f t="shared" si="139"/>
        <v>1.3442196706654475E-2</v>
      </c>
      <c r="P148" s="11">
        <f t="shared" si="140"/>
        <v>9.8937368937399572E-3</v>
      </c>
      <c r="Q148" s="4">
        <f t="shared" si="141"/>
        <v>6452.4669569218422</v>
      </c>
      <c r="R148" s="4">
        <f t="shared" si="142"/>
        <v>18141.100146818659</v>
      </c>
      <c r="S148" s="4">
        <f t="shared" si="143"/>
        <v>4959.1094260071504</v>
      </c>
      <c r="T148" s="4">
        <f t="shared" si="160"/>
        <v>42.269092520624994</v>
      </c>
      <c r="U148" s="4">
        <f t="shared" si="161"/>
        <v>168.88657756042548</v>
      </c>
      <c r="V148" s="4">
        <f t="shared" si="162"/>
        <v>192.72667949836961</v>
      </c>
      <c r="W148" s="11">
        <f t="shared" si="144"/>
        <v>-1.219247815263802E-2</v>
      </c>
      <c r="X148" s="11">
        <f t="shared" si="145"/>
        <v>-1.3228699347321071E-2</v>
      </c>
      <c r="Y148" s="11">
        <f t="shared" si="146"/>
        <v>-1.2203590333800474E-2</v>
      </c>
      <c r="Z148" s="4">
        <f t="shared" si="171"/>
        <v>10787.995111365226</v>
      </c>
      <c r="AA148" s="4">
        <f t="shared" si="163"/>
        <v>33746.410558709722</v>
      </c>
      <c r="AB148" s="4">
        <f t="shared" si="164"/>
        <v>5744.0580637463408</v>
      </c>
      <c r="AC148" s="12">
        <f t="shared" si="165"/>
        <v>1.8763228352948091</v>
      </c>
      <c r="AD148" s="12">
        <f t="shared" si="166"/>
        <v>3.7202537492086902</v>
      </c>
      <c r="AE148" s="12">
        <f t="shared" si="167"/>
        <v>1.7885776425299234</v>
      </c>
      <c r="AF148" s="11">
        <f t="shared" si="147"/>
        <v>-2.9039671966837322E-3</v>
      </c>
      <c r="AG148" s="11">
        <f t="shared" si="148"/>
        <v>2.0567434751257441E-3</v>
      </c>
      <c r="AH148" s="11">
        <f t="shared" si="149"/>
        <v>8.257041531207765E-4</v>
      </c>
      <c r="AI148" s="1">
        <f t="shared" si="128"/>
        <v>276886.4005955644</v>
      </c>
      <c r="AJ148" s="1">
        <f t="shared" si="129"/>
        <v>186696.65123239989</v>
      </c>
      <c r="AK148" s="1">
        <f t="shared" si="130"/>
        <v>46108.396610724274</v>
      </c>
      <c r="AL148" s="16">
        <f t="shared" si="180"/>
        <v>40.627570948865248</v>
      </c>
      <c r="AM148" s="16">
        <f t="shared" si="180"/>
        <v>14.015034678748302</v>
      </c>
      <c r="AN148" s="16">
        <f t="shared" si="180"/>
        <v>2.625535216767295</v>
      </c>
      <c r="AO148" s="7">
        <f t="shared" si="150"/>
        <v>7.2498974465743183E-3</v>
      </c>
      <c r="AP148" s="7">
        <f t="shared" si="151"/>
        <v>1.1164297263101275E-2</v>
      </c>
      <c r="AQ148" s="7">
        <f t="shared" si="152"/>
        <v>8.0811659107658668E-3</v>
      </c>
      <c r="AR148" s="1">
        <f t="shared" si="172"/>
        <v>152652.12882849076</v>
      </c>
      <c r="AS148" s="1">
        <f t="shared" si="169"/>
        <v>107415.87880379662</v>
      </c>
      <c r="AT148" s="1">
        <f t="shared" si="170"/>
        <v>25731.307356691646</v>
      </c>
      <c r="AU148" s="1">
        <f t="shared" si="131"/>
        <v>30530.425765698154</v>
      </c>
      <c r="AV148" s="1">
        <f t="shared" si="132"/>
        <v>21483.175760759324</v>
      </c>
      <c r="AW148" s="1">
        <f t="shared" si="133"/>
        <v>5146.26147133833</v>
      </c>
      <c r="AX148" s="7">
        <f t="shared" si="177"/>
        <v>0.1140803023449489</v>
      </c>
      <c r="AY148" s="7">
        <f t="shared" si="177"/>
        <v>0.50714469588246092</v>
      </c>
      <c r="AZ148" s="7">
        <f t="shared" si="178"/>
        <v>0.36035433973581504</v>
      </c>
      <c r="BA148">
        <f t="shared" si="173"/>
        <v>0.40603681176429207</v>
      </c>
      <c r="BB148">
        <f t="shared" si="174"/>
        <v>1.3014315383114955E-3</v>
      </c>
      <c r="BC148">
        <f t="shared" si="174"/>
        <v>2.5719574256171381E-2</v>
      </c>
      <c r="BD148">
        <f t="shared" si="174"/>
        <v>1.2985525016643521E-2</v>
      </c>
      <c r="BE148">
        <f t="shared" si="175"/>
        <v>198.66629484778733</v>
      </c>
      <c r="BF148">
        <f t="shared" si="175"/>
        <v>2762.6906711861525</v>
      </c>
      <c r="BG148">
        <f t="shared" si="175"/>
        <v>334.13453539126283</v>
      </c>
      <c r="BH148">
        <f t="shared" si="153"/>
        <v>322.85148131014472</v>
      </c>
      <c r="BI148">
        <f t="shared" si="179"/>
        <v>322.85148131014472</v>
      </c>
      <c r="BJ148">
        <f t="shared" si="179"/>
        <v>322.85148131014472</v>
      </c>
      <c r="BK148" s="7">
        <f t="shared" si="176"/>
        <v>4.0742036730013503E-2</v>
      </c>
    </row>
    <row r="149" spans="1:63">
      <c r="A149">
        <f t="shared" si="134"/>
        <v>2103</v>
      </c>
      <c r="B149" s="4">
        <f t="shared" si="154"/>
        <v>1284.5152594268106</v>
      </c>
      <c r="C149" s="4">
        <f t="shared" si="155"/>
        <v>3561.3753983832617</v>
      </c>
      <c r="D149" s="4">
        <f t="shared" si="156"/>
        <v>6762.4520719699776</v>
      </c>
      <c r="E149" s="11">
        <f t="shared" si="135"/>
        <v>8.2693049966032128E-5</v>
      </c>
      <c r="F149" s="11">
        <f t="shared" si="136"/>
        <v>1.6578133504639814E-4</v>
      </c>
      <c r="G149" s="11">
        <f t="shared" si="137"/>
        <v>3.6601688350186378E-4</v>
      </c>
      <c r="H149" s="4">
        <f t="shared" si="157"/>
        <v>154063.55550535678</v>
      </c>
      <c r="I149" s="4">
        <f t="shared" si="158"/>
        <v>108861.078240237</v>
      </c>
      <c r="J149" s="4">
        <f t="shared" si="159"/>
        <v>25992.271443149322</v>
      </c>
      <c r="K149" s="4">
        <f t="shared" si="125"/>
        <v>119939.0621284675</v>
      </c>
      <c r="L149" s="4">
        <f t="shared" si="126"/>
        <v>30567.145010788827</v>
      </c>
      <c r="M149" s="4">
        <f t="shared" si="127"/>
        <v>3843.6163637870313</v>
      </c>
      <c r="N149" s="11">
        <f t="shared" si="138"/>
        <v>9.1625826362715657E-3</v>
      </c>
      <c r="O149" s="11">
        <f t="shared" si="139"/>
        <v>1.3286259990891391E-2</v>
      </c>
      <c r="P149" s="11">
        <f t="shared" si="140"/>
        <v>9.772296201320918E-3</v>
      </c>
      <c r="Q149" s="4">
        <f t="shared" si="141"/>
        <v>6432.7277194183807</v>
      </c>
      <c r="R149" s="4">
        <f t="shared" si="142"/>
        <v>18141.962981887744</v>
      </c>
      <c r="S149" s="4">
        <f t="shared" si="143"/>
        <v>4948.2714515774878</v>
      </c>
      <c r="T149" s="4">
        <f t="shared" si="160"/>
        <v>41.753727533535439</v>
      </c>
      <c r="U149" s="4">
        <f t="shared" si="161"/>
        <v>166.65242780208058</v>
      </c>
      <c r="V149" s="4">
        <f t="shared" si="162"/>
        <v>190.37472205537784</v>
      </c>
      <c r="W149" s="11">
        <f t="shared" si="144"/>
        <v>-1.219247815263802E-2</v>
      </c>
      <c r="X149" s="11">
        <f t="shared" si="145"/>
        <v>-1.3228699347321071E-2</v>
      </c>
      <c r="Y149" s="11">
        <f t="shared" si="146"/>
        <v>-1.2203590333800474E-2</v>
      </c>
      <c r="Z149" s="4">
        <f t="shared" si="171"/>
        <v>10694.603787933947</v>
      </c>
      <c r="AA149" s="4">
        <f t="shared" si="163"/>
        <v>33330.968539986257</v>
      </c>
      <c r="AB149" s="4">
        <f t="shared" si="164"/>
        <v>5678.1831632109588</v>
      </c>
      <c r="AC149" s="12">
        <f t="shared" si="165"/>
        <v>1.8708740553307244</v>
      </c>
      <c r="AD149" s="12">
        <f t="shared" si="166"/>
        <v>3.7279053568331872</v>
      </c>
      <c r="AE149" s="12">
        <f t="shared" si="167"/>
        <v>1.7900544785175392</v>
      </c>
      <c r="AF149" s="11">
        <f t="shared" si="147"/>
        <v>-2.9039671966837322E-3</v>
      </c>
      <c r="AG149" s="11">
        <f t="shared" si="148"/>
        <v>2.0567434751257441E-3</v>
      </c>
      <c r="AH149" s="11">
        <f t="shared" si="149"/>
        <v>8.257041531207765E-4</v>
      </c>
      <c r="AI149" s="1">
        <f t="shared" si="128"/>
        <v>279728.18630170613</v>
      </c>
      <c r="AJ149" s="1">
        <f t="shared" si="129"/>
        <v>189510.16186991925</v>
      </c>
      <c r="AK149" s="1">
        <f t="shared" si="130"/>
        <v>46643.818420990181</v>
      </c>
      <c r="AL149" s="16">
        <f t="shared" si="180"/>
        <v>40.919171214519118</v>
      </c>
      <c r="AM149" s="16">
        <f t="shared" si="180"/>
        <v>14.16993801192146</v>
      </c>
      <c r="AN149" s="16">
        <f t="shared" si="180"/>
        <v>2.6465404286016376</v>
      </c>
      <c r="AO149" s="7">
        <f t="shared" si="150"/>
        <v>7.1773984721085751E-3</v>
      </c>
      <c r="AP149" s="7">
        <f t="shared" si="151"/>
        <v>1.1052654290470263E-2</v>
      </c>
      <c r="AQ149" s="7">
        <f t="shared" si="152"/>
        <v>8.0003542516582076E-3</v>
      </c>
      <c r="AR149" s="1">
        <f t="shared" si="172"/>
        <v>154063.55550535678</v>
      </c>
      <c r="AS149" s="1">
        <f t="shared" si="169"/>
        <v>108861.078240237</v>
      </c>
      <c r="AT149" s="1">
        <f t="shared" si="170"/>
        <v>25992.271443149322</v>
      </c>
      <c r="AU149" s="1">
        <f t="shared" si="131"/>
        <v>30812.711101071356</v>
      </c>
      <c r="AV149" s="1">
        <f t="shared" si="132"/>
        <v>21772.2156480474</v>
      </c>
      <c r="AW149" s="1">
        <f t="shared" si="133"/>
        <v>5198.454288629865</v>
      </c>
      <c r="AX149" s="7">
        <f t="shared" si="177"/>
        <v>0.11662204897673085</v>
      </c>
      <c r="AY149" s="7">
        <f t="shared" si="177"/>
        <v>0.51438842386997119</v>
      </c>
      <c r="AZ149" s="7">
        <f t="shared" si="178"/>
        <v>0.36701266228709328</v>
      </c>
      <c r="BA149">
        <f t="shared" si="173"/>
        <v>0.4119659751550111</v>
      </c>
      <c r="BB149">
        <f t="shared" si="174"/>
        <v>1.3600702307531012E-3</v>
      </c>
      <c r="BC149">
        <f t="shared" si="174"/>
        <v>2.6459545061143314E-2</v>
      </c>
      <c r="BD149">
        <f t="shared" si="174"/>
        <v>1.3469829427906E-2</v>
      </c>
      <c r="BE149">
        <f t="shared" si="175"/>
        <v>209.53725548681382</v>
      </c>
      <c r="BF149">
        <f t="shared" si="175"/>
        <v>2880.4146051021985</v>
      </c>
      <c r="BG149">
        <f t="shared" si="175"/>
        <v>350.11146278305347</v>
      </c>
      <c r="BH149">
        <f t="shared" si="153"/>
        <v>336.0051082200219</v>
      </c>
      <c r="BI149">
        <f t="shared" si="179"/>
        <v>336.00510822002184</v>
      </c>
      <c r="BJ149">
        <f t="shared" si="179"/>
        <v>336.0051082200219</v>
      </c>
      <c r="BK149" s="7">
        <f t="shared" si="176"/>
        <v>4.0632192309384835E-2</v>
      </c>
    </row>
    <row r="150" spans="1:63">
      <c r="A150">
        <f t="shared" si="134"/>
        <v>2104</v>
      </c>
      <c r="B150" s="4">
        <f t="shared" si="154"/>
        <v>1284.6161688871139</v>
      </c>
      <c r="C150" s="4">
        <f t="shared" si="155"/>
        <v>3561.936287473</v>
      </c>
      <c r="D150" s="4">
        <f t="shared" si="156"/>
        <v>6764.8034850205804</v>
      </c>
      <c r="E150" s="11">
        <f t="shared" si="135"/>
        <v>7.8558397467730525E-5</v>
      </c>
      <c r="F150" s="11">
        <f t="shared" si="136"/>
        <v>1.5749226829407821E-4</v>
      </c>
      <c r="G150" s="11">
        <f t="shared" si="137"/>
        <v>3.4771603932677055E-4</v>
      </c>
      <c r="H150" s="4">
        <f t="shared" si="157"/>
        <v>155472.68690117932</v>
      </c>
      <c r="I150" s="4">
        <f t="shared" si="158"/>
        <v>110308.04481711562</v>
      </c>
      <c r="J150" s="4">
        <f t="shared" si="159"/>
        <v>26252.276551032879</v>
      </c>
      <c r="K150" s="4">
        <f t="shared" si="125"/>
        <v>121026.56860988142</v>
      </c>
      <c r="L150" s="4">
        <f t="shared" si="126"/>
        <v>30968.562016411917</v>
      </c>
      <c r="M150" s="4">
        <f t="shared" si="127"/>
        <v>3880.7153244235024</v>
      </c>
      <c r="N150" s="11">
        <f t="shared" si="138"/>
        <v>9.0671584562591612E-3</v>
      </c>
      <c r="O150" s="11">
        <f t="shared" si="139"/>
        <v>1.3132302852667754E-2</v>
      </c>
      <c r="P150" s="11">
        <f t="shared" si="140"/>
        <v>9.6520976926839364E-3</v>
      </c>
      <c r="Q150" s="4">
        <f t="shared" si="141"/>
        <v>6412.4159529987191</v>
      </c>
      <c r="R150" s="4">
        <f t="shared" si="142"/>
        <v>18139.918925933242</v>
      </c>
      <c r="S150" s="4">
        <f t="shared" si="143"/>
        <v>4936.7791158707414</v>
      </c>
      <c r="T150" s="4">
        <f t="shared" si="160"/>
        <v>41.244646122791607</v>
      </c>
      <c r="U150" s="4">
        <f t="shared" si="161"/>
        <v>164.44783293918573</v>
      </c>
      <c r="V150" s="4">
        <f t="shared" si="162"/>
        <v>188.05146693750288</v>
      </c>
      <c r="W150" s="11">
        <f t="shared" si="144"/>
        <v>-1.219247815263802E-2</v>
      </c>
      <c r="X150" s="11">
        <f t="shared" si="145"/>
        <v>-1.3228699347321071E-2</v>
      </c>
      <c r="Y150" s="11">
        <f t="shared" si="146"/>
        <v>-1.2203590333800474E-2</v>
      </c>
      <c r="Z150" s="4">
        <f t="shared" si="171"/>
        <v>10600.424692256498</v>
      </c>
      <c r="AA150" s="4">
        <f t="shared" si="163"/>
        <v>32910.198406007665</v>
      </c>
      <c r="AB150" s="4">
        <f t="shared" si="164"/>
        <v>5611.4259709494781</v>
      </c>
      <c r="AC150" s="12">
        <f t="shared" si="165"/>
        <v>1.8654410984449172</v>
      </c>
      <c r="AD150" s="12">
        <f t="shared" si="166"/>
        <v>3.7355727018517402</v>
      </c>
      <c r="AE150" s="12">
        <f t="shared" si="167"/>
        <v>1.7915325339347636</v>
      </c>
      <c r="AF150" s="11">
        <f t="shared" si="147"/>
        <v>-2.9039671966837322E-3</v>
      </c>
      <c r="AG150" s="11">
        <f t="shared" si="148"/>
        <v>2.0567434751257441E-3</v>
      </c>
      <c r="AH150" s="11">
        <f t="shared" si="149"/>
        <v>8.257041531207765E-4</v>
      </c>
      <c r="AI150" s="1">
        <f t="shared" si="128"/>
        <v>282568.07877260691</v>
      </c>
      <c r="AJ150" s="1">
        <f t="shared" si="129"/>
        <v>192331.36133097473</v>
      </c>
      <c r="AK150" s="1">
        <f t="shared" si="130"/>
        <v>47177.890867521033</v>
      </c>
      <c r="AL150" s="16">
        <f t="shared" si="180"/>
        <v>41.209927479504607</v>
      </c>
      <c r="AM150" s="16">
        <f t="shared" si="180"/>
        <v>14.32498728382299</v>
      </c>
      <c r="AN150" s="16">
        <f t="shared" si="180"/>
        <v>2.6675019569620848</v>
      </c>
      <c r="AO150" s="7">
        <f t="shared" si="150"/>
        <v>7.1056244873874894E-3</v>
      </c>
      <c r="AP150" s="7">
        <f t="shared" si="151"/>
        <v>1.0942127747565559E-2</v>
      </c>
      <c r="AQ150" s="7">
        <f t="shared" si="152"/>
        <v>7.9203507091416252E-3</v>
      </c>
      <c r="AR150" s="1">
        <f t="shared" si="172"/>
        <v>155472.68690117932</v>
      </c>
      <c r="AS150" s="1">
        <f t="shared" si="169"/>
        <v>110308.04481711562</v>
      </c>
      <c r="AT150" s="1">
        <f t="shared" si="170"/>
        <v>26252.276551032879</v>
      </c>
      <c r="AU150" s="1">
        <f t="shared" si="131"/>
        <v>31094.537380235866</v>
      </c>
      <c r="AV150" s="1">
        <f t="shared" si="132"/>
        <v>22061.608963423125</v>
      </c>
      <c r="AW150" s="1">
        <f t="shared" si="133"/>
        <v>5250.4553102065765</v>
      </c>
      <c r="AX150" s="7">
        <f t="shared" si="177"/>
        <v>0.1192016596029281</v>
      </c>
      <c r="AY150" s="7">
        <f t="shared" si="177"/>
        <v>0.52159864524680732</v>
      </c>
      <c r="AZ150" s="7">
        <f t="shared" si="178"/>
        <v>0.37369682524212527</v>
      </c>
      <c r="BA150">
        <f t="shared" si="173"/>
        <v>0.41786683533280572</v>
      </c>
      <c r="BB150">
        <f t="shared" si="174"/>
        <v>1.4209035652092341E-3</v>
      </c>
      <c r="BC150">
        <f t="shared" si="174"/>
        <v>2.7206514672330474E-2</v>
      </c>
      <c r="BD150">
        <f t="shared" si="174"/>
        <v>1.3964931719604352E-2</v>
      </c>
      <c r="BE150">
        <f t="shared" si="175"/>
        <v>220.91169511054468</v>
      </c>
      <c r="BF150">
        <f t="shared" si="175"/>
        <v>3001.0974397929435</v>
      </c>
      <c r="BG150">
        <f t="shared" si="175"/>
        <v>366.6112495193446</v>
      </c>
      <c r="BH150">
        <f t="shared" si="153"/>
        <v>349.65773239415347</v>
      </c>
      <c r="BI150">
        <f t="shared" si="179"/>
        <v>349.65773239415341</v>
      </c>
      <c r="BJ150">
        <f t="shared" si="179"/>
        <v>349.65773239415347</v>
      </c>
      <c r="BK150" s="7">
        <f t="shared" si="176"/>
        <v>4.0523160231329819E-2</v>
      </c>
    </row>
    <row r="151" spans="1:63">
      <c r="A151">
        <f t="shared" si="134"/>
        <v>2105</v>
      </c>
      <c r="B151" s="4">
        <f t="shared" si="154"/>
        <v>1284.7120404053233</v>
      </c>
      <c r="C151" s="4">
        <f t="shared" si="155"/>
        <v>3562.4692160271616</v>
      </c>
      <c r="D151" s="4">
        <f t="shared" si="156"/>
        <v>6767.0381041614846</v>
      </c>
      <c r="E151" s="11">
        <f t="shared" si="135"/>
        <v>7.4630477594343992E-5</v>
      </c>
      <c r="F151" s="11">
        <f t="shared" si="136"/>
        <v>1.4961765487937431E-4</v>
      </c>
      <c r="G151" s="11">
        <f t="shared" si="137"/>
        <v>3.3033023736043203E-4</v>
      </c>
      <c r="H151" s="4">
        <f t="shared" si="157"/>
        <v>156879.39164240164</v>
      </c>
      <c r="I151" s="4">
        <f t="shared" si="158"/>
        <v>111756.59684317098</v>
      </c>
      <c r="J151" s="4">
        <f t="shared" si="159"/>
        <v>26511.297791510344</v>
      </c>
      <c r="K151" s="4">
        <f t="shared" si="125"/>
        <v>122112.49424649791</v>
      </c>
      <c r="L151" s="4">
        <f t="shared" si="126"/>
        <v>31370.543874566047</v>
      </c>
      <c r="M151" s="4">
        <f t="shared" si="127"/>
        <v>3917.7107300765529</v>
      </c>
      <c r="N151" s="11">
        <f t="shared" si="138"/>
        <v>8.972621872118669E-3</v>
      </c>
      <c r="O151" s="11">
        <f t="shared" si="139"/>
        <v>1.2980320427570913E-2</v>
      </c>
      <c r="P151" s="11">
        <f t="shared" si="140"/>
        <v>9.5331408156165143E-3</v>
      </c>
      <c r="Q151" s="4">
        <f t="shared" si="141"/>
        <v>6391.5443549686179</v>
      </c>
      <c r="R151" s="4">
        <f t="shared" si="142"/>
        <v>18135.011408965693</v>
      </c>
      <c r="S151" s="4">
        <f t="shared" si="143"/>
        <v>4924.6475815734939</v>
      </c>
      <c r="T151" s="4">
        <f t="shared" si="160"/>
        <v>40.741771676026183</v>
      </c>
      <c r="U151" s="4">
        <f t="shared" si="161"/>
        <v>162.27240199891477</v>
      </c>
      <c r="V151" s="4">
        <f t="shared" si="162"/>
        <v>185.75656387332737</v>
      </c>
      <c r="W151" s="11">
        <f t="shared" si="144"/>
        <v>-1.219247815263802E-2</v>
      </c>
      <c r="X151" s="11">
        <f t="shared" si="145"/>
        <v>-1.3228699347321071E-2</v>
      </c>
      <c r="Y151" s="11">
        <f t="shared" si="146"/>
        <v>-1.2203590333800474E-2</v>
      </c>
      <c r="Z151" s="4">
        <f t="shared" si="171"/>
        <v>10505.499406399062</v>
      </c>
      <c r="AA151" s="4">
        <f t="shared" si="163"/>
        <v>32484.579595395357</v>
      </c>
      <c r="AB151" s="4">
        <f t="shared" si="164"/>
        <v>5543.8498519196864</v>
      </c>
      <c r="AC151" s="12">
        <f t="shared" si="165"/>
        <v>1.8600239186876875</v>
      </c>
      <c r="AD151" s="12">
        <f t="shared" si="166"/>
        <v>3.7432558166321317</v>
      </c>
      <c r="AE151" s="12">
        <f t="shared" si="167"/>
        <v>1.7930118097884846</v>
      </c>
      <c r="AF151" s="11">
        <f t="shared" si="147"/>
        <v>-2.9039671966837322E-3</v>
      </c>
      <c r="AG151" s="11">
        <f t="shared" si="148"/>
        <v>2.0567434751257441E-3</v>
      </c>
      <c r="AH151" s="11">
        <f t="shared" si="149"/>
        <v>8.257041531207765E-4</v>
      </c>
      <c r="AI151" s="1">
        <f t="shared" si="128"/>
        <v>285405.80827558209</v>
      </c>
      <c r="AJ151" s="1">
        <f t="shared" si="129"/>
        <v>195159.83416130039</v>
      </c>
      <c r="AK151" s="1">
        <f t="shared" si="130"/>
        <v>47710.557090975504</v>
      </c>
      <c r="AL151" s="16">
        <f t="shared" si="180"/>
        <v>41.499821526628224</v>
      </c>
      <c r="AM151" s="16">
        <f t="shared" si="180"/>
        <v>14.480165666256415</v>
      </c>
      <c r="AN151" s="16">
        <f t="shared" si="180"/>
        <v>2.6884182324683819</v>
      </c>
      <c r="AO151" s="7">
        <f t="shared" si="150"/>
        <v>7.0345682425136148E-3</v>
      </c>
      <c r="AP151" s="7">
        <f t="shared" si="151"/>
        <v>1.0832706470089904E-2</v>
      </c>
      <c r="AQ151" s="7">
        <f t="shared" si="152"/>
        <v>7.8411472020502096E-3</v>
      </c>
      <c r="AR151" s="1">
        <f t="shared" si="172"/>
        <v>156879.39164240164</v>
      </c>
      <c r="AS151" s="1">
        <f t="shared" si="169"/>
        <v>111756.59684317098</v>
      </c>
      <c r="AT151" s="1">
        <f t="shared" si="170"/>
        <v>26511.297791510344</v>
      </c>
      <c r="AU151" s="1">
        <f t="shared" si="131"/>
        <v>31375.878328480328</v>
      </c>
      <c r="AV151" s="1">
        <f t="shared" si="132"/>
        <v>22351.319368634198</v>
      </c>
      <c r="AW151" s="1">
        <f t="shared" si="133"/>
        <v>5302.2595583020693</v>
      </c>
      <c r="AX151" s="7">
        <f t="shared" si="177"/>
        <v>0.12181918745988761</v>
      </c>
      <c r="AY151" s="7">
        <f t="shared" si="177"/>
        <v>0.52877263883578873</v>
      </c>
      <c r="AZ151" s="7">
        <f t="shared" si="178"/>
        <v>0.38040425302259145</v>
      </c>
      <c r="BA151">
        <f t="shared" si="173"/>
        <v>0.42373722513691359</v>
      </c>
      <c r="BB151">
        <f t="shared" si="174"/>
        <v>1.4839914433387238E-3</v>
      </c>
      <c r="BC151">
        <f t="shared" si="174"/>
        <v>2.7960050358136347E-2</v>
      </c>
      <c r="BD151">
        <f t="shared" si="174"/>
        <v>1.4470739571767578E-2</v>
      </c>
      <c r="BE151">
        <f t="shared" si="175"/>
        <v>232.80767483350854</v>
      </c>
      <c r="BF151">
        <f t="shared" si="175"/>
        <v>3124.7200755890021</v>
      </c>
      <c r="BG151">
        <f t="shared" si="175"/>
        <v>383.6380860505231</v>
      </c>
      <c r="BH151">
        <f t="shared" si="153"/>
        <v>363.82696871008523</v>
      </c>
      <c r="BI151">
        <f t="shared" si="179"/>
        <v>363.82696871008523</v>
      </c>
      <c r="BJ151">
        <f t="shared" si="179"/>
        <v>363.82696871008523</v>
      </c>
      <c r="BK151" s="7">
        <f t="shared" si="176"/>
        <v>4.0414956699812626E-2</v>
      </c>
    </row>
    <row r="152" spans="1:63">
      <c r="A152">
        <f t="shared" si="134"/>
        <v>2106</v>
      </c>
      <c r="B152" s="4">
        <f t="shared" si="154"/>
        <v>1284.8031251448126</v>
      </c>
      <c r="C152" s="4">
        <f t="shared" si="155"/>
        <v>3562.9755739023599</v>
      </c>
      <c r="D152" s="4">
        <f t="shared" si="156"/>
        <v>6769.1616935994998</v>
      </c>
      <c r="E152" s="11">
        <f t="shared" si="135"/>
        <v>7.0898953714626788E-5</v>
      </c>
      <c r="F152" s="11">
        <f t="shared" si="136"/>
        <v>1.4213677213540559E-4</v>
      </c>
      <c r="G152" s="11">
        <f t="shared" si="137"/>
        <v>3.1381372549241042E-4</v>
      </c>
      <c r="H152" s="4">
        <f t="shared" si="157"/>
        <v>158283.53897396781</v>
      </c>
      <c r="I152" s="4">
        <f t="shared" si="158"/>
        <v>113206.55680901809</v>
      </c>
      <c r="J152" s="4">
        <f t="shared" si="159"/>
        <v>26769.310881780362</v>
      </c>
      <c r="K152" s="4">
        <f t="shared" si="125"/>
        <v>123196.72631254487</v>
      </c>
      <c r="L152" s="4">
        <f t="shared" si="126"/>
        <v>31773.037580784832</v>
      </c>
      <c r="M152" s="4">
        <f t="shared" si="127"/>
        <v>3954.5976434706481</v>
      </c>
      <c r="N152" s="11">
        <f t="shared" si="138"/>
        <v>8.8789609346469067E-3</v>
      </c>
      <c r="O152" s="11">
        <f t="shared" si="139"/>
        <v>1.2830306921937318E-2</v>
      </c>
      <c r="P152" s="11">
        <f t="shared" si="140"/>
        <v>9.4154254705207663E-3</v>
      </c>
      <c r="Q152" s="4">
        <f t="shared" si="141"/>
        <v>6370.1255394571399</v>
      </c>
      <c r="R152" s="4">
        <f t="shared" si="142"/>
        <v>18127.284721189251</v>
      </c>
      <c r="S152" s="4">
        <f t="shared" si="143"/>
        <v>4911.8919359303436</v>
      </c>
      <c r="T152" s="4">
        <f t="shared" si="160"/>
        <v>40.245028514966464</v>
      </c>
      <c r="U152" s="4">
        <f t="shared" si="161"/>
        <v>160.1257491805035</v>
      </c>
      <c r="V152" s="4">
        <f t="shared" si="162"/>
        <v>183.48966686600284</v>
      </c>
      <c r="W152" s="11">
        <f t="shared" si="144"/>
        <v>-1.219247815263802E-2</v>
      </c>
      <c r="X152" s="11">
        <f t="shared" si="145"/>
        <v>-1.3228699347321071E-2</v>
      </c>
      <c r="Y152" s="11">
        <f t="shared" si="146"/>
        <v>-1.2203590333800474E-2</v>
      </c>
      <c r="Z152" s="4">
        <f t="shared" si="171"/>
        <v>10409.86909717534</v>
      </c>
      <c r="AA152" s="4">
        <f t="shared" si="163"/>
        <v>32054.584770943264</v>
      </c>
      <c r="AB152" s="4">
        <f t="shared" si="164"/>
        <v>5475.5176822813164</v>
      </c>
      <c r="AC152" s="12">
        <f t="shared" si="165"/>
        <v>1.8546224702427714</v>
      </c>
      <c r="AD152" s="12">
        <f t="shared" si="166"/>
        <v>3.7509547336087161</v>
      </c>
      <c r="AE152" s="12">
        <f t="shared" si="167"/>
        <v>1.7944923070864216</v>
      </c>
      <c r="AF152" s="11">
        <f t="shared" si="147"/>
        <v>-2.9039671966837322E-3</v>
      </c>
      <c r="AG152" s="11">
        <f t="shared" si="148"/>
        <v>2.0567434751257441E-3</v>
      </c>
      <c r="AH152" s="11">
        <f t="shared" si="149"/>
        <v>8.257041531207765E-4</v>
      </c>
      <c r="AI152" s="1">
        <f t="shared" si="128"/>
        <v>288241.10577650421</v>
      </c>
      <c r="AJ152" s="1">
        <f t="shared" si="129"/>
        <v>197995.17011380455</v>
      </c>
      <c r="AK152" s="1">
        <f t="shared" si="130"/>
        <v>48241.760940180022</v>
      </c>
      <c r="AL152" s="16">
        <f t="shared" si="180"/>
        <v>41.788835519943618</v>
      </c>
      <c r="AM152" s="16">
        <f t="shared" si="180"/>
        <v>14.635456456714238</v>
      </c>
      <c r="AN152" s="16">
        <f t="shared" si="180"/>
        <v>2.7092877127388273</v>
      </c>
      <c r="AO152" s="7">
        <f t="shared" si="150"/>
        <v>6.964222560088479E-3</v>
      </c>
      <c r="AP152" s="7">
        <f t="shared" si="151"/>
        <v>1.0724379405389005E-2</v>
      </c>
      <c r="AQ152" s="7">
        <f t="shared" si="152"/>
        <v>7.7627357300297075E-3</v>
      </c>
      <c r="AR152" s="1">
        <f t="shared" si="172"/>
        <v>158283.53897396781</v>
      </c>
      <c r="AS152" s="1">
        <f t="shared" si="169"/>
        <v>113206.55680901809</v>
      </c>
      <c r="AT152" s="1">
        <f t="shared" si="170"/>
        <v>26769.310881780362</v>
      </c>
      <c r="AU152" s="1">
        <f t="shared" si="131"/>
        <v>31656.707794793561</v>
      </c>
      <c r="AV152" s="1">
        <f t="shared" si="132"/>
        <v>22641.311361803619</v>
      </c>
      <c r="AW152" s="1">
        <f t="shared" si="133"/>
        <v>5353.8621763560732</v>
      </c>
      <c r="AX152" s="7">
        <f t="shared" si="177"/>
        <v>0.12447467348431211</v>
      </c>
      <c r="AY152" s="7">
        <f t="shared" si="177"/>
        <v>0.53590776929029815</v>
      </c>
      <c r="AZ152" s="7">
        <f t="shared" si="178"/>
        <v>0.38713235874652158</v>
      </c>
      <c r="BA152">
        <f t="shared" si="173"/>
        <v>0.42957505994882794</v>
      </c>
      <c r="BB152">
        <f t="shared" si="174"/>
        <v>1.5493944339026115E-3</v>
      </c>
      <c r="BC152">
        <f t="shared" si="174"/>
        <v>2.8719713718570346E-2</v>
      </c>
      <c r="BD152">
        <f t="shared" si="174"/>
        <v>1.4987146318864547E-2</v>
      </c>
      <c r="BE152">
        <f t="shared" si="175"/>
        <v>245.24363426467278</v>
      </c>
      <c r="BF152">
        <f t="shared" si="175"/>
        <v>3251.2599026200701</v>
      </c>
      <c r="BG152">
        <f t="shared" si="175"/>
        <v>401.19557904041523</v>
      </c>
      <c r="BH152">
        <f t="shared" si="153"/>
        <v>378.5310198967274</v>
      </c>
      <c r="BI152">
        <f t="shared" si="179"/>
        <v>378.5310198967274</v>
      </c>
      <c r="BJ152">
        <f t="shared" si="179"/>
        <v>378.53101989672746</v>
      </c>
      <c r="BK152" s="7">
        <f t="shared" si="176"/>
        <v>4.0307596675709795E-2</v>
      </c>
    </row>
    <row r="153" spans="1:63">
      <c r="A153">
        <f t="shared" si="134"/>
        <v>2107</v>
      </c>
      <c r="B153" s="4">
        <f t="shared" si="154"/>
        <v>1284.8896617822497</v>
      </c>
      <c r="C153" s="4">
        <f t="shared" si="155"/>
        <v>3563.4566822572679</v>
      </c>
      <c r="D153" s="4">
        <f t="shared" si="156"/>
        <v>6771.1797366565524</v>
      </c>
      <c r="E153" s="11">
        <f t="shared" si="135"/>
        <v>6.7354006028895447E-5</v>
      </c>
      <c r="F153" s="11">
        <f t="shared" si="136"/>
        <v>1.3502993352863531E-4</v>
      </c>
      <c r="G153" s="11">
        <f t="shared" si="137"/>
        <v>2.981230392177899E-4</v>
      </c>
      <c r="H153" s="4">
        <f t="shared" si="157"/>
        <v>159684.99878930635</v>
      </c>
      <c r="I153" s="4">
        <f t="shared" si="158"/>
        <v>114657.75143552928</v>
      </c>
      <c r="J153" s="4">
        <f t="shared" si="159"/>
        <v>27026.292176550975</v>
      </c>
      <c r="K153" s="4">
        <f t="shared" si="125"/>
        <v>124279.15294128047</v>
      </c>
      <c r="L153" s="4">
        <f t="shared" si="126"/>
        <v>32175.991364345547</v>
      </c>
      <c r="M153" s="4">
        <f t="shared" si="127"/>
        <v>3991.3712569526201</v>
      </c>
      <c r="N153" s="11">
        <f t="shared" si="138"/>
        <v>8.7861638952120291E-3</v>
      </c>
      <c r="O153" s="11">
        <f t="shared" si="139"/>
        <v>1.268225559284919E-2</v>
      </c>
      <c r="P153" s="11">
        <f t="shared" si="140"/>
        <v>9.2989519534782961E-3</v>
      </c>
      <c r="Q153" s="4">
        <f t="shared" si="141"/>
        <v>6348.1720356234664</v>
      </c>
      <c r="R153" s="4">
        <f t="shared" si="142"/>
        <v>18116.7839475613</v>
      </c>
      <c r="S153" s="4">
        <f t="shared" si="143"/>
        <v>4898.5271902236627</v>
      </c>
      <c r="T153" s="4">
        <f t="shared" si="160"/>
        <v>39.754341884045438</v>
      </c>
      <c r="U153" s="4">
        <f t="shared" si="161"/>
        <v>158.00749378683008</v>
      </c>
      <c r="V153" s="4">
        <f t="shared" si="162"/>
        <v>181.25043414108461</v>
      </c>
      <c r="W153" s="11">
        <f t="shared" si="144"/>
        <v>-1.219247815263802E-2</v>
      </c>
      <c r="X153" s="11">
        <f t="shared" si="145"/>
        <v>-1.3228699347321071E-2</v>
      </c>
      <c r="Y153" s="11">
        <f t="shared" si="146"/>
        <v>-1.2203590333800474E-2</v>
      </c>
      <c r="Z153" s="4">
        <f t="shared" si="171"/>
        <v>10313.574509222863</v>
      </c>
      <c r="AA153" s="4">
        <f t="shared" si="163"/>
        <v>31620.679067410631</v>
      </c>
      <c r="AB153" s="4">
        <f t="shared" si="164"/>
        <v>5406.4917782172543</v>
      </c>
      <c r="AC153" s="12">
        <f t="shared" si="165"/>
        <v>1.8492367074269538</v>
      </c>
      <c r="AD153" s="12">
        <f t="shared" si="166"/>
        <v>3.758669485282558</v>
      </c>
      <c r="AE153" s="12">
        <f t="shared" si="167"/>
        <v>1.795974026837126</v>
      </c>
      <c r="AF153" s="11">
        <f t="shared" si="147"/>
        <v>-2.9039671966837322E-3</v>
      </c>
      <c r="AG153" s="11">
        <f t="shared" si="148"/>
        <v>2.0567434751257441E-3</v>
      </c>
      <c r="AH153" s="11">
        <f t="shared" si="149"/>
        <v>8.257041531207765E-4</v>
      </c>
      <c r="AI153" s="1">
        <f t="shared" si="128"/>
        <v>291073.70299364731</v>
      </c>
      <c r="AJ153" s="1">
        <f t="shared" si="129"/>
        <v>200836.9644642277</v>
      </c>
      <c r="AK153" s="1">
        <f t="shared" si="130"/>
        <v>48771.447022518092</v>
      </c>
      <c r="AL153" s="16">
        <f t="shared" si="180"/>
        <v>42.076952003520553</v>
      </c>
      <c r="AM153" s="16">
        <f t="shared" si="180"/>
        <v>14.790843082648964</v>
      </c>
      <c r="AN153" s="16">
        <f t="shared" si="180"/>
        <v>2.7301088824241293</v>
      </c>
      <c r="AO153" s="7">
        <f t="shared" si="150"/>
        <v>6.8945803344875939E-3</v>
      </c>
      <c r="AP153" s="7">
        <f t="shared" si="151"/>
        <v>1.0617135611335114E-2</v>
      </c>
      <c r="AQ153" s="7">
        <f t="shared" si="152"/>
        <v>7.6851083727294102E-3</v>
      </c>
      <c r="AR153" s="1">
        <f t="shared" si="172"/>
        <v>159684.99878930635</v>
      </c>
      <c r="AS153" s="1">
        <f t="shared" si="169"/>
        <v>114657.75143552928</v>
      </c>
      <c r="AT153" s="1">
        <f t="shared" si="170"/>
        <v>27026.292176550975</v>
      </c>
      <c r="AU153" s="1">
        <f t="shared" si="131"/>
        <v>31936.999757861271</v>
      </c>
      <c r="AV153" s="1">
        <f t="shared" si="132"/>
        <v>22931.550287105856</v>
      </c>
      <c r="AW153" s="1">
        <f t="shared" si="133"/>
        <v>5405.2584353101956</v>
      </c>
      <c r="AX153" s="7">
        <f t="shared" si="177"/>
        <v>0.12716814614725166</v>
      </c>
      <c r="AY153" s="7">
        <f t="shared" si="177"/>
        <v>0.54300148953224248</v>
      </c>
      <c r="AZ153" s="7">
        <f t="shared" si="178"/>
        <v>0.39387854817050921</v>
      </c>
      <c r="BA153">
        <f t="shared" si="173"/>
        <v>0.43537833977729057</v>
      </c>
      <c r="BB153">
        <f t="shared" si="174"/>
        <v>1.6171737394528761E-3</v>
      </c>
      <c r="BC153">
        <f t="shared" si="174"/>
        <v>2.9485061763423404E-2</v>
      </c>
      <c r="BD153">
        <f t="shared" si="174"/>
        <v>1.5514031070890817E-2</v>
      </c>
      <c r="BE153">
        <f t="shared" si="175"/>
        <v>258.23838662663053</v>
      </c>
      <c r="BF153">
        <f t="shared" si="175"/>
        <v>3380.6908827318293</v>
      </c>
      <c r="BG153">
        <f t="shared" si="175"/>
        <v>419.28673655798519</v>
      </c>
      <c r="BH153">
        <f t="shared" si="153"/>
        <v>393.78869557596977</v>
      </c>
      <c r="BI153">
        <f t="shared" si="179"/>
        <v>393.78869557596971</v>
      </c>
      <c r="BJ153">
        <f t="shared" si="179"/>
        <v>393.78869557596983</v>
      </c>
      <c r="BK153" s="7">
        <f t="shared" si="176"/>
        <v>4.0201093905594315E-2</v>
      </c>
    </row>
    <row r="154" spans="1:63">
      <c r="A154">
        <f t="shared" si="134"/>
        <v>2108</v>
      </c>
      <c r="B154" s="4">
        <f t="shared" si="154"/>
        <v>1284.9718771249745</v>
      </c>
      <c r="C154" s="4">
        <f t="shared" si="155"/>
        <v>3563.913796910258</v>
      </c>
      <c r="D154" s="4">
        <f t="shared" si="156"/>
        <v>6773.0974491046254</v>
      </c>
      <c r="E154" s="11">
        <f t="shared" si="135"/>
        <v>6.3986305727450673E-5</v>
      </c>
      <c r="F154" s="11">
        <f t="shared" si="136"/>
        <v>1.2827843685220353E-4</v>
      </c>
      <c r="G154" s="11">
        <f t="shared" si="137"/>
        <v>2.8321688725690036E-4</v>
      </c>
      <c r="H154" s="4">
        <f t="shared" si="157"/>
        <v>161083.64166011653</v>
      </c>
      <c r="I154" s="4">
        <f t="shared" si="158"/>
        <v>116110.0117080239</v>
      </c>
      <c r="J154" s="4">
        <f t="shared" si="159"/>
        <v>27282.218698159475</v>
      </c>
      <c r="K154" s="4">
        <f t="shared" si="125"/>
        <v>125359.66313949903</v>
      </c>
      <c r="L154" s="4">
        <f t="shared" si="126"/>
        <v>32579.354699512009</v>
      </c>
      <c r="M154" s="4">
        <f t="shared" si="127"/>
        <v>4028.0268965812784</v>
      </c>
      <c r="N154" s="11">
        <f t="shared" si="138"/>
        <v>8.6942192044796585E-3</v>
      </c>
      <c r="O154" s="11">
        <f t="shared" si="139"/>
        <v>1.2536158733975622E-2</v>
      </c>
      <c r="P154" s="11">
        <f t="shared" si="140"/>
        <v>9.1837208991289998E-3</v>
      </c>
      <c r="Q154" s="4">
        <f t="shared" si="141"/>
        <v>6325.6962859128316</v>
      </c>
      <c r="R154" s="4">
        <f t="shared" si="142"/>
        <v>18103.554902300712</v>
      </c>
      <c r="S154" s="4">
        <f t="shared" si="143"/>
        <v>4884.5682788844497</v>
      </c>
      <c r="T154" s="4">
        <f t="shared" si="160"/>
        <v>39.269637939151714</v>
      </c>
      <c r="U154" s="4">
        <f t="shared" si="161"/>
        <v>155.9172601569004</v>
      </c>
      <c r="V154" s="4">
        <f t="shared" si="162"/>
        <v>179.03852809500333</v>
      </c>
      <c r="W154" s="11">
        <f t="shared" si="144"/>
        <v>-1.219247815263802E-2</v>
      </c>
      <c r="X154" s="11">
        <f t="shared" si="145"/>
        <v>-1.3228699347321071E-2</v>
      </c>
      <c r="Y154" s="11">
        <f t="shared" si="146"/>
        <v>-1.2203590333800474E-2</v>
      </c>
      <c r="Z154" s="4">
        <f t="shared" si="171"/>
        <v>10216.655958168445</v>
      </c>
      <c r="AA154" s="4">
        <f t="shared" si="163"/>
        <v>31183.319387034913</v>
      </c>
      <c r="AB154" s="4">
        <f t="shared" si="164"/>
        <v>5336.8338258969734</v>
      </c>
      <c r="AC154" s="12">
        <f t="shared" si="165"/>
        <v>1.8438665846896825</v>
      </c>
      <c r="AD154" s="12">
        <f t="shared" si="166"/>
        <v>3.7664001042215669</v>
      </c>
      <c r="AE154" s="12">
        <f t="shared" si="167"/>
        <v>1.7974569700499825</v>
      </c>
      <c r="AF154" s="11">
        <f t="shared" si="147"/>
        <v>-2.9039671966837322E-3</v>
      </c>
      <c r="AG154" s="11">
        <f t="shared" si="148"/>
        <v>2.0567434751257441E-3</v>
      </c>
      <c r="AH154" s="11">
        <f t="shared" si="149"/>
        <v>8.257041531207765E-4</v>
      </c>
      <c r="AI154" s="1">
        <f t="shared" si="128"/>
        <v>293903.33245214383</v>
      </c>
      <c r="AJ154" s="1">
        <f t="shared" si="129"/>
        <v>203684.81830491079</v>
      </c>
      <c r="AK154" s="1">
        <f t="shared" si="130"/>
        <v>49299.560755576473</v>
      </c>
      <c r="AL154" s="16">
        <f t="shared" si="180"/>
        <v>42.364153900081021</v>
      </c>
      <c r="AM154" s="16">
        <f t="shared" si="180"/>
        <v>14.946309105595279</v>
      </c>
      <c r="AN154" s="16">
        <f t="shared" si="180"/>
        <v>2.7508802532286021</v>
      </c>
      <c r="AO154" s="7">
        <f t="shared" si="150"/>
        <v>6.825634531142718E-3</v>
      </c>
      <c r="AP154" s="7">
        <f t="shared" si="151"/>
        <v>1.0510964255221763E-2</v>
      </c>
      <c r="AQ154" s="7">
        <f t="shared" si="152"/>
        <v>7.6082572890021159E-3</v>
      </c>
      <c r="AR154" s="1">
        <f t="shared" si="172"/>
        <v>161083.64166011653</v>
      </c>
      <c r="AS154" s="1">
        <f t="shared" si="169"/>
        <v>116110.0117080239</v>
      </c>
      <c r="AT154" s="1">
        <f t="shared" si="170"/>
        <v>27282.218698159475</v>
      </c>
      <c r="AU154" s="1">
        <f t="shared" si="131"/>
        <v>32216.728332023307</v>
      </c>
      <c r="AV154" s="1">
        <f t="shared" si="132"/>
        <v>23222.002341604781</v>
      </c>
      <c r="AW154" s="1">
        <f t="shared" si="133"/>
        <v>5456.4437396318954</v>
      </c>
      <c r="AX154" s="7">
        <f t="shared" si="177"/>
        <v>0.12989962129090415</v>
      </c>
      <c r="AY154" s="7">
        <f t="shared" si="177"/>
        <v>0.55005134287532986</v>
      </c>
      <c r="AZ154" s="7">
        <f t="shared" si="178"/>
        <v>0.4006402236059618</v>
      </c>
      <c r="BA154">
        <f t="shared" si="173"/>
        <v>0.44114515104892044</v>
      </c>
      <c r="BB154">
        <f t="shared" si="174"/>
        <v>1.6873911611520319E-3</v>
      </c>
      <c r="BC154">
        <f t="shared" si="174"/>
        <v>3.025564797989537E-2</v>
      </c>
      <c r="BD154">
        <f t="shared" si="174"/>
        <v>1.605125887710351E-2</v>
      </c>
      <c r="BE154">
        <f t="shared" si="175"/>
        <v>271.81111314346185</v>
      </c>
      <c r="BF154">
        <f t="shared" si="175"/>
        <v>3512.9836411795009</v>
      </c>
      <c r="BG154">
        <f t="shared" si="175"/>
        <v>437.91395506591164</v>
      </c>
      <c r="BH154">
        <f t="shared" si="153"/>
        <v>409.61943190578086</v>
      </c>
      <c r="BI154">
        <f t="shared" si="179"/>
        <v>409.61943190578086</v>
      </c>
      <c r="BJ154">
        <f t="shared" si="179"/>
        <v>409.6194319057808</v>
      </c>
      <c r="BK154" s="7">
        <f t="shared" si="176"/>
        <v>4.0095460950603429E-2</v>
      </c>
    </row>
    <row r="155" spans="1:63">
      <c r="A155">
        <f t="shared" si="134"/>
        <v>2109</v>
      </c>
      <c r="B155" s="4">
        <f t="shared" si="154"/>
        <v>1285.0499866981863</v>
      </c>
      <c r="C155" s="4">
        <f t="shared" si="155"/>
        <v>3564.3481115366544</v>
      </c>
      <c r="D155" s="4">
        <f t="shared" si="156"/>
        <v>6774.9197919024164</v>
      </c>
      <c r="E155" s="11">
        <f t="shared" si="135"/>
        <v>6.0786990441078135E-5</v>
      </c>
      <c r="F155" s="11">
        <f t="shared" si="136"/>
        <v>1.2186451500959335E-4</v>
      </c>
      <c r="G155" s="11">
        <f t="shared" si="137"/>
        <v>2.6905604289405533E-4</v>
      </c>
      <c r="H155" s="4">
        <f t="shared" si="157"/>
        <v>162479.33886596936</v>
      </c>
      <c r="I155" s="4">
        <f t="shared" si="158"/>
        <v>117563.17289667697</v>
      </c>
      <c r="J155" s="4">
        <f t="shared" si="159"/>
        <v>27537.068165189812</v>
      </c>
      <c r="K155" s="4">
        <f t="shared" si="125"/>
        <v>126438.14680193458</v>
      </c>
      <c r="L155" s="4">
        <f t="shared" si="126"/>
        <v>32983.078312739039</v>
      </c>
      <c r="M155" s="4">
        <f t="shared" si="127"/>
        <v>4064.5600259508496</v>
      </c>
      <c r="N155" s="11">
        <f t="shared" si="138"/>
        <v>8.6031155112105129E-3</v>
      </c>
      <c r="O155" s="11">
        <f t="shared" si="139"/>
        <v>1.239200766714621E-2</v>
      </c>
      <c r="P155" s="11">
        <f t="shared" si="140"/>
        <v>9.0697332236231443E-3</v>
      </c>
      <c r="Q155" s="4">
        <f t="shared" si="141"/>
        <v>6302.7106443623452</v>
      </c>
      <c r="R155" s="4">
        <f t="shared" si="142"/>
        <v>18087.644063560387</v>
      </c>
      <c r="S155" s="4">
        <f t="shared" si="143"/>
        <v>4870.0300582388318</v>
      </c>
      <c r="T155" s="4">
        <f t="shared" si="160"/>
        <v>38.790843736516599</v>
      </c>
      <c r="U155" s="4">
        <f t="shared" si="161"/>
        <v>153.85467759922673</v>
      </c>
      <c r="V155" s="4">
        <f t="shared" si="162"/>
        <v>176.85361524416527</v>
      </c>
      <c r="W155" s="11">
        <f t="shared" si="144"/>
        <v>-1.219247815263802E-2</v>
      </c>
      <c r="X155" s="11">
        <f t="shared" si="145"/>
        <v>-1.3228699347321071E-2</v>
      </c>
      <c r="Y155" s="11">
        <f t="shared" si="146"/>
        <v>-1.2203590333800474E-2</v>
      </c>
      <c r="Z155" s="4">
        <f t="shared" si="171"/>
        <v>10119.153323891043</v>
      </c>
      <c r="AA155" s="4">
        <f t="shared" si="163"/>
        <v>30742.953743841124</v>
      </c>
      <c r="AB155" s="4">
        <f t="shared" si="164"/>
        <v>5266.604812817216</v>
      </c>
      <c r="AC155" s="12">
        <f t="shared" si="165"/>
        <v>1.8385120566126822</v>
      </c>
      <c r="AD155" s="12">
        <f t="shared" si="166"/>
        <v>3.7741466230606378</v>
      </c>
      <c r="AE155" s="12">
        <f t="shared" si="167"/>
        <v>1.7989411377352087</v>
      </c>
      <c r="AF155" s="11">
        <f t="shared" si="147"/>
        <v>-2.9039671966837322E-3</v>
      </c>
      <c r="AG155" s="11">
        <f t="shared" si="148"/>
        <v>2.0567434751257441E-3</v>
      </c>
      <c r="AH155" s="11">
        <f t="shared" si="149"/>
        <v>8.257041531207765E-4</v>
      </c>
      <c r="AI155" s="1">
        <f t="shared" si="128"/>
        <v>296729.72753895278</v>
      </c>
      <c r="AJ155" s="1">
        <f t="shared" si="129"/>
        <v>206538.33881602451</v>
      </c>
      <c r="AK155" s="1">
        <f t="shared" si="130"/>
        <v>49826.048419650724</v>
      </c>
      <c r="AL155" s="16">
        <f t="shared" si="180"/>
        <v>42.650424509506628</v>
      </c>
      <c r="AM155" s="16">
        <f t="shared" si="180"/>
        <v>15.101838225144123</v>
      </c>
      <c r="AN155" s="16">
        <f t="shared" si="180"/>
        <v>2.7716003639190228</v>
      </c>
      <c r="AO155" s="7">
        <f t="shared" si="150"/>
        <v>6.757378185831291E-3</v>
      </c>
      <c r="AP155" s="7">
        <f t="shared" si="151"/>
        <v>1.0405854612669546E-2</v>
      </c>
      <c r="AQ155" s="7">
        <f t="shared" si="152"/>
        <v>7.532174716112095E-3</v>
      </c>
      <c r="AR155" s="1">
        <f t="shared" si="172"/>
        <v>162479.33886596936</v>
      </c>
      <c r="AS155" s="1">
        <f t="shared" si="169"/>
        <v>117563.17289667697</v>
      </c>
      <c r="AT155" s="1">
        <f t="shared" si="170"/>
        <v>27537.068165189812</v>
      </c>
      <c r="AU155" s="1">
        <f t="shared" si="131"/>
        <v>32495.867773193873</v>
      </c>
      <c r="AV155" s="1">
        <f t="shared" si="132"/>
        <v>23512.634579335398</v>
      </c>
      <c r="AW155" s="1">
        <f t="shared" si="133"/>
        <v>5507.4136330379624</v>
      </c>
      <c r="AX155" s="7">
        <f t="shared" si="177"/>
        <v>0.13266910196833043</v>
      </c>
      <c r="AY155" s="7">
        <f t="shared" si="177"/>
        <v>0.55705496483810046</v>
      </c>
      <c r="AZ155" s="7">
        <f t="shared" si="178"/>
        <v>0.40741478779756873</v>
      </c>
      <c r="BA155">
        <f t="shared" si="173"/>
        <v>0.44687366810853396</v>
      </c>
      <c r="BB155">
        <f t="shared" si="174"/>
        <v>1.7601090617083257E-3</v>
      </c>
      <c r="BC155">
        <f t="shared" si="174"/>
        <v>3.1031023385077735E-2</v>
      </c>
      <c r="BD155">
        <f t="shared" si="174"/>
        <v>1.6598680931613798E-2</v>
      </c>
      <c r="BE155">
        <f t="shared" si="175"/>
        <v>285.98135667837045</v>
      </c>
      <c r="BF155">
        <f t="shared" si="175"/>
        <v>3648.10556738072</v>
      </c>
      <c r="BG155">
        <f t="shared" si="175"/>
        <v>457.07900826608545</v>
      </c>
      <c r="BH155">
        <f t="shared" si="153"/>
        <v>426.04331184236747</v>
      </c>
      <c r="BI155">
        <f t="shared" si="179"/>
        <v>426.04331184236747</v>
      </c>
      <c r="BJ155">
        <f t="shared" si="179"/>
        <v>426.04331184236747</v>
      </c>
      <c r="BK155" s="7">
        <f t="shared" si="176"/>
        <v>3.9990709215547343E-2</v>
      </c>
    </row>
    <row r="156" spans="1:63">
      <c r="A156">
        <f t="shared" si="134"/>
        <v>2110</v>
      </c>
      <c r="B156" s="4">
        <f t="shared" si="154"/>
        <v>1285.1241953033812</v>
      </c>
      <c r="C156" s="4">
        <f t="shared" si="155"/>
        <v>3564.7607607128957</v>
      </c>
      <c r="D156" s="4">
        <f t="shared" si="156"/>
        <v>6776.6514833570427</v>
      </c>
      <c r="E156" s="11">
        <f t="shared" si="135"/>
        <v>5.7747640919024228E-5</v>
      </c>
      <c r="F156" s="11">
        <f t="shared" si="136"/>
        <v>1.1577128925911368E-4</v>
      </c>
      <c r="G156" s="11">
        <f t="shared" si="137"/>
        <v>2.5560324074935255E-4</v>
      </c>
      <c r="H156" s="4">
        <f t="shared" si="157"/>
        <v>163871.96242373454</v>
      </c>
      <c r="I156" s="4">
        <f t="shared" si="158"/>
        <v>119017.07456362002</v>
      </c>
      <c r="J156" s="4">
        <f t="shared" si="159"/>
        <v>27790.819019455259</v>
      </c>
      <c r="K156" s="4">
        <f t="shared" si="125"/>
        <v>127514.49472558491</v>
      </c>
      <c r="L156" s="4">
        <f t="shared" si="126"/>
        <v>33387.114185979335</v>
      </c>
      <c r="M156" s="4">
        <f t="shared" si="127"/>
        <v>4100.9662497337313</v>
      </c>
      <c r="N156" s="11">
        <f t="shared" si="138"/>
        <v>8.5128416611202073E-3</v>
      </c>
      <c r="O156" s="11">
        <f t="shared" si="139"/>
        <v>1.2249792739455811E-2</v>
      </c>
      <c r="P156" s="11">
        <f t="shared" si="140"/>
        <v>8.9569900679138392E-3</v>
      </c>
      <c r="Q156" s="4">
        <f t="shared" si="141"/>
        <v>6279.2273749573387</v>
      </c>
      <c r="R156" s="4">
        <f t="shared" si="142"/>
        <v>18069.098508472547</v>
      </c>
      <c r="S156" s="4">
        <f t="shared" si="143"/>
        <v>4854.9273048978284</v>
      </c>
      <c r="T156" s="4">
        <f t="shared" si="160"/>
        <v>38.317887221736726</v>
      </c>
      <c r="U156" s="4">
        <f t="shared" si="161"/>
        <v>151.81938032608755</v>
      </c>
      <c r="V156" s="4">
        <f t="shared" si="162"/>
        <v>174.69536617467389</v>
      </c>
      <c r="W156" s="11">
        <f t="shared" si="144"/>
        <v>-1.219247815263802E-2</v>
      </c>
      <c r="X156" s="11">
        <f t="shared" si="145"/>
        <v>-1.3228699347321071E-2</v>
      </c>
      <c r="Y156" s="11">
        <f t="shared" si="146"/>
        <v>-1.2203590333800474E-2</v>
      </c>
      <c r="Z156" s="4">
        <f t="shared" si="171"/>
        <v>10021.106043889931</v>
      </c>
      <c r="AA156" s="4">
        <f t="shared" si="163"/>
        <v>30300.020657501089</v>
      </c>
      <c r="AB156" s="4">
        <f t="shared" si="164"/>
        <v>5195.864960749077</v>
      </c>
      <c r="AC156" s="12">
        <f t="shared" si="165"/>
        <v>1.8331730779095714</v>
      </c>
      <c r="AD156" s="12">
        <f t="shared" si="166"/>
        <v>3.7819090745017854</v>
      </c>
      <c r="AE156" s="12">
        <f t="shared" si="167"/>
        <v>1.8004265309038565</v>
      </c>
      <c r="AF156" s="11">
        <f t="shared" si="147"/>
        <v>-2.9039671966837322E-3</v>
      </c>
      <c r="AG156" s="11">
        <f t="shared" si="148"/>
        <v>2.0567434751257441E-3</v>
      </c>
      <c r="AH156" s="11">
        <f t="shared" si="149"/>
        <v>8.257041531207765E-4</v>
      </c>
      <c r="AI156" s="1">
        <f t="shared" si="128"/>
        <v>299552.62255825137</v>
      </c>
      <c r="AJ156" s="1">
        <f t="shared" si="129"/>
        <v>209397.13951375746</v>
      </c>
      <c r="AK156" s="1">
        <f t="shared" si="130"/>
        <v>50350.857210723618</v>
      </c>
      <c r="AL156" s="16">
        <f t="shared" si="180"/>
        <v>42.935747507221642</v>
      </c>
      <c r="AM156" s="16">
        <f t="shared" si="180"/>
        <v>15.257414282769478</v>
      </c>
      <c r="AN156" s="16">
        <f t="shared" si="180"/>
        <v>2.7922677803214579</v>
      </c>
      <c r="AO156" s="7">
        <f t="shared" si="150"/>
        <v>6.689804403972978E-3</v>
      </c>
      <c r="AP156" s="7">
        <f t="shared" si="151"/>
        <v>1.0301796066542851E-2</v>
      </c>
      <c r="AQ156" s="7">
        <f t="shared" si="152"/>
        <v>7.4568529689509741E-3</v>
      </c>
      <c r="AR156" s="1">
        <f t="shared" si="172"/>
        <v>163871.96242373454</v>
      </c>
      <c r="AS156" s="1">
        <f t="shared" si="169"/>
        <v>119017.07456362002</v>
      </c>
      <c r="AT156" s="1">
        <f t="shared" si="170"/>
        <v>27790.819019455259</v>
      </c>
      <c r="AU156" s="1">
        <f t="shared" si="131"/>
        <v>32774.39248474691</v>
      </c>
      <c r="AV156" s="1">
        <f t="shared" si="132"/>
        <v>23803.414912724005</v>
      </c>
      <c r="AW156" s="1">
        <f t="shared" si="133"/>
        <v>5558.1638038910523</v>
      </c>
      <c r="AX156" s="7">
        <f t="shared" si="177"/>
        <v>0.13547657828623455</v>
      </c>
      <c r="AY156" s="7">
        <f t="shared" si="177"/>
        <v>0.56401008465251457</v>
      </c>
      <c r="AZ156" s="7">
        <f t="shared" si="178"/>
        <v>0.41419964775265017</v>
      </c>
      <c r="BA156">
        <f t="shared" si="173"/>
        <v>0.45256215443443742</v>
      </c>
      <c r="BB156">
        <f t="shared" si="174"/>
        <v>1.8353903264146237E-3</v>
      </c>
      <c r="BC156">
        <f t="shared" si="174"/>
        <v>3.1810737558973665E-2</v>
      </c>
      <c r="BD156">
        <f t="shared" si="174"/>
        <v>1.7156134819841948E-2</v>
      </c>
      <c r="BE156">
        <f t="shared" si="175"/>
        <v>300.76901460310307</v>
      </c>
      <c r="BF156">
        <f t="shared" si="175"/>
        <v>3786.0209239801165</v>
      </c>
      <c r="BG156">
        <f t="shared" si="175"/>
        <v>476.78303785160222</v>
      </c>
      <c r="BH156">
        <f t="shared" si="153"/>
        <v>443.08108603948438</v>
      </c>
      <c r="BI156">
        <f t="shared" si="179"/>
        <v>443.08108603948438</v>
      </c>
      <c r="BJ156">
        <f t="shared" si="179"/>
        <v>443.08108603948443</v>
      </c>
      <c r="BK156" s="7">
        <f t="shared" si="176"/>
        <v>3.9886848978331252E-2</v>
      </c>
    </row>
    <row r="157" spans="1:63">
      <c r="A157">
        <f t="shared" si="134"/>
        <v>2111</v>
      </c>
      <c r="B157" s="4">
        <f t="shared" si="154"/>
        <v>1285.1946975494195</v>
      </c>
      <c r="C157" s="4">
        <f t="shared" si="155"/>
        <v>3565.1528228146053</v>
      </c>
      <c r="D157" s="4">
        <f t="shared" si="156"/>
        <v>6778.2970107335896</v>
      </c>
      <c r="E157" s="11">
        <f t="shared" si="135"/>
        <v>5.4860258873073016E-5</v>
      </c>
      <c r="F157" s="11">
        <f t="shared" si="136"/>
        <v>1.0998272479615799E-4</v>
      </c>
      <c r="G157" s="11">
        <f t="shared" si="137"/>
        <v>2.4282307871188491E-4</v>
      </c>
      <c r="H157" s="4">
        <f t="shared" si="157"/>
        <v>165261.38511684682</v>
      </c>
      <c r="I157" s="4">
        <f t="shared" si="158"/>
        <v>120471.56055726125</v>
      </c>
      <c r="J157" s="4">
        <f t="shared" si="159"/>
        <v>28043.450451227898</v>
      </c>
      <c r="K157" s="4">
        <f t="shared" si="125"/>
        <v>128588.59862397778</v>
      </c>
      <c r="L157" s="4">
        <f t="shared" si="126"/>
        <v>33791.415556248648</v>
      </c>
      <c r="M157" s="4">
        <f t="shared" si="127"/>
        <v>4137.2413169296724</v>
      </c>
      <c r="N157" s="11">
        <f t="shared" si="138"/>
        <v>8.4233866957978965E-3</v>
      </c>
      <c r="O157" s="11">
        <f t="shared" si="139"/>
        <v>1.2109503325660187E-2</v>
      </c>
      <c r="P157" s="11">
        <f t="shared" si="140"/>
        <v>8.8454927416914408E-3</v>
      </c>
      <c r="Q157" s="4">
        <f t="shared" si="141"/>
        <v>6255.2586500388288</v>
      </c>
      <c r="R157" s="4">
        <f t="shared" si="142"/>
        <v>18047.965848766922</v>
      </c>
      <c r="S157" s="4">
        <f t="shared" si="143"/>
        <v>4839.2747138012191</v>
      </c>
      <c r="T157" s="4">
        <f t="shared" si="160"/>
        <v>37.850697218930456</v>
      </c>
      <c r="U157" s="4">
        <f t="shared" si="161"/>
        <v>149.81100738865715</v>
      </c>
      <c r="V157" s="4">
        <f t="shared" si="162"/>
        <v>172.5634554926649</v>
      </c>
      <c r="W157" s="11">
        <f t="shared" si="144"/>
        <v>-1.219247815263802E-2</v>
      </c>
      <c r="X157" s="11">
        <f t="shared" si="145"/>
        <v>-1.3228699347321071E-2</v>
      </c>
      <c r="Y157" s="11">
        <f t="shared" si="146"/>
        <v>-1.2203590333800474E-2</v>
      </c>
      <c r="Z157" s="4">
        <f t="shared" si="171"/>
        <v>9922.5531067653283</v>
      </c>
      <c r="AA157" s="4">
        <f t="shared" si="163"/>
        <v>29854.948597189854</v>
      </c>
      <c r="AB157" s="4">
        <f t="shared" si="164"/>
        <v>5124.6736605113374</v>
      </c>
      <c r="AC157" s="12">
        <f t="shared" si="165"/>
        <v>1.8278496034254783</v>
      </c>
      <c r="AD157" s="12">
        <f t="shared" si="166"/>
        <v>3.7896874913142859</v>
      </c>
      <c r="AE157" s="12">
        <f t="shared" si="167"/>
        <v>1.8019131505678128</v>
      </c>
      <c r="AF157" s="11">
        <f t="shared" si="147"/>
        <v>-2.9039671966837322E-3</v>
      </c>
      <c r="AG157" s="11">
        <f t="shared" si="148"/>
        <v>2.0567434751257441E-3</v>
      </c>
      <c r="AH157" s="11">
        <f t="shared" si="149"/>
        <v>8.257041531207765E-4</v>
      </c>
      <c r="AI157" s="1">
        <f t="shared" si="128"/>
        <v>302371.7527871732</v>
      </c>
      <c r="AJ157" s="1">
        <f t="shared" si="129"/>
        <v>212260.84047510571</v>
      </c>
      <c r="AK157" s="1">
        <f t="shared" si="130"/>
        <v>50873.935293542309</v>
      </c>
      <c r="AL157" s="16">
        <f t="shared" si="180"/>
        <v>43.220106942455708</v>
      </c>
      <c r="AM157" s="16">
        <f t="shared" si="180"/>
        <v>15.413021265508888</v>
      </c>
      <c r="AN157" s="16">
        <f t="shared" si="180"/>
        <v>2.8128810953063761</v>
      </c>
      <c r="AO157" s="7">
        <f t="shared" si="150"/>
        <v>6.6229063599332486E-3</v>
      </c>
      <c r="AP157" s="7">
        <f t="shared" si="151"/>
        <v>1.0198778105877424E-2</v>
      </c>
      <c r="AQ157" s="7">
        <f t="shared" si="152"/>
        <v>7.3822844392614642E-3</v>
      </c>
      <c r="AR157" s="1">
        <f t="shared" si="172"/>
        <v>165261.38511684682</v>
      </c>
      <c r="AS157" s="1">
        <f t="shared" si="169"/>
        <v>120471.56055726125</v>
      </c>
      <c r="AT157" s="1">
        <f t="shared" si="170"/>
        <v>28043.450451227898</v>
      </c>
      <c r="AU157" s="1">
        <f t="shared" si="131"/>
        <v>33052.277023369366</v>
      </c>
      <c r="AV157" s="1">
        <f t="shared" si="132"/>
        <v>24094.312111452251</v>
      </c>
      <c r="AW157" s="1">
        <f t="shared" si="133"/>
        <v>5608.69009024558</v>
      </c>
      <c r="AX157" s="7">
        <f t="shared" si="177"/>
        <v>0.13832202725098391</v>
      </c>
      <c r="AY157" s="7">
        <f t="shared" si="177"/>
        <v>0.57091452647522345</v>
      </c>
      <c r="AZ157" s="7">
        <f t="shared" si="178"/>
        <v>0.42099221851038843</v>
      </c>
      <c r="BA157">
        <f t="shared" si="173"/>
        <v>0.45820896357512086</v>
      </c>
      <c r="BB157">
        <f t="shared" si="174"/>
        <v>1.9132983222821939E-3</v>
      </c>
      <c r="BC157">
        <f t="shared" si="174"/>
        <v>3.2594339654042868E-2</v>
      </c>
      <c r="BD157">
        <f t="shared" si="174"/>
        <v>1.7723444804629864E-2</v>
      </c>
      <c r="BE157">
        <f t="shared" si="175"/>
        <v>316.19433088209456</v>
      </c>
      <c r="BF157">
        <f t="shared" si="175"/>
        <v>3926.6909634559674</v>
      </c>
      <c r="BG157">
        <f t="shared" si="175"/>
        <v>497.0265462037101</v>
      </c>
      <c r="BH157">
        <f t="shared" si="153"/>
        <v>460.75419440349629</v>
      </c>
      <c r="BI157">
        <f t="shared" si="179"/>
        <v>460.75419440349634</v>
      </c>
      <c r="BJ157">
        <f t="shared" si="179"/>
        <v>460.75419440349617</v>
      </c>
      <c r="BK157" s="7">
        <f t="shared" si="176"/>
        <v>3.9783889419772595E-2</v>
      </c>
    </row>
    <row r="158" spans="1:63">
      <c r="A158">
        <f t="shared" si="134"/>
        <v>2112</v>
      </c>
      <c r="B158" s="4">
        <f t="shared" si="154"/>
        <v>1285.2616783575388</v>
      </c>
      <c r="C158" s="4">
        <f t="shared" si="155"/>
        <v>3565.5253227752851</v>
      </c>
      <c r="D158" s="4">
        <f t="shared" si="156"/>
        <v>6779.8606413347316</v>
      </c>
      <c r="E158" s="11">
        <f t="shared" si="135"/>
        <v>5.2117245929419362E-5</v>
      </c>
      <c r="F158" s="11">
        <f t="shared" si="136"/>
        <v>1.0448358855635008E-4</v>
      </c>
      <c r="G158" s="11">
        <f t="shared" si="137"/>
        <v>2.3068192477629067E-4</v>
      </c>
      <c r="H158" s="4">
        <f t="shared" si="157"/>
        <v>166647.48052442865</v>
      </c>
      <c r="I158" s="4">
        <f t="shared" si="158"/>
        <v>121926.47899441</v>
      </c>
      <c r="J158" s="4">
        <f t="shared" si="159"/>
        <v>28294.942422606291</v>
      </c>
      <c r="K158" s="4">
        <f t="shared" si="125"/>
        <v>129660.35114140394</v>
      </c>
      <c r="L158" s="4">
        <f t="shared" si="126"/>
        <v>34195.936911620789</v>
      </c>
      <c r="M158" s="4">
        <f t="shared" si="127"/>
        <v>4173.3811238096405</v>
      </c>
      <c r="N158" s="11">
        <f t="shared" si="138"/>
        <v>8.3347398517048532E-3</v>
      </c>
      <c r="O158" s="11">
        <f t="shared" si="139"/>
        <v>1.1971127835671114E-2</v>
      </c>
      <c r="P158" s="11">
        <f t="shared" si="140"/>
        <v>8.7352426681235329E-3</v>
      </c>
      <c r="Q158" s="4">
        <f t="shared" si="141"/>
        <v>6230.816548762773</v>
      </c>
      <c r="R158" s="4">
        <f t="shared" si="142"/>
        <v>18024.294167153508</v>
      </c>
      <c r="S158" s="4">
        <f t="shared" si="143"/>
        <v>4823.0868959284799</v>
      </c>
      <c r="T158" s="4">
        <f t="shared" si="160"/>
        <v>37.389203420026533</v>
      </c>
      <c r="U158" s="4">
        <f t="shared" si="161"/>
        <v>147.8292026129933</v>
      </c>
      <c r="V158" s="4">
        <f t="shared" si="162"/>
        <v>170.4575617752474</v>
      </c>
      <c r="W158" s="11">
        <f t="shared" si="144"/>
        <v>-1.219247815263802E-2</v>
      </c>
      <c r="X158" s="11">
        <f t="shared" si="145"/>
        <v>-1.3228699347321071E-2</v>
      </c>
      <c r="Y158" s="11">
        <f t="shared" si="146"/>
        <v>-1.2203590333800474E-2</v>
      </c>
      <c r="Z158" s="4">
        <f t="shared" si="171"/>
        <v>9823.5330458181834</v>
      </c>
      <c r="AA158" s="4">
        <f t="shared" si="163"/>
        <v>29408.155475588275</v>
      </c>
      <c r="AB158" s="4">
        <f t="shared" si="164"/>
        <v>5053.0894087815514</v>
      </c>
      <c r="AC158" s="12">
        <f t="shared" si="165"/>
        <v>1.8225415881366593</v>
      </c>
      <c r="AD158" s="12">
        <f t="shared" si="166"/>
        <v>3.7974819063348124</v>
      </c>
      <c r="AE158" s="12">
        <f t="shared" si="167"/>
        <v>1.8034009977397996</v>
      </c>
      <c r="AF158" s="11">
        <f t="shared" si="147"/>
        <v>-2.9039671966837322E-3</v>
      </c>
      <c r="AG158" s="11">
        <f t="shared" si="148"/>
        <v>2.0567434751257441E-3</v>
      </c>
      <c r="AH158" s="11">
        <f t="shared" si="149"/>
        <v>8.257041531207765E-4</v>
      </c>
      <c r="AI158" s="1">
        <f t="shared" si="128"/>
        <v>305186.85453182529</v>
      </c>
      <c r="AJ158" s="1">
        <f t="shared" si="129"/>
        <v>215129.06853904738</v>
      </c>
      <c r="AK158" s="1">
        <f t="shared" si="130"/>
        <v>51395.231854433659</v>
      </c>
      <c r="AL158" s="16">
        <f t="shared" si="180"/>
        <v>43.503487236390434</v>
      </c>
      <c r="AM158" s="16">
        <f t="shared" si="180"/>
        <v>15.568643309498702</v>
      </c>
      <c r="AN158" s="16">
        <f t="shared" si="180"/>
        <v>2.8334389287623556</v>
      </c>
      <c r="AO158" s="7">
        <f t="shared" si="150"/>
        <v>6.5566772963339161E-3</v>
      </c>
      <c r="AP158" s="7">
        <f t="shared" si="151"/>
        <v>1.0096790324818649E-2</v>
      </c>
      <c r="AQ158" s="7">
        <f t="shared" si="152"/>
        <v>7.30846159486885E-3</v>
      </c>
      <c r="AR158" s="1">
        <f t="shared" si="172"/>
        <v>166647.48052442865</v>
      </c>
      <c r="AS158" s="1">
        <f t="shared" si="169"/>
        <v>121926.47899441</v>
      </c>
      <c r="AT158" s="1">
        <f t="shared" si="170"/>
        <v>28294.942422606291</v>
      </c>
      <c r="AU158" s="1">
        <f t="shared" si="131"/>
        <v>33329.496104885729</v>
      </c>
      <c r="AV158" s="1">
        <f t="shared" si="132"/>
        <v>24385.295798882002</v>
      </c>
      <c r="AW158" s="1">
        <f t="shared" si="133"/>
        <v>5658.9884845212582</v>
      </c>
      <c r="AX158" s="7">
        <f t="shared" si="177"/>
        <v>0.1412054126180822</v>
      </c>
      <c r="AY158" s="7">
        <f t="shared" si="177"/>
        <v>0.57776621030974185</v>
      </c>
      <c r="AZ158" s="7">
        <f t="shared" si="178"/>
        <v>0.42778992684057898</v>
      </c>
      <c r="BA158">
        <f t="shared" si="173"/>
        <v>0.46381253981477977</v>
      </c>
      <c r="BB158">
        <f t="shared" si="174"/>
        <v>1.9938968552642845E-3</v>
      </c>
      <c r="BC158">
        <f t="shared" si="174"/>
        <v>3.3381379377568084E-2</v>
      </c>
      <c r="BD158">
        <f t="shared" si="174"/>
        <v>1.8300422150626793E-2</v>
      </c>
      <c r="BE158">
        <f t="shared" si="175"/>
        <v>332.27788735537439</v>
      </c>
      <c r="BF158">
        <f t="shared" si="175"/>
        <v>4070.0740514834861</v>
      </c>
      <c r="BG158">
        <f t="shared" si="175"/>
        <v>517.80939106137384</v>
      </c>
      <c r="BH158">
        <f t="shared" si="153"/>
        <v>479.0847883233414</v>
      </c>
      <c r="BI158">
        <f t="shared" si="179"/>
        <v>479.0847883233414</v>
      </c>
      <c r="BJ158">
        <f t="shared" si="179"/>
        <v>479.08478832334151</v>
      </c>
      <c r="BK158" s="7">
        <f t="shared" si="176"/>
        <v>3.9681838653879281E-2</v>
      </c>
    </row>
    <row r="159" spans="1:63">
      <c r="A159">
        <f t="shared" si="134"/>
        <v>2113</v>
      </c>
      <c r="B159" s="4">
        <f t="shared" si="154"/>
        <v>1285.3253134415647</v>
      </c>
      <c r="C159" s="4">
        <f t="shared" si="155"/>
        <v>3565.8792347120561</v>
      </c>
      <c r="D159" s="4">
        <f t="shared" si="156"/>
        <v>6781.3464330720662</v>
      </c>
      <c r="E159" s="11">
        <f t="shared" si="135"/>
        <v>4.9511383632948394E-5</v>
      </c>
      <c r="F159" s="11">
        <f t="shared" si="136"/>
        <v>9.9259409128532572E-5</v>
      </c>
      <c r="G159" s="11">
        <f t="shared" si="137"/>
        <v>2.1914782853747612E-4</v>
      </c>
      <c r="H159" s="4">
        <f t="shared" si="157"/>
        <v>168030.1230502876</v>
      </c>
      <c r="I159" s="4">
        <f t="shared" si="158"/>
        <v>123381.68223082728</v>
      </c>
      <c r="J159" s="4">
        <f t="shared" si="159"/>
        <v>28545.275688929156</v>
      </c>
      <c r="K159" s="4">
        <f t="shared" si="125"/>
        <v>130729.64586714088</v>
      </c>
      <c r="L159" s="4">
        <f t="shared" si="126"/>
        <v>34600.633983834377</v>
      </c>
      <c r="M159" s="4">
        <f t="shared" si="127"/>
        <v>4209.3817165446981</v>
      </c>
      <c r="N159" s="11">
        <f t="shared" si="138"/>
        <v>8.2468905592487651E-3</v>
      </c>
      <c r="O159" s="11">
        <f t="shared" si="139"/>
        <v>1.1834653726831013E-2</v>
      </c>
      <c r="P159" s="11">
        <f t="shared" si="140"/>
        <v>8.6262413297626406E-3</v>
      </c>
      <c r="Q159" s="4">
        <f t="shared" si="141"/>
        <v>6205.9130556116861</v>
      </c>
      <c r="R159" s="4">
        <f t="shared" si="142"/>
        <v>17998.131954650504</v>
      </c>
      <c r="S159" s="4">
        <f t="shared" si="143"/>
        <v>4806.378375692886</v>
      </c>
      <c r="T159" s="4">
        <f t="shared" si="160"/>
        <v>36.93333637418332</v>
      </c>
      <c r="U159" s="4">
        <f t="shared" si="161"/>
        <v>145.8736145368718</v>
      </c>
      <c r="V159" s="4">
        <f t="shared" si="162"/>
        <v>168.37736752204378</v>
      </c>
      <c r="W159" s="11">
        <f t="shared" si="144"/>
        <v>-1.219247815263802E-2</v>
      </c>
      <c r="X159" s="11">
        <f t="shared" si="145"/>
        <v>-1.3228699347321071E-2</v>
      </c>
      <c r="Y159" s="11">
        <f t="shared" si="146"/>
        <v>-1.2203590333800474E-2</v>
      </c>
      <c r="Z159" s="4">
        <f t="shared" si="171"/>
        <v>9724.0839327753019</v>
      </c>
      <c r="AA159" s="4">
        <f t="shared" si="163"/>
        <v>28960.048192906615</v>
      </c>
      <c r="AB159" s="4">
        <f t="shared" si="164"/>
        <v>4981.1697471433372</v>
      </c>
      <c r="AC159" s="12">
        <f t="shared" si="165"/>
        <v>1.8172489871501185</v>
      </c>
      <c r="AD159" s="12">
        <f t="shared" si="166"/>
        <v>3.8052923524675748</v>
      </c>
      <c r="AE159" s="12">
        <f t="shared" si="167"/>
        <v>1.8048900734333755</v>
      </c>
      <c r="AF159" s="11">
        <f t="shared" si="147"/>
        <v>-2.9039671966837322E-3</v>
      </c>
      <c r="AG159" s="11">
        <f t="shared" si="148"/>
        <v>2.0567434751257441E-3</v>
      </c>
      <c r="AH159" s="11">
        <f t="shared" si="149"/>
        <v>8.257041531207765E-4</v>
      </c>
      <c r="AI159" s="1">
        <f t="shared" si="128"/>
        <v>307997.6651835285</v>
      </c>
      <c r="AJ159" s="1">
        <f t="shared" si="129"/>
        <v>218001.45748402464</v>
      </c>
      <c r="AK159" s="1">
        <f t="shared" si="130"/>
        <v>51914.697153511552</v>
      </c>
      <c r="AL159" s="16">
        <f t="shared" si="180"/>
        <v>43.785873180193882</v>
      </c>
      <c r="AM159" s="16">
        <f t="shared" si="180"/>
        <v>15.72426470336522</v>
      </c>
      <c r="AN159" s="16">
        <f t="shared" si="180"/>
        <v>2.8539399275586992</v>
      </c>
      <c r="AO159" s="7">
        <f t="shared" si="150"/>
        <v>6.4911105233705765E-3</v>
      </c>
      <c r="AP159" s="7">
        <f t="shared" si="151"/>
        <v>9.9958224215704623E-3</v>
      </c>
      <c r="AQ159" s="7">
        <f t="shared" si="152"/>
        <v>7.235376978920161E-3</v>
      </c>
      <c r="AR159" s="1">
        <f t="shared" si="172"/>
        <v>168030.1230502876</v>
      </c>
      <c r="AS159" s="1">
        <f t="shared" si="169"/>
        <v>123381.68223082728</v>
      </c>
      <c r="AT159" s="1">
        <f t="shared" si="170"/>
        <v>28545.275688929156</v>
      </c>
      <c r="AU159" s="1">
        <f t="shared" si="131"/>
        <v>33606.024610057524</v>
      </c>
      <c r="AV159" s="1">
        <f t="shared" si="132"/>
        <v>24676.336446165456</v>
      </c>
      <c r="AW159" s="1">
        <f t="shared" si="133"/>
        <v>5709.0551377858319</v>
      </c>
      <c r="AX159" s="7">
        <f t="shared" si="177"/>
        <v>0.1441266847453393</v>
      </c>
      <c r="AY159" s="7">
        <f t="shared" si="177"/>
        <v>0.58456315264895142</v>
      </c>
      <c r="AZ159" s="7">
        <f t="shared" si="178"/>
        <v>0.43459021486186078</v>
      </c>
      <c r="BA159">
        <f t="shared" si="173"/>
        <v>0.46937141857610426</v>
      </c>
      <c r="BB159">
        <f t="shared" si="174"/>
        <v>2.0772501255682421E-3</v>
      </c>
      <c r="BC159">
        <f t="shared" si="174"/>
        <v>3.4171407943488129E-2</v>
      </c>
      <c r="BD159">
        <f t="shared" si="174"/>
        <v>1.8886865485367832E-2</v>
      </c>
      <c r="BE159">
        <f t="shared" si="175"/>
        <v>349.04059420545707</v>
      </c>
      <c r="BF159">
        <f t="shared" si="175"/>
        <v>4216.1257962634199</v>
      </c>
      <c r="BG159">
        <f t="shared" si="175"/>
        <v>539.13078217954558</v>
      </c>
      <c r="BH159">
        <f t="shared" si="153"/>
        <v>498.09575359511615</v>
      </c>
      <c r="BI159">
        <f t="shared" si="179"/>
        <v>498.09575359511615</v>
      </c>
      <c r="BJ159">
        <f t="shared" si="179"/>
        <v>498.09575359511609</v>
      </c>
      <c r="BK159" s="7">
        <f t="shared" si="176"/>
        <v>3.9580703758616637E-2</v>
      </c>
    </row>
    <row r="160" spans="1:63">
      <c r="A160">
        <f t="shared" si="134"/>
        <v>2114</v>
      </c>
      <c r="B160" s="4">
        <f t="shared" si="154"/>
        <v>1285.3857697645174</v>
      </c>
      <c r="C160" s="4">
        <f t="shared" si="155"/>
        <v>3566.2154844246243</v>
      </c>
      <c r="D160" s="4">
        <f t="shared" si="156"/>
        <v>6782.7582445501657</v>
      </c>
      <c r="E160" s="11">
        <f t="shared" si="135"/>
        <v>4.703581445130097E-5</v>
      </c>
      <c r="F160" s="11">
        <f t="shared" si="136"/>
        <v>9.4296438672105944E-5</v>
      </c>
      <c r="G160" s="11">
        <f t="shared" si="137"/>
        <v>2.081904371106023E-4</v>
      </c>
      <c r="H160" s="4">
        <f t="shared" si="157"/>
        <v>169409.18795180233</v>
      </c>
      <c r="I160" s="4">
        <f t="shared" si="158"/>
        <v>124837.02682086003</v>
      </c>
      <c r="J160" s="4">
        <f t="shared" si="159"/>
        <v>28794.431818152156</v>
      </c>
      <c r="K160" s="4">
        <f t="shared" si="125"/>
        <v>131796.37734968707</v>
      </c>
      <c r="L160" s="4">
        <f t="shared" si="126"/>
        <v>35005.463737702688</v>
      </c>
      <c r="M160" s="4">
        <f t="shared" si="127"/>
        <v>4245.2392935113094</v>
      </c>
      <c r="N160" s="11">
        <f t="shared" si="138"/>
        <v>8.1598284418997746E-3</v>
      </c>
      <c r="O160" s="11">
        <f t="shared" si="139"/>
        <v>1.1700067520654445E-2</v>
      </c>
      <c r="P160" s="11">
        <f t="shared" si="140"/>
        <v>8.5184902157187103E-3</v>
      </c>
      <c r="Q160" s="4">
        <f t="shared" si="141"/>
        <v>6180.5600589589631</v>
      </c>
      <c r="R160" s="4">
        <f t="shared" si="142"/>
        <v>17969.528049026525</v>
      </c>
      <c r="S160" s="4">
        <f t="shared" si="143"/>
        <v>4789.1635880363374</v>
      </c>
      <c r="T160" s="4">
        <f t="shared" si="160"/>
        <v>36.48302747733706</v>
      </c>
      <c r="U160" s="4">
        <f t="shared" si="161"/>
        <v>143.94389634745653</v>
      </c>
      <c r="V160" s="4">
        <f t="shared" si="162"/>
        <v>166.32255910732101</v>
      </c>
      <c r="W160" s="11">
        <f t="shared" si="144"/>
        <v>-1.219247815263802E-2</v>
      </c>
      <c r="X160" s="11">
        <f t="shared" si="145"/>
        <v>-1.3228699347321071E-2</v>
      </c>
      <c r="Y160" s="11">
        <f t="shared" si="146"/>
        <v>-1.2203590333800474E-2</v>
      </c>
      <c r="Z160" s="4">
        <f t="shared" si="171"/>
        <v>9624.2433716455016</v>
      </c>
      <c r="AA160" s="4">
        <f t="shared" si="163"/>
        <v>28511.022230526094</v>
      </c>
      <c r="AB160" s="4">
        <f t="shared" si="164"/>
        <v>4908.9712035586545</v>
      </c>
      <c r="AC160" s="12">
        <f t="shared" si="165"/>
        <v>1.8119717557032278</v>
      </c>
      <c r="AD160" s="12">
        <f t="shared" si="166"/>
        <v>3.8131188626844583</v>
      </c>
      <c r="AE160" s="12">
        <f t="shared" si="167"/>
        <v>1.806380378662936</v>
      </c>
      <c r="AF160" s="11">
        <f t="shared" si="147"/>
        <v>-2.9039671966837322E-3</v>
      </c>
      <c r="AG160" s="11">
        <f t="shared" si="148"/>
        <v>2.0567434751257441E-3</v>
      </c>
      <c r="AH160" s="11">
        <f t="shared" si="149"/>
        <v>8.257041531207765E-4</v>
      </c>
      <c r="AI160" s="1">
        <f t="shared" si="128"/>
        <v>310803.92327523319</v>
      </c>
      <c r="AJ160" s="1">
        <f t="shared" si="129"/>
        <v>220877.64818178763</v>
      </c>
      <c r="AK160" s="1">
        <f t="shared" si="130"/>
        <v>52432.282575946228</v>
      </c>
      <c r="AL160" s="16">
        <f t="shared" si="180"/>
        <v>44.067249932947064</v>
      </c>
      <c r="AM160" s="16">
        <f t="shared" si="180"/>
        <v>15.879869891472982</v>
      </c>
      <c r="AN160" s="16">
        <f t="shared" si="180"/>
        <v>2.8743827654972676</v>
      </c>
      <c r="AO160" s="7">
        <f t="shared" si="150"/>
        <v>6.4261994181368711E-3</v>
      </c>
      <c r="AP160" s="7">
        <f t="shared" si="151"/>
        <v>9.8958641973547583E-3</v>
      </c>
      <c r="AQ160" s="7">
        <f t="shared" si="152"/>
        <v>7.1630232091309592E-3</v>
      </c>
      <c r="AR160" s="1">
        <f t="shared" si="172"/>
        <v>169409.18795180233</v>
      </c>
      <c r="AS160" s="1">
        <f t="shared" si="169"/>
        <v>124837.02682086003</v>
      </c>
      <c r="AT160" s="1">
        <f t="shared" si="170"/>
        <v>28794.431818152156</v>
      </c>
      <c r="AU160" s="1">
        <f t="shared" si="131"/>
        <v>33881.837590360468</v>
      </c>
      <c r="AV160" s="1">
        <f t="shared" si="132"/>
        <v>24967.405364172009</v>
      </c>
      <c r="AW160" s="1">
        <f t="shared" si="133"/>
        <v>5758.8863636304313</v>
      </c>
      <c r="AX160" s="7">
        <f t="shared" si="177"/>
        <v>0.14708578045002438</v>
      </c>
      <c r="AY160" s="7">
        <f t="shared" si="177"/>
        <v>0.59130346684803015</v>
      </c>
      <c r="AZ160" s="7">
        <f t="shared" si="178"/>
        <v>0.44139054357021079</v>
      </c>
      <c r="BA160">
        <f t="shared" si="173"/>
        <v>0.47488422656941726</v>
      </c>
      <c r="BB160">
        <f t="shared" si="174"/>
        <v>2.1634226810592775E-3</v>
      </c>
      <c r="BC160">
        <f t="shared" si="174"/>
        <v>3.4963978990649951E-2</v>
      </c>
      <c r="BD160">
        <f t="shared" si="174"/>
        <v>1.9482561195320616E-2</v>
      </c>
      <c r="BE160">
        <f t="shared" si="175"/>
        <v>366.50367959476324</v>
      </c>
      <c r="BF160">
        <f t="shared" si="175"/>
        <v>4364.7991830197543</v>
      </c>
      <c r="BG160">
        <f t="shared" si="175"/>
        <v>560.9892799816364</v>
      </c>
      <c r="BH160">
        <f t="shared" si="153"/>
        <v>517.81073406158941</v>
      </c>
      <c r="BI160">
        <f t="shared" si="179"/>
        <v>517.81073406158953</v>
      </c>
      <c r="BJ160">
        <f t="shared" si="179"/>
        <v>517.81073406158941</v>
      </c>
      <c r="BK160" s="7">
        <f t="shared" si="176"/>
        <v>3.9480490807139529E-2</v>
      </c>
    </row>
    <row r="161" spans="1:63">
      <c r="A161">
        <f t="shared" si="134"/>
        <v>2115</v>
      </c>
      <c r="B161" s="4">
        <f t="shared" si="154"/>
        <v>1285.443205972754</v>
      </c>
      <c r="C161" s="4">
        <f t="shared" si="155"/>
        <v>3566.5349517733571</v>
      </c>
      <c r="D161" s="4">
        <f t="shared" si="156"/>
        <v>6784.0997446837273</v>
      </c>
      <c r="E161" s="11">
        <f t="shared" si="135"/>
        <v>4.4684023728735917E-5</v>
      </c>
      <c r="F161" s="11">
        <f t="shared" si="136"/>
        <v>8.9581616738500637E-5</v>
      </c>
      <c r="G161" s="11">
        <f t="shared" si="137"/>
        <v>1.9778091525507216E-4</v>
      </c>
      <c r="H161" s="4">
        <f t="shared" si="157"/>
        <v>170784.55136872077</v>
      </c>
      <c r="I161" s="4">
        <f t="shared" si="158"/>
        <v>126292.37346685883</v>
      </c>
      <c r="J161" s="4">
        <f t="shared" si="159"/>
        <v>29042.393208120866</v>
      </c>
      <c r="K161" s="4">
        <f t="shared" si="125"/>
        <v>132860.44111103317</v>
      </c>
      <c r="L161" s="4">
        <f t="shared" si="126"/>
        <v>35410.384357529874</v>
      </c>
      <c r="M161" s="4">
        <f t="shared" si="127"/>
        <v>4280.9502072665673</v>
      </c>
      <c r="N161" s="11">
        <f t="shared" si="138"/>
        <v>8.0735433154044411E-3</v>
      </c>
      <c r="O161" s="11">
        <f t="shared" si="139"/>
        <v>1.1567354823843301E-2</v>
      </c>
      <c r="P161" s="11">
        <f t="shared" si="140"/>
        <v>8.4119907704238717E-3</v>
      </c>
      <c r="Q161" s="4">
        <f t="shared" si="141"/>
        <v>6154.7693496864667</v>
      </c>
      <c r="R161" s="4">
        <f t="shared" si="142"/>
        <v>17938.531574516197</v>
      </c>
      <c r="S161" s="4">
        <f t="shared" si="143"/>
        <v>4771.4568752449177</v>
      </c>
      <c r="T161" s="4">
        <f t="shared" si="160"/>
        <v>36.038208961877537</v>
      </c>
      <c r="U161" s="4">
        <f t="shared" si="161"/>
        <v>142.03970581979408</v>
      </c>
      <c r="V161" s="4">
        <f t="shared" si="162"/>
        <v>164.29282673270595</v>
      </c>
      <c r="W161" s="11">
        <f t="shared" si="144"/>
        <v>-1.219247815263802E-2</v>
      </c>
      <c r="X161" s="11">
        <f t="shared" si="145"/>
        <v>-1.3228699347321071E-2</v>
      </c>
      <c r="Y161" s="11">
        <f t="shared" si="146"/>
        <v>-1.2203590333800474E-2</v>
      </c>
      <c r="Z161" s="4">
        <f t="shared" si="171"/>
        <v>9524.0484927115413</v>
      </c>
      <c r="AA161" s="4">
        <f t="shared" si="163"/>
        <v>28061.461293625707</v>
      </c>
      <c r="AB161" s="4">
        <f t="shared" si="164"/>
        <v>4836.5492364375705</v>
      </c>
      <c r="AC161" s="12">
        <f t="shared" si="165"/>
        <v>1.8067098491633482</v>
      </c>
      <c r="AD161" s="12">
        <f t="shared" si="166"/>
        <v>3.8209614700251633</v>
      </c>
      <c r="AE161" s="12">
        <f t="shared" si="167"/>
        <v>1.8078719144437139</v>
      </c>
      <c r="AF161" s="11">
        <f t="shared" si="147"/>
        <v>-2.9039671966837322E-3</v>
      </c>
      <c r="AG161" s="11">
        <f t="shared" si="148"/>
        <v>2.0567434751257441E-3</v>
      </c>
      <c r="AH161" s="11">
        <f t="shared" si="149"/>
        <v>8.257041531207765E-4</v>
      </c>
      <c r="AI161" s="1">
        <f t="shared" si="128"/>
        <v>313605.36853807035</v>
      </c>
      <c r="AJ161" s="1">
        <f t="shared" si="129"/>
        <v>223757.28872778089</v>
      </c>
      <c r="AK161" s="1">
        <f t="shared" si="130"/>
        <v>52947.940681982036</v>
      </c>
      <c r="AL161" s="16">
        <f t="shared" si="180"/>
        <v>44.347603019466277</v>
      </c>
      <c r="AM161" s="16">
        <f t="shared" si="180"/>
        <v>16.035443477031485</v>
      </c>
      <c r="AN161" s="16">
        <f t="shared" si="180"/>
        <v>2.8947661432538392</v>
      </c>
      <c r="AO161" s="7">
        <f t="shared" si="150"/>
        <v>6.3619374239555024E-3</v>
      </c>
      <c r="AP161" s="7">
        <f t="shared" si="151"/>
        <v>9.7969055553812114E-3</v>
      </c>
      <c r="AQ161" s="7">
        <f t="shared" si="152"/>
        <v>7.0913929770396499E-3</v>
      </c>
      <c r="AR161" s="1">
        <f t="shared" si="172"/>
        <v>170784.55136872077</v>
      </c>
      <c r="AS161" s="1">
        <f t="shared" si="169"/>
        <v>126292.37346685883</v>
      </c>
      <c r="AT161" s="1">
        <f t="shared" si="170"/>
        <v>29042.393208120866</v>
      </c>
      <c r="AU161" s="1">
        <f t="shared" si="131"/>
        <v>34156.910273744157</v>
      </c>
      <c r="AV161" s="1">
        <f t="shared" si="132"/>
        <v>25258.474693371769</v>
      </c>
      <c r="AW161" s="1">
        <f t="shared" si="133"/>
        <v>5808.4786416241732</v>
      </c>
      <c r="AX161" s="7">
        <f t="shared" si="177"/>
        <v>0.15008262287029683</v>
      </c>
      <c r="AY161" s="7">
        <f t="shared" si="177"/>
        <v>0.59798536323894835</v>
      </c>
      <c r="AZ161" s="7">
        <f t="shared" si="178"/>
        <v>0.44818839626876533</v>
      </c>
      <c r="BA161">
        <f t="shared" si="173"/>
        <v>0.48034968169811149</v>
      </c>
      <c r="BB161">
        <f t="shared" si="174"/>
        <v>2.252479368762775E-3</v>
      </c>
      <c r="BC161">
        <f t="shared" si="174"/>
        <v>3.5758649464801701E-2</v>
      </c>
      <c r="BD161">
        <f t="shared" si="174"/>
        <v>2.0087283854996783E-2</v>
      </c>
      <c r="BE161">
        <f t="shared" si="175"/>
        <v>384.68867846144991</v>
      </c>
      <c r="BF161">
        <f t="shared" si="175"/>
        <v>4516.0447128792284</v>
      </c>
      <c r="BG161">
        <f t="shared" si="175"/>
        <v>583.38279619995444</v>
      </c>
      <c r="BH161">
        <f t="shared" si="153"/>
        <v>538.25415598754614</v>
      </c>
      <c r="BI161">
        <f t="shared" si="179"/>
        <v>538.25415598754626</v>
      </c>
      <c r="BJ161">
        <f t="shared" si="179"/>
        <v>538.25415598754603</v>
      </c>
      <c r="BK161" s="7">
        <f t="shared" si="176"/>
        <v>3.9381204899572059E-2</v>
      </c>
    </row>
    <row r="162" spans="1:63">
      <c r="A162">
        <f t="shared" si="134"/>
        <v>2116</v>
      </c>
      <c r="B162" s="4">
        <f t="shared" si="154"/>
        <v>1285.4977728087356</v>
      </c>
      <c r="C162" s="4">
        <f t="shared" si="155"/>
        <v>3566.838472942135</v>
      </c>
      <c r="D162" s="4">
        <f t="shared" si="156"/>
        <v>6785.3744218675793</v>
      </c>
      <c r="E162" s="11">
        <f t="shared" si="135"/>
        <v>4.2449822542299117E-5</v>
      </c>
      <c r="F162" s="11">
        <f t="shared" si="136"/>
        <v>8.5102535901575597E-5</v>
      </c>
      <c r="G162" s="11">
        <f t="shared" si="137"/>
        <v>1.8789186949231854E-4</v>
      </c>
      <c r="H162" s="4">
        <f t="shared" si="157"/>
        <v>172156.09035188719</v>
      </c>
      <c r="I162" s="4">
        <f t="shared" si="158"/>
        <v>127747.58695908343</v>
      </c>
      <c r="J162" s="4">
        <f t="shared" si="159"/>
        <v>29289.143101684142</v>
      </c>
      <c r="K162" s="4">
        <f t="shared" si="125"/>
        <v>133921.73366098991</v>
      </c>
      <c r="L162" s="4">
        <f t="shared" si="126"/>
        <v>35815.355230737383</v>
      </c>
      <c r="M162" s="4">
        <f t="shared" si="127"/>
        <v>4316.5109661881734</v>
      </c>
      <c r="N162" s="11">
        <f t="shared" si="138"/>
        <v>7.9880251870441121E-3</v>
      </c>
      <c r="O162" s="11">
        <f t="shared" si="139"/>
        <v>1.1436500353077639E-2</v>
      </c>
      <c r="P162" s="11">
        <f t="shared" si="140"/>
        <v>8.3067443441049438E-3</v>
      </c>
      <c r="Q162" s="4">
        <f t="shared" si="141"/>
        <v>6128.5526198556408</v>
      </c>
      <c r="R162" s="4">
        <f t="shared" si="142"/>
        <v>17905.19188295292</v>
      </c>
      <c r="S162" s="4">
        <f t="shared" si="143"/>
        <v>4753.2724835065264</v>
      </c>
      <c r="T162" s="4">
        <f t="shared" si="160"/>
        <v>35.598813886449641</v>
      </c>
      <c r="U162" s="4">
        <f t="shared" si="161"/>
        <v>140.1607052561221</v>
      </c>
      <c r="V162" s="4">
        <f t="shared" si="162"/>
        <v>162.28786438047794</v>
      </c>
      <c r="W162" s="11">
        <f t="shared" si="144"/>
        <v>-1.219247815263802E-2</v>
      </c>
      <c r="X162" s="11">
        <f t="shared" si="145"/>
        <v>-1.3228699347321071E-2</v>
      </c>
      <c r="Y162" s="11">
        <f t="shared" si="146"/>
        <v>-1.2203590333800474E-2</v>
      </c>
      <c r="Z162" s="4">
        <f t="shared" si="171"/>
        <v>9423.5359466627451</v>
      </c>
      <c r="AA162" s="4">
        <f t="shared" si="163"/>
        <v>27611.737001918907</v>
      </c>
      <c r="AB162" s="4">
        <f t="shared" si="164"/>
        <v>4763.9581814670446</v>
      </c>
      <c r="AC162" s="12">
        <f t="shared" si="165"/>
        <v>1.8014632230274523</v>
      </c>
      <c r="AD162" s="12">
        <f t="shared" si="166"/>
        <v>3.8288202075973445</v>
      </c>
      <c r="AE162" s="12">
        <f t="shared" si="167"/>
        <v>1.8093646817917806</v>
      </c>
      <c r="AF162" s="11">
        <f t="shared" si="147"/>
        <v>-2.9039671966837322E-3</v>
      </c>
      <c r="AG162" s="11">
        <f t="shared" si="148"/>
        <v>2.0567434751257441E-3</v>
      </c>
      <c r="AH162" s="11">
        <f t="shared" si="149"/>
        <v>8.257041531207765E-4</v>
      </c>
      <c r="AI162" s="1">
        <f t="shared" si="128"/>
        <v>316401.74195800745</v>
      </c>
      <c r="AJ162" s="1">
        <f t="shared" si="129"/>
        <v>226640.03454837456</v>
      </c>
      <c r="AK162" s="1">
        <f t="shared" si="130"/>
        <v>53461.625255408013</v>
      </c>
      <c r="AL162" s="16">
        <f t="shared" si="180"/>
        <v>44.626918328025425</v>
      </c>
      <c r="AM162" s="16">
        <f t="shared" si="180"/>
        <v>16.190970225061786</v>
      </c>
      <c r="AN162" s="16">
        <f t="shared" si="180"/>
        <v>2.9150887883092969</v>
      </c>
      <c r="AO162" s="7">
        <f t="shared" si="150"/>
        <v>6.2983180497159473E-3</v>
      </c>
      <c r="AP162" s="7">
        <f t="shared" si="151"/>
        <v>9.6989364998274E-3</v>
      </c>
      <c r="AQ162" s="7">
        <f t="shared" si="152"/>
        <v>7.0204790472692532E-3</v>
      </c>
      <c r="AR162" s="1">
        <f t="shared" si="172"/>
        <v>172156.09035188719</v>
      </c>
      <c r="AS162" s="1">
        <f t="shared" si="169"/>
        <v>127747.58695908343</v>
      </c>
      <c r="AT162" s="1">
        <f t="shared" si="170"/>
        <v>29289.143101684142</v>
      </c>
      <c r="AU162" s="1">
        <f t="shared" si="131"/>
        <v>34431.218070377443</v>
      </c>
      <c r="AV162" s="1">
        <f t="shared" si="132"/>
        <v>25549.517391816687</v>
      </c>
      <c r="AW162" s="1">
        <f t="shared" si="133"/>
        <v>5857.8286203368289</v>
      </c>
      <c r="AX162" s="7">
        <f t="shared" si="177"/>
        <v>0.15311712133127009</v>
      </c>
      <c r="AY162" s="7">
        <f t="shared" si="177"/>
        <v>0.60460714899820345</v>
      </c>
      <c r="AZ162" s="7">
        <f t="shared" si="178"/>
        <v>0.45498128189099046</v>
      </c>
      <c r="BA162">
        <f t="shared" si="173"/>
        <v>0.4857665927308274</v>
      </c>
      <c r="BB162">
        <f t="shared" si="174"/>
        <v>2.3444852844774888E-3</v>
      </c>
      <c r="BC162">
        <f t="shared" si="174"/>
        <v>3.6554980461973578E-2</v>
      </c>
      <c r="BD162">
        <f t="shared" si="174"/>
        <v>2.0700796687116895E-2</v>
      </c>
      <c r="BE162">
        <f t="shared" si="175"/>
        <v>403.61742046317653</v>
      </c>
      <c r="BF162">
        <f t="shared" si="175"/>
        <v>4669.8105453535654</v>
      </c>
      <c r="BG162">
        <f t="shared" si="175"/>
        <v>606.30859648783576</v>
      </c>
      <c r="BH162">
        <f t="shared" si="153"/>
        <v>559.45125319253793</v>
      </c>
      <c r="BI162">
        <f t="shared" si="179"/>
        <v>559.45125319253793</v>
      </c>
      <c r="BJ162">
        <f t="shared" si="179"/>
        <v>559.45125319253793</v>
      </c>
      <c r="BK162" s="7">
        <f t="shared" si="176"/>
        <v>3.9282850195219793E-2</v>
      </c>
    </row>
    <row r="163" spans="1:63">
      <c r="A163">
        <f t="shared" si="134"/>
        <v>2117</v>
      </c>
      <c r="B163" s="4">
        <f t="shared" si="154"/>
        <v>1285.549613503453</v>
      </c>
      <c r="C163" s="4">
        <f t="shared" si="155"/>
        <v>3567.126842591374</v>
      </c>
      <c r="D163" s="4">
        <f t="shared" si="156"/>
        <v>6786.5855927186431</v>
      </c>
      <c r="E163" s="11">
        <f t="shared" si="135"/>
        <v>4.0327331415184157E-5</v>
      </c>
      <c r="F163" s="11">
        <f t="shared" si="136"/>
        <v>8.0847409106496815E-5</v>
      </c>
      <c r="G163" s="11">
        <f t="shared" si="137"/>
        <v>1.784972760177026E-4</v>
      </c>
      <c r="H163" s="4">
        <f t="shared" si="157"/>
        <v>173523.68289191893</v>
      </c>
      <c r="I163" s="4">
        <f t="shared" si="158"/>
        <v>129202.53610683259</v>
      </c>
      <c r="J163" s="4">
        <f t="shared" si="159"/>
        <v>29534.665599606415</v>
      </c>
      <c r="K163" s="4">
        <f t="shared" si="125"/>
        <v>134980.15251159566</v>
      </c>
      <c r="L163" s="4">
        <f t="shared" si="126"/>
        <v>36220.336928913959</v>
      </c>
      <c r="M163" s="4">
        <f t="shared" si="127"/>
        <v>4351.9182357759228</v>
      </c>
      <c r="N163" s="11">
        <f t="shared" si="138"/>
        <v>7.9032642549643484E-3</v>
      </c>
      <c r="O163" s="11">
        <f t="shared" si="139"/>
        <v>1.1307487963403196E-2</v>
      </c>
      <c r="P163" s="11">
        <f t="shared" si="140"/>
        <v>8.2027521452161523E-3</v>
      </c>
      <c r="Q163" s="4">
        <f t="shared" si="141"/>
        <v>6101.9214614323973</v>
      </c>
      <c r="R163" s="4">
        <f t="shared" si="142"/>
        <v>17869.558496452086</v>
      </c>
      <c r="S163" s="4">
        <f t="shared" si="143"/>
        <v>4734.6245592335363</v>
      </c>
      <c r="T163" s="4">
        <f t="shared" si="160"/>
        <v>35.164776125879278</v>
      </c>
      <c r="U163" s="4">
        <f t="shared" si="161"/>
        <v>138.30656142598036</v>
      </c>
      <c r="V163" s="4">
        <f t="shared" si="162"/>
        <v>160.30736976743123</v>
      </c>
      <c r="W163" s="11">
        <f t="shared" si="144"/>
        <v>-1.219247815263802E-2</v>
      </c>
      <c r="X163" s="11">
        <f t="shared" si="145"/>
        <v>-1.3228699347321071E-2</v>
      </c>
      <c r="Y163" s="11">
        <f t="shared" si="146"/>
        <v>-1.2203590333800474E-2</v>
      </c>
      <c r="Z163" s="4">
        <f t="shared" si="171"/>
        <v>9322.7418988720929</v>
      </c>
      <c r="AA163" s="4">
        <f t="shared" si="163"/>
        <v>27162.208627421409</v>
      </c>
      <c r="AB163" s="4">
        <f t="shared" si="164"/>
        <v>4691.2512013420937</v>
      </c>
      <c r="AC163" s="12">
        <f t="shared" si="165"/>
        <v>1.7962318329217484</v>
      </c>
      <c r="AD163" s="12">
        <f t="shared" si="166"/>
        <v>3.83669510857675</v>
      </c>
      <c r="AE163" s="12">
        <f t="shared" si="167"/>
        <v>1.8108586817240462</v>
      </c>
      <c r="AF163" s="11">
        <f t="shared" si="147"/>
        <v>-2.9039671966837322E-3</v>
      </c>
      <c r="AG163" s="11">
        <f t="shared" si="148"/>
        <v>2.0567434751257441E-3</v>
      </c>
      <c r="AH163" s="11">
        <f t="shared" si="149"/>
        <v>8.257041531207765E-4</v>
      </c>
      <c r="AI163" s="1">
        <f t="shared" si="128"/>
        <v>319192.78583258414</v>
      </c>
      <c r="AJ163" s="1">
        <f t="shared" si="129"/>
        <v>229525.54848535379</v>
      </c>
      <c r="AK163" s="1">
        <f t="shared" si="130"/>
        <v>53973.291350204039</v>
      </c>
      <c r="AL163" s="16">
        <f t="shared" ref="AL163:AN178" si="181">AL162*(1+AO163)</f>
        <v>44.905182107981943</v>
      </c>
      <c r="AM163" s="16">
        <f t="shared" si="181"/>
        <v>16.346435065224423</v>
      </c>
      <c r="AN163" s="16">
        <f t="shared" si="181"/>
        <v>2.9353494548709596</v>
      </c>
      <c r="AO163" s="7">
        <f t="shared" si="150"/>
        <v>6.2353348692187876E-3</v>
      </c>
      <c r="AP163" s="7">
        <f t="shared" si="151"/>
        <v>9.6019471348291266E-3</v>
      </c>
      <c r="AQ163" s="7">
        <f t="shared" si="152"/>
        <v>6.9502742567965608E-3</v>
      </c>
      <c r="AR163" s="1">
        <f t="shared" si="172"/>
        <v>173523.68289191893</v>
      </c>
      <c r="AS163" s="1">
        <f t="shared" si="169"/>
        <v>129202.53610683259</v>
      </c>
      <c r="AT163" s="1">
        <f t="shared" si="170"/>
        <v>29534.665599606415</v>
      </c>
      <c r="AU163" s="1">
        <f t="shared" si="131"/>
        <v>34704.736578383789</v>
      </c>
      <c r="AV163" s="1">
        <f t="shared" si="132"/>
        <v>25840.507221366519</v>
      </c>
      <c r="AW163" s="1">
        <f t="shared" si="133"/>
        <v>5906.9331199212829</v>
      </c>
      <c r="AX163" s="7">
        <f t="shared" si="177"/>
        <v>0.1561891712160641</v>
      </c>
      <c r="AY163" s="7">
        <f t="shared" si="177"/>
        <v>0.61116722777997423</v>
      </c>
      <c r="AZ163" s="7">
        <f t="shared" si="178"/>
        <v>0.4617667382095122</v>
      </c>
      <c r="BA163">
        <f t="shared" si="173"/>
        <v>0.49113385875125465</v>
      </c>
      <c r="BB163">
        <f t="shared" si="174"/>
        <v>2.4395057205160988E-3</v>
      </c>
      <c r="BC163">
        <f t="shared" si="174"/>
        <v>3.7352538031225894E-2</v>
      </c>
      <c r="BD163">
        <f t="shared" si="174"/>
        <v>2.1322852051665217E-2</v>
      </c>
      <c r="BE163">
        <f t="shared" si="175"/>
        <v>423.31201705985774</v>
      </c>
      <c r="BF163">
        <f t="shared" si="175"/>
        <v>4826.0426436613006</v>
      </c>
      <c r="BG163">
        <f t="shared" si="175"/>
        <v>629.76330497581375</v>
      </c>
      <c r="BH163">
        <f t="shared" si="153"/>
        <v>581.42809296322844</v>
      </c>
      <c r="BI163">
        <f t="shared" si="179"/>
        <v>581.42809296322844</v>
      </c>
      <c r="BJ163">
        <f t="shared" si="179"/>
        <v>581.42809296322855</v>
      </c>
      <c r="BK163" s="7">
        <f t="shared" si="176"/>
        <v>3.9185429945253175E-2</v>
      </c>
    </row>
    <row r="164" spans="1:63">
      <c r="A164">
        <f t="shared" si="134"/>
        <v>2118</v>
      </c>
      <c r="B164" s="4">
        <f t="shared" si="154"/>
        <v>1285.5988641495019</v>
      </c>
      <c r="C164" s="4">
        <f t="shared" si="155"/>
        <v>3567.4008159063933</v>
      </c>
      <c r="D164" s="4">
        <f t="shared" si="156"/>
        <v>6787.7364104083163</v>
      </c>
      <c r="E164" s="11">
        <f t="shared" si="135"/>
        <v>3.8310964844424948E-5</v>
      </c>
      <c r="F164" s="11">
        <f t="shared" si="136"/>
        <v>7.6805038651171965E-5</v>
      </c>
      <c r="G164" s="11">
        <f t="shared" si="137"/>
        <v>1.6957241221681745E-4</v>
      </c>
      <c r="H164" s="4">
        <f t="shared" si="157"/>
        <v>174887.20794785148</v>
      </c>
      <c r="I164" s="4">
        <f t="shared" si="158"/>
        <v>130657.09366154236</v>
      </c>
      <c r="J164" s="4">
        <f t="shared" si="159"/>
        <v>29778.945671248501</v>
      </c>
      <c r="K164" s="4">
        <f t="shared" si="125"/>
        <v>136035.59619162351</v>
      </c>
      <c r="L164" s="4">
        <f t="shared" si="126"/>
        <v>36625.291186503651</v>
      </c>
      <c r="M164" s="4">
        <f t="shared" si="127"/>
        <v>4387.1688396127847</v>
      </c>
      <c r="N164" s="11">
        <f t="shared" si="138"/>
        <v>7.8192509075523109E-3</v>
      </c>
      <c r="O164" s="11">
        <f t="shared" si="139"/>
        <v>1.1180300679821231E-2</v>
      </c>
      <c r="P164" s="11">
        <f t="shared" si="140"/>
        <v>8.1000151949264243E-3</v>
      </c>
      <c r="Q164" s="4">
        <f t="shared" si="141"/>
        <v>6074.8873650659307</v>
      </c>
      <c r="R164" s="4">
        <f t="shared" si="142"/>
        <v>17831.681051764241</v>
      </c>
      <c r="S164" s="4">
        <f t="shared" si="143"/>
        <v>4715.527145174332</v>
      </c>
      <c r="T164" s="4">
        <f t="shared" si="160"/>
        <v>34.736030361222092</v>
      </c>
      <c r="U164" s="4">
        <f t="shared" si="161"/>
        <v>136.47694550711427</v>
      </c>
      <c r="V164" s="4">
        <f t="shared" si="162"/>
        <v>158.35104429930041</v>
      </c>
      <c r="W164" s="11">
        <f t="shared" si="144"/>
        <v>-1.219247815263802E-2</v>
      </c>
      <c r="X164" s="11">
        <f t="shared" si="145"/>
        <v>-1.3228699347321071E-2</v>
      </c>
      <c r="Y164" s="11">
        <f t="shared" si="146"/>
        <v>-1.2203590333800474E-2</v>
      </c>
      <c r="Z164" s="4">
        <f t="shared" si="171"/>
        <v>9221.7020238215046</v>
      </c>
      <c r="AA164" s="4">
        <f t="shared" si="163"/>
        <v>26713.222877989843</v>
      </c>
      <c r="AB164" s="4">
        <f t="shared" si="164"/>
        <v>4618.4802385302573</v>
      </c>
      <c r="AC164" s="12">
        <f t="shared" si="165"/>
        <v>1.7910156346013044</v>
      </c>
      <c r="AD164" s="12">
        <f t="shared" si="166"/>
        <v>3.8445862062073619</v>
      </c>
      <c r="AE164" s="12">
        <f t="shared" si="167"/>
        <v>1.8123539152582606</v>
      </c>
      <c r="AF164" s="11">
        <f t="shared" si="147"/>
        <v>-2.9039671966837322E-3</v>
      </c>
      <c r="AG164" s="11">
        <f t="shared" si="148"/>
        <v>2.0567434751257441E-3</v>
      </c>
      <c r="AH164" s="11">
        <f t="shared" si="149"/>
        <v>8.257041531207765E-4</v>
      </c>
      <c r="AI164" s="1">
        <f t="shared" si="128"/>
        <v>321978.24382770952</v>
      </c>
      <c r="AJ164" s="1">
        <f t="shared" si="129"/>
        <v>232413.50085818494</v>
      </c>
      <c r="AK164" s="1">
        <f t="shared" si="130"/>
        <v>54482.89533510492</v>
      </c>
      <c r="AL164" s="16">
        <f t="shared" si="181"/>
        <v>45.182380967310401</v>
      </c>
      <c r="AM164" s="16">
        <f t="shared" si="181"/>
        <v>16.501823094510232</v>
      </c>
      <c r="AN164" s="16">
        <f t="shared" si="181"/>
        <v>2.9555469237843419</v>
      </c>
      <c r="AO164" s="7">
        <f t="shared" si="150"/>
        <v>6.1729815205265994E-3</v>
      </c>
      <c r="AP164" s="7">
        <f t="shared" si="151"/>
        <v>9.5059276634808353E-3</v>
      </c>
      <c r="AQ164" s="7">
        <f t="shared" si="152"/>
        <v>6.8807715142285954E-3</v>
      </c>
      <c r="AR164" s="1">
        <f t="shared" si="172"/>
        <v>174887.20794785148</v>
      </c>
      <c r="AS164" s="1">
        <f t="shared" si="169"/>
        <v>130657.09366154236</v>
      </c>
      <c r="AT164" s="1">
        <f t="shared" si="170"/>
        <v>29778.945671248501</v>
      </c>
      <c r="AU164" s="1">
        <f t="shared" si="131"/>
        <v>34977.441589570299</v>
      </c>
      <c r="AV164" s="1">
        <f t="shared" si="132"/>
        <v>26131.418732308473</v>
      </c>
      <c r="AW164" s="1">
        <f t="shared" si="133"/>
        <v>5955.7891342497005</v>
      </c>
      <c r="AX164" s="7">
        <f t="shared" si="177"/>
        <v>0.15929865384224565</v>
      </c>
      <c r="AY164" s="7">
        <f t="shared" si="177"/>
        <v>0.61766409912752673</v>
      </c>
      <c r="AZ164" s="7">
        <f t="shared" si="178"/>
        <v>0.46854233492391145</v>
      </c>
      <c r="BA164">
        <f t="shared" si="173"/>
        <v>0.4964504683970129</v>
      </c>
      <c r="BB164">
        <f t="shared" si="174"/>
        <v>2.5376061115951606E-3</v>
      </c>
      <c r="BC164">
        <f t="shared" si="174"/>
        <v>3.8150893935101918E-2</v>
      </c>
      <c r="BD164">
        <f t="shared" si="174"/>
        <v>2.1953191961595082E-2</v>
      </c>
      <c r="BE164">
        <f t="shared" si="175"/>
        <v>443.79484772828164</v>
      </c>
      <c r="BF164">
        <f t="shared" si="175"/>
        <v>4984.6849221501798</v>
      </c>
      <c r="BG164">
        <f t="shared" si="175"/>
        <v>653.74291073482925</v>
      </c>
      <c r="BH164">
        <f t="shared" si="153"/>
        <v>604.21160276824116</v>
      </c>
      <c r="BI164">
        <f t="shared" si="179"/>
        <v>604.21160276824105</v>
      </c>
      <c r="BJ164">
        <f t="shared" si="179"/>
        <v>604.21160276824128</v>
      </c>
      <c r="BK164" s="7">
        <f t="shared" si="176"/>
        <v>3.9088946525800389E-2</v>
      </c>
    </row>
    <row r="165" spans="1:63">
      <c r="A165">
        <f t="shared" si="134"/>
        <v>2119</v>
      </c>
      <c r="B165" s="4">
        <f t="shared" si="154"/>
        <v>1285.645654055746</v>
      </c>
      <c r="C165" s="4">
        <f t="shared" si="155"/>
        <v>3567.6611105460656</v>
      </c>
      <c r="D165" s="4">
        <f t="shared" si="156"/>
        <v>6788.8298726030907</v>
      </c>
      <c r="E165" s="11">
        <f t="shared" si="135"/>
        <v>3.6395416602203696E-5</v>
      </c>
      <c r="F165" s="11">
        <f t="shared" si="136"/>
        <v>7.2964786718613365E-5</v>
      </c>
      <c r="G165" s="11">
        <f t="shared" si="137"/>
        <v>1.6109379160597658E-4</v>
      </c>
      <c r="H165" s="4">
        <f t="shared" si="157"/>
        <v>176246.54547577247</v>
      </c>
      <c r="I165" s="4">
        <f t="shared" si="158"/>
        <v>132111.1362325926</v>
      </c>
      <c r="J165" s="4">
        <f t="shared" si="159"/>
        <v>30021.969163001679</v>
      </c>
      <c r="K165" s="4">
        <f t="shared" si="125"/>
        <v>137087.96426120875</v>
      </c>
      <c r="L165" s="4">
        <f t="shared" si="126"/>
        <v>37030.180877345636</v>
      </c>
      <c r="M165" s="4">
        <f t="shared" si="127"/>
        <v>4422.2597599857272</v>
      </c>
      <c r="N165" s="11">
        <f t="shared" si="138"/>
        <v>7.7359757228749881E-3</v>
      </c>
      <c r="O165" s="11">
        <f t="shared" si="139"/>
        <v>1.1054920731693452E-2</v>
      </c>
      <c r="P165" s="11">
        <f t="shared" si="140"/>
        <v>7.9985342839095086E-3</v>
      </c>
      <c r="Q165" s="4">
        <f t="shared" si="141"/>
        <v>6047.4617189215287</v>
      </c>
      <c r="R165" s="4">
        <f t="shared" si="142"/>
        <v>17791.609246403223</v>
      </c>
      <c r="S165" s="4">
        <f t="shared" si="143"/>
        <v>4695.9941763389434</v>
      </c>
      <c r="T165" s="4">
        <f t="shared" si="160"/>
        <v>34.312512069933518</v>
      </c>
      <c r="U165" s="4">
        <f t="shared" si="161"/>
        <v>134.67153302715994</v>
      </c>
      <c r="V165" s="4">
        <f t="shared" si="162"/>
        <v>156.41859302574227</v>
      </c>
      <c r="W165" s="11">
        <f t="shared" si="144"/>
        <v>-1.219247815263802E-2</v>
      </c>
      <c r="X165" s="11">
        <f t="shared" si="145"/>
        <v>-1.3228699347321071E-2</v>
      </c>
      <c r="Y165" s="11">
        <f t="shared" si="146"/>
        <v>-1.2203590333800474E-2</v>
      </c>
      <c r="Z165" s="4">
        <f t="shared" si="171"/>
        <v>9120.4514996784419</v>
      </c>
      <c r="AA165" s="4">
        <f t="shared" si="163"/>
        <v>26265.113725187035</v>
      </c>
      <c r="AB165" s="4">
        <f t="shared" si="164"/>
        <v>4545.6959711811523</v>
      </c>
      <c r="AC165" s="12">
        <f t="shared" si="165"/>
        <v>1.7858145839496746</v>
      </c>
      <c r="AD165" s="12">
        <f t="shared" si="166"/>
        <v>3.8524935338015371</v>
      </c>
      <c r="AE165" s="12">
        <f t="shared" si="167"/>
        <v>1.813850383413014</v>
      </c>
      <c r="AF165" s="11">
        <f t="shared" si="147"/>
        <v>-2.9039671966837322E-3</v>
      </c>
      <c r="AG165" s="11">
        <f t="shared" si="148"/>
        <v>2.0567434751257441E-3</v>
      </c>
      <c r="AH165" s="11">
        <f t="shared" si="149"/>
        <v>8.257041531207765E-4</v>
      </c>
      <c r="AI165" s="1">
        <f t="shared" si="128"/>
        <v>324757.86103450891</v>
      </c>
      <c r="AJ165" s="1">
        <f t="shared" si="129"/>
        <v>235303.5695046749</v>
      </c>
      <c r="AK165" s="1">
        <f t="shared" si="130"/>
        <v>54990.394935844131</v>
      </c>
      <c r="AL165" s="16">
        <f t="shared" si="181"/>
        <v>45.45850187004735</v>
      </c>
      <c r="AM165" s="16">
        <f t="shared" si="181"/>
        <v>16.657119579795687</v>
      </c>
      <c r="AN165" s="16">
        <f t="shared" si="181"/>
        <v>2.9756800024356616</v>
      </c>
      <c r="AO165" s="7">
        <f t="shared" si="150"/>
        <v>6.1112517053213333E-3</v>
      </c>
      <c r="AP165" s="7">
        <f t="shared" si="151"/>
        <v>9.4108683868460268E-3</v>
      </c>
      <c r="AQ165" s="7">
        <f t="shared" si="152"/>
        <v>6.8119637990863091E-3</v>
      </c>
      <c r="AR165" s="1">
        <f t="shared" si="172"/>
        <v>176246.54547577247</v>
      </c>
      <c r="AS165" s="1">
        <f t="shared" si="169"/>
        <v>132111.1362325926</v>
      </c>
      <c r="AT165" s="1">
        <f t="shared" si="170"/>
        <v>30021.969163001679</v>
      </c>
      <c r="AU165" s="1">
        <f t="shared" si="131"/>
        <v>35249.309095154495</v>
      </c>
      <c r="AV165" s="1">
        <f t="shared" si="132"/>
        <v>26422.227246518523</v>
      </c>
      <c r="AW165" s="1">
        <f t="shared" si="133"/>
        <v>6004.3938326003363</v>
      </c>
      <c r="AX165" s="7">
        <f t="shared" si="177"/>
        <v>0.16244543634407294</v>
      </c>
      <c r="AY165" s="7">
        <f t="shared" si="177"/>
        <v>0.62409635767571503</v>
      </c>
      <c r="AZ165" s="7">
        <f t="shared" si="178"/>
        <v>0.47530567662111117</v>
      </c>
      <c r="BA165">
        <f t="shared" si="173"/>
        <v>0.50171549889907952</v>
      </c>
      <c r="BB165">
        <f t="shared" si="174"/>
        <v>2.6388519789016253E-3</v>
      </c>
      <c r="BC165">
        <f t="shared" si="174"/>
        <v>3.8949626366409404E-2</v>
      </c>
      <c r="BD165">
        <f t="shared" si="174"/>
        <v>2.2591548622825232E-2</v>
      </c>
      <c r="BE165">
        <f t="shared" si="175"/>
        <v>465.08854530331746</v>
      </c>
      <c r="BF165">
        <f t="shared" si="175"/>
        <v>5145.6793951012933</v>
      </c>
      <c r="BG165">
        <f t="shared" si="175"/>
        <v>678.24277609891215</v>
      </c>
      <c r="BH165">
        <f t="shared" si="153"/>
        <v>627.8295977991171</v>
      </c>
      <c r="BI165">
        <f t="shared" si="179"/>
        <v>627.8295977991171</v>
      </c>
      <c r="BJ165">
        <f t="shared" si="179"/>
        <v>627.8295977991171</v>
      </c>
      <c r="BK165" s="7">
        <f t="shared" si="176"/>
        <v>3.8993401471376171E-2</v>
      </c>
    </row>
    <row r="166" spans="1:63">
      <c r="A166">
        <f t="shared" si="134"/>
        <v>2120</v>
      </c>
      <c r="B166" s="4">
        <f t="shared" si="154"/>
        <v>1285.6901060844691</v>
      </c>
      <c r="C166" s="4">
        <f t="shared" si="155"/>
        <v>3567.9084084964798</v>
      </c>
      <c r="D166" s="4">
        <f t="shared" si="156"/>
        <v>6789.868829030599</v>
      </c>
      <c r="E166" s="11">
        <f t="shared" si="135"/>
        <v>3.4575645772093508E-5</v>
      </c>
      <c r="F166" s="11">
        <f t="shared" si="136"/>
        <v>6.931654738268269E-5</v>
      </c>
      <c r="G166" s="11">
        <f t="shared" si="137"/>
        <v>1.5303910202567775E-4</v>
      </c>
      <c r="H166" s="4">
        <f t="shared" si="157"/>
        <v>177601.57645746399</v>
      </c>
      <c r="I166" s="4">
        <f t="shared" si="158"/>
        <v>133564.54419657719</v>
      </c>
      <c r="J166" s="4">
        <f t="shared" si="159"/>
        <v>30263.722804468871</v>
      </c>
      <c r="K166" s="4">
        <f t="shared" si="125"/>
        <v>138137.15732661606</v>
      </c>
      <c r="L166" s="4">
        <f t="shared" si="126"/>
        <v>37434.96998928328</v>
      </c>
      <c r="M166" s="4">
        <f t="shared" si="127"/>
        <v>4457.1881381675639</v>
      </c>
      <c r="N166" s="11">
        <f t="shared" si="138"/>
        <v>7.6534294681636084E-3</v>
      </c>
      <c r="O166" s="11">
        <f t="shared" si="139"/>
        <v>1.0931329589731753E-2</v>
      </c>
      <c r="P166" s="11">
        <f t="shared" si="140"/>
        <v>7.8983099314702265E-3</v>
      </c>
      <c r="Q166" s="4">
        <f t="shared" si="141"/>
        <v>6019.6558075673929</v>
      </c>
      <c r="R166" s="4">
        <f t="shared" si="142"/>
        <v>17749.392786643264</v>
      </c>
      <c r="S166" s="4">
        <f t="shared" si="143"/>
        <v>4676.0394757641352</v>
      </c>
      <c r="T166" s="4">
        <f t="shared" si="160"/>
        <v>33.894157516158728</v>
      </c>
      <c r="U166" s="4">
        <f t="shared" si="161"/>
        <v>132.89000380610082</v>
      </c>
      <c r="V166" s="4">
        <f t="shared" si="162"/>
        <v>154.50972459586666</v>
      </c>
      <c r="W166" s="11">
        <f t="shared" si="144"/>
        <v>-1.219247815263802E-2</v>
      </c>
      <c r="X166" s="11">
        <f t="shared" si="145"/>
        <v>-1.3228699347321071E-2</v>
      </c>
      <c r="Y166" s="11">
        <f t="shared" si="146"/>
        <v>-1.2203590333800474E-2</v>
      </c>
      <c r="Z166" s="4">
        <f t="shared" si="171"/>
        <v>9019.0250030265925</v>
      </c>
      <c r="AA166" s="4">
        <f t="shared" si="163"/>
        <v>25818.202274902011</v>
      </c>
      <c r="AB166" s="4">
        <f t="shared" si="164"/>
        <v>4472.9477722798001</v>
      </c>
      <c r="AC166" s="12">
        <f t="shared" si="165"/>
        <v>1.7806286369785254</v>
      </c>
      <c r="AD166" s="12">
        <f t="shared" si="166"/>
        <v>3.8604171247401475</v>
      </c>
      <c r="AE166" s="12">
        <f t="shared" si="167"/>
        <v>1.8153480872077379</v>
      </c>
      <c r="AF166" s="11">
        <f t="shared" si="147"/>
        <v>-2.9039671966837322E-3</v>
      </c>
      <c r="AG166" s="11">
        <f t="shared" si="148"/>
        <v>2.0567434751257441E-3</v>
      </c>
      <c r="AH166" s="11">
        <f t="shared" si="149"/>
        <v>8.257041531207765E-4</v>
      </c>
      <c r="AI166" s="1">
        <f t="shared" si="128"/>
        <v>327531.38402621256</v>
      </c>
      <c r="AJ166" s="1">
        <f t="shared" si="129"/>
        <v>238195.43980072596</v>
      </c>
      <c r="AK166" s="1">
        <f t="shared" si="130"/>
        <v>55495.749274860056</v>
      </c>
      <c r="AL166" s="16">
        <f t="shared" si="181"/>
        <v>45.733532133651281</v>
      </c>
      <c r="AM166" s="16">
        <f t="shared" si="181"/>
        <v>16.812309960264404</v>
      </c>
      <c r="AN166" s="16">
        <f t="shared" si="181"/>
        <v>2.9957475246453757</v>
      </c>
      <c r="AO166" s="7">
        <f t="shared" si="150"/>
        <v>6.0501391882681202E-3</v>
      </c>
      <c r="AP166" s="7">
        <f t="shared" si="151"/>
        <v>9.3167597029775659E-3</v>
      </c>
      <c r="AQ166" s="7">
        <f t="shared" si="152"/>
        <v>6.7438441610954457E-3</v>
      </c>
      <c r="AR166" s="1">
        <f t="shared" si="172"/>
        <v>177601.57645746399</v>
      </c>
      <c r="AS166" s="1">
        <f t="shared" si="169"/>
        <v>133564.54419657719</v>
      </c>
      <c r="AT166" s="1">
        <f t="shared" si="170"/>
        <v>30263.722804468871</v>
      </c>
      <c r="AU166" s="1">
        <f t="shared" si="131"/>
        <v>35520.3152914928</v>
      </c>
      <c r="AV166" s="1">
        <f t="shared" si="132"/>
        <v>26712.908839315438</v>
      </c>
      <c r="AW166" s="1">
        <f t="shared" si="133"/>
        <v>6052.7445608937742</v>
      </c>
      <c r="AX166" s="7">
        <f t="shared" si="177"/>
        <v>0.16562937156097893</v>
      </c>
      <c r="AY166" s="7">
        <f t="shared" si="177"/>
        <v>0.63046269215798678</v>
      </c>
      <c r="AZ166" s="7">
        <f t="shared" si="178"/>
        <v>0.48205440560300961</v>
      </c>
      <c r="BA166">
        <f t="shared" si="173"/>
        <v>0.50692811493375001</v>
      </c>
      <c r="BB166">
        <f t="shared" si="174"/>
        <v>2.7433088723684816E-3</v>
      </c>
      <c r="BC166">
        <f t="shared" si="174"/>
        <v>3.9748320620309641E-2</v>
      </c>
      <c r="BD166">
        <f t="shared" si="174"/>
        <v>2.3237644996127092E-2</v>
      </c>
      <c r="BE166">
        <f t="shared" si="175"/>
        <v>487.21598044239022</v>
      </c>
      <c r="BF166">
        <f t="shared" si="175"/>
        <v>5308.9663262310678</v>
      </c>
      <c r="BG166">
        <f t="shared" si="175"/>
        <v>703.25764679144345</v>
      </c>
      <c r="BH166">
        <f t="shared" si="153"/>
        <v>652.31080936171077</v>
      </c>
      <c r="BI166">
        <f t="shared" si="179"/>
        <v>652.31080936171077</v>
      </c>
      <c r="BJ166">
        <f t="shared" si="179"/>
        <v>652.31080936171077</v>
      </c>
      <c r="BK166" s="7">
        <f t="shared" si="176"/>
        <v>3.8898795508633927E-2</v>
      </c>
    </row>
    <row r="167" spans="1:63">
      <c r="A167">
        <f t="shared" si="134"/>
        <v>2121</v>
      </c>
      <c r="B167" s="4">
        <f t="shared" si="154"/>
        <v>1285.7323369718658</v>
      </c>
      <c r="C167" s="4">
        <f t="shared" si="155"/>
        <v>3568.1433578341216</v>
      </c>
      <c r="D167" s="4">
        <f t="shared" si="156"/>
        <v>6790.8559886876428</v>
      </c>
      <c r="E167" s="11">
        <f t="shared" si="135"/>
        <v>3.284686348348883E-5</v>
      </c>
      <c r="F167" s="11">
        <f t="shared" si="136"/>
        <v>6.5850720013548554E-5</v>
      </c>
      <c r="G167" s="11">
        <f t="shared" si="137"/>
        <v>1.4538714692439384E-4</v>
      </c>
      <c r="H167" s="4">
        <f t="shared" si="157"/>
        <v>178952.18292906912</v>
      </c>
      <c r="I167" s="4">
        <f t="shared" si="158"/>
        <v>135017.20160077102</v>
      </c>
      <c r="J167" s="4">
        <f t="shared" si="159"/>
        <v>30504.194212401737</v>
      </c>
      <c r="K167" s="4">
        <f t="shared" si="125"/>
        <v>139183.07705516234</v>
      </c>
      <c r="L167" s="4">
        <f t="shared" si="126"/>
        <v>37839.623597053862</v>
      </c>
      <c r="M167" s="4">
        <f t="shared" si="127"/>
        <v>4491.9512743630985</v>
      </c>
      <c r="N167" s="11">
        <f t="shared" si="138"/>
        <v>7.5716030993260297E-3</v>
      </c>
      <c r="O167" s="11">
        <f t="shared" si="139"/>
        <v>1.0809508005120039E-2</v>
      </c>
      <c r="P167" s="11">
        <f t="shared" si="140"/>
        <v>7.7993423472195733E-3</v>
      </c>
      <c r="Q167" s="4">
        <f t="shared" si="141"/>
        <v>5991.4808109152</v>
      </c>
      <c r="R167" s="4">
        <f t="shared" si="142"/>
        <v>17705.081337463595</v>
      </c>
      <c r="S167" s="4">
        <f t="shared" si="143"/>
        <v>4655.6767501442937</v>
      </c>
      <c r="T167" s="4">
        <f t="shared" si="160"/>
        <v>33.480903741140892</v>
      </c>
      <c r="U167" s="4">
        <f t="shared" si="161"/>
        <v>131.13204189948556</v>
      </c>
      <c r="V167" s="4">
        <f t="shared" si="162"/>
        <v>152.62415121431036</v>
      </c>
      <c r="W167" s="11">
        <f t="shared" si="144"/>
        <v>-1.219247815263802E-2</v>
      </c>
      <c r="X167" s="11">
        <f t="shared" si="145"/>
        <v>-1.3228699347321071E-2</v>
      </c>
      <c r="Y167" s="11">
        <f t="shared" si="146"/>
        <v>-1.2203590333800474E-2</v>
      </c>
      <c r="Z167" s="4">
        <f t="shared" si="171"/>
        <v>8917.4567037532524</v>
      </c>
      <c r="AA167" s="4">
        <f t="shared" si="163"/>
        <v>25372.796679005445</v>
      </c>
      <c r="AB167" s="4">
        <f t="shared" si="164"/>
        <v>4400.2836721223321</v>
      </c>
      <c r="AC167" s="12">
        <f t="shared" si="165"/>
        <v>1.7754577498272641</v>
      </c>
      <c r="AD167" s="12">
        <f t="shared" si="166"/>
        <v>3.8683570124727207</v>
      </c>
      <c r="AE167" s="12">
        <f t="shared" si="167"/>
        <v>1.8168470276627051</v>
      </c>
      <c r="AF167" s="11">
        <f t="shared" si="147"/>
        <v>-2.9039671966837322E-3</v>
      </c>
      <c r="AG167" s="11">
        <f t="shared" si="148"/>
        <v>2.0567434751257441E-3</v>
      </c>
      <c r="AH167" s="11">
        <f t="shared" si="149"/>
        <v>8.257041531207765E-4</v>
      </c>
      <c r="AI167" s="1">
        <f t="shared" si="128"/>
        <v>330298.56091508409</v>
      </c>
      <c r="AJ167" s="1">
        <f t="shared" si="129"/>
        <v>241088.8046599688</v>
      </c>
      <c r="AK167" s="1">
        <f t="shared" si="130"/>
        <v>55998.91890826782</v>
      </c>
      <c r="AL167" s="16">
        <f t="shared" si="181"/>
        <v>46.007459426281208</v>
      </c>
      <c r="AM167" s="16">
        <f t="shared" si="181"/>
        <v>16.967379849696645</v>
      </c>
      <c r="AN167" s="16">
        <f t="shared" si="181"/>
        <v>3.01574835055305</v>
      </c>
      <c r="AO167" s="7">
        <f t="shared" si="150"/>
        <v>5.9896377963854393E-3</v>
      </c>
      <c r="AP167" s="7">
        <f t="shared" si="151"/>
        <v>9.2235921059477897E-3</v>
      </c>
      <c r="AQ167" s="7">
        <f t="shared" si="152"/>
        <v>6.6764057194844909E-3</v>
      </c>
      <c r="AR167" s="1">
        <f t="shared" si="172"/>
        <v>178952.18292906912</v>
      </c>
      <c r="AS167" s="1">
        <f t="shared" si="169"/>
        <v>135017.20160077102</v>
      </c>
      <c r="AT167" s="1">
        <f t="shared" si="170"/>
        <v>30504.194212401737</v>
      </c>
      <c r="AU167" s="1">
        <f t="shared" si="131"/>
        <v>35790.436585813826</v>
      </c>
      <c r="AV167" s="1">
        <f t="shared" si="132"/>
        <v>27003.440320154205</v>
      </c>
      <c r="AW167" s="1">
        <f t="shared" si="133"/>
        <v>6100.8388424803479</v>
      </c>
      <c r="AX167" s="7">
        <f t="shared" si="177"/>
        <v>0.1688502979327601</v>
      </c>
      <c r="AY167" s="7">
        <f t="shared" si="177"/>
        <v>0.63676188423109226</v>
      </c>
      <c r="AZ167" s="7">
        <f t="shared" si="178"/>
        <v>0.48878620457631017</v>
      </c>
      <c r="BA167">
        <f t="shared" si="173"/>
        <v>0.51208756729892435</v>
      </c>
      <c r="BB167">
        <f t="shared" si="174"/>
        <v>2.8510423111981851E-3</v>
      </c>
      <c r="BC167">
        <f t="shared" si="174"/>
        <v>4.05465697209531E-2</v>
      </c>
      <c r="BD167">
        <f t="shared" si="174"/>
        <v>2.3891195378411455E-2</v>
      </c>
      <c r="BE167">
        <f t="shared" si="175"/>
        <v>510.20024521205363</v>
      </c>
      <c r="BF167">
        <f t="shared" si="175"/>
        <v>5474.4843782336429</v>
      </c>
      <c r="BG167">
        <f t="shared" si="175"/>
        <v>728.78166378949788</v>
      </c>
      <c r="BH167">
        <f t="shared" si="153"/>
        <v>677.68491414314349</v>
      </c>
      <c r="BI167">
        <f t="shared" si="179"/>
        <v>677.68491414314337</v>
      </c>
      <c r="BJ167">
        <f t="shared" si="179"/>
        <v>677.68491414314349</v>
      </c>
      <c r="BK167" s="7">
        <f t="shared" si="176"/>
        <v>3.8805128590325227E-2</v>
      </c>
    </row>
    <row r="168" spans="1:63">
      <c r="A168">
        <f t="shared" si="134"/>
        <v>2122</v>
      </c>
      <c r="B168" s="4">
        <f t="shared" si="154"/>
        <v>1285.7724576326871</v>
      </c>
      <c r="C168" s="4">
        <f t="shared" si="155"/>
        <v>3568.3665744028849</v>
      </c>
      <c r="D168" s="4">
        <f t="shared" si="156"/>
        <v>6791.7939267061447</v>
      </c>
      <c r="E168" s="11">
        <f t="shared" si="135"/>
        <v>3.1204520309314386E-5</v>
      </c>
      <c r="F168" s="11">
        <f t="shared" si="136"/>
        <v>6.2558184012871123E-5</v>
      </c>
      <c r="G168" s="11">
        <f t="shared" si="137"/>
        <v>1.3811778957817416E-4</v>
      </c>
      <c r="H168" s="4">
        <f t="shared" si="157"/>
        <v>180298.24800980338</v>
      </c>
      <c r="I168" s="4">
        <f t="shared" si="158"/>
        <v>136468.99606153384</v>
      </c>
      <c r="J168" s="4">
        <f t="shared" si="159"/>
        <v>30743.371892411385</v>
      </c>
      <c r="K168" s="4">
        <f t="shared" si="125"/>
        <v>140225.62619031468</v>
      </c>
      <c r="L168" s="4">
        <f t="shared" si="126"/>
        <v>38244.107833671762</v>
      </c>
      <c r="M168" s="4">
        <f t="shared" si="127"/>
        <v>4526.5466273240081</v>
      </c>
      <c r="N168" s="11">
        <f t="shared" si="138"/>
        <v>7.4904877605137532E-3</v>
      </c>
      <c r="O168" s="11">
        <f t="shared" si="139"/>
        <v>1.0689436050558276E-2</v>
      </c>
      <c r="P168" s="11">
        <f t="shared" si="140"/>
        <v>7.7016313953259807E-3</v>
      </c>
      <c r="Q168" s="4">
        <f t="shared" si="141"/>
        <v>5962.9478032143634</v>
      </c>
      <c r="R168" s="4">
        <f t="shared" si="142"/>
        <v>17658.724474508341</v>
      </c>
      <c r="S168" s="4">
        <f t="shared" si="143"/>
        <v>4634.9195853543342</v>
      </c>
      <c r="T168" s="4">
        <f t="shared" si="160"/>
        <v>33.072688553746453</v>
      </c>
      <c r="U168" s="4">
        <f t="shared" si="161"/>
        <v>129.39733554239695</v>
      </c>
      <c r="V168" s="4">
        <f t="shared" si="162"/>
        <v>150.7615885978469</v>
      </c>
      <c r="W168" s="11">
        <f t="shared" si="144"/>
        <v>-1.219247815263802E-2</v>
      </c>
      <c r="X168" s="11">
        <f t="shared" si="145"/>
        <v>-1.3228699347321071E-2</v>
      </c>
      <c r="Y168" s="11">
        <f t="shared" si="146"/>
        <v>-1.2203590333800474E-2</v>
      </c>
      <c r="Z168" s="4">
        <f t="shared" si="171"/>
        <v>8815.7802600952182</v>
      </c>
      <c r="AA168" s="4">
        <f t="shared" si="163"/>
        <v>24929.192086233128</v>
      </c>
      <c r="AB168" s="4">
        <f t="shared" si="164"/>
        <v>4327.7503241797485</v>
      </c>
      <c r="AC168" s="12">
        <f t="shared" si="165"/>
        <v>1.7703018787626679</v>
      </c>
      <c r="AD168" s="12">
        <f t="shared" si="166"/>
        <v>3.8763132305175807</v>
      </c>
      <c r="AE168" s="12">
        <f t="shared" si="167"/>
        <v>1.8183472057990313</v>
      </c>
      <c r="AF168" s="11">
        <f t="shared" si="147"/>
        <v>-2.9039671966837322E-3</v>
      </c>
      <c r="AG168" s="11">
        <f t="shared" si="148"/>
        <v>2.0567434751257441E-3</v>
      </c>
      <c r="AH168" s="11">
        <f t="shared" si="149"/>
        <v>8.257041531207765E-4</v>
      </c>
      <c r="AI168" s="1">
        <f t="shared" si="128"/>
        <v>333059.1414093895</v>
      </c>
      <c r="AJ168" s="1">
        <f t="shared" si="129"/>
        <v>243983.36451412612</v>
      </c>
      <c r="AK168" s="1">
        <f t="shared" si="130"/>
        <v>56499.865859921389</v>
      </c>
      <c r="AL168" s="16">
        <f t="shared" si="181"/>
        <v>46.280271763997582</v>
      </c>
      <c r="AM168" s="16">
        <f t="shared" si="181"/>
        <v>17.122315038628521</v>
      </c>
      <c r="AN168" s="16">
        <f t="shared" si="181"/>
        <v>3.0356813664938467</v>
      </c>
      <c r="AO168" s="7">
        <f t="shared" si="150"/>
        <v>5.9297414184215852E-3</v>
      </c>
      <c r="AP168" s="7">
        <f t="shared" si="151"/>
        <v>9.1313561848883115E-3</v>
      </c>
      <c r="AQ168" s="7">
        <f t="shared" si="152"/>
        <v>6.6096416622896462E-3</v>
      </c>
      <c r="AR168" s="1">
        <f t="shared" si="172"/>
        <v>180298.24800980338</v>
      </c>
      <c r="AS168" s="1">
        <f t="shared" si="169"/>
        <v>136468.99606153384</v>
      </c>
      <c r="AT168" s="1">
        <f t="shared" si="170"/>
        <v>30743.371892411385</v>
      </c>
      <c r="AU168" s="1">
        <f t="shared" si="131"/>
        <v>36059.649601960678</v>
      </c>
      <c r="AV168" s="1">
        <f t="shared" si="132"/>
        <v>27293.799212306767</v>
      </c>
      <c r="AW168" s="1">
        <f t="shared" si="133"/>
        <v>6148.6743784822775</v>
      </c>
      <c r="AX168" s="7">
        <f t="shared" si="177"/>
        <v>0.17210803940193181</v>
      </c>
      <c r="AY168" s="7">
        <f t="shared" si="177"/>
        <v>0.64299280713106477</v>
      </c>
      <c r="AZ168" s="7">
        <f t="shared" si="178"/>
        <v>0.49549879920056766</v>
      </c>
      <c r="BA168">
        <f t="shared" si="173"/>
        <v>0.51719319142688358</v>
      </c>
      <c r="BB168">
        <f t="shared" si="174"/>
        <v>2.9621177226776913E-3</v>
      </c>
      <c r="BC168">
        <f t="shared" si="174"/>
        <v>4.1343975002228667E-2</v>
      </c>
      <c r="BD168">
        <f t="shared" si="174"/>
        <v>2.455190600092045E-2</v>
      </c>
      <c r="BE168">
        <f t="shared" si="175"/>
        <v>534.06463579757644</v>
      </c>
      <c r="BF168">
        <f t="shared" si="175"/>
        <v>5642.1707617472975</v>
      </c>
      <c r="BG168">
        <f t="shared" si="175"/>
        <v>754.80837685382414</v>
      </c>
      <c r="BH168">
        <f t="shared" si="153"/>
        <v>703.98256438019166</v>
      </c>
      <c r="BI168">
        <f t="shared" si="179"/>
        <v>703.98256438019143</v>
      </c>
      <c r="BJ168">
        <f t="shared" si="179"/>
        <v>703.98256438019166</v>
      </c>
      <c r="BK168" s="7">
        <f t="shared" si="176"/>
        <v>3.8712399929444724E-2</v>
      </c>
    </row>
    <row r="169" spans="1:63">
      <c r="A169">
        <f t="shared" si="134"/>
        <v>2123</v>
      </c>
      <c r="B169" s="4">
        <f t="shared" si="154"/>
        <v>1285.8105734498158</v>
      </c>
      <c r="C169" s="4">
        <f t="shared" si="155"/>
        <v>3568.5786434090323</v>
      </c>
      <c r="D169" s="4">
        <f t="shared" si="156"/>
        <v>6792.6850908923507</v>
      </c>
      <c r="E169" s="11">
        <f t="shared" si="135"/>
        <v>2.9644294293848666E-5</v>
      </c>
      <c r="F169" s="11">
        <f t="shared" si="136"/>
        <v>5.9430274812227565E-5</v>
      </c>
      <c r="G169" s="11">
        <f t="shared" si="137"/>
        <v>1.3121190009926544E-4</v>
      </c>
      <c r="H169" s="4">
        <f t="shared" si="157"/>
        <v>181639.65593072443</v>
      </c>
      <c r="I169" s="4">
        <f t="shared" si="158"/>
        <v>137919.81865835699</v>
      </c>
      <c r="J169" s="4">
        <f t="shared" si="159"/>
        <v>30981.245238482996</v>
      </c>
      <c r="K169" s="4">
        <f t="shared" si="125"/>
        <v>141264.70856697595</v>
      </c>
      <c r="L169" s="4">
        <f t="shared" si="126"/>
        <v>38648.389860508541</v>
      </c>
      <c r="M169" s="4">
        <f t="shared" si="127"/>
        <v>4560.9718136385754</v>
      </c>
      <c r="N169" s="11">
        <f t="shared" si="138"/>
        <v>7.4100747836991498E-3</v>
      </c>
      <c r="O169" s="11">
        <f t="shared" si="139"/>
        <v>1.0571093162770273E-2</v>
      </c>
      <c r="P169" s="11">
        <f t="shared" si="140"/>
        <v>7.6051765614792988E-3</v>
      </c>
      <c r="Q169" s="4">
        <f t="shared" si="141"/>
        <v>5934.0677520995014</v>
      </c>
      <c r="R169" s="4">
        <f t="shared" si="142"/>
        <v>17610.371638114506</v>
      </c>
      <c r="S169" s="4">
        <f t="shared" si="143"/>
        <v>4613.7814418910921</v>
      </c>
      <c r="T169" s="4">
        <f t="shared" si="160"/>
        <v>32.669450521105894</v>
      </c>
      <c r="U169" s="4">
        <f t="shared" si="161"/>
        <v>127.68557709416216</v>
      </c>
      <c r="V169" s="4">
        <f t="shared" si="162"/>
        <v>148.9217559325258</v>
      </c>
      <c r="W169" s="11">
        <f t="shared" si="144"/>
        <v>-1.219247815263802E-2</v>
      </c>
      <c r="X169" s="11">
        <f t="shared" si="145"/>
        <v>-1.3228699347321071E-2</v>
      </c>
      <c r="Y169" s="11">
        <f t="shared" si="146"/>
        <v>-1.2203590333800474E-2</v>
      </c>
      <c r="Z169" s="4">
        <f t="shared" si="171"/>
        <v>8714.0288138455217</v>
      </c>
      <c r="AA169" s="4">
        <f t="shared" si="163"/>
        <v>24487.670630381908</v>
      </c>
      <c r="AB169" s="4">
        <f t="shared" si="164"/>
        <v>4255.3929743950894</v>
      </c>
      <c r="AC169" s="12">
        <f t="shared" si="165"/>
        <v>1.7651609801785135</v>
      </c>
      <c r="AD169" s="12">
        <f t="shared" si="166"/>
        <v>3.8842858124619912</v>
      </c>
      <c r="AE169" s="12">
        <f t="shared" si="167"/>
        <v>1.8198486226386752</v>
      </c>
      <c r="AF169" s="11">
        <f t="shared" si="147"/>
        <v>-2.9039671966837322E-3</v>
      </c>
      <c r="AG169" s="11">
        <f t="shared" si="148"/>
        <v>2.0567434751257441E-3</v>
      </c>
      <c r="AH169" s="11">
        <f t="shared" si="149"/>
        <v>8.257041531207765E-4</v>
      </c>
      <c r="AI169" s="1">
        <f t="shared" si="128"/>
        <v>335812.87687041122</v>
      </c>
      <c r="AJ169" s="1">
        <f t="shared" si="129"/>
        <v>246878.82727502027</v>
      </c>
      <c r="AK169" s="1">
        <f t="shared" si="130"/>
        <v>56998.553652411523</v>
      </c>
      <c r="AL169" s="16">
        <f t="shared" si="181"/>
        <v>46.551957507889021</v>
      </c>
      <c r="AM169" s="16">
        <f t="shared" si="181"/>
        <v>17.277101496382834</v>
      </c>
      <c r="AN169" s="16">
        <f t="shared" si="181"/>
        <v>3.055545484866927</v>
      </c>
      <c r="AO169" s="7">
        <f t="shared" si="150"/>
        <v>5.870444004237369E-3</v>
      </c>
      <c r="AP169" s="7">
        <f t="shared" si="151"/>
        <v>9.0400426230394289E-3</v>
      </c>
      <c r="AQ169" s="7">
        <f t="shared" si="152"/>
        <v>6.5435452456667495E-3</v>
      </c>
      <c r="AR169" s="1">
        <f t="shared" si="172"/>
        <v>181639.65593072443</v>
      </c>
      <c r="AS169" s="1">
        <f t="shared" si="169"/>
        <v>137919.81865835699</v>
      </c>
      <c r="AT169" s="1">
        <f t="shared" si="170"/>
        <v>30981.245238482996</v>
      </c>
      <c r="AU169" s="1">
        <f t="shared" si="131"/>
        <v>36327.931186144888</v>
      </c>
      <c r="AV169" s="1">
        <f t="shared" si="132"/>
        <v>27583.9637316714</v>
      </c>
      <c r="AW169" s="1">
        <f t="shared" si="133"/>
        <v>6196.2490476965995</v>
      </c>
      <c r="AX169" s="7">
        <f t="shared" si="177"/>
        <v>0.17540240532375145</v>
      </c>
      <c r="AY169" s="7">
        <f t="shared" si="177"/>
        <v>0.64915442417364222</v>
      </c>
      <c r="AZ169" s="7">
        <f t="shared" si="178"/>
        <v>0.50218996049073428</v>
      </c>
      <c r="BA169">
        <f t="shared" si="173"/>
        <v>0.52224440574535547</v>
      </c>
      <c r="BB169">
        <f t="shared" si="174"/>
        <v>3.0766003793357595E-3</v>
      </c>
      <c r="BC169">
        <f t="shared" si="174"/>
        <v>4.21401466424213E-2</v>
      </c>
      <c r="BD169">
        <f t="shared" si="174"/>
        <v>2.5219475641768525E-2</v>
      </c>
      <c r="BE169">
        <f t="shared" si="175"/>
        <v>558.83263433888362</v>
      </c>
      <c r="BF169">
        <f t="shared" si="175"/>
        <v>5811.9613831593169</v>
      </c>
      <c r="BG169">
        <f t="shared" si="175"/>
        <v>781.33075964357897</v>
      </c>
      <c r="BH169">
        <f t="shared" si="153"/>
        <v>731.23541895583378</v>
      </c>
      <c r="BI169">
        <f t="shared" si="179"/>
        <v>731.23541895583367</v>
      </c>
      <c r="BJ169">
        <f t="shared" si="179"/>
        <v>731.23541895583389</v>
      </c>
      <c r="BK169" s="7">
        <f t="shared" si="176"/>
        <v>3.8620608033433451E-2</v>
      </c>
    </row>
    <row r="170" spans="1:63">
      <c r="A170">
        <f t="shared" si="134"/>
        <v>2124</v>
      </c>
      <c r="B170" s="4">
        <f t="shared" si="154"/>
        <v>1285.846784549509</v>
      </c>
      <c r="C170" s="4">
        <f t="shared" si="155"/>
        <v>3568.7801209380259</v>
      </c>
      <c r="D170" s="4">
        <f t="shared" si="156"/>
        <v>6793.5318079540248</v>
      </c>
      <c r="E170" s="11">
        <f t="shared" si="135"/>
        <v>2.8162079579156232E-5</v>
      </c>
      <c r="F170" s="11">
        <f t="shared" si="136"/>
        <v>5.6458761071616184E-5</v>
      </c>
      <c r="G170" s="11">
        <f t="shared" si="137"/>
        <v>1.2465130509430215E-4</v>
      </c>
      <c r="H170" s="4">
        <f t="shared" si="157"/>
        <v>182976.29206357771</v>
      </c>
      <c r="I170" s="4">
        <f t="shared" si="158"/>
        <v>139369.56382426273</v>
      </c>
      <c r="J170" s="4">
        <f t="shared" si="159"/>
        <v>31217.804530334357</v>
      </c>
      <c r="K170" s="4">
        <f t="shared" si="125"/>
        <v>142300.22912697383</v>
      </c>
      <c r="L170" s="4">
        <f t="shared" si="126"/>
        <v>39052.437836274017</v>
      </c>
      <c r="M170" s="4">
        <f t="shared" si="127"/>
        <v>4595.2246067036622</v>
      </c>
      <c r="N170" s="11">
        <f t="shared" si="138"/>
        <v>7.3303556882851062E-3</v>
      </c>
      <c r="O170" s="11">
        <f t="shared" si="139"/>
        <v>1.0454458186325066E-2</v>
      </c>
      <c r="P170" s="11">
        <f t="shared" si="140"/>
        <v>7.5099769226070201E-3</v>
      </c>
      <c r="Q170" s="4">
        <f t="shared" si="141"/>
        <v>5904.851517690814</v>
      </c>
      <c r="R170" s="4">
        <f t="shared" si="142"/>
        <v>17560.072089451274</v>
      </c>
      <c r="S170" s="4">
        <f t="shared" si="143"/>
        <v>4592.2756502594584</v>
      </c>
      <c r="T170" s="4">
        <f t="shared" si="160"/>
        <v>32.271128959368625</v>
      </c>
      <c r="U170" s="4">
        <f t="shared" si="161"/>
        <v>125.9964629837943</v>
      </c>
      <c r="V170" s="4">
        <f t="shared" si="162"/>
        <v>147.10437583133503</v>
      </c>
      <c r="W170" s="11">
        <f t="shared" si="144"/>
        <v>-1.219247815263802E-2</v>
      </c>
      <c r="X170" s="11">
        <f t="shared" si="145"/>
        <v>-1.3228699347321071E-2</v>
      </c>
      <c r="Y170" s="11">
        <f t="shared" si="146"/>
        <v>-1.2203590333800474E-2</v>
      </c>
      <c r="Z170" s="4">
        <f t="shared" si="171"/>
        <v>8612.2349857222634</v>
      </c>
      <c r="AA170" s="4">
        <f t="shared" si="163"/>
        <v>24048.501453853205</v>
      </c>
      <c r="AB170" s="4">
        <f t="shared" si="164"/>
        <v>4183.2554339466587</v>
      </c>
      <c r="AC170" s="12">
        <f t="shared" si="165"/>
        <v>1.7600350105952089</v>
      </c>
      <c r="AD170" s="12">
        <f t="shared" si="166"/>
        <v>3.8922747919622958</v>
      </c>
      <c r="AE170" s="12">
        <f t="shared" si="167"/>
        <v>1.8213512792044391</v>
      </c>
      <c r="AF170" s="11">
        <f t="shared" si="147"/>
        <v>-2.9039671966837322E-3</v>
      </c>
      <c r="AG170" s="11">
        <f t="shared" si="148"/>
        <v>2.0567434751257441E-3</v>
      </c>
      <c r="AH170" s="11">
        <f t="shared" si="149"/>
        <v>8.257041531207765E-4</v>
      </c>
      <c r="AI170" s="1">
        <f t="shared" si="128"/>
        <v>338559.520369515</v>
      </c>
      <c r="AJ170" s="1">
        <f t="shared" si="129"/>
        <v>249774.90827918964</v>
      </c>
      <c r="AK170" s="1">
        <f t="shared" si="130"/>
        <v>57494.947334866971</v>
      </c>
      <c r="AL170" s="16">
        <f t="shared" si="181"/>
        <v>46.822505361128343</v>
      </c>
      <c r="AM170" s="16">
        <f t="shared" si="181"/>
        <v>17.431725372973411</v>
      </c>
      <c r="AN170" s="16">
        <f t="shared" si="181"/>
        <v>3.0753396439960423</v>
      </c>
      <c r="AO170" s="7">
        <f t="shared" si="150"/>
        <v>5.8117395641949952E-3</v>
      </c>
      <c r="AP170" s="7">
        <f t="shared" si="151"/>
        <v>8.9496421968090351E-3</v>
      </c>
      <c r="AQ170" s="7">
        <f t="shared" si="152"/>
        <v>6.4781097932100819E-3</v>
      </c>
      <c r="AR170" s="1">
        <f t="shared" si="172"/>
        <v>182976.29206357771</v>
      </c>
      <c r="AS170" s="1">
        <f t="shared" si="169"/>
        <v>139369.56382426273</v>
      </c>
      <c r="AT170" s="1">
        <f t="shared" si="170"/>
        <v>31217.804530334357</v>
      </c>
      <c r="AU170" s="1">
        <f t="shared" si="131"/>
        <v>36595.258412715542</v>
      </c>
      <c r="AV170" s="1">
        <f t="shared" si="132"/>
        <v>27873.912764852546</v>
      </c>
      <c r="AW170" s="1">
        <f t="shared" si="133"/>
        <v>6243.5609060668721</v>
      </c>
      <c r="AX170" s="7">
        <f t="shared" si="177"/>
        <v>0.17873319038439084</v>
      </c>
      <c r="AY170" s="7">
        <f t="shared" si="177"/>
        <v>0.65524578711253845</v>
      </c>
      <c r="AZ170" s="7">
        <f t="shared" si="178"/>
        <v>0.50885750707153365</v>
      </c>
      <c r="BA170">
        <f t="shared" si="173"/>
        <v>0.52724070989894634</v>
      </c>
      <c r="BB170">
        <f t="shared" si="174"/>
        <v>3.1945553344982906E-3</v>
      </c>
      <c r="BC170">
        <f t="shared" si="174"/>
        <v>4.293470415287301E-2</v>
      </c>
      <c r="BD170">
        <f t="shared" si="174"/>
        <v>2.5893596250305597E-2</v>
      </c>
      <c r="BE170">
        <f t="shared" si="175"/>
        <v>584.5278898984194</v>
      </c>
      <c r="BF170">
        <f t="shared" si="175"/>
        <v>5983.7909907096728</v>
      </c>
      <c r="BG170">
        <f t="shared" si="175"/>
        <v>808.34122632943877</v>
      </c>
      <c r="BH170">
        <f t="shared" si="153"/>
        <v>759.47617545149058</v>
      </c>
      <c r="BI170">
        <f t="shared" si="179"/>
        <v>759.47617545149035</v>
      </c>
      <c r="BJ170">
        <f t="shared" si="179"/>
        <v>759.47617545149069</v>
      </c>
      <c r="BK170" s="7">
        <f t="shared" si="176"/>
        <v>3.852975073842721E-2</v>
      </c>
    </row>
    <row r="171" spans="1:63">
      <c r="A171">
        <f t="shared" si="134"/>
        <v>2125</v>
      </c>
      <c r="B171" s="4">
        <f t="shared" si="154"/>
        <v>1285.8811860630085</v>
      </c>
      <c r="C171" s="4">
        <f t="shared" si="155"/>
        <v>3568.9715353969832</v>
      </c>
      <c r="D171" s="4">
        <f t="shared" si="156"/>
        <v>6794.3362894297825</v>
      </c>
      <c r="E171" s="11">
        <f t="shared" si="135"/>
        <v>2.6753975600198419E-5</v>
      </c>
      <c r="F171" s="11">
        <f t="shared" si="136"/>
        <v>5.3635823018035373E-5</v>
      </c>
      <c r="G171" s="11">
        <f t="shared" si="137"/>
        <v>1.1841873983958704E-4</v>
      </c>
      <c r="H171" s="4">
        <f t="shared" si="157"/>
        <v>184308.04294972861</v>
      </c>
      <c r="I171" s="4">
        <f t="shared" si="158"/>
        <v>140818.1292332226</v>
      </c>
      <c r="J171" s="4">
        <f t="shared" si="159"/>
        <v>31453.040928667968</v>
      </c>
      <c r="K171" s="4">
        <f t="shared" si="125"/>
        <v>143332.09393476381</v>
      </c>
      <c r="L171" s="4">
        <f t="shared" si="126"/>
        <v>39456.220885090115</v>
      </c>
      <c r="M171" s="4">
        <f t="shared" si="127"/>
        <v>4629.3029353876273</v>
      </c>
      <c r="N171" s="11">
        <f t="shared" si="138"/>
        <v>7.251322180719999E-3</v>
      </c>
      <c r="O171" s="11">
        <f t="shared" si="139"/>
        <v>1.0339509418309412E-2</v>
      </c>
      <c r="P171" s="11">
        <f t="shared" si="140"/>
        <v>7.4160311194040318E-3</v>
      </c>
      <c r="Q171" s="4">
        <f t="shared" si="141"/>
        <v>5875.3098517467652</v>
      </c>
      <c r="R171" s="4">
        <f t="shared" si="142"/>
        <v>17507.874868799525</v>
      </c>
      <c r="S171" s="4">
        <f t="shared" si="143"/>
        <v>4570.4154063291753</v>
      </c>
      <c r="T171" s="4">
        <f t="shared" si="160"/>
        <v>31.877663924570559</v>
      </c>
      <c r="U171" s="4">
        <f t="shared" si="161"/>
        <v>124.32969365615583</v>
      </c>
      <c r="V171" s="4">
        <f t="shared" si="162"/>
        <v>145.30917429237999</v>
      </c>
      <c r="W171" s="11">
        <f t="shared" si="144"/>
        <v>-1.219247815263802E-2</v>
      </c>
      <c r="X171" s="11">
        <f t="shared" si="145"/>
        <v>-1.3228699347321071E-2</v>
      </c>
      <c r="Y171" s="11">
        <f t="shared" si="146"/>
        <v>-1.2203590333800474E-2</v>
      </c>
      <c r="Z171" s="4">
        <f t="shared" si="171"/>
        <v>8510.4308709014458</v>
      </c>
      <c r="AA171" s="4">
        <f t="shared" si="163"/>
        <v>23611.9407645057</v>
      </c>
      <c r="AB171" s="4">
        <f t="shared" si="164"/>
        <v>4111.3800554904619</v>
      </c>
      <c r="AC171" s="12">
        <f t="shared" si="165"/>
        <v>1.7549239266594256</v>
      </c>
      <c r="AD171" s="12">
        <f t="shared" si="166"/>
        <v>3.9002802027440606</v>
      </c>
      <c r="AE171" s="12">
        <f t="shared" si="167"/>
        <v>1.8228551765199701</v>
      </c>
      <c r="AF171" s="11">
        <f t="shared" si="147"/>
        <v>-2.9039671966837322E-3</v>
      </c>
      <c r="AG171" s="11">
        <f t="shared" si="148"/>
        <v>2.0567434751257441E-3</v>
      </c>
      <c r="AH171" s="11">
        <f t="shared" si="149"/>
        <v>8.257041531207765E-4</v>
      </c>
      <c r="AI171" s="1">
        <f t="shared" si="128"/>
        <v>341298.82674527902</v>
      </c>
      <c r="AJ171" s="1">
        <f t="shared" si="129"/>
        <v>252671.33021612323</v>
      </c>
      <c r="AK171" s="1">
        <f t="shared" si="130"/>
        <v>57989.013507447147</v>
      </c>
      <c r="AL171" s="16">
        <f t="shared" si="181"/>
        <v>47.091904365961327</v>
      </c>
      <c r="AM171" s="16">
        <f t="shared" si="181"/>
        <v>17.586173000884948</v>
      </c>
      <c r="AN171" s="16">
        <f t="shared" si="181"/>
        <v>3.0950628079826079</v>
      </c>
      <c r="AO171" s="7">
        <f t="shared" si="150"/>
        <v>5.7536221685530456E-3</v>
      </c>
      <c r="AP171" s="7">
        <f t="shared" si="151"/>
        <v>8.8601457748409447E-3</v>
      </c>
      <c r="AQ171" s="7">
        <f t="shared" si="152"/>
        <v>6.4133286952779813E-3</v>
      </c>
      <c r="AR171" s="1">
        <f t="shared" si="172"/>
        <v>184308.04294972861</v>
      </c>
      <c r="AS171" s="1">
        <f t="shared" si="169"/>
        <v>140818.1292332226</v>
      </c>
      <c r="AT171" s="1">
        <f t="shared" si="170"/>
        <v>31453.040928667968</v>
      </c>
      <c r="AU171" s="1">
        <f t="shared" si="131"/>
        <v>36861.608589945725</v>
      </c>
      <c r="AV171" s="1">
        <f t="shared" si="132"/>
        <v>28163.625846644522</v>
      </c>
      <c r="AW171" s="1">
        <f t="shared" si="133"/>
        <v>6290.6081857335939</v>
      </c>
      <c r="AX171" s="7">
        <f t="shared" si="177"/>
        <v>0.18210017452777869</v>
      </c>
      <c r="AY171" s="7">
        <f t="shared" si="177"/>
        <v>0.66126603436838782</v>
      </c>
      <c r="AZ171" s="7">
        <f t="shared" si="178"/>
        <v>0.5154993072812899</v>
      </c>
      <c r="BA171">
        <f t="shared" si="173"/>
        <v>0.53218168284249978</v>
      </c>
      <c r="BB171">
        <f t="shared" si="174"/>
        <v>3.316047356304746E-3</v>
      </c>
      <c r="BC171">
        <f t="shared" si="174"/>
        <v>4.3727276820929389E-2</v>
      </c>
      <c r="BD171">
        <f t="shared" si="174"/>
        <v>2.6573953580748978E-2</v>
      </c>
      <c r="BE171">
        <f t="shared" si="175"/>
        <v>611.1741985691491</v>
      </c>
      <c r="BF171">
        <f t="shared" si="175"/>
        <v>6157.5933183865336</v>
      </c>
      <c r="BG171">
        <f t="shared" si="175"/>
        <v>835.83164961182024</v>
      </c>
      <c r="BH171">
        <f t="shared" si="153"/>
        <v>788.73860318341053</v>
      </c>
      <c r="BI171">
        <f t="shared" si="179"/>
        <v>788.73860318341019</v>
      </c>
      <c r="BJ171">
        <f t="shared" si="179"/>
        <v>788.73860318341053</v>
      </c>
      <c r="BK171" s="7">
        <f t="shared" si="176"/>
        <v>3.8439825243405695E-2</v>
      </c>
    </row>
    <row r="172" spans="1:63">
      <c r="A172">
        <f t="shared" si="134"/>
        <v>2126</v>
      </c>
      <c r="B172" s="4">
        <f t="shared" si="154"/>
        <v>1285.9138683751914</v>
      </c>
      <c r="C172" s="4">
        <f t="shared" si="155"/>
        <v>3569.153388886331</v>
      </c>
      <c r="D172" s="4">
        <f t="shared" si="156"/>
        <v>6795.1006373341506</v>
      </c>
      <c r="E172" s="11">
        <f t="shared" si="135"/>
        <v>2.5416276820188498E-5</v>
      </c>
      <c r="F172" s="11">
        <f t="shared" si="136"/>
        <v>5.09540318671336E-5</v>
      </c>
      <c r="G172" s="11">
        <f t="shared" si="137"/>
        <v>1.1249780284760769E-4</v>
      </c>
      <c r="H172" s="4">
        <f t="shared" si="157"/>
        <v>185634.79632919561</v>
      </c>
      <c r="I172" s="4">
        <f t="shared" si="158"/>
        <v>142265.41568525569</v>
      </c>
      <c r="J172" s="4">
        <f t="shared" si="159"/>
        <v>31686.946468376289</v>
      </c>
      <c r="K172" s="4">
        <f t="shared" si="125"/>
        <v>144360.21019335711</v>
      </c>
      <c r="L172" s="4">
        <f t="shared" si="126"/>
        <v>39859.709063847833</v>
      </c>
      <c r="M172" s="4">
        <f t="shared" si="127"/>
        <v>4663.2048823941614</v>
      </c>
      <c r="N172" s="11">
        <f t="shared" si="138"/>
        <v>7.1729661541206635E-3</v>
      </c>
      <c r="O172" s="11">
        <f t="shared" si="139"/>
        <v>1.0226224653719695E-2</v>
      </c>
      <c r="P172" s="11">
        <f t="shared" si="140"/>
        <v>7.3233373317131978E-3</v>
      </c>
      <c r="Q172" s="4">
        <f t="shared" si="141"/>
        <v>5845.4533968685309</v>
      </c>
      <c r="R172" s="4">
        <f t="shared" si="142"/>
        <v>17453.828755991508</v>
      </c>
      <c r="S172" s="4">
        <f t="shared" si="143"/>
        <v>4548.2137666877625</v>
      </c>
      <c r="T172" s="4">
        <f t="shared" si="160"/>
        <v>31.488996203613095</v>
      </c>
      <c r="U172" s="4">
        <f t="shared" si="161"/>
        <v>122.68497351883401</v>
      </c>
      <c r="V172" s="4">
        <f t="shared" si="162"/>
        <v>143.53588065757299</v>
      </c>
      <c r="W172" s="11">
        <f t="shared" si="144"/>
        <v>-1.219247815263802E-2</v>
      </c>
      <c r="X172" s="11">
        <f t="shared" si="145"/>
        <v>-1.3228699347321071E-2</v>
      </c>
      <c r="Y172" s="11">
        <f t="shared" si="146"/>
        <v>-1.2203590333800474E-2</v>
      </c>
      <c r="Z172" s="4">
        <f t="shared" si="171"/>
        <v>8408.6480347148699</v>
      </c>
      <c r="AA172" s="4">
        <f t="shared" si="163"/>
        <v>23178.231923766067</v>
      </c>
      <c r="AB172" s="4">
        <f t="shared" si="164"/>
        <v>4039.807712882382</v>
      </c>
      <c r="AC172" s="12">
        <f t="shared" si="165"/>
        <v>1.7498276851437313</v>
      </c>
      <c r="AD172" s="12">
        <f t="shared" si="166"/>
        <v>3.9083020786022167</v>
      </c>
      <c r="AE172" s="12">
        <f t="shared" si="167"/>
        <v>1.8243603156097603</v>
      </c>
      <c r="AF172" s="11">
        <f t="shared" si="147"/>
        <v>-2.9039671966837322E-3</v>
      </c>
      <c r="AG172" s="11">
        <f t="shared" si="148"/>
        <v>2.0567434751257441E-3</v>
      </c>
      <c r="AH172" s="11">
        <f t="shared" si="149"/>
        <v>8.257041531207765E-4</v>
      </c>
      <c r="AI172" s="1">
        <f t="shared" si="128"/>
        <v>344030.55266069685</v>
      </c>
      <c r="AJ172" s="1">
        <f t="shared" si="129"/>
        <v>255567.82304115541</v>
      </c>
      <c r="AK172" s="1">
        <f t="shared" si="130"/>
        <v>58480.720342436027</v>
      </c>
      <c r="AL172" s="16">
        <f t="shared" si="181"/>
        <v>47.360143900631506</v>
      </c>
      <c r="AM172" s="16">
        <f t="shared" si="181"/>
        <v>17.740430896730267</v>
      </c>
      <c r="AN172" s="16">
        <f t="shared" si="181"/>
        <v>3.1147139665515291</v>
      </c>
      <c r="AO172" s="7">
        <f t="shared" si="150"/>
        <v>5.696085946867515E-3</v>
      </c>
      <c r="AP172" s="7">
        <f t="shared" si="151"/>
        <v>8.7715443170925354E-3</v>
      </c>
      <c r="AQ172" s="7">
        <f t="shared" si="152"/>
        <v>6.3491954083252011E-3</v>
      </c>
      <c r="AR172" s="1">
        <f t="shared" si="172"/>
        <v>185634.79632919561</v>
      </c>
      <c r="AS172" s="1">
        <f t="shared" si="169"/>
        <v>142265.41568525569</v>
      </c>
      <c r="AT172" s="1">
        <f t="shared" si="170"/>
        <v>31686.946468376289</v>
      </c>
      <c r="AU172" s="1">
        <f t="shared" si="131"/>
        <v>37126.959265839127</v>
      </c>
      <c r="AV172" s="1">
        <f t="shared" si="132"/>
        <v>28453.083137051141</v>
      </c>
      <c r="AW172" s="1">
        <f t="shared" si="133"/>
        <v>6337.3892936752582</v>
      </c>
      <c r="AX172" s="7">
        <f t="shared" si="177"/>
        <v>0.18550312289160667</v>
      </c>
      <c r="AY172" s="7">
        <f t="shared" si="177"/>
        <v>0.66721438914138398</v>
      </c>
      <c r="AZ172" s="7">
        <f t="shared" si="178"/>
        <v>0.52211328112377031</v>
      </c>
      <c r="BA172">
        <f t="shared" si="173"/>
        <v>0.53706698081816995</v>
      </c>
      <c r="BB172">
        <f t="shared" si="174"/>
        <v>3.4411408602538526E-3</v>
      </c>
      <c r="BC172">
        <f t="shared" si="174"/>
        <v>4.4517504107731018E-2</v>
      </c>
      <c r="BD172">
        <f t="shared" si="174"/>
        <v>2.7260227832582924E-2</v>
      </c>
      <c r="BE172">
        <f t="shared" si="175"/>
        <v>638.79548273329692</v>
      </c>
      <c r="BF172">
        <f t="shared" si="175"/>
        <v>6333.3012271564312</v>
      </c>
      <c r="BG172">
        <f t="shared" si="175"/>
        <v>863.79338004679653</v>
      </c>
      <c r="BH172">
        <f t="shared" si="153"/>
        <v>819.05757725250874</v>
      </c>
      <c r="BI172">
        <f t="shared" si="179"/>
        <v>819.05757725250885</v>
      </c>
      <c r="BJ172">
        <f t="shared" si="179"/>
        <v>819.05757725250874</v>
      </c>
      <c r="BK172" s="7">
        <f t="shared" si="176"/>
        <v>3.8350828144223054E-2</v>
      </c>
    </row>
    <row r="173" spans="1:63">
      <c r="A173">
        <f t="shared" si="134"/>
        <v>2127</v>
      </c>
      <c r="B173" s="4">
        <f t="shared" si="154"/>
        <v>1285.9449173608948</v>
      </c>
      <c r="C173" s="4">
        <f t="shared" si="155"/>
        <v>3569.3261585040709</v>
      </c>
      <c r="D173" s="4">
        <f t="shared" si="156"/>
        <v>6795.8268495313869</v>
      </c>
      <c r="E173" s="11">
        <f t="shared" si="135"/>
        <v>2.4145462979179073E-5</v>
      </c>
      <c r="F173" s="11">
        <f t="shared" si="136"/>
        <v>4.8406330273776918E-5</v>
      </c>
      <c r="G173" s="11">
        <f t="shared" si="137"/>
        <v>1.068729127052273E-4</v>
      </c>
      <c r="H173" s="4">
        <f t="shared" si="157"/>
        <v>186956.44116979241</v>
      </c>
      <c r="I173" s="4">
        <f t="shared" si="158"/>
        <v>143711.32698982477</v>
      </c>
      <c r="J173" s="4">
        <f t="shared" si="159"/>
        <v>31919.514049766825</v>
      </c>
      <c r="K173" s="4">
        <f t="shared" si="125"/>
        <v>145384.48626048255</v>
      </c>
      <c r="L173" s="4">
        <f t="shared" si="126"/>
        <v>40262.873329024987</v>
      </c>
      <c r="M173" s="4">
        <f t="shared" si="127"/>
        <v>4696.9286823380244</v>
      </c>
      <c r="N173" s="11">
        <f t="shared" si="138"/>
        <v>7.0952796878966939E-3</v>
      </c>
      <c r="O173" s="11">
        <f t="shared" si="139"/>
        <v>1.0114581231171593E-2</v>
      </c>
      <c r="P173" s="11">
        <f t="shared" si="140"/>
        <v>7.2318932567569938E-3</v>
      </c>
      <c r="Q173" s="4">
        <f t="shared" si="141"/>
        <v>5815.2926857554821</v>
      </c>
      <c r="R173" s="4">
        <f t="shared" si="142"/>
        <v>17397.982233018178</v>
      </c>
      <c r="S173" s="4">
        <f t="shared" si="143"/>
        <v>4525.6836440142597</v>
      </c>
      <c r="T173" s="4">
        <f t="shared" si="160"/>
        <v>31.105067305352041</v>
      </c>
      <c r="U173" s="4">
        <f t="shared" si="161"/>
        <v>121.06201088971932</v>
      </c>
      <c r="V173" s="4">
        <f t="shared" si="162"/>
        <v>141.7842275718267</v>
      </c>
      <c r="W173" s="11">
        <f t="shared" si="144"/>
        <v>-1.219247815263802E-2</v>
      </c>
      <c r="X173" s="11">
        <f t="shared" si="145"/>
        <v>-1.3228699347321071E-2</v>
      </c>
      <c r="Y173" s="11">
        <f t="shared" si="146"/>
        <v>-1.2203590333800474E-2</v>
      </c>
      <c r="Z173" s="4">
        <f t="shared" si="171"/>
        <v>8306.9175085146835</v>
      </c>
      <c r="AA173" s="4">
        <f t="shared" si="163"/>
        <v>22747.60556389872</v>
      </c>
      <c r="AB173" s="4">
        <f t="shared" si="164"/>
        <v>3968.5777843628566</v>
      </c>
      <c r="AC173" s="12">
        <f t="shared" si="165"/>
        <v>1.7447462429462248</v>
      </c>
      <c r="AD173" s="12">
        <f t="shared" si="166"/>
        <v>3.9163404534012023</v>
      </c>
      <c r="AE173" s="12">
        <f t="shared" si="167"/>
        <v>1.825866697499148</v>
      </c>
      <c r="AF173" s="11">
        <f t="shared" si="147"/>
        <v>-2.9039671966837322E-3</v>
      </c>
      <c r="AG173" s="11">
        <f t="shared" si="148"/>
        <v>2.0567434751257441E-3</v>
      </c>
      <c r="AH173" s="11">
        <f t="shared" si="149"/>
        <v>8.257041531207765E-4</v>
      </c>
      <c r="AI173" s="1">
        <f t="shared" si="128"/>
        <v>346754.45666046633</v>
      </c>
      <c r="AJ173" s="1">
        <f t="shared" si="129"/>
        <v>258464.12387409102</v>
      </c>
      <c r="AK173" s="1">
        <f t="shared" si="130"/>
        <v>58970.037601867683</v>
      </c>
      <c r="AL173" s="16">
        <f t="shared" si="181"/>
        <v>47.627213676244374</v>
      </c>
      <c r="AM173" s="16">
        <f t="shared" si="181"/>
        <v>17.894485762787106</v>
      </c>
      <c r="AN173" s="16">
        <f t="shared" si="181"/>
        <v>3.1342921348900572</v>
      </c>
      <c r="AO173" s="7">
        <f t="shared" si="150"/>
        <v>5.6391250873988399E-3</v>
      </c>
      <c r="AP173" s="7">
        <f t="shared" si="151"/>
        <v>8.6838288739216098E-3</v>
      </c>
      <c r="AQ173" s="7">
        <f t="shared" si="152"/>
        <v>6.2857034542419489E-3</v>
      </c>
      <c r="AR173" s="1">
        <f t="shared" si="172"/>
        <v>186956.44116979241</v>
      </c>
      <c r="AS173" s="1">
        <f t="shared" si="169"/>
        <v>143711.32698982477</v>
      </c>
      <c r="AT173" s="1">
        <f t="shared" si="170"/>
        <v>31919.514049766825</v>
      </c>
      <c r="AU173" s="1">
        <f t="shared" si="131"/>
        <v>37391.288233958483</v>
      </c>
      <c r="AV173" s="1">
        <f t="shared" si="132"/>
        <v>28742.265397964955</v>
      </c>
      <c r="AW173" s="1">
        <f t="shared" si="133"/>
        <v>6383.9028099533652</v>
      </c>
      <c r="AX173" s="7">
        <f t="shared" si="177"/>
        <v>0.18894178575301987</v>
      </c>
      <c r="AY173" s="7">
        <f t="shared" si="177"/>
        <v>0.67309015741968148</v>
      </c>
      <c r="AZ173" s="7">
        <f t="shared" si="178"/>
        <v>0.52869740206696025</v>
      </c>
      <c r="BA173">
        <f t="shared" si="173"/>
        <v>0.5418963352272238</v>
      </c>
      <c r="BB173">
        <f t="shared" si="174"/>
        <v>3.5698998403540065E-3</v>
      </c>
      <c r="BC173">
        <f t="shared" si="174"/>
        <v>4.5305036001525162E-2</v>
      </c>
      <c r="BD173">
        <f t="shared" si="174"/>
        <v>2.7952094295235305E-2</v>
      </c>
      <c r="BE173">
        <f t="shared" si="175"/>
        <v>667.41576948519514</v>
      </c>
      <c r="BF173">
        <f t="shared" si="175"/>
        <v>6510.846843100966</v>
      </c>
      <c r="BG173">
        <f t="shared" si="175"/>
        <v>892.21726657717045</v>
      </c>
      <c r="BH173">
        <f t="shared" si="153"/>
        <v>850.46911363794345</v>
      </c>
      <c r="BI173">
        <f t="shared" si="179"/>
        <v>850.46911363794356</v>
      </c>
      <c r="BJ173">
        <f t="shared" si="179"/>
        <v>850.46911363794334</v>
      </c>
      <c r="BK173" s="7">
        <f t="shared" si="176"/>
        <v>3.8262755467399739E-2</v>
      </c>
    </row>
    <row r="174" spans="1:63">
      <c r="A174">
        <f t="shared" si="134"/>
        <v>2128</v>
      </c>
      <c r="B174" s="4">
        <f t="shared" si="154"/>
        <v>1285.9744146095204</v>
      </c>
      <c r="C174" s="4">
        <f t="shared" si="155"/>
        <v>3569.49029758591</v>
      </c>
      <c r="D174" s="4">
        <f t="shared" si="156"/>
        <v>6796.5168248505533</v>
      </c>
      <c r="E174" s="11">
        <f t="shared" si="135"/>
        <v>2.2938189830220119E-5</v>
      </c>
      <c r="F174" s="11">
        <f t="shared" si="136"/>
        <v>4.598601376008807E-5</v>
      </c>
      <c r="G174" s="11">
        <f t="shared" si="137"/>
        <v>1.0152926706996594E-4</v>
      </c>
      <c r="H174" s="4">
        <f t="shared" si="157"/>
        <v>188272.86769638624</v>
      </c>
      <c r="I174" s="4">
        <f t="shared" si="158"/>
        <v>145155.76984813271</v>
      </c>
      <c r="J174" s="4">
        <f t="shared" si="159"/>
        <v>32150.737427882868</v>
      </c>
      <c r="K174" s="4">
        <f t="shared" si="125"/>
        <v>146404.83166498638</v>
      </c>
      <c r="L174" s="4">
        <f t="shared" si="126"/>
        <v>40665.685503138455</v>
      </c>
      <c r="M174" s="4">
        <f t="shared" si="127"/>
        <v>4730.4727195448122</v>
      </c>
      <c r="N174" s="11">
        <f t="shared" si="138"/>
        <v>7.0182550473487648E-3</v>
      </c>
      <c r="O174" s="11">
        <f t="shared" si="139"/>
        <v>1.0004556078790472E-2</v>
      </c>
      <c r="P174" s="11">
        <f t="shared" si="140"/>
        <v>7.1416960902397353E-3</v>
      </c>
      <c r="Q174" s="4">
        <f t="shared" si="141"/>
        <v>5784.8381405108885</v>
      </c>
      <c r="R174" s="4">
        <f t="shared" si="142"/>
        <v>17340.383448803372</v>
      </c>
      <c r="S174" s="4">
        <f t="shared" si="143"/>
        <v>4502.8378024978083</v>
      </c>
      <c r="T174" s="4">
        <f t="shared" si="160"/>
        <v>30.7258194517952</v>
      </c>
      <c r="U174" s="4">
        <f t="shared" si="161"/>
        <v>119.46051794527712</v>
      </c>
      <c r="V174" s="4">
        <f t="shared" si="162"/>
        <v>140.05395094274579</v>
      </c>
      <c r="W174" s="11">
        <f t="shared" si="144"/>
        <v>-1.219247815263802E-2</v>
      </c>
      <c r="X174" s="11">
        <f t="shared" si="145"/>
        <v>-1.3228699347321071E-2</v>
      </c>
      <c r="Y174" s="11">
        <f t="shared" si="146"/>
        <v>-1.2203590333800474E-2</v>
      </c>
      <c r="Z174" s="4">
        <f t="shared" si="171"/>
        <v>8205.2697857056664</v>
      </c>
      <c r="AA174" s="4">
        <f t="shared" si="163"/>
        <v>22320.279732371328</v>
      </c>
      <c r="AB174" s="4">
        <f t="shared" si="164"/>
        <v>3897.7281391743531</v>
      </c>
      <c r="AC174" s="12">
        <f t="shared" si="165"/>
        <v>1.7396795570901717</v>
      </c>
      <c r="AD174" s="12">
        <f t="shared" si="166"/>
        <v>3.9243953610751063</v>
      </c>
      <c r="AE174" s="12">
        <f t="shared" si="167"/>
        <v>1.827374323214318</v>
      </c>
      <c r="AF174" s="11">
        <f t="shared" si="147"/>
        <v>-2.9039671966837322E-3</v>
      </c>
      <c r="AG174" s="11">
        <f t="shared" si="148"/>
        <v>2.0567434751257441E-3</v>
      </c>
      <c r="AH174" s="11">
        <f t="shared" si="149"/>
        <v>8.257041531207765E-4</v>
      </c>
      <c r="AI174" s="1">
        <f t="shared" si="128"/>
        <v>349470.29922837816</v>
      </c>
      <c r="AJ174" s="1">
        <f t="shared" si="129"/>
        <v>261359.97688464687</v>
      </c>
      <c r="AK174" s="1">
        <f t="shared" si="130"/>
        <v>59456.936651634285</v>
      </c>
      <c r="AL174" s="16">
        <f t="shared" si="181"/>
        <v>47.893103733574144</v>
      </c>
      <c r="AM174" s="16">
        <f t="shared" si="181"/>
        <v>18.048324488416466</v>
      </c>
      <c r="AN174" s="16">
        <f t="shared" si="181"/>
        <v>3.1537963534799505</v>
      </c>
      <c r="AO174" s="7">
        <f t="shared" si="150"/>
        <v>5.5827338365248514E-3</v>
      </c>
      <c r="AP174" s="7">
        <f t="shared" si="151"/>
        <v>8.5969905851823944E-3</v>
      </c>
      <c r="AQ174" s="7">
        <f t="shared" si="152"/>
        <v>6.2228464196995292E-3</v>
      </c>
      <c r="AR174" s="1">
        <f t="shared" si="172"/>
        <v>188272.86769638624</v>
      </c>
      <c r="AS174" s="1">
        <f t="shared" si="169"/>
        <v>145155.76984813271</v>
      </c>
      <c r="AT174" s="1">
        <f t="shared" si="170"/>
        <v>32150.737427882868</v>
      </c>
      <c r="AU174" s="1">
        <f t="shared" si="131"/>
        <v>37654.573539277248</v>
      </c>
      <c r="AV174" s="1">
        <f t="shared" si="132"/>
        <v>29031.153969626543</v>
      </c>
      <c r="AW174" s="1">
        <f t="shared" si="133"/>
        <v>6430.1474855765737</v>
      </c>
      <c r="AX174" s="7">
        <f t="shared" si="177"/>
        <v>0.19241589848449353</v>
      </c>
      <c r="AY174" s="7">
        <f t="shared" si="177"/>
        <v>0.67889272589633154</v>
      </c>
      <c r="AZ174" s="7">
        <f t="shared" si="178"/>
        <v>0.53524969868849415</v>
      </c>
      <c r="BA174">
        <f t="shared" si="173"/>
        <v>0.54666955040816934</v>
      </c>
      <c r="BB174">
        <f t="shared" si="174"/>
        <v>3.702387798959492E-3</v>
      </c>
      <c r="BC174">
        <f t="shared" si="174"/>
        <v>4.6089533327495158E-2</v>
      </c>
      <c r="BD174">
        <f t="shared" si="174"/>
        <v>2.864922399461238E-2</v>
      </c>
      <c r="BE174">
        <f t="shared" si="175"/>
        <v>697.05916823421512</v>
      </c>
      <c r="BF174">
        <f t="shared" si="175"/>
        <v>6690.1616920937295</v>
      </c>
      <c r="BG174">
        <f t="shared" si="175"/>
        <v>921.0936781633842</v>
      </c>
      <c r="BH174">
        <f t="shared" si="153"/>
        <v>883.01040536564835</v>
      </c>
      <c r="BI174">
        <f t="shared" si="179"/>
        <v>883.01040536564835</v>
      </c>
      <c r="BJ174">
        <f t="shared" si="179"/>
        <v>883.01040536564824</v>
      </c>
      <c r="BK174" s="7">
        <f t="shared" si="176"/>
        <v>3.8175602703623496E-2</v>
      </c>
    </row>
    <row r="175" spans="1:63">
      <c r="A175">
        <f t="shared" si="134"/>
        <v>2129</v>
      </c>
      <c r="B175" s="4">
        <f t="shared" si="154"/>
        <v>1286.0024376384974</v>
      </c>
      <c r="C175" s="4">
        <f t="shared" si="155"/>
        <v>3569.6462368843536</v>
      </c>
      <c r="D175" s="4">
        <f t="shared" si="156"/>
        <v>6797.1723679538154</v>
      </c>
      <c r="E175" s="11">
        <f t="shared" si="135"/>
        <v>2.1791280338709114E-5</v>
      </c>
      <c r="F175" s="11">
        <f t="shared" si="136"/>
        <v>4.3686713072083661E-5</v>
      </c>
      <c r="G175" s="11">
        <f t="shared" si="137"/>
        <v>9.6452803716467637E-5</v>
      </c>
      <c r="H175" s="4">
        <f t="shared" si="157"/>
        <v>189583.96742028237</v>
      </c>
      <c r="I175" s="4">
        <f t="shared" si="158"/>
        <v>146598.65373487314</v>
      </c>
      <c r="J175" s="4">
        <f t="shared" si="159"/>
        <v>32380.611200002222</v>
      </c>
      <c r="K175" s="4">
        <f t="shared" si="125"/>
        <v>147421.15712347932</v>
      </c>
      <c r="L175" s="4">
        <f t="shared" si="126"/>
        <v>41068.118240990421</v>
      </c>
      <c r="M175" s="4">
        <f t="shared" si="127"/>
        <v>4763.8355255878123</v>
      </c>
      <c r="N175" s="11">
        <f t="shared" si="138"/>
        <v>6.9418846832771663E-3</v>
      </c>
      <c r="O175" s="11">
        <f t="shared" si="139"/>
        <v>9.896125759909058E-3</v>
      </c>
      <c r="P175" s="11">
        <f t="shared" si="140"/>
        <v>7.0527425103110719E-3</v>
      </c>
      <c r="Q175" s="4">
        <f t="shared" si="141"/>
        <v>5754.1000719971289</v>
      </c>
      <c r="R175" s="4">
        <f t="shared" si="142"/>
        <v>17281.080186132484</v>
      </c>
      <c r="S175" s="4">
        <f t="shared" si="143"/>
        <v>4479.6888533241327</v>
      </c>
      <c r="T175" s="4">
        <f t="shared" si="160"/>
        <v>30.351195569407288</v>
      </c>
      <c r="U175" s="4">
        <f t="shared" si="161"/>
        <v>117.8802106695038</v>
      </c>
      <c r="V175" s="4">
        <f t="shared" si="162"/>
        <v>138.34478990081033</v>
      </c>
      <c r="W175" s="11">
        <f t="shared" si="144"/>
        <v>-1.219247815263802E-2</v>
      </c>
      <c r="X175" s="11">
        <f t="shared" si="145"/>
        <v>-1.3228699347321071E-2</v>
      </c>
      <c r="Y175" s="11">
        <f t="shared" si="146"/>
        <v>-1.2203590333800474E-2</v>
      </c>
      <c r="Z175" s="4">
        <f t="shared" si="171"/>
        <v>8103.7348179465398</v>
      </c>
      <c r="AA175" s="4">
        <f t="shared" si="163"/>
        <v>21896.460061190115</v>
      </c>
      <c r="AB175" s="4">
        <f t="shared" si="164"/>
        <v>3827.2951275663336</v>
      </c>
      <c r="AC175" s="12">
        <f t="shared" si="165"/>
        <v>1.7346275847236405</v>
      </c>
      <c r="AD175" s="12">
        <f t="shared" si="166"/>
        <v>3.9324668356278112</v>
      </c>
      <c r="AE175" s="12">
        <f t="shared" si="167"/>
        <v>1.8288831937823025</v>
      </c>
      <c r="AF175" s="11">
        <f t="shared" si="147"/>
        <v>-2.9039671966837322E-3</v>
      </c>
      <c r="AG175" s="11">
        <f t="shared" si="148"/>
        <v>2.0567434751257441E-3</v>
      </c>
      <c r="AH175" s="11">
        <f t="shared" si="149"/>
        <v>8.257041531207765E-4</v>
      </c>
      <c r="AI175" s="1">
        <f t="shared" si="128"/>
        <v>352177.84284481761</v>
      </c>
      <c r="AJ175" s="1">
        <f t="shared" si="129"/>
        <v>264255.13316580874</v>
      </c>
      <c r="AK175" s="1">
        <f t="shared" si="130"/>
        <v>59941.390472047438</v>
      </c>
      <c r="AL175" s="16">
        <f t="shared" si="181"/>
        <v>48.157804439816267</v>
      </c>
      <c r="AM175" s="16">
        <f t="shared" si="181"/>
        <v>18.201934151364647</v>
      </c>
      <c r="AN175" s="16">
        <f t="shared" si="181"/>
        <v>3.1732256879231975</v>
      </c>
      <c r="AO175" s="7">
        <f t="shared" si="150"/>
        <v>5.5269064981596028E-3</v>
      </c>
      <c r="AP175" s="7">
        <f t="shared" si="151"/>
        <v>8.5110206793305703E-3</v>
      </c>
      <c r="AQ175" s="7">
        <f t="shared" si="152"/>
        <v>6.160617955502534E-3</v>
      </c>
      <c r="AR175" s="1">
        <f t="shared" si="172"/>
        <v>189583.96742028237</v>
      </c>
      <c r="AS175" s="1">
        <f t="shared" si="169"/>
        <v>146598.65373487314</v>
      </c>
      <c r="AT175" s="1">
        <f t="shared" si="170"/>
        <v>32380.611200002222</v>
      </c>
      <c r="AU175" s="1">
        <f t="shared" si="131"/>
        <v>37916.793484056478</v>
      </c>
      <c r="AV175" s="1">
        <f t="shared" si="132"/>
        <v>29319.73074697463</v>
      </c>
      <c r="AW175" s="1">
        <f t="shared" si="133"/>
        <v>6476.1222400004444</v>
      </c>
      <c r="AX175" s="7">
        <f t="shared" si="177"/>
        <v>0.19592518152039512</v>
      </c>
      <c r="AY175" s="7">
        <f t="shared" si="177"/>
        <v>0.68462155980516815</v>
      </c>
      <c r="AZ175" s="7">
        <f t="shared" si="178"/>
        <v>0.54176825616783864</v>
      </c>
      <c r="BA175">
        <f t="shared" si="173"/>
        <v>0.55138650133096501</v>
      </c>
      <c r="BB175">
        <f t="shared" si="174"/>
        <v>3.8386676753799777E-3</v>
      </c>
      <c r="BC175">
        <f t="shared" si="174"/>
        <v>4.6870668015006146E-2</v>
      </c>
      <c r="BD175">
        <f t="shared" si="174"/>
        <v>2.9351284339114082E-2</v>
      </c>
      <c r="BE175">
        <f t="shared" si="175"/>
        <v>727.74984750652868</v>
      </c>
      <c r="BF175">
        <f t="shared" si="175"/>
        <v>6871.1768306540798</v>
      </c>
      <c r="BG175">
        <f t="shared" si="175"/>
        <v>950.41252640556729</v>
      </c>
      <c r="BH175">
        <f t="shared" si="153"/>
        <v>916.71985978405291</v>
      </c>
      <c r="BI175">
        <f t="shared" si="179"/>
        <v>916.71985978405291</v>
      </c>
      <c r="BJ175">
        <f t="shared" si="179"/>
        <v>916.71985978405291</v>
      </c>
      <c r="BK175" s="7">
        <f t="shared" si="176"/>
        <v>3.8089364840875967E-2</v>
      </c>
    </row>
    <row r="176" spans="1:63">
      <c r="A176">
        <f t="shared" si="134"/>
        <v>2130</v>
      </c>
      <c r="B176" s="4">
        <f t="shared" si="154"/>
        <v>1286.0290600961507</v>
      </c>
      <c r="C176" s="4">
        <f t="shared" si="155"/>
        <v>3569.7943856897273</v>
      </c>
      <c r="D176" s="4">
        <f t="shared" si="156"/>
        <v>6797.7951939694376</v>
      </c>
      <c r="E176" s="11">
        <f t="shared" si="135"/>
        <v>2.0701716321773657E-5</v>
      </c>
      <c r="F176" s="11">
        <f t="shared" si="136"/>
        <v>4.1502377418479475E-5</v>
      </c>
      <c r="G176" s="11">
        <f t="shared" si="137"/>
        <v>9.1630163530644255E-5</v>
      </c>
      <c r="H176" s="4">
        <f t="shared" si="157"/>
        <v>190889.63316873077</v>
      </c>
      <c r="I176" s="4">
        <f t="shared" si="158"/>
        <v>148039.89077998864</v>
      </c>
      <c r="J176" s="4">
        <f t="shared" si="159"/>
        <v>32609.130791401691</v>
      </c>
      <c r="K176" s="4">
        <f t="shared" si="125"/>
        <v>148433.37455722719</v>
      </c>
      <c r="L176" s="4">
        <f t="shared" si="126"/>
        <v>41470.144995868031</v>
      </c>
      <c r="M176" s="4">
        <f t="shared" si="127"/>
        <v>4797.0157765756749</v>
      </c>
      <c r="N176" s="11">
        <f t="shared" si="138"/>
        <v>6.8661612315255027E-3</v>
      </c>
      <c r="O176" s="11">
        <f t="shared" si="139"/>
        <v>9.7892665185799199E-3</v>
      </c>
      <c r="P176" s="11">
        <f t="shared" si="140"/>
        <v>6.9650286643279102E-3</v>
      </c>
      <c r="Q176" s="4">
        <f t="shared" si="141"/>
        <v>5723.0886792392484</v>
      </c>
      <c r="R176" s="4">
        <f t="shared" si="142"/>
        <v>17220.119830718679</v>
      </c>
      <c r="S176" s="4">
        <f t="shared" si="143"/>
        <v>4456.2492502517653</v>
      </c>
      <c r="T176" s="4">
        <f t="shared" si="160"/>
        <v>29.981139280520846</v>
      </c>
      <c r="U176" s="4">
        <f t="shared" si="161"/>
        <v>116.32080880355807</v>
      </c>
      <c r="V176" s="4">
        <f t="shared" si="162"/>
        <v>136.65648676004514</v>
      </c>
      <c r="W176" s="11">
        <f t="shared" si="144"/>
        <v>-1.219247815263802E-2</v>
      </c>
      <c r="X176" s="11">
        <f t="shared" si="145"/>
        <v>-1.3228699347321071E-2</v>
      </c>
      <c r="Y176" s="11">
        <f t="shared" si="146"/>
        <v>-1.2203590333800474E-2</v>
      </c>
      <c r="Z176" s="4">
        <f t="shared" si="171"/>
        <v>8002.3420115218023</v>
      </c>
      <c r="AA176" s="4">
        <f t="shared" si="163"/>
        <v>21476.339959229794</v>
      </c>
      <c r="AB176" s="4">
        <f t="shared" si="164"/>
        <v>3757.3135741308874</v>
      </c>
      <c r="AC176" s="12">
        <f t="shared" si="165"/>
        <v>1.7295902831191403</v>
      </c>
      <c r="AD176" s="12">
        <f t="shared" si="166"/>
        <v>3.9405549111331371</v>
      </c>
      <c r="AE176" s="12">
        <f t="shared" si="167"/>
        <v>1.8303933102309813</v>
      </c>
      <c r="AF176" s="11">
        <f t="shared" si="147"/>
        <v>-2.9039671966837322E-3</v>
      </c>
      <c r="AG176" s="11">
        <f t="shared" si="148"/>
        <v>2.0567434751257441E-3</v>
      </c>
      <c r="AH176" s="11">
        <f t="shared" si="149"/>
        <v>8.257041531207765E-4</v>
      </c>
      <c r="AI176" s="1">
        <f t="shared" si="128"/>
        <v>354876.85204439232</v>
      </c>
      <c r="AJ176" s="1">
        <f t="shared" si="129"/>
        <v>267149.35059620248</v>
      </c>
      <c r="AK176" s="1">
        <f t="shared" si="130"/>
        <v>60423.373664843137</v>
      </c>
      <c r="AL176" s="16">
        <f t="shared" si="181"/>
        <v>48.421306485288831</v>
      </c>
      <c r="AM176" s="16">
        <f t="shared" si="181"/>
        <v>18.355302018951065</v>
      </c>
      <c r="AN176" s="16">
        <f t="shared" si="181"/>
        <v>3.1925792287615797</v>
      </c>
      <c r="AO176" s="7">
        <f t="shared" si="150"/>
        <v>5.471637433178007E-3</v>
      </c>
      <c r="AP176" s="7">
        <f t="shared" si="151"/>
        <v>8.4259104725372645E-3</v>
      </c>
      <c r="AQ176" s="7">
        <f t="shared" si="152"/>
        <v>6.099011775947509E-3</v>
      </c>
      <c r="AR176" s="1">
        <f t="shared" si="172"/>
        <v>190889.63316873077</v>
      </c>
      <c r="AS176" s="1">
        <f t="shared" si="169"/>
        <v>148039.89077998864</v>
      </c>
      <c r="AT176" s="1">
        <f t="shared" si="170"/>
        <v>32609.130791401691</v>
      </c>
      <c r="AU176" s="1">
        <f t="shared" si="131"/>
        <v>38177.926633746152</v>
      </c>
      <c r="AV176" s="1">
        <f t="shared" si="132"/>
        <v>29607.978155997727</v>
      </c>
      <c r="AW176" s="1">
        <f t="shared" si="133"/>
        <v>6521.8261582803389</v>
      </c>
      <c r="AX176" s="7">
        <f t="shared" si="177"/>
        <v>0.19946934033473712</v>
      </c>
      <c r="AY176" s="7">
        <f t="shared" si="177"/>
        <v>0.69027620068936613</v>
      </c>
      <c r="AZ176" s="7">
        <f t="shared" si="178"/>
        <v>0.54825121762609719</v>
      </c>
      <c r="BA176">
        <f t="shared" si="173"/>
        <v>0.55604713121967764</v>
      </c>
      <c r="BB176">
        <f t="shared" si="174"/>
        <v>3.9788017733575192E-3</v>
      </c>
      <c r="BC176">
        <f t="shared" si="174"/>
        <v>4.7648123323814608E-2</v>
      </c>
      <c r="BD176">
        <f t="shared" si="174"/>
        <v>3.0057939762849817E-2</v>
      </c>
      <c r="BE176">
        <f t="shared" si="175"/>
        <v>759.51201096731234</v>
      </c>
      <c r="BF176">
        <f t="shared" si="175"/>
        <v>7053.8229727289436</v>
      </c>
      <c r="BG176">
        <f t="shared" si="175"/>
        <v>980.16328904684315</v>
      </c>
      <c r="BH176">
        <f t="shared" si="153"/>
        <v>951.63713698024435</v>
      </c>
      <c r="BI176">
        <f t="shared" si="179"/>
        <v>951.63713698024435</v>
      </c>
      <c r="BJ176">
        <f t="shared" si="179"/>
        <v>951.63713698024446</v>
      </c>
      <c r="BK176" s="7">
        <f t="shared" si="176"/>
        <v>3.8004036397138979E-2</v>
      </c>
    </row>
    <row r="177" spans="1:63">
      <c r="A177">
        <f t="shared" si="134"/>
        <v>2131</v>
      </c>
      <c r="B177" s="4">
        <f t="shared" si="154"/>
        <v>1286.0543519544951</v>
      </c>
      <c r="C177" s="4">
        <f t="shared" si="155"/>
        <v>3569.9351328959333</v>
      </c>
      <c r="D177" s="4">
        <f t="shared" si="156"/>
        <v>6798.3869329004456</v>
      </c>
      <c r="E177" s="11">
        <f t="shared" si="135"/>
        <v>1.9666630505684973E-5</v>
      </c>
      <c r="F177" s="11">
        <f t="shared" si="136"/>
        <v>3.9427258547555497E-5</v>
      </c>
      <c r="G177" s="11">
        <f t="shared" si="137"/>
        <v>8.704865535411204E-5</v>
      </c>
      <c r="H177" s="4">
        <f t="shared" si="157"/>
        <v>192189.7591145628</v>
      </c>
      <c r="I177" s="4">
        <f t="shared" si="158"/>
        <v>149479.39565088929</v>
      </c>
      <c r="J177" s="4">
        <f t="shared" si="159"/>
        <v>32836.292439482473</v>
      </c>
      <c r="K177" s="4">
        <f t="shared" si="125"/>
        <v>149441.39710929035</v>
      </c>
      <c r="L177" s="4">
        <f t="shared" si="126"/>
        <v>41871.739985827568</v>
      </c>
      <c r="M177" s="4">
        <f t="shared" si="127"/>
        <v>4830.0122902056246</v>
      </c>
      <c r="N177" s="11">
        <f t="shared" si="138"/>
        <v>6.7910775125208378E-3</v>
      </c>
      <c r="O177" s="11">
        <f t="shared" si="139"/>
        <v>9.6839543242386306E-3</v>
      </c>
      <c r="P177" s="11">
        <f t="shared" si="140"/>
        <v>6.8785501584287534E-3</v>
      </c>
      <c r="Q177" s="4">
        <f t="shared" si="141"/>
        <v>5691.8140488760619</v>
      </c>
      <c r="R177" s="4">
        <f t="shared" si="142"/>
        <v>17157.549342373575</v>
      </c>
      <c r="S177" s="4">
        <f t="shared" si="143"/>
        <v>4432.531285299001</v>
      </c>
      <c r="T177" s="4">
        <f t="shared" si="160"/>
        <v>29.615594894851899</v>
      </c>
      <c r="U177" s="4">
        <f t="shared" si="161"/>
        <v>114.78203579605858</v>
      </c>
      <c r="V177" s="4">
        <f t="shared" si="162"/>
        <v>134.98878697916913</v>
      </c>
      <c r="W177" s="11">
        <f t="shared" si="144"/>
        <v>-1.219247815263802E-2</v>
      </c>
      <c r="X177" s="11">
        <f t="shared" si="145"/>
        <v>-1.3228699347321071E-2</v>
      </c>
      <c r="Y177" s="11">
        <f t="shared" si="146"/>
        <v>-1.2203590333800474E-2</v>
      </c>
      <c r="Z177" s="4">
        <f t="shared" si="171"/>
        <v>7901.1202238850474</v>
      </c>
      <c r="AA177" s="4">
        <f t="shared" si="163"/>
        <v>21060.100825363676</v>
      </c>
      <c r="AB177" s="4">
        <f t="shared" si="164"/>
        <v>3687.8167743978051</v>
      </c>
      <c r="AC177" s="12">
        <f t="shared" si="165"/>
        <v>1.7245676096732594</v>
      </c>
      <c r="AD177" s="12">
        <f t="shared" si="166"/>
        <v>3.948659621734985</v>
      </c>
      <c r="AE177" s="12">
        <f t="shared" si="167"/>
        <v>1.8319046735890836</v>
      </c>
      <c r="AF177" s="11">
        <f t="shared" si="147"/>
        <v>-2.9039671966837322E-3</v>
      </c>
      <c r="AG177" s="11">
        <f t="shared" si="148"/>
        <v>2.0567434751257441E-3</v>
      </c>
      <c r="AH177" s="11">
        <f t="shared" si="149"/>
        <v>8.257041531207765E-4</v>
      </c>
      <c r="AI177" s="1">
        <f t="shared" si="128"/>
        <v>357567.09347369923</v>
      </c>
      <c r="AJ177" s="1">
        <f t="shared" si="129"/>
        <v>270042.39369257994</v>
      </c>
      <c r="AK177" s="1">
        <f t="shared" si="130"/>
        <v>60902.862456639166</v>
      </c>
      <c r="AL177" s="16">
        <f t="shared" si="181"/>
        <v>48.683600880085834</v>
      </c>
      <c r="AM177" s="16">
        <f t="shared" si="181"/>
        <v>18.508415549144047</v>
      </c>
      <c r="AN177" s="16">
        <f t="shared" si="181"/>
        <v>3.2118560912903238</v>
      </c>
      <c r="AO177" s="7">
        <f t="shared" si="150"/>
        <v>5.4169210588462273E-3</v>
      </c>
      <c r="AP177" s="7">
        <f t="shared" si="151"/>
        <v>8.3416513678118923E-3</v>
      </c>
      <c r="AQ177" s="7">
        <f t="shared" si="152"/>
        <v>6.0380216581880338E-3</v>
      </c>
      <c r="AR177" s="1">
        <f t="shared" si="172"/>
        <v>192189.7591145628</v>
      </c>
      <c r="AS177" s="1">
        <f t="shared" si="169"/>
        <v>149479.39565088929</v>
      </c>
      <c r="AT177" s="1">
        <f t="shared" si="170"/>
        <v>32836.292439482473</v>
      </c>
      <c r="AU177" s="1">
        <f t="shared" si="131"/>
        <v>38437.951822912561</v>
      </c>
      <c r="AV177" s="1">
        <f t="shared" si="132"/>
        <v>29895.879130177858</v>
      </c>
      <c r="AW177" s="1">
        <f t="shared" si="133"/>
        <v>6567.2584878964954</v>
      </c>
      <c r="AX177" s="7">
        <f t="shared" si="177"/>
        <v>0.20304806543059101</v>
      </c>
      <c r="AY177" s="7">
        <f t="shared" si="177"/>
        <v>0.69585626410857859</v>
      </c>
      <c r="AZ177" s="7">
        <f t="shared" si="178"/>
        <v>0.55469678531452227</v>
      </c>
      <c r="BA177">
        <f t="shared" si="173"/>
        <v>0.56065144910983911</v>
      </c>
      <c r="BB177">
        <f t="shared" si="174"/>
        <v>4.1228516875105566E-3</v>
      </c>
      <c r="BC177">
        <f t="shared" si="174"/>
        <v>4.8421594029914791E-2</v>
      </c>
      <c r="BD177">
        <f t="shared" si="174"/>
        <v>3.0768852363826524E-2</v>
      </c>
      <c r="BE177">
        <f t="shared" si="175"/>
        <v>792.36987268772259</v>
      </c>
      <c r="BF177">
        <f t="shared" si="175"/>
        <v>7238.030612044372</v>
      </c>
      <c r="BG177">
        <f t="shared" si="175"/>
        <v>1010.3350342458693</v>
      </c>
      <c r="BH177">
        <f t="shared" si="153"/>
        <v>987.80318937091067</v>
      </c>
      <c r="BI177">
        <f t="shared" si="179"/>
        <v>987.80318937091056</v>
      </c>
      <c r="BJ177">
        <f t="shared" si="179"/>
        <v>987.80318937091067</v>
      </c>
      <c r="BK177" s="7">
        <f t="shared" si="176"/>
        <v>3.7919611452498642E-2</v>
      </c>
    </row>
    <row r="178" spans="1:63">
      <c r="A178">
        <f t="shared" si="134"/>
        <v>2132</v>
      </c>
      <c r="B178" s="4">
        <f t="shared" si="154"/>
        <v>1286.0783796924577</v>
      </c>
      <c r="C178" s="4">
        <f t="shared" si="155"/>
        <v>3570.0688480136419</v>
      </c>
      <c r="D178" s="4">
        <f t="shared" si="156"/>
        <v>6798.9491338194775</v>
      </c>
      <c r="E178" s="11">
        <f t="shared" si="135"/>
        <v>1.8683298980400723E-5</v>
      </c>
      <c r="F178" s="11">
        <f t="shared" si="136"/>
        <v>3.7455895620177718E-5</v>
      </c>
      <c r="G178" s="11">
        <f t="shared" si="137"/>
        <v>8.2696222586406428E-5</v>
      </c>
      <c r="H178" s="4">
        <f t="shared" si="157"/>
        <v>193484.24080595004</v>
      </c>
      <c r="I178" s="4">
        <f t="shared" si="158"/>
        <v>150917.08543569274</v>
      </c>
      <c r="J178" s="4">
        <f t="shared" si="159"/>
        <v>33062.093176354145</v>
      </c>
      <c r="K178" s="4">
        <f t="shared" si="125"/>
        <v>150445.13916190574</v>
      </c>
      <c r="L178" s="4">
        <f t="shared" si="126"/>
        <v>42272.878160224223</v>
      </c>
      <c r="M178" s="4">
        <f t="shared" si="127"/>
        <v>4862.824022597254</v>
      </c>
      <c r="N178" s="11">
        <f t="shared" si="138"/>
        <v>6.7166265307418982E-3</v>
      </c>
      <c r="O178" s="11">
        <f t="shared" si="139"/>
        <v>9.5801649162998714E-3</v>
      </c>
      <c r="P178" s="11">
        <f t="shared" si="140"/>
        <v>6.7933020498034402E-3</v>
      </c>
      <c r="Q178" s="4">
        <f t="shared" si="141"/>
        <v>5660.2861546575641</v>
      </c>
      <c r="R178" s="4">
        <f t="shared" si="142"/>
        <v>17093.415228259044</v>
      </c>
      <c r="S178" s="4">
        <f t="shared" si="143"/>
        <v>4408.5470845610098</v>
      </c>
      <c r="T178" s="4">
        <f t="shared" si="160"/>
        <v>29.254507401119039</v>
      </c>
      <c r="U178" s="4">
        <f t="shared" si="161"/>
        <v>113.26361875403907</v>
      </c>
      <c r="V178" s="4">
        <f t="shared" si="162"/>
        <v>133.34143912321869</v>
      </c>
      <c r="W178" s="11">
        <f t="shared" si="144"/>
        <v>-1.219247815263802E-2</v>
      </c>
      <c r="X178" s="11">
        <f t="shared" si="145"/>
        <v>-1.3228699347321071E-2</v>
      </c>
      <c r="Y178" s="11">
        <f t="shared" si="146"/>
        <v>-1.2203590333800474E-2</v>
      </c>
      <c r="Z178" s="4">
        <f t="shared" si="171"/>
        <v>7800.0977603755691</v>
      </c>
      <c r="AA178" s="4">
        <f t="shared" si="163"/>
        <v>20647.912280731216</v>
      </c>
      <c r="AB178" s="4">
        <f t="shared" si="164"/>
        <v>3618.8364946091274</v>
      </c>
      <c r="AC178" s="12">
        <f t="shared" si="165"/>
        <v>1.7195595219063049</v>
      </c>
      <c r="AD178" s="12">
        <f t="shared" si="166"/>
        <v>3.9567810016474807</v>
      </c>
      <c r="AE178" s="12">
        <f t="shared" si="167"/>
        <v>1.8334172848861874</v>
      </c>
      <c r="AF178" s="11">
        <f t="shared" si="147"/>
        <v>-2.9039671966837322E-3</v>
      </c>
      <c r="AG178" s="11">
        <f t="shared" si="148"/>
        <v>2.0567434751257441E-3</v>
      </c>
      <c r="AH178" s="11">
        <f t="shared" si="149"/>
        <v>8.257041531207765E-4</v>
      </c>
      <c r="AI178" s="1">
        <f t="shared" si="128"/>
        <v>360248.33594924188</v>
      </c>
      <c r="AJ178" s="1">
        <f t="shared" si="129"/>
        <v>272934.03345349978</v>
      </c>
      <c r="AK178" s="1">
        <f t="shared" si="130"/>
        <v>61379.834698871753</v>
      </c>
      <c r="AL178" s="16">
        <f t="shared" si="181"/>
        <v>48.944678950685358</v>
      </c>
      <c r="AM178" s="16">
        <f t="shared" si="181"/>
        <v>18.66126239152678</v>
      </c>
      <c r="AN178" s="16">
        <f t="shared" si="181"/>
        <v>3.2310554153660962</v>
      </c>
      <c r="AO178" s="7">
        <f t="shared" si="150"/>
        <v>5.362751848257765E-3</v>
      </c>
      <c r="AP178" s="7">
        <f t="shared" si="151"/>
        <v>8.2582348541337738E-3</v>
      </c>
      <c r="AQ178" s="7">
        <f t="shared" si="152"/>
        <v>5.9776414416061532E-3</v>
      </c>
      <c r="AR178" s="1">
        <f t="shared" si="172"/>
        <v>193484.24080595004</v>
      </c>
      <c r="AS178" s="1">
        <f t="shared" si="169"/>
        <v>150917.08543569274</v>
      </c>
      <c r="AT178" s="1">
        <f t="shared" si="170"/>
        <v>33062.093176354145</v>
      </c>
      <c r="AU178" s="1">
        <f t="shared" si="131"/>
        <v>38696.848161190013</v>
      </c>
      <c r="AV178" s="1">
        <f t="shared" si="132"/>
        <v>30183.41708713855</v>
      </c>
      <c r="AW178" s="1">
        <f t="shared" si="133"/>
        <v>6612.4186352708293</v>
      </c>
      <c r="AX178" s="7">
        <f t="shared" si="177"/>
        <v>0.20666103234162667</v>
      </c>
      <c r="AY178" s="7">
        <f t="shared" si="177"/>
        <v>0.70136143730480949</v>
      </c>
      <c r="AZ178" s="7">
        <f t="shared" si="178"/>
        <v>0.56110322165367776</v>
      </c>
      <c r="BA178">
        <f t="shared" si="173"/>
        <v>0.56519952735790735</v>
      </c>
      <c r="BB178">
        <f t="shared" si="174"/>
        <v>4.2708782288506863E-3</v>
      </c>
      <c r="BC178">
        <f t="shared" si="174"/>
        <v>4.9190786573826827E-2</v>
      </c>
      <c r="BD178">
        <f t="shared" si="174"/>
        <v>3.1483682535013623E-2</v>
      </c>
      <c r="BE178">
        <f t="shared" si="175"/>
        <v>826.34763168383563</v>
      </c>
      <c r="BF178">
        <f t="shared" si="175"/>
        <v>7423.730140011151</v>
      </c>
      <c r="BG178">
        <f t="shared" si="175"/>
        <v>1040.916445507374</v>
      </c>
      <c r="BH178">
        <f t="shared" si="153"/>
        <v>1025.2603025033945</v>
      </c>
      <c r="BI178">
        <f t="shared" si="179"/>
        <v>1025.2603025033943</v>
      </c>
      <c r="BJ178">
        <f t="shared" si="179"/>
        <v>1025.2603025033943</v>
      </c>
      <c r="BK178" s="7">
        <f t="shared" si="176"/>
        <v>3.7836083680911708E-2</v>
      </c>
    </row>
    <row r="179" spans="1:63">
      <c r="A179">
        <f t="shared" si="134"/>
        <v>2133</v>
      </c>
      <c r="B179" s="4">
        <f t="shared" si="154"/>
        <v>1286.1012064699937</v>
      </c>
      <c r="C179" s="4">
        <f t="shared" si="155"/>
        <v>3570.1958821334633</v>
      </c>
      <c r="D179" s="4">
        <f t="shared" si="156"/>
        <v>6799.4832688598553</v>
      </c>
      <c r="E179" s="11">
        <f t="shared" si="135"/>
        <v>1.7749134031380686E-5</v>
      </c>
      <c r="F179" s="11">
        <f t="shared" si="136"/>
        <v>3.5583100839168831E-5</v>
      </c>
      <c r="G179" s="11">
        <f t="shared" si="137"/>
        <v>7.8561411457086103E-5</v>
      </c>
      <c r="H179" s="4">
        <f t="shared" si="157"/>
        <v>194772.97519628776</v>
      </c>
      <c r="I179" s="4">
        <f t="shared" si="158"/>
        <v>152352.87952771044</v>
      </c>
      <c r="J179" s="4">
        <f t="shared" si="159"/>
        <v>33286.530809980919</v>
      </c>
      <c r="K179" s="4">
        <f t="shared" si="125"/>
        <v>151444.51635411169</v>
      </c>
      <c r="L179" s="4">
        <f t="shared" si="126"/>
        <v>42673.535166554509</v>
      </c>
      <c r="M179" s="4">
        <f t="shared" si="127"/>
        <v>4895.4500649227193</v>
      </c>
      <c r="N179" s="11">
        <f t="shared" si="138"/>
        <v>6.6428014741668484E-3</v>
      </c>
      <c r="O179" s="11">
        <f t="shared" si="139"/>
        <v>9.477873846481355E-3</v>
      </c>
      <c r="P179" s="11">
        <f t="shared" si="140"/>
        <v>6.7092788416471816E-3</v>
      </c>
      <c r="Q179" s="4">
        <f t="shared" si="141"/>
        <v>5628.5148569877056</v>
      </c>
      <c r="R179" s="4">
        <f t="shared" si="142"/>
        <v>17027.763518155039</v>
      </c>
      <c r="S179" s="4">
        <f t="shared" si="143"/>
        <v>4384.3086041754805</v>
      </c>
      <c r="T179" s="4">
        <f t="shared" si="160"/>
        <v>28.897822458764708</v>
      </c>
      <c r="U179" s="4">
        <f t="shared" si="161"/>
        <v>111.76528839455229</v>
      </c>
      <c r="V179" s="4">
        <f t="shared" si="162"/>
        <v>131.71419482563954</v>
      </c>
      <c r="W179" s="11">
        <f t="shared" si="144"/>
        <v>-1.219247815263802E-2</v>
      </c>
      <c r="X179" s="11">
        <f t="shared" si="145"/>
        <v>-1.3228699347321071E-2</v>
      </c>
      <c r="Y179" s="11">
        <f t="shared" si="146"/>
        <v>-1.2203590333800474E-2</v>
      </c>
      <c r="Z179" s="4">
        <f t="shared" si="171"/>
        <v>7699.302371109643</v>
      </c>
      <c r="AA179" s="4">
        <f t="shared" si="163"/>
        <v>20239.932417547745</v>
      </c>
      <c r="AB179" s="4">
        <f t="shared" si="164"/>
        <v>3550.4029745792959</v>
      </c>
      <c r="AC179" s="12">
        <f t="shared" si="165"/>
        <v>1.7145659774619437</v>
      </c>
      <c r="AD179" s="12">
        <f t="shared" si="166"/>
        <v>3.9649190851551208</v>
      </c>
      <c r="AE179" s="12">
        <f t="shared" si="167"/>
        <v>1.8349311451527213</v>
      </c>
      <c r="AF179" s="11">
        <f t="shared" si="147"/>
        <v>-2.9039671966837322E-3</v>
      </c>
      <c r="AG179" s="11">
        <f t="shared" si="148"/>
        <v>2.0567434751257441E-3</v>
      </c>
      <c r="AH179" s="11">
        <f t="shared" si="149"/>
        <v>8.257041531207765E-4</v>
      </c>
      <c r="AI179" s="1">
        <f t="shared" si="128"/>
        <v>362920.35051550769</v>
      </c>
      <c r="AJ179" s="1">
        <f t="shared" si="129"/>
        <v>275824.04719528835</v>
      </c>
      <c r="AK179" s="1">
        <f t="shared" si="130"/>
        <v>61854.26986425541</v>
      </c>
      <c r="AL179" s="16">
        <f t="shared" ref="AL179:AN194" si="182">AL178*(1+AO179)</f>
        <v>49.204532336515477</v>
      </c>
      <c r="AM179" s="16">
        <f t="shared" si="182"/>
        <v>18.813830388155584</v>
      </c>
      <c r="AN179" s="16">
        <f t="shared" si="182"/>
        <v>3.2501763652096041</v>
      </c>
      <c r="AO179" s="7">
        <f t="shared" si="150"/>
        <v>5.3091243297751873E-3</v>
      </c>
      <c r="AP179" s="7">
        <f t="shared" si="151"/>
        <v>8.1756525055924362E-3</v>
      </c>
      <c r="AQ179" s="7">
        <f t="shared" si="152"/>
        <v>5.9178650271900918E-3</v>
      </c>
      <c r="AR179" s="1">
        <f t="shared" si="172"/>
        <v>194772.97519628776</v>
      </c>
      <c r="AS179" s="1">
        <f t="shared" si="169"/>
        <v>152352.87952771044</v>
      </c>
      <c r="AT179" s="1">
        <f t="shared" si="170"/>
        <v>33286.530809980919</v>
      </c>
      <c r="AU179" s="1">
        <f t="shared" si="131"/>
        <v>38954.595039257554</v>
      </c>
      <c r="AV179" s="1">
        <f t="shared" si="132"/>
        <v>30470.575905542089</v>
      </c>
      <c r="AW179" s="1">
        <f t="shared" si="133"/>
        <v>6657.3061619961845</v>
      </c>
      <c r="AX179" s="7">
        <f t="shared" si="177"/>
        <v>0.21030790164626498</v>
      </c>
      <c r="AY179" s="7">
        <f t="shared" si="177"/>
        <v>0.70679147681641341</v>
      </c>
      <c r="AZ179" s="7">
        <f t="shared" si="178"/>
        <v>0.56746885012532022</v>
      </c>
      <c r="BA179">
        <f t="shared" si="173"/>
        <v>0.56969149909628147</v>
      </c>
      <c r="BB179">
        <f t="shared" si="174"/>
        <v>4.4229413494855062E-3</v>
      </c>
      <c r="BC179">
        <f t="shared" si="174"/>
        <v>4.9955419170032669E-2</v>
      </c>
      <c r="BD179">
        <f t="shared" si="174"/>
        <v>3.2202089586255318E-2</v>
      </c>
      <c r="BE179">
        <f t="shared" si="175"/>
        <v>861.46944575797602</v>
      </c>
      <c r="BF179">
        <f t="shared" si="175"/>
        <v>7610.8519585682634</v>
      </c>
      <c r="BG179">
        <f t="shared" si="175"/>
        <v>1071.8958471586534</v>
      </c>
      <c r="BH179">
        <f t="shared" si="153"/>
        <v>1064.0521371036298</v>
      </c>
      <c r="BI179">
        <f t="shared" si="179"/>
        <v>1064.0521371036298</v>
      </c>
      <c r="BJ179">
        <f t="shared" si="179"/>
        <v>1064.0521371036295</v>
      </c>
      <c r="BK179" s="7">
        <f t="shared" si="176"/>
        <v>3.7753446380808658E-2</v>
      </c>
    </row>
    <row r="180" spans="1:63">
      <c r="A180">
        <f t="shared" si="134"/>
        <v>2134</v>
      </c>
      <c r="B180" s="4">
        <f t="shared" si="154"/>
        <v>1286.1228922935506</v>
      </c>
      <c r="C180" s="4">
        <f t="shared" si="155"/>
        <v>3570.3165688415484</v>
      </c>
      <c r="D180" s="4">
        <f t="shared" si="156"/>
        <v>6799.9907370124974</v>
      </c>
      <c r="E180" s="11">
        <f t="shared" si="135"/>
        <v>1.686167732981165E-5</v>
      </c>
      <c r="F180" s="11">
        <f t="shared" si="136"/>
        <v>3.3803945797210388E-5</v>
      </c>
      <c r="G180" s="11">
        <f t="shared" si="137"/>
        <v>7.46333408842318E-5</v>
      </c>
      <c r="H180" s="4">
        <f t="shared" si="157"/>
        <v>196055.86067418644</v>
      </c>
      <c r="I180" s="4">
        <f t="shared" si="158"/>
        <v>153786.69951201323</v>
      </c>
      <c r="J180" s="4">
        <f t="shared" si="159"/>
        <v>33509.603903995441</v>
      </c>
      <c r="K180" s="4">
        <f t="shared" si="125"/>
        <v>152439.44559960271</v>
      </c>
      <c r="L180" s="4">
        <f t="shared" si="126"/>
        <v>43073.687317848126</v>
      </c>
      <c r="M180" s="4">
        <f t="shared" si="127"/>
        <v>4927.8896398493516</v>
      </c>
      <c r="N180" s="11">
        <f t="shared" si="138"/>
        <v>6.5695957136187033E-3</v>
      </c>
      <c r="O180" s="11">
        <f t="shared" si="139"/>
        <v>9.3770565230142378E-3</v>
      </c>
      <c r="P180" s="11">
        <f t="shared" si="140"/>
        <v>6.6264744806756593E-3</v>
      </c>
      <c r="Q180" s="4">
        <f t="shared" si="141"/>
        <v>5596.5099025110849</v>
      </c>
      <c r="R180" s="4">
        <f t="shared" si="142"/>
        <v>16960.639741746243</v>
      </c>
      <c r="S180" s="4">
        <f t="shared" si="143"/>
        <v>4359.8276264535716</v>
      </c>
      <c r="T180" s="4">
        <f t="shared" si="160"/>
        <v>28.545486389777405</v>
      </c>
      <c r="U180" s="4">
        <f t="shared" si="161"/>
        <v>110.28677899691412</v>
      </c>
      <c r="V180" s="4">
        <f t="shared" si="162"/>
        <v>130.10680875084105</v>
      </c>
      <c r="W180" s="11">
        <f t="shared" si="144"/>
        <v>-1.219247815263802E-2</v>
      </c>
      <c r="X180" s="11">
        <f t="shared" si="145"/>
        <v>-1.3228699347321071E-2</v>
      </c>
      <c r="Y180" s="11">
        <f t="shared" si="146"/>
        <v>-1.2203590333800474E-2</v>
      </c>
      <c r="Z180" s="4">
        <f t="shared" si="171"/>
        <v>7598.7612480480475</v>
      </c>
      <c r="AA180" s="4">
        <f t="shared" si="163"/>
        <v>19836.308063931716</v>
      </c>
      <c r="AB180" s="4">
        <f t="shared" si="164"/>
        <v>3482.5449335403309</v>
      </c>
      <c r="AC180" s="12">
        <f t="shared" si="165"/>
        <v>1.7095869341068444</v>
      </c>
      <c r="AD180" s="12">
        <f t="shared" si="166"/>
        <v>3.9730739066129153</v>
      </c>
      <c r="AE180" s="12">
        <f t="shared" si="167"/>
        <v>1.8364462554199645</v>
      </c>
      <c r="AF180" s="11">
        <f t="shared" si="147"/>
        <v>-2.9039671966837322E-3</v>
      </c>
      <c r="AG180" s="11">
        <f t="shared" si="148"/>
        <v>2.0567434751257441E-3</v>
      </c>
      <c r="AH180" s="11">
        <f t="shared" si="149"/>
        <v>8.257041531207765E-4</v>
      </c>
      <c r="AI180" s="1">
        <f t="shared" si="128"/>
        <v>365582.91050321446</v>
      </c>
      <c r="AJ180" s="1">
        <f t="shared" si="129"/>
        <v>278712.21838130162</v>
      </c>
      <c r="AK180" s="1">
        <f t="shared" si="130"/>
        <v>62326.14903982605</v>
      </c>
      <c r="AL180" s="16">
        <f t="shared" si="182"/>
        <v>49.463152986480857</v>
      </c>
      <c r="AM180" s="16">
        <f t="shared" si="182"/>
        <v>18.966107574312772</v>
      </c>
      <c r="AN180" s="16">
        <f t="shared" si="182"/>
        <v>3.2692181292030389</v>
      </c>
      <c r="AO180" s="7">
        <f t="shared" si="150"/>
        <v>5.2560330864774357E-3</v>
      </c>
      <c r="AP180" s="7">
        <f t="shared" si="151"/>
        <v>8.0938959805365116E-3</v>
      </c>
      <c r="AQ180" s="7">
        <f t="shared" si="152"/>
        <v>5.8586863769181912E-3</v>
      </c>
      <c r="AR180" s="1">
        <f t="shared" si="172"/>
        <v>196055.86067418644</v>
      </c>
      <c r="AS180" s="1">
        <f t="shared" si="169"/>
        <v>153786.69951201323</v>
      </c>
      <c r="AT180" s="1">
        <f t="shared" si="170"/>
        <v>33509.603903995441</v>
      </c>
      <c r="AU180" s="1">
        <f t="shared" si="131"/>
        <v>39211.172134837288</v>
      </c>
      <c r="AV180" s="1">
        <f t="shared" si="132"/>
        <v>30757.339902402648</v>
      </c>
      <c r="AW180" s="1">
        <f t="shared" si="133"/>
        <v>6701.9207807990888</v>
      </c>
      <c r="AX180" s="7">
        <f t="shared" si="177"/>
        <v>0.2139883189947733</v>
      </c>
      <c r="AY180" s="7">
        <f t="shared" si="177"/>
        <v>0.71214620609287405</v>
      </c>
      <c r="AZ180" s="7">
        <f t="shared" si="178"/>
        <v>0.57379205601954397</v>
      </c>
      <c r="BA180">
        <f t="shared" si="173"/>
        <v>0.57412755567643681</v>
      </c>
      <c r="BB180">
        <f t="shared" si="174"/>
        <v>4.5791000666208859E-3</v>
      </c>
      <c r="BC180">
        <f t="shared" si="174"/>
        <v>5.0715221885247422E-2</v>
      </c>
      <c r="BD180">
        <f t="shared" si="174"/>
        <v>3.2923732355113554E-2</v>
      </c>
      <c r="BE180">
        <f t="shared" si="175"/>
        <v>897.75940467458224</v>
      </c>
      <c r="BF180">
        <f t="shared" si="175"/>
        <v>7799.3265887516227</v>
      </c>
      <c r="BG180">
        <f t="shared" si="175"/>
        <v>1103.2612302610141</v>
      </c>
      <c r="BH180">
        <f t="shared" si="153"/>
        <v>1104.2237724081565</v>
      </c>
      <c r="BI180">
        <f t="shared" si="179"/>
        <v>1104.2237724081565</v>
      </c>
      <c r="BJ180">
        <f t="shared" si="179"/>
        <v>1104.2237724081563</v>
      </c>
      <c r="BK180" s="7">
        <f t="shared" si="176"/>
        <v>3.767169250615085E-2</v>
      </c>
    </row>
    <row r="181" spans="1:63">
      <c r="A181">
        <f t="shared" si="134"/>
        <v>2135</v>
      </c>
      <c r="B181" s="4">
        <f t="shared" si="154"/>
        <v>1286.143494173306</v>
      </c>
      <c r="C181" s="4">
        <f t="shared" si="155"/>
        <v>3570.4312250899316</v>
      </c>
      <c r="D181" s="4">
        <f t="shared" si="156"/>
        <v>6800.4728677378489</v>
      </c>
      <c r="E181" s="11">
        <f t="shared" si="135"/>
        <v>1.6018593463321066E-5</v>
      </c>
      <c r="F181" s="11">
        <f t="shared" si="136"/>
        <v>3.2113748507349867E-5</v>
      </c>
      <c r="G181" s="11">
        <f t="shared" si="137"/>
        <v>7.0901673840020204E-5</v>
      </c>
      <c r="H181" s="4">
        <f t="shared" si="157"/>
        <v>197332.79709357189</v>
      </c>
      <c r="I181" s="4">
        <f t="shared" si="158"/>
        <v>155218.46905347868</v>
      </c>
      <c r="J181" s="4">
        <f t="shared" si="159"/>
        <v>33731.31175629019</v>
      </c>
      <c r="K181" s="4">
        <f t="shared" si="125"/>
        <v>153429.84510481192</v>
      </c>
      <c r="L181" s="4">
        <f t="shared" si="126"/>
        <v>43473.311560445771</v>
      </c>
      <c r="M181" s="4">
        <f t="shared" si="127"/>
        <v>4960.1420978113219</v>
      </c>
      <c r="N181" s="11">
        <f t="shared" si="138"/>
        <v>6.4970028020869819E-3</v>
      </c>
      <c r="O181" s="11">
        <f t="shared" si="139"/>
        <v>9.2776882473224465E-3</v>
      </c>
      <c r="P181" s="11">
        <f t="shared" si="140"/>
        <v>6.5448823571780945E-3</v>
      </c>
      <c r="Q181" s="4">
        <f t="shared" si="141"/>
        <v>5564.2809237426127</v>
      </c>
      <c r="R181" s="4">
        <f t="shared" si="142"/>
        <v>16892.088907767808</v>
      </c>
      <c r="S181" s="4">
        <f t="shared" si="143"/>
        <v>4335.1157561918508</v>
      </c>
      <c r="T181" s="4">
        <f t="shared" si="160"/>
        <v>28.197446170613617</v>
      </c>
      <c r="U181" s="4">
        <f t="shared" si="161"/>
        <v>108.8278283555795</v>
      </c>
      <c r="V181" s="4">
        <f t="shared" si="162"/>
        <v>128.51903855720767</v>
      </c>
      <c r="W181" s="11">
        <f t="shared" si="144"/>
        <v>-1.219247815263802E-2</v>
      </c>
      <c r="X181" s="11">
        <f t="shared" si="145"/>
        <v>-1.3228699347321071E-2</v>
      </c>
      <c r="Y181" s="11">
        <f t="shared" si="146"/>
        <v>-1.2203590333800474E-2</v>
      </c>
      <c r="Z181" s="4">
        <f t="shared" si="171"/>
        <v>7498.501022242297</v>
      </c>
      <c r="AA181" s="4">
        <f t="shared" si="163"/>
        <v>19437.175060050227</v>
      </c>
      <c r="AB181" s="4">
        <f t="shared" si="164"/>
        <v>3415.2895788621481</v>
      </c>
      <c r="AC181" s="12">
        <f t="shared" si="165"/>
        <v>1.704622349730319</v>
      </c>
      <c r="AD181" s="12">
        <f t="shared" si="166"/>
        <v>3.9812455004465339</v>
      </c>
      <c r="AE181" s="12">
        <f t="shared" si="167"/>
        <v>1.8379626167200478</v>
      </c>
      <c r="AF181" s="11">
        <f t="shared" si="147"/>
        <v>-2.9039671966837322E-3</v>
      </c>
      <c r="AG181" s="11">
        <f t="shared" si="148"/>
        <v>2.0567434751257441E-3</v>
      </c>
      <c r="AH181" s="11">
        <f t="shared" si="149"/>
        <v>8.257041531207765E-4</v>
      </c>
      <c r="AI181" s="1">
        <f t="shared" si="128"/>
        <v>368235.79158773035</v>
      </c>
      <c r="AJ181" s="1">
        <f t="shared" si="129"/>
        <v>281598.33644557412</v>
      </c>
      <c r="AK181" s="1">
        <f t="shared" si="130"/>
        <v>62795.454916642535</v>
      </c>
      <c r="AL181" s="16">
        <f t="shared" si="182"/>
        <v>49.720533155452713</v>
      </c>
      <c r="AM181" s="16">
        <f t="shared" si="182"/>
        <v>19.118082179156307</v>
      </c>
      <c r="AN181" s="16">
        <f t="shared" si="182"/>
        <v>3.2881799196826078</v>
      </c>
      <c r="AO181" s="7">
        <f t="shared" si="150"/>
        <v>5.2034727556126616E-3</v>
      </c>
      <c r="AP181" s="7">
        <f t="shared" si="151"/>
        <v>8.0129570207311471E-3</v>
      </c>
      <c r="AQ181" s="7">
        <f t="shared" si="152"/>
        <v>5.8000995131490089E-3</v>
      </c>
      <c r="AR181" s="1">
        <f t="shared" si="172"/>
        <v>197332.79709357189</v>
      </c>
      <c r="AS181" s="1">
        <f t="shared" si="169"/>
        <v>155218.46905347868</v>
      </c>
      <c r="AT181" s="1">
        <f t="shared" si="170"/>
        <v>33731.31175629019</v>
      </c>
      <c r="AU181" s="1">
        <f t="shared" si="131"/>
        <v>39466.55941871438</v>
      </c>
      <c r="AV181" s="1">
        <f t="shared" si="132"/>
        <v>31043.693810695739</v>
      </c>
      <c r="AW181" s="1">
        <f t="shared" si="133"/>
        <v>6746.2623512580385</v>
      </c>
      <c r="AX181" s="7">
        <f t="shared" si="177"/>
        <v>0.21770191514995124</v>
      </c>
      <c r="AY181" s="7">
        <f t="shared" si="177"/>
        <v>0.71742551302429092</v>
      </c>
      <c r="AZ181" s="7">
        <f t="shared" si="178"/>
        <v>0.58007128704094857</v>
      </c>
      <c r="BA181">
        <f t="shared" si="173"/>
        <v>0.57850794403539973</v>
      </c>
      <c r="BB181">
        <f t="shared" si="174"/>
        <v>4.7394123859956575E-3</v>
      </c>
      <c r="BC181">
        <f t="shared" si="174"/>
        <v>5.1469936673816698E-2</v>
      </c>
      <c r="BD181">
        <f t="shared" si="174"/>
        <v>3.364826980493426E-2</v>
      </c>
      <c r="BE181">
        <f t="shared" si="175"/>
        <v>935.24150270844245</v>
      </c>
      <c r="BF181">
        <f t="shared" si="175"/>
        <v>7989.0847727893242</v>
      </c>
      <c r="BG181">
        <f t="shared" si="175"/>
        <v>1135.0002788500033</v>
      </c>
      <c r="BH181">
        <f t="shared" si="153"/>
        <v>1145.8217508202986</v>
      </c>
      <c r="BI181">
        <f t="shared" si="179"/>
        <v>1145.8217508202986</v>
      </c>
      <c r="BJ181">
        <f t="shared" si="179"/>
        <v>1145.8217508202983</v>
      </c>
      <c r="BK181" s="7">
        <f t="shared" si="176"/>
        <v>3.7590814694234503E-2</v>
      </c>
    </row>
    <row r="182" spans="1:63">
      <c r="A182">
        <f t="shared" si="134"/>
        <v>2136</v>
      </c>
      <c r="B182" s="4">
        <f t="shared" si="154"/>
        <v>1286.1630662725863</v>
      </c>
      <c r="C182" s="4">
        <f t="shared" si="155"/>
        <v>3570.5401520238361</v>
      </c>
      <c r="D182" s="4">
        <f t="shared" si="156"/>
        <v>6800.9309244016149</v>
      </c>
      <c r="E182" s="11">
        <f t="shared" si="135"/>
        <v>1.5217663790155012E-5</v>
      </c>
      <c r="F182" s="11">
        <f t="shared" si="136"/>
        <v>3.0508061081982371E-5</v>
      </c>
      <c r="G182" s="11">
        <f t="shared" si="137"/>
        <v>6.7356590148019195E-5</v>
      </c>
      <c r="H182" s="4">
        <f t="shared" si="157"/>
        <v>198603.68580386951</v>
      </c>
      <c r="I182" s="4">
        <f t="shared" si="158"/>
        <v>156648.11378878946</v>
      </c>
      <c r="J182" s="4">
        <f t="shared" si="159"/>
        <v>33951.654376492661</v>
      </c>
      <c r="K182" s="4">
        <f t="shared" si="125"/>
        <v>154415.63438720134</v>
      </c>
      <c r="L182" s="4">
        <f t="shared" si="126"/>
        <v>43872.385442857696</v>
      </c>
      <c r="M182" s="4">
        <f t="shared" si="127"/>
        <v>4992.2069131263706</v>
      </c>
      <c r="N182" s="11">
        <f t="shared" si="138"/>
        <v>6.425016473920131E-3</v>
      </c>
      <c r="O182" s="11">
        <f t="shared" si="139"/>
        <v>9.1797442634902193E-3</v>
      </c>
      <c r="P182" s="11">
        <f t="shared" si="140"/>
        <v>6.4644953073416112E-3</v>
      </c>
      <c r="Q182" s="4">
        <f t="shared" si="141"/>
        <v>5531.8374387385666</v>
      </c>
      <c r="R182" s="4">
        <f t="shared" si="142"/>
        <v>16822.155485190247</v>
      </c>
      <c r="S182" s="4">
        <f t="shared" si="143"/>
        <v>4310.1844171786515</v>
      </c>
      <c r="T182" s="4">
        <f t="shared" si="160"/>
        <v>27.853649424218222</v>
      </c>
      <c r="U182" s="4">
        <f t="shared" si="161"/>
        <v>107.38817773364167</v>
      </c>
      <c r="V182" s="4">
        <f t="shared" si="162"/>
        <v>126.9506448605616</v>
      </c>
      <c r="W182" s="11">
        <f t="shared" si="144"/>
        <v>-1.219247815263802E-2</v>
      </c>
      <c r="X182" s="11">
        <f t="shared" si="145"/>
        <v>-1.3228699347321071E-2</v>
      </c>
      <c r="Y182" s="11">
        <f t="shared" si="146"/>
        <v>-1.2203590333800474E-2</v>
      </c>
      <c r="Z182" s="4">
        <f t="shared" si="171"/>
        <v>7398.5477612596678</v>
      </c>
      <c r="AA182" s="4">
        <f t="shared" si="163"/>
        <v>19042.658550125139</v>
      </c>
      <c r="AB182" s="4">
        <f t="shared" si="164"/>
        <v>3348.6626175240781</v>
      </c>
      <c r="AC182" s="12">
        <f t="shared" si="165"/>
        <v>1.6996721823439682</v>
      </c>
      <c r="AD182" s="12">
        <f t="shared" si="166"/>
        <v>3.9894339011524509</v>
      </c>
      <c r="AE182" s="12">
        <f t="shared" si="167"/>
        <v>1.8394802300859543</v>
      </c>
      <c r="AF182" s="11">
        <f t="shared" si="147"/>
        <v>-2.9039671966837322E-3</v>
      </c>
      <c r="AG182" s="11">
        <f t="shared" si="148"/>
        <v>2.0567434751257441E-3</v>
      </c>
      <c r="AH182" s="11">
        <f t="shared" si="149"/>
        <v>8.257041531207765E-4</v>
      </c>
      <c r="AI182" s="1">
        <f t="shared" si="128"/>
        <v>370878.77184767171</v>
      </c>
      <c r="AJ182" s="1">
        <f t="shared" si="129"/>
        <v>284482.19661171245</v>
      </c>
      <c r="AK182" s="1">
        <f t="shared" si="130"/>
        <v>63262.171776236319</v>
      </c>
      <c r="AL182" s="16">
        <f t="shared" si="182"/>
        <v>49.976665400724961</v>
      </c>
      <c r="AM182" s="16">
        <f t="shared" si="182"/>
        <v>19.269742626268492</v>
      </c>
      <c r="AN182" s="16">
        <f t="shared" si="182"/>
        <v>3.3070609727263922</v>
      </c>
      <c r="AO182" s="7">
        <f t="shared" si="150"/>
        <v>5.1514380280565349E-3</v>
      </c>
      <c r="AP182" s="7">
        <f t="shared" si="151"/>
        <v>7.9328274505238352E-3</v>
      </c>
      <c r="AQ182" s="7">
        <f t="shared" si="152"/>
        <v>5.7420985180175188E-3</v>
      </c>
      <c r="AR182" s="1">
        <f t="shared" si="172"/>
        <v>198603.68580386951</v>
      </c>
      <c r="AS182" s="1">
        <f t="shared" si="169"/>
        <v>156648.11378878946</v>
      </c>
      <c r="AT182" s="1">
        <f t="shared" si="170"/>
        <v>33951.654376492661</v>
      </c>
      <c r="AU182" s="1">
        <f t="shared" si="131"/>
        <v>39720.737160773904</v>
      </c>
      <c r="AV182" s="1">
        <f t="shared" si="132"/>
        <v>31329.622757757894</v>
      </c>
      <c r="AW182" s="1">
        <f t="shared" si="133"/>
        <v>6790.3308752985322</v>
      </c>
      <c r="AX182" s="7">
        <f t="shared" si="177"/>
        <v>0.2214483060412305</v>
      </c>
      <c r="AY182" s="7">
        <f t="shared" si="177"/>
        <v>0.72262934760697473</v>
      </c>
      <c r="AZ182" s="7">
        <f t="shared" si="178"/>
        <v>0.586305053774972</v>
      </c>
      <c r="BA182">
        <f t="shared" si="173"/>
        <v>0.58283296415809482</v>
      </c>
      <c r="BB182">
        <f t="shared" si="174"/>
        <v>4.9039352248530493E-3</v>
      </c>
      <c r="BC182">
        <f t="shared" si="174"/>
        <v>5.221931740228819E-2</v>
      </c>
      <c r="BD182">
        <f t="shared" si="174"/>
        <v>3.4375361608207276E-2</v>
      </c>
      <c r="BE182">
        <f t="shared" si="175"/>
        <v>973.93961059924311</v>
      </c>
      <c r="BF182">
        <f t="shared" si="175"/>
        <v>8180.0575744065536</v>
      </c>
      <c r="BG182">
        <f t="shared" si="175"/>
        <v>1167.1003963888083</v>
      </c>
      <c r="BH182">
        <f t="shared" si="153"/>
        <v>1188.8941239280077</v>
      </c>
      <c r="BI182">
        <f t="shared" si="179"/>
        <v>1188.894123928008</v>
      </c>
      <c r="BJ182">
        <f t="shared" si="179"/>
        <v>1188.894123928008</v>
      </c>
      <c r="BK182" s="7">
        <f t="shared" si="176"/>
        <v>3.7510805298303723E-2</v>
      </c>
    </row>
    <row r="183" spans="1:63">
      <c r="A183">
        <f t="shared" si="134"/>
        <v>2137</v>
      </c>
      <c r="B183" s="4">
        <f t="shared" si="154"/>
        <v>1286.1816600498521</v>
      </c>
      <c r="C183" s="4">
        <f t="shared" si="155"/>
        <v>3570.6436357680373</v>
      </c>
      <c r="D183" s="4">
        <f t="shared" si="156"/>
        <v>6801.3661075426699</v>
      </c>
      <c r="E183" s="11">
        <f t="shared" si="135"/>
        <v>1.445678060064726E-5</v>
      </c>
      <c r="F183" s="11">
        <f t="shared" si="136"/>
        <v>2.8982658027883252E-5</v>
      </c>
      <c r="G183" s="11">
        <f t="shared" si="137"/>
        <v>6.3988760640618238E-5</v>
      </c>
      <c r="H183" s="4">
        <f t="shared" si="157"/>
        <v>199868.42968027035</v>
      </c>
      <c r="I183" s="4">
        <f t="shared" si="158"/>
        <v>158075.56121775799</v>
      </c>
      <c r="J183" s="4">
        <f t="shared" si="159"/>
        <v>34170.632462446338</v>
      </c>
      <c r="K183" s="4">
        <f t="shared" si="125"/>
        <v>155396.73429375712</v>
      </c>
      <c r="L183" s="4">
        <f t="shared" si="126"/>
        <v>44270.88708441113</v>
      </c>
      <c r="M183" s="4">
        <f t="shared" si="127"/>
        <v>5024.0836799758999</v>
      </c>
      <c r="N183" s="11">
        <f t="shared" si="138"/>
        <v>6.3536306440037382E-3</v>
      </c>
      <c r="O183" s="11">
        <f t="shared" si="139"/>
        <v>9.0831997743197057E-3</v>
      </c>
      <c r="P183" s="11">
        <f t="shared" si="140"/>
        <v>6.3853056181852885E-3</v>
      </c>
      <c r="Q183" s="4">
        <f t="shared" si="141"/>
        <v>5499.1888508080783</v>
      </c>
      <c r="R183" s="4">
        <f t="shared" si="142"/>
        <v>16750.883385846915</v>
      </c>
      <c r="S183" s="4">
        <f t="shared" si="143"/>
        <v>4285.0448489087548</v>
      </c>
      <c r="T183" s="4">
        <f t="shared" si="160"/>
        <v>27.514044412142201</v>
      </c>
      <c r="U183" s="4">
        <f t="shared" si="161"/>
        <v>105.96757181694664</v>
      </c>
      <c r="V183" s="4">
        <f t="shared" si="162"/>
        <v>125.40139119807151</v>
      </c>
      <c r="W183" s="11">
        <f t="shared" si="144"/>
        <v>-1.219247815263802E-2</v>
      </c>
      <c r="X183" s="11">
        <f t="shared" si="145"/>
        <v>-1.3228699347321071E-2</v>
      </c>
      <c r="Y183" s="11">
        <f t="shared" si="146"/>
        <v>-1.2203590333800474E-2</v>
      </c>
      <c r="Z183" s="4">
        <f t="shared" si="171"/>
        <v>7298.9269667941207</v>
      </c>
      <c r="AA183" s="4">
        <f t="shared" si="163"/>
        <v>18652.873274499048</v>
      </c>
      <c r="AB183" s="4">
        <f t="shared" si="164"/>
        <v>3282.6882702301382</v>
      </c>
      <c r="AC183" s="12">
        <f t="shared" si="165"/>
        <v>1.6947363900813255</v>
      </c>
      <c r="AD183" s="12">
        <f t="shared" si="166"/>
        <v>3.9976391432980916</v>
      </c>
      <c r="AE183" s="12">
        <f t="shared" si="167"/>
        <v>1.8409990965515197</v>
      </c>
      <c r="AF183" s="11">
        <f t="shared" si="147"/>
        <v>-2.9039671966837322E-3</v>
      </c>
      <c r="AG183" s="11">
        <f t="shared" si="148"/>
        <v>2.0567434751257441E-3</v>
      </c>
      <c r="AH183" s="11">
        <f t="shared" si="149"/>
        <v>8.257041531207765E-4</v>
      </c>
      <c r="AI183" s="1">
        <f t="shared" si="128"/>
        <v>373511.63182367844</v>
      </c>
      <c r="AJ183" s="1">
        <f t="shared" si="129"/>
        <v>287363.59970829909</v>
      </c>
      <c r="AK183" s="1">
        <f t="shared" si="130"/>
        <v>63726.285473911223</v>
      </c>
      <c r="AL183" s="16">
        <f t="shared" si="182"/>
        <v>50.231542578439111</v>
      </c>
      <c r="AM183" s="16">
        <f t="shared" si="182"/>
        <v>19.421077534105983</v>
      </c>
      <c r="AN183" s="16">
        <f t="shared" si="182"/>
        <v>3.3258605479377734</v>
      </c>
      <c r="AO183" s="7">
        <f t="shared" si="150"/>
        <v>5.0999236477759693E-3</v>
      </c>
      <c r="AP183" s="7">
        <f t="shared" si="151"/>
        <v>7.8534991760185972E-3</v>
      </c>
      <c r="AQ183" s="7">
        <f t="shared" si="152"/>
        <v>5.6846775328373437E-3</v>
      </c>
      <c r="AR183" s="1">
        <f t="shared" si="172"/>
        <v>199868.42968027035</v>
      </c>
      <c r="AS183" s="1">
        <f t="shared" si="169"/>
        <v>158075.56121775799</v>
      </c>
      <c r="AT183" s="1">
        <f t="shared" si="170"/>
        <v>34170.632462446338</v>
      </c>
      <c r="AU183" s="1">
        <f t="shared" si="131"/>
        <v>39973.685936054069</v>
      </c>
      <c r="AV183" s="1">
        <f t="shared" si="132"/>
        <v>31615.112243551601</v>
      </c>
      <c r="AW183" s="1">
        <f t="shared" si="133"/>
        <v>6834.1264924892675</v>
      </c>
      <c r="AX183" s="7">
        <f t="shared" si="177"/>
        <v>0.22522709283384237</v>
      </c>
      <c r="AY183" s="7">
        <f t="shared" si="177"/>
        <v>0.72775771925983612</v>
      </c>
      <c r="AZ183" s="7">
        <f t="shared" si="178"/>
        <v>0.5924919300240854</v>
      </c>
      <c r="BA183">
        <f t="shared" si="173"/>
        <v>0.58710296626398883</v>
      </c>
      <c r="BB183">
        <f t="shared" si="174"/>
        <v>5.0727243346384253E-3</v>
      </c>
      <c r="BC183">
        <f t="shared" si="174"/>
        <v>5.2963129794227848E-2</v>
      </c>
      <c r="BD183">
        <f t="shared" si="174"/>
        <v>3.5104668714366571E-2</v>
      </c>
      <c r="BE183">
        <f t="shared" si="175"/>
        <v>1013.8774469650763</v>
      </c>
      <c r="BF183">
        <f t="shared" si="175"/>
        <v>8372.1764660715271</v>
      </c>
      <c r="BG183">
        <f t="shared" si="175"/>
        <v>1199.5487323545588</v>
      </c>
      <c r="BH183">
        <f t="shared" si="153"/>
        <v>1233.4904999309686</v>
      </c>
      <c r="BI183">
        <f t="shared" si="179"/>
        <v>1233.4904999309683</v>
      </c>
      <c r="BJ183">
        <f t="shared" si="179"/>
        <v>1233.4904999309686</v>
      </c>
      <c r="BK183" s="7">
        <f t="shared" si="176"/>
        <v>3.7431656406560182E-2</v>
      </c>
    </row>
    <row r="184" spans="1:63">
      <c r="A184">
        <f t="shared" si="134"/>
        <v>2138</v>
      </c>
      <c r="B184" s="4">
        <f t="shared" si="154"/>
        <v>1286.1993243936206</v>
      </c>
      <c r="C184" s="4">
        <f t="shared" si="155"/>
        <v>3570.7419481743004</v>
      </c>
      <c r="D184" s="4">
        <f t="shared" si="156"/>
        <v>6801.77955798116</v>
      </c>
      <c r="E184" s="11">
        <f t="shared" si="135"/>
        <v>1.3733941570614897E-5</v>
      </c>
      <c r="F184" s="11">
        <f t="shared" si="136"/>
        <v>2.7533525126489088E-5</v>
      </c>
      <c r="G184" s="11">
        <f t="shared" si="137"/>
        <v>6.0789322608587322E-5</v>
      </c>
      <c r="H184" s="4">
        <f t="shared" si="157"/>
        <v>201126.93315404057</v>
      </c>
      <c r="I184" s="4">
        <f t="shared" si="158"/>
        <v>159500.74060582247</v>
      </c>
      <c r="J184" s="4">
        <f t="shared" si="159"/>
        <v>34388.247375783598</v>
      </c>
      <c r="K184" s="4">
        <f t="shared" si="125"/>
        <v>156373.06701965653</v>
      </c>
      <c r="L184" s="4">
        <f t="shared" si="126"/>
        <v>44668.795147006989</v>
      </c>
      <c r="M184" s="4">
        <f t="shared" si="127"/>
        <v>5055.7721082613853</v>
      </c>
      <c r="N184" s="11">
        <f t="shared" si="138"/>
        <v>6.2828394067393489E-3</v>
      </c>
      <c r="O184" s="11">
        <f t="shared" si="139"/>
        <v>8.9880300305971161E-3</v>
      </c>
      <c r="P184" s="11">
        <f t="shared" si="140"/>
        <v>6.3073050339077508E-3</v>
      </c>
      <c r="Q184" s="4">
        <f t="shared" si="141"/>
        <v>5466.3444482631858</v>
      </c>
      <c r="R184" s="4">
        <f t="shared" si="142"/>
        <v>16678.315949685631</v>
      </c>
      <c r="S184" s="4">
        <f t="shared" si="143"/>
        <v>4259.7081035141564</v>
      </c>
      <c r="T184" s="4">
        <f t="shared" si="160"/>
        <v>27.178580026756446</v>
      </c>
      <c r="U184" s="4">
        <f t="shared" si="161"/>
        <v>104.56575866881461</v>
      </c>
      <c r="V184" s="4">
        <f t="shared" si="162"/>
        <v>123.87104399260159</v>
      </c>
      <c r="W184" s="11">
        <f t="shared" si="144"/>
        <v>-1.219247815263802E-2</v>
      </c>
      <c r="X184" s="11">
        <f t="shared" si="145"/>
        <v>-1.3228699347321071E-2</v>
      </c>
      <c r="Y184" s="11">
        <f t="shared" si="146"/>
        <v>-1.2203590333800474E-2</v>
      </c>
      <c r="Z184" s="4">
        <f t="shared" si="171"/>
        <v>7199.6635724536673</v>
      </c>
      <c r="AA184" s="4">
        <f t="shared" si="163"/>
        <v>18267.92389278558</v>
      </c>
      <c r="AB184" s="4">
        <f t="shared" si="164"/>
        <v>3217.3892879906903</v>
      </c>
      <c r="AC184" s="12">
        <f t="shared" si="165"/>
        <v>1.689814931197503</v>
      </c>
      <c r="AD184" s="12">
        <f t="shared" si="166"/>
        <v>4.0058612615219769</v>
      </c>
      <c r="AE184" s="12">
        <f t="shared" si="167"/>
        <v>1.842519217151434</v>
      </c>
      <c r="AF184" s="11">
        <f t="shared" si="147"/>
        <v>-2.9039671966837322E-3</v>
      </c>
      <c r="AG184" s="11">
        <f t="shared" si="148"/>
        <v>2.0567434751257441E-3</v>
      </c>
      <c r="AH184" s="11">
        <f t="shared" si="149"/>
        <v>8.257041531207765E-4</v>
      </c>
      <c r="AI184" s="1">
        <f t="shared" si="128"/>
        <v>376134.15457736468</v>
      </c>
      <c r="AJ184" s="1">
        <f t="shared" si="129"/>
        <v>290242.35198102077</v>
      </c>
      <c r="AK184" s="1">
        <f t="shared" si="130"/>
        <v>64187.783419009371</v>
      </c>
      <c r="AL184" s="16">
        <f t="shared" si="182"/>
        <v>50.485157839980552</v>
      </c>
      <c r="AM184" s="16">
        <f t="shared" si="182"/>
        <v>19.572075716353361</v>
      </c>
      <c r="AN184" s="16">
        <f t="shared" si="182"/>
        <v>3.3445779282246435</v>
      </c>
      <c r="AO184" s="7">
        <f t="shared" si="150"/>
        <v>5.0489244112982097E-3</v>
      </c>
      <c r="AP184" s="7">
        <f t="shared" si="151"/>
        <v>7.7749641842584111E-3</v>
      </c>
      <c r="AQ184" s="7">
        <f t="shared" si="152"/>
        <v>5.6278307575089699E-3</v>
      </c>
      <c r="AR184" s="1">
        <f t="shared" si="172"/>
        <v>201126.93315404057</v>
      </c>
      <c r="AS184" s="1">
        <f t="shared" si="169"/>
        <v>159500.74060582247</v>
      </c>
      <c r="AT184" s="1">
        <f t="shared" si="170"/>
        <v>34388.247375783598</v>
      </c>
      <c r="AU184" s="1">
        <f t="shared" si="131"/>
        <v>40225.38663080812</v>
      </c>
      <c r="AV184" s="1">
        <f t="shared" si="132"/>
        <v>31900.148121164497</v>
      </c>
      <c r="AW184" s="1">
        <f t="shared" si="133"/>
        <v>6877.6494751567197</v>
      </c>
      <c r="AX184" s="7">
        <f t="shared" si="177"/>
        <v>0.22903786201032736</v>
      </c>
      <c r="AY184" s="7">
        <f t="shared" si="177"/>
        <v>0.73281069497157225</v>
      </c>
      <c r="AZ184" s="7">
        <f t="shared" si="178"/>
        <v>0.59863055300299006</v>
      </c>
      <c r="BA184">
        <f t="shared" si="173"/>
        <v>0.59131834862561827</v>
      </c>
      <c r="BB184">
        <f t="shared" si="174"/>
        <v>5.2458342234261756E-3</v>
      </c>
      <c r="BC184">
        <f t="shared" si="174"/>
        <v>5.3701151466471878E-2</v>
      </c>
      <c r="BD184">
        <f t="shared" si="174"/>
        <v>3.5835853898866572E-2</v>
      </c>
      <c r="BE184">
        <f t="shared" si="175"/>
        <v>1055.0785491922147</v>
      </c>
      <c r="BF184">
        <f t="shared" si="175"/>
        <v>8565.3734302877147</v>
      </c>
      <c r="BG184">
        <f t="shared" si="175"/>
        <v>1232.3322087966628</v>
      </c>
      <c r="BH184">
        <f t="shared" si="153"/>
        <v>1279.6620925051407</v>
      </c>
      <c r="BI184">
        <f t="shared" si="179"/>
        <v>1279.6620925051404</v>
      </c>
      <c r="BJ184">
        <f t="shared" si="179"/>
        <v>1279.6620925051407</v>
      </c>
      <c r="BK184" s="7">
        <f t="shared" si="176"/>
        <v>3.735335989019048E-2</v>
      </c>
    </row>
    <row r="185" spans="1:63">
      <c r="A185">
        <f t="shared" si="134"/>
        <v>2139</v>
      </c>
      <c r="B185" s="4">
        <f t="shared" si="154"/>
        <v>1286.2161057506717</v>
      </c>
      <c r="C185" s="4">
        <f t="shared" si="155"/>
        <v>3570.8353475317931</v>
      </c>
      <c r="D185" s="4">
        <f t="shared" si="156"/>
        <v>6802.1723597744303</v>
      </c>
      <c r="E185" s="11">
        <f t="shared" si="135"/>
        <v>1.3047244492084151E-5</v>
      </c>
      <c r="F185" s="11">
        <f t="shared" si="136"/>
        <v>2.6156848870164632E-5</v>
      </c>
      <c r="G185" s="11">
        <f t="shared" si="137"/>
        <v>5.7749856478157953E-5</v>
      </c>
      <c r="H185" s="4">
        <f t="shared" si="157"/>
        <v>202379.10224288612</v>
      </c>
      <c r="I185" s="4">
        <f t="shared" si="158"/>
        <v>160923.58286988159</v>
      </c>
      <c r="J185" s="4">
        <f t="shared" si="159"/>
        <v>34604.501116764797</v>
      </c>
      <c r="K185" s="4">
        <f t="shared" ref="K185:K248" si="183">H185/B185*1000</f>
        <v>157344.55612711524</v>
      </c>
      <c r="L185" s="4">
        <f t="shared" ref="L185:L248" si="184">I185/C185*1000</f>
        <v>45066.088802194143</v>
      </c>
      <c r="M185" s="4">
        <f t="shared" ref="M185:M248" si="185">J185/D185*1000</f>
        <v>5087.272019362993</v>
      </c>
      <c r="N185" s="11">
        <f t="shared" si="138"/>
        <v>6.2126370351014426E-3</v>
      </c>
      <c r="O185" s="11">
        <f t="shared" si="139"/>
        <v>8.8942102396010192E-3</v>
      </c>
      <c r="P185" s="11">
        <f t="shared" si="140"/>
        <v>6.2304847661418528E-3</v>
      </c>
      <c r="Q185" s="4">
        <f t="shared" si="141"/>
        <v>5433.3134042069933</v>
      </c>
      <c r="R185" s="4">
        <f t="shared" si="142"/>
        <v>16604.495929602785</v>
      </c>
      <c r="S185" s="4">
        <f t="shared" si="143"/>
        <v>4234.1850429283195</v>
      </c>
      <c r="T185" s="4">
        <f t="shared" si="160"/>
        <v>26.847205783560494</v>
      </c>
      <c r="U185" s="4">
        <f t="shared" si="161"/>
        <v>103.18248968536032</v>
      </c>
      <c r="V185" s="4">
        <f t="shared" si="162"/>
        <v>122.3593725174957</v>
      </c>
      <c r="W185" s="11">
        <f t="shared" si="144"/>
        <v>-1.219247815263802E-2</v>
      </c>
      <c r="X185" s="11">
        <f t="shared" si="145"/>
        <v>-1.3228699347321071E-2</v>
      </c>
      <c r="Y185" s="11">
        <f t="shared" si="146"/>
        <v>-1.2203590333800474E-2</v>
      </c>
      <c r="Z185" s="4">
        <f t="shared" si="171"/>
        <v>7100.781941754648</v>
      </c>
      <c r="AA185" s="4">
        <f t="shared" si="163"/>
        <v>17887.905259092611</v>
      </c>
      <c r="AB185" s="4">
        <f t="shared" si="164"/>
        <v>3152.7869711504109</v>
      </c>
      <c r="AC185" s="12">
        <f t="shared" si="165"/>
        <v>1.684907764068839</v>
      </c>
      <c r="AD185" s="12">
        <f t="shared" si="166"/>
        <v>4.0141002905338707</v>
      </c>
      <c r="AE185" s="12">
        <f t="shared" si="167"/>
        <v>1.8440405929212407</v>
      </c>
      <c r="AF185" s="11">
        <f t="shared" si="147"/>
        <v>-2.9039671966837322E-3</v>
      </c>
      <c r="AG185" s="11">
        <f t="shared" si="148"/>
        <v>2.0567434751257441E-3</v>
      </c>
      <c r="AH185" s="11">
        <f t="shared" si="149"/>
        <v>8.257041531207765E-4</v>
      </c>
      <c r="AI185" s="1">
        <f t="shared" ref="AI185:AI248" si="186">(1-$AI$5)*AI184+AU184</f>
        <v>378746.12575043633</v>
      </c>
      <c r="AJ185" s="1">
        <f t="shared" ref="AJ185:AJ248" si="187">(1-$AI$5)*AJ184+AV184</f>
        <v>293118.26490408316</v>
      </c>
      <c r="AK185" s="1">
        <f t="shared" ref="AK185:AK248" si="188">(1-$AI$5)*AK184+AW184</f>
        <v>64646.654552265158</v>
      </c>
      <c r="AL185" s="16">
        <f t="shared" si="182"/>
        <v>50.737504628348809</v>
      </c>
      <c r="AM185" s="16">
        <f t="shared" si="182"/>
        <v>19.722726182182541</v>
      </c>
      <c r="AN185" s="16">
        <f t="shared" si="182"/>
        <v>3.363212419574638</v>
      </c>
      <c r="AO185" s="7">
        <f t="shared" si="150"/>
        <v>4.9984351671852273E-3</v>
      </c>
      <c r="AP185" s="7">
        <f t="shared" si="151"/>
        <v>7.6972145424158266E-3</v>
      </c>
      <c r="AQ185" s="7">
        <f t="shared" si="152"/>
        <v>5.5715524499338805E-3</v>
      </c>
      <c r="AR185" s="1">
        <f t="shared" si="172"/>
        <v>202379.10224288612</v>
      </c>
      <c r="AS185" s="1">
        <f t="shared" si="169"/>
        <v>160923.58286988159</v>
      </c>
      <c r="AT185" s="1">
        <f t="shared" si="170"/>
        <v>34604.501116764797</v>
      </c>
      <c r="AU185" s="1">
        <f t="shared" ref="AU185:AU248" si="189">$AU$5*AR185</f>
        <v>40475.820448577229</v>
      </c>
      <c r="AV185" s="1">
        <f t="shared" ref="AV185:AV248" si="190">$AU$5*AS185</f>
        <v>32184.716573976319</v>
      </c>
      <c r="AW185" s="1">
        <f t="shared" ref="AW185:AW248" si="191">$AU$5*AT185</f>
        <v>6920.90022335296</v>
      </c>
      <c r="AX185" s="7">
        <f t="shared" si="177"/>
        <v>0.23288018547198072</v>
      </c>
      <c r="AY185" s="7">
        <f t="shared" si="177"/>
        <v>0.73778839541536767</v>
      </c>
      <c r="AZ185" s="7">
        <f t="shared" si="178"/>
        <v>0.60471962343398289</v>
      </c>
      <c r="BA185">
        <f t="shared" si="173"/>
        <v>0.59547955382793794</v>
      </c>
      <c r="BB185">
        <f t="shared" si="174"/>
        <v>5.4233180785464149E-3</v>
      </c>
      <c r="BC185">
        <f t="shared" si="174"/>
        <v>5.4433171640958289E-2</v>
      </c>
      <c r="BD185">
        <f t="shared" si="174"/>
        <v>3.6568582296613805E-2</v>
      </c>
      <c r="BE185">
        <f t="shared" si="175"/>
        <v>1097.5662439138375</v>
      </c>
      <c r="BF185">
        <f t="shared" si="175"/>
        <v>8759.5810074342389</v>
      </c>
      <c r="BG185">
        <f t="shared" si="175"/>
        <v>1265.4375469216777</v>
      </c>
      <c r="BH185">
        <f t="shared" si="153"/>
        <v>1327.4617711843193</v>
      </c>
      <c r="BI185">
        <f t="shared" si="179"/>
        <v>1327.4617711843193</v>
      </c>
      <c r="BJ185">
        <f t="shared" si="179"/>
        <v>1327.4617711843193</v>
      </c>
      <c r="BK185" s="7">
        <f t="shared" si="176"/>
        <v>3.7275907378627265E-2</v>
      </c>
    </row>
    <row r="186" spans="1:63">
      <c r="A186">
        <f t="shared" ref="A186:A249" si="192">1+A185</f>
        <v>2140</v>
      </c>
      <c r="B186" s="4">
        <f t="shared" si="154"/>
        <v>1286.2320482478729</v>
      </c>
      <c r="C186" s="4">
        <f t="shared" si="155"/>
        <v>3570.9240792422929</v>
      </c>
      <c r="D186" s="4">
        <f t="shared" si="156"/>
        <v>6802.5455430280708</v>
      </c>
      <c r="E186" s="11">
        <f t="shared" ref="E186:E249" si="193">E185*$E$5</f>
        <v>1.2394882267479943E-5</v>
      </c>
      <c r="F186" s="11">
        <f t="shared" ref="F186:F249" si="194">F185*$E$5</f>
        <v>2.48490064266564E-5</v>
      </c>
      <c r="G186" s="11">
        <f t="shared" ref="G186:G249" si="195">G185*$E$5</f>
        <v>5.4862363654250055E-5</v>
      </c>
      <c r="H186" s="4">
        <f t="shared" si="157"/>
        <v>203624.84458127603</v>
      </c>
      <c r="I186" s="4">
        <f t="shared" si="158"/>
        <v>162344.02051754954</v>
      </c>
      <c r="J186" s="4">
        <f t="shared" si="159"/>
        <v>34819.396298338906</v>
      </c>
      <c r="K186" s="4">
        <f t="shared" si="183"/>
        <v>158311.12656433749</v>
      </c>
      <c r="L186" s="4">
        <f t="shared" si="184"/>
        <v>45462.747713190525</v>
      </c>
      <c r="M186" s="4">
        <f t="shared" si="185"/>
        <v>5118.5833417940594</v>
      </c>
      <c r="N186" s="11">
        <f t="shared" ref="N186:N249" si="196">K186/K185-1</f>
        <v>6.1430179792263395E-3</v>
      </c>
      <c r="O186" s="11">
        <f t="shared" ref="O186:O249" si="197">L186/L185-1</f>
        <v>8.8017159140969525E-3</v>
      </c>
      <c r="P186" s="11">
        <f t="shared" ref="P186:P249" si="198">M186/M185-1</f>
        <v>6.1548355015990097E-3</v>
      </c>
      <c r="Q186" s="4">
        <f t="shared" ref="Q186:Q249" si="199">T186*H186/1000</f>
        <v>5400.1047763566194</v>
      </c>
      <c r="R186" s="4">
        <f t="shared" ref="R186:R249" si="200">U186*I186/1000</f>
        <v>16529.465483099233</v>
      </c>
      <c r="S186" s="4">
        <f t="shared" ref="S186:S249" si="201">V186*J186/1000</f>
        <v>4208.4863362727356</v>
      </c>
      <c r="T186" s="4">
        <f t="shared" si="160"/>
        <v>26.519871813585056</v>
      </c>
      <c r="U186" s="4">
        <f t="shared" si="161"/>
        <v>101.81751955140463</v>
      </c>
      <c r="V186" s="4">
        <f t="shared" si="162"/>
        <v>120.8661488617913</v>
      </c>
      <c r="W186" s="11">
        <f t="shared" ref="W186:W249" si="202">T$5-1</f>
        <v>-1.219247815263802E-2</v>
      </c>
      <c r="X186" s="11">
        <f t="shared" ref="X186:X249" si="203">U$5-1</f>
        <v>-1.3228699347321071E-2</v>
      </c>
      <c r="Y186" s="11">
        <f t="shared" ref="Y186:Y249" si="204">V$5-1</f>
        <v>-1.2203590333800474E-2</v>
      </c>
      <c r="Z186" s="4">
        <f t="shared" si="171"/>
        <v>7002.305866258951</v>
      </c>
      <c r="AA186" s="4">
        <f t="shared" si="163"/>
        <v>17512.902837206126</v>
      </c>
      <c r="AB186" s="4">
        <f t="shared" si="164"/>
        <v>3088.9011904377398</v>
      </c>
      <c r="AC186" s="12">
        <f t="shared" si="165"/>
        <v>1.6800148471925453</v>
      </c>
      <c r="AD186" s="12">
        <f t="shared" si="166"/>
        <v>4.0223562651149267</v>
      </c>
      <c r="AE186" s="12">
        <f t="shared" si="167"/>
        <v>1.845563224897339</v>
      </c>
      <c r="AF186" s="11">
        <f t="shared" ref="AF186:AF249" si="205">AC$5-1</f>
        <v>-2.9039671966837322E-3</v>
      </c>
      <c r="AG186" s="11">
        <f t="shared" ref="AG186:AG249" si="206">AD$5-1</f>
        <v>2.0567434751257441E-3</v>
      </c>
      <c r="AH186" s="11">
        <f t="shared" ref="AH186:AH249" si="207">AE$5-1</f>
        <v>8.257041531207765E-4</v>
      </c>
      <c r="AI186" s="1">
        <f t="shared" si="186"/>
        <v>381347.33362396993</v>
      </c>
      <c r="AJ186" s="1">
        <f t="shared" si="187"/>
        <v>295991.15498765116</v>
      </c>
      <c r="AK186" s="1">
        <f t="shared" si="188"/>
        <v>65102.889320391601</v>
      </c>
      <c r="AL186" s="16">
        <f t="shared" si="182"/>
        <v>50.988576674504074</v>
      </c>
      <c r="AM186" s="16">
        <f t="shared" si="182"/>
        <v>19.873018136420267</v>
      </c>
      <c r="AN186" s="16">
        <f t="shared" si="182"/>
        <v>3.3817633508266076</v>
      </c>
      <c r="AO186" s="7">
        <f t="shared" ref="AO186:AO249" si="208">AO$5*AO185</f>
        <v>4.9484508155133748E-3</v>
      </c>
      <c r="AP186" s="7">
        <f t="shared" ref="AP186:AP249" si="209">AP$5*AP185</f>
        <v>7.620242396991668E-3</v>
      </c>
      <c r="AQ186" s="7">
        <f t="shared" ref="AQ186:AQ249" si="210">AQ$5*AQ185</f>
        <v>5.515836925434542E-3</v>
      </c>
      <c r="AR186" s="1">
        <f t="shared" si="172"/>
        <v>203624.84458127603</v>
      </c>
      <c r="AS186" s="1">
        <f t="shared" si="169"/>
        <v>162344.02051754954</v>
      </c>
      <c r="AT186" s="1">
        <f t="shared" si="170"/>
        <v>34819.396298338906</v>
      </c>
      <c r="AU186" s="1">
        <f t="shared" si="189"/>
        <v>40724.968916255209</v>
      </c>
      <c r="AV186" s="1">
        <f t="shared" si="190"/>
        <v>32468.804103509909</v>
      </c>
      <c r="AW186" s="1">
        <f t="shared" si="191"/>
        <v>6963.8792596677813</v>
      </c>
      <c r="AX186" s="7">
        <f t="shared" si="177"/>
        <v>0.23675362064259867</v>
      </c>
      <c r="AY186" s="7">
        <f t="shared" si="177"/>
        <v>0.74269099626006641</v>
      </c>
      <c r="AZ186" s="7">
        <f t="shared" si="178"/>
        <v>0.61075790545526754</v>
      </c>
      <c r="BA186">
        <f t="shared" si="173"/>
        <v>0.59958706899438563</v>
      </c>
      <c r="BB186">
        <f t="shared" si="174"/>
        <v>5.6052276887379529E-3</v>
      </c>
      <c r="BC186">
        <f t="shared" si="174"/>
        <v>5.5158991592577006E-2</v>
      </c>
      <c r="BD186">
        <f t="shared" si="174"/>
        <v>3.7302521907610554E-2</v>
      </c>
      <c r="BE186">
        <f t="shared" si="175"/>
        <v>1141.3636169619308</v>
      </c>
      <c r="BF186">
        <f t="shared" si="175"/>
        <v>8954.7324628326642</v>
      </c>
      <c r="BG186">
        <f t="shared" si="175"/>
        <v>1298.851293228561</v>
      </c>
      <c r="BH186">
        <f t="shared" si="153"/>
        <v>1376.9441132156546</v>
      </c>
      <c r="BI186">
        <f t="shared" si="179"/>
        <v>1376.9441132156544</v>
      </c>
      <c r="BJ186">
        <f t="shared" si="179"/>
        <v>1376.9441132156546</v>
      </c>
      <c r="BK186" s="7">
        <f t="shared" si="176"/>
        <v>3.719929041151368E-2</v>
      </c>
    </row>
    <row r="187" spans="1:63">
      <c r="A187">
        <f t="shared" si="192"/>
        <v>2141</v>
      </c>
      <c r="B187" s="4">
        <f t="shared" si="154"/>
        <v>1286.2471938079391</v>
      </c>
      <c r="C187" s="4">
        <f t="shared" si="155"/>
        <v>3571.0083764619171</v>
      </c>
      <c r="D187" s="4">
        <f t="shared" si="156"/>
        <v>6802.9000865690587</v>
      </c>
      <c r="E187" s="11">
        <f t="shared" si="193"/>
        <v>1.1775138154105945E-5</v>
      </c>
      <c r="F187" s="11">
        <f t="shared" si="194"/>
        <v>2.3606556105323578E-5</v>
      </c>
      <c r="G187" s="11">
        <f t="shared" si="195"/>
        <v>5.2119245471537547E-5</v>
      </c>
      <c r="H187" s="4">
        <f t="shared" si="157"/>
        <v>204864.06945086937</v>
      </c>
      <c r="I187" s="4">
        <f t="shared" si="158"/>
        <v>163761.98746103991</v>
      </c>
      <c r="J187" s="4">
        <f t="shared" si="159"/>
        <v>35032.936119927755</v>
      </c>
      <c r="K187" s="4">
        <f t="shared" si="183"/>
        <v>159272.70468467934</v>
      </c>
      <c r="L187" s="4">
        <f t="shared" si="184"/>
        <v>45858.75198178392</v>
      </c>
      <c r="M187" s="4">
        <f t="shared" si="185"/>
        <v>5149.7061068254043</v>
      </c>
      <c r="N187" s="11">
        <f t="shared" si="196"/>
        <v>6.0739768657451787E-3</v>
      </c>
      <c r="O187" s="11">
        <f t="shared" si="197"/>
        <v>8.710522098040796E-3</v>
      </c>
      <c r="P187" s="11">
        <f t="shared" si="198"/>
        <v>6.0803474229329524E-3</v>
      </c>
      <c r="Q187" s="4">
        <f t="shared" si="199"/>
        <v>5366.7275069041707</v>
      </c>
      <c r="R187" s="4">
        <f t="shared" si="200"/>
        <v>16453.266152231135</v>
      </c>
      <c r="S187" s="4">
        <f t="shared" si="201"/>
        <v>4182.6224575204351</v>
      </c>
      <c r="T187" s="4">
        <f t="shared" si="160"/>
        <v>26.196528855887159</v>
      </c>
      <c r="U187" s="4">
        <f t="shared" si="161"/>
        <v>100.47060619696911</v>
      </c>
      <c r="V187" s="4">
        <f t="shared" si="162"/>
        <v>119.39114789585786</v>
      </c>
      <c r="W187" s="11">
        <f t="shared" si="202"/>
        <v>-1.219247815263802E-2</v>
      </c>
      <c r="X187" s="11">
        <f t="shared" si="203"/>
        <v>-1.3228699347321071E-2</v>
      </c>
      <c r="Y187" s="11">
        <f t="shared" si="204"/>
        <v>-1.2203590333800474E-2</v>
      </c>
      <c r="Z187" s="4">
        <f t="shared" si="171"/>
        <v>6904.2585640194202</v>
      </c>
      <c r="AA187" s="4">
        <f t="shared" si="163"/>
        <v>17142.992778720723</v>
      </c>
      <c r="AB187" s="4">
        <f t="shared" si="164"/>
        <v>3025.7504105996236</v>
      </c>
      <c r="AC187" s="12">
        <f t="shared" si="165"/>
        <v>1.6751361391863566</v>
      </c>
      <c r="AD187" s="12">
        <f t="shared" si="166"/>
        <v>4.0306292201178326</v>
      </c>
      <c r="AE187" s="12">
        <f t="shared" si="167"/>
        <v>1.8470871141169838</v>
      </c>
      <c r="AF187" s="11">
        <f t="shared" si="205"/>
        <v>-2.9039671966837322E-3</v>
      </c>
      <c r="AG187" s="11">
        <f t="shared" si="206"/>
        <v>2.0567434751257441E-3</v>
      </c>
      <c r="AH187" s="11">
        <f t="shared" si="207"/>
        <v>8.257041531207765E-4</v>
      </c>
      <c r="AI187" s="1">
        <f t="shared" si="186"/>
        <v>383937.56917782815</v>
      </c>
      <c r="AJ187" s="1">
        <f t="shared" si="187"/>
        <v>298860.84359239601</v>
      </c>
      <c r="AK187" s="1">
        <f t="shared" si="188"/>
        <v>65556.47964802022</v>
      </c>
      <c r="AL187" s="16">
        <f t="shared" si="182"/>
        <v>51.23836799369262</v>
      </c>
      <c r="AM187" s="16">
        <f t="shared" si="182"/>
        <v>20.022940979626007</v>
      </c>
      <c r="AN187" s="16">
        <f t="shared" si="182"/>
        <v>3.4002300734385424</v>
      </c>
      <c r="AO187" s="7">
        <f t="shared" si="208"/>
        <v>4.8989663073582407E-3</v>
      </c>
      <c r="AP187" s="7">
        <f t="shared" si="209"/>
        <v>7.5440399730217515E-3</v>
      </c>
      <c r="AQ187" s="7">
        <f t="shared" si="210"/>
        <v>5.4606785561801966E-3</v>
      </c>
      <c r="AR187" s="1">
        <f t="shared" si="172"/>
        <v>204864.06945086937</v>
      </c>
      <c r="AS187" s="1">
        <f t="shared" si="169"/>
        <v>163761.98746103991</v>
      </c>
      <c r="AT187" s="1">
        <f t="shared" si="170"/>
        <v>35032.936119927755</v>
      </c>
      <c r="AU187" s="1">
        <f t="shared" si="189"/>
        <v>40972.813890173878</v>
      </c>
      <c r="AV187" s="1">
        <f t="shared" si="190"/>
        <v>32752.397492207983</v>
      </c>
      <c r="AW187" s="1">
        <f t="shared" si="191"/>
        <v>7006.5872239855516</v>
      </c>
      <c r="AX187" s="7">
        <f t="shared" si="177"/>
        <v>0.24065771061975177</v>
      </c>
      <c r="AY187" s="7">
        <f t="shared" si="177"/>
        <v>0.74751871599013309</v>
      </c>
      <c r="AZ187" s="7">
        <f t="shared" si="178"/>
        <v>0.61674422657923611</v>
      </c>
      <c r="BA187">
        <f t="shared" si="173"/>
        <v>0.60364141573300856</v>
      </c>
      <c r="BB187">
        <f t="shared" si="174"/>
        <v>5.7916133680740193E-3</v>
      </c>
      <c r="BC187">
        <f t="shared" si="174"/>
        <v>5.5878423075553733E-2</v>
      </c>
      <c r="BD187">
        <f t="shared" si="174"/>
        <v>3.8037344101882017E-2</v>
      </c>
      <c r="BE187">
        <f t="shared" si="175"/>
        <v>1186.4934832696993</v>
      </c>
      <c r="BF187">
        <f t="shared" si="175"/>
        <v>9150.7616190415138</v>
      </c>
      <c r="BG187">
        <f t="shared" si="175"/>
        <v>1332.5598460929434</v>
      </c>
      <c r="BH187">
        <f t="shared" si="153"/>
        <v>1428.1654571635879</v>
      </c>
      <c r="BI187">
        <f t="shared" si="179"/>
        <v>1428.1654571635877</v>
      </c>
      <c r="BJ187">
        <f t="shared" si="179"/>
        <v>1428.1654571635881</v>
      </c>
      <c r="BK187" s="7">
        <f t="shared" si="176"/>
        <v>3.7123500138248139E-2</v>
      </c>
    </row>
    <row r="188" spans="1:63">
      <c r="A188">
        <f t="shared" si="192"/>
        <v>2142</v>
      </c>
      <c r="B188" s="4">
        <f t="shared" si="154"/>
        <v>1286.2615822594262</v>
      </c>
      <c r="C188" s="4">
        <f t="shared" si="155"/>
        <v>3571.0884607110288</v>
      </c>
      <c r="D188" s="4">
        <f t="shared" si="156"/>
        <v>6803.2369204876122</v>
      </c>
      <c r="E188" s="11">
        <f t="shared" si="193"/>
        <v>1.1186381246400648E-5</v>
      </c>
      <c r="F188" s="11">
        <f t="shared" si="194"/>
        <v>2.2426228300057399E-5</v>
      </c>
      <c r="G188" s="11">
        <f t="shared" si="195"/>
        <v>4.9513283197960666E-5</v>
      </c>
      <c r="H188" s="4">
        <f t="shared" si="157"/>
        <v>206096.68781057838</v>
      </c>
      <c r="I188" s="4">
        <f t="shared" si="158"/>
        <v>165177.41917695809</v>
      </c>
      <c r="J188" s="4">
        <f t="shared" si="159"/>
        <v>35245.124340030954</v>
      </c>
      <c r="K188" s="4">
        <f t="shared" si="183"/>
        <v>160229.21826565967</v>
      </c>
      <c r="L188" s="4">
        <f t="shared" si="184"/>
        <v>46254.082192091679</v>
      </c>
      <c r="M188" s="4">
        <f t="shared" si="185"/>
        <v>5180.6404439469106</v>
      </c>
      <c r="N188" s="11">
        <f t="shared" si="196"/>
        <v>6.005508494842271E-3</v>
      </c>
      <c r="O188" s="11">
        <f t="shared" si="197"/>
        <v>8.6206055163644546E-3</v>
      </c>
      <c r="P188" s="11">
        <f t="shared" si="198"/>
        <v>6.0070102020979288E-3</v>
      </c>
      <c r="Q188" s="4">
        <f t="shared" si="199"/>
        <v>5333.190422402743</v>
      </c>
      <c r="R188" s="4">
        <f t="shared" si="200"/>
        <v>16375.938879707561</v>
      </c>
      <c r="S188" s="4">
        <f t="shared" si="201"/>
        <v>4156.6036833196067</v>
      </c>
      <c r="T188" s="4">
        <f t="shared" si="160"/>
        <v>25.877128250136803</v>
      </c>
      <c r="U188" s="4">
        <f t="shared" si="161"/>
        <v>99.141510754346314</v>
      </c>
      <c r="V188" s="4">
        <f t="shared" si="162"/>
        <v>117.93414723745462</v>
      </c>
      <c r="W188" s="11">
        <f t="shared" si="202"/>
        <v>-1.219247815263802E-2</v>
      </c>
      <c r="X188" s="11">
        <f t="shared" si="203"/>
        <v>-1.3228699347321071E-2</v>
      </c>
      <c r="Y188" s="11">
        <f t="shared" si="204"/>
        <v>-1.2203590333800474E-2</v>
      </c>
      <c r="Z188" s="4">
        <f t="shared" si="171"/>
        <v>6806.6626779317621</v>
      </c>
      <c r="AA188" s="4">
        <f t="shared" si="163"/>
        <v>16778.242891636033</v>
      </c>
      <c r="AB188" s="4">
        <f t="shared" si="164"/>
        <v>2963.351714696943</v>
      </c>
      <c r="AC188" s="12">
        <f t="shared" si="165"/>
        <v>1.67027159878818</v>
      </c>
      <c r="AD188" s="12">
        <f t="shared" si="166"/>
        <v>4.0389191904669612</v>
      </c>
      <c r="AE188" s="12">
        <f t="shared" si="167"/>
        <v>1.8486122616182861</v>
      </c>
      <c r="AF188" s="11">
        <f t="shared" si="205"/>
        <v>-2.9039671966837322E-3</v>
      </c>
      <c r="AG188" s="11">
        <f t="shared" si="206"/>
        <v>2.0567434751257441E-3</v>
      </c>
      <c r="AH188" s="11">
        <f t="shared" si="207"/>
        <v>8.257041531207765E-4</v>
      </c>
      <c r="AI188" s="1">
        <f t="shared" si="186"/>
        <v>386516.62615021918</v>
      </c>
      <c r="AJ188" s="1">
        <f t="shared" si="187"/>
        <v>301727.15672536439</v>
      </c>
      <c r="AK188" s="1">
        <f t="shared" si="188"/>
        <v>66007.418907203755</v>
      </c>
      <c r="AL188" s="16">
        <f t="shared" si="182"/>
        <v>51.486872881753293</v>
      </c>
      <c r="AM188" s="16">
        <f t="shared" si="182"/>
        <v>20.172484308082481</v>
      </c>
      <c r="AN188" s="16">
        <f t="shared" si="182"/>
        <v>3.4186119612521662</v>
      </c>
      <c r="AO188" s="7">
        <f t="shared" si="208"/>
        <v>4.8499766442846584E-3</v>
      </c>
      <c r="AP188" s="7">
        <f t="shared" si="209"/>
        <v>7.4685995732915343E-3</v>
      </c>
      <c r="AQ188" s="7">
        <f t="shared" si="210"/>
        <v>5.4060717706183948E-3</v>
      </c>
      <c r="AR188" s="1">
        <f t="shared" si="172"/>
        <v>206096.68781057838</v>
      </c>
      <c r="AS188" s="1">
        <f t="shared" si="169"/>
        <v>165177.41917695809</v>
      </c>
      <c r="AT188" s="1">
        <f t="shared" si="170"/>
        <v>35245.124340030954</v>
      </c>
      <c r="AU188" s="1">
        <f t="shared" si="189"/>
        <v>41219.337562115681</v>
      </c>
      <c r="AV188" s="1">
        <f t="shared" si="190"/>
        <v>33035.48383539162</v>
      </c>
      <c r="AW188" s="1">
        <f t="shared" si="191"/>
        <v>7049.0248680061914</v>
      </c>
      <c r="AX188" s="7">
        <f t="shared" si="177"/>
        <v>0.24459198425746656</v>
      </c>
      <c r="AY188" s="7">
        <f t="shared" si="177"/>
        <v>0.75227183998527403</v>
      </c>
      <c r="AZ188" s="7">
        <f t="shared" si="178"/>
        <v>0.62267747710516386</v>
      </c>
      <c r="BA188">
        <f t="shared" si="173"/>
        <v>0.60764316765235027</v>
      </c>
      <c r="BB188">
        <f t="shared" si="174"/>
        <v>5.9825238763004766E-3</v>
      </c>
      <c r="BC188">
        <f t="shared" si="174"/>
        <v>5.6591292123482975E-2</v>
      </c>
      <c r="BD188">
        <f t="shared" si="174"/>
        <v>3.877272404940519E-2</v>
      </c>
      <c r="BE188">
        <f t="shared" si="175"/>
        <v>1232.9783556532307</v>
      </c>
      <c r="BF188">
        <f t="shared" si="175"/>
        <v>9347.6035808462348</v>
      </c>
      <c r="BG188">
        <f t="shared" si="175"/>
        <v>1366.5494801229943</v>
      </c>
      <c r="BH188">
        <f t="shared" si="153"/>
        <v>1481.1839577100416</v>
      </c>
      <c r="BI188">
        <f t="shared" si="179"/>
        <v>1481.1839577100413</v>
      </c>
      <c r="BJ188">
        <f t="shared" si="179"/>
        <v>1481.1839577100416</v>
      </c>
      <c r="BK188" s="7">
        <f t="shared" si="176"/>
        <v>3.7048528196277769E-2</v>
      </c>
    </row>
    <row r="189" spans="1:63">
      <c r="A189">
        <f t="shared" si="192"/>
        <v>2143</v>
      </c>
      <c r="B189" s="4">
        <f t="shared" si="154"/>
        <v>1286.2752514412457</v>
      </c>
      <c r="C189" s="4">
        <f t="shared" si="155"/>
        <v>3571.1645424538738</v>
      </c>
      <c r="D189" s="4">
        <f t="shared" si="156"/>
        <v>6803.5569285541033</v>
      </c>
      <c r="E189" s="11">
        <f t="shared" si="193"/>
        <v>1.0627062184080615E-5</v>
      </c>
      <c r="F189" s="11">
        <f t="shared" si="194"/>
        <v>2.1304916885054529E-5</v>
      </c>
      <c r="G189" s="11">
        <f t="shared" si="195"/>
        <v>4.7037619038062629E-5</v>
      </c>
      <c r="H189" s="4">
        <f t="shared" si="157"/>
        <v>207322.61232737443</v>
      </c>
      <c r="I189" s="4">
        <f t="shared" si="158"/>
        <v>166590.25193708739</v>
      </c>
      <c r="J189" s="4">
        <f t="shared" si="159"/>
        <v>35455.965250413487</v>
      </c>
      <c r="K189" s="4">
        <f t="shared" si="183"/>
        <v>161180.59652867733</v>
      </c>
      <c r="L189" s="4">
        <f t="shared" si="184"/>
        <v>46648.719194164412</v>
      </c>
      <c r="M189" s="4">
        <f t="shared" si="185"/>
        <v>5211.3865765724713</v>
      </c>
      <c r="N189" s="11">
        <f t="shared" si="196"/>
        <v>5.9376078427859635E-3</v>
      </c>
      <c r="O189" s="11">
        <f t="shared" si="197"/>
        <v>8.5319388769582449E-3</v>
      </c>
      <c r="P189" s="11">
        <f t="shared" si="198"/>
        <v>5.9348130715159986E-3</v>
      </c>
      <c r="Q189" s="4">
        <f t="shared" si="199"/>
        <v>5299.5022337059327</v>
      </c>
      <c r="R189" s="4">
        <f t="shared" si="200"/>
        <v>16297.523933151406</v>
      </c>
      <c r="S189" s="4">
        <f t="shared" si="201"/>
        <v>4130.4400912980409</v>
      </c>
      <c r="T189" s="4">
        <f t="shared" si="160"/>
        <v>25.561621929293999</v>
      </c>
      <c r="U189" s="4">
        <f t="shared" si="161"/>
        <v>97.829997515737873</v>
      </c>
      <c r="V189" s="4">
        <f t="shared" si="162"/>
        <v>116.49492721820262</v>
      </c>
      <c r="W189" s="11">
        <f t="shared" si="202"/>
        <v>-1.219247815263802E-2</v>
      </c>
      <c r="X189" s="11">
        <f t="shared" si="203"/>
        <v>-1.3228699347321071E-2</v>
      </c>
      <c r="Y189" s="11">
        <f t="shared" si="204"/>
        <v>-1.2203590333800474E-2</v>
      </c>
      <c r="Z189" s="4">
        <f t="shared" si="171"/>
        <v>6709.5402750329158</v>
      </c>
      <c r="AA189" s="4">
        <f t="shared" si="163"/>
        <v>16418.71123464861</v>
      </c>
      <c r="AB189" s="4">
        <f t="shared" si="164"/>
        <v>2901.7208334930242</v>
      </c>
      <c r="AC189" s="12">
        <f t="shared" si="165"/>
        <v>1.6654211848557465</v>
      </c>
      <c r="AD189" s="12">
        <f t="shared" si="166"/>
        <v>4.047226211158514</v>
      </c>
      <c r="AE189" s="12">
        <f t="shared" si="167"/>
        <v>1.8501386684402144</v>
      </c>
      <c r="AF189" s="11">
        <f t="shared" si="205"/>
        <v>-2.9039671966837322E-3</v>
      </c>
      <c r="AG189" s="11">
        <f t="shared" si="206"/>
        <v>2.0567434751257441E-3</v>
      </c>
      <c r="AH189" s="11">
        <f t="shared" si="207"/>
        <v>8.257041531207765E-4</v>
      </c>
      <c r="AI189" s="1">
        <f t="shared" si="186"/>
        <v>389084.30109731294</v>
      </c>
      <c r="AJ189" s="1">
        <f t="shared" si="187"/>
        <v>304589.92488821963</v>
      </c>
      <c r="AK189" s="1">
        <f t="shared" si="188"/>
        <v>66455.701884489565</v>
      </c>
      <c r="AL189" s="16">
        <f t="shared" si="182"/>
        <v>51.734085911407405</v>
      </c>
      <c r="AM189" s="16">
        <f t="shared" si="182"/>
        <v>20.321637913701103</v>
      </c>
      <c r="AN189" s="16">
        <f t="shared" si="182"/>
        <v>3.4369084102544054</v>
      </c>
      <c r="AO189" s="7">
        <f t="shared" si="208"/>
        <v>4.8014768778418121E-3</v>
      </c>
      <c r="AP189" s="7">
        <f t="shared" si="209"/>
        <v>7.3939135775586192E-3</v>
      </c>
      <c r="AQ189" s="7">
        <f t="shared" si="210"/>
        <v>5.3520110529122105E-3</v>
      </c>
      <c r="AR189" s="1">
        <f t="shared" si="172"/>
        <v>207322.61232737443</v>
      </c>
      <c r="AS189" s="1">
        <f t="shared" si="169"/>
        <v>166590.25193708739</v>
      </c>
      <c r="AT189" s="1">
        <f t="shared" si="170"/>
        <v>35455.965250413487</v>
      </c>
      <c r="AU189" s="1">
        <f t="shared" si="189"/>
        <v>41464.522465474889</v>
      </c>
      <c r="AV189" s="1">
        <f t="shared" si="190"/>
        <v>33318.050387417483</v>
      </c>
      <c r="AW189" s="1">
        <f t="shared" si="191"/>
        <v>7091.1930500826975</v>
      </c>
      <c r="AX189" s="7">
        <f t="shared" si="177"/>
        <v>0.2485559564894152</v>
      </c>
      <c r="AY189" s="7">
        <f t="shared" si="177"/>
        <v>0.75695064476448526</v>
      </c>
      <c r="AZ189" s="7">
        <f t="shared" si="178"/>
        <v>0.62855661058188816</v>
      </c>
      <c r="BA189">
        <f t="shared" si="173"/>
        <v>0.6115928921478031</v>
      </c>
      <c r="BB189">
        <f t="shared" si="174"/>
        <v>6.1780063506368067E-3</v>
      </c>
      <c r="BC189">
        <f t="shared" si="174"/>
        <v>5.7297427860937E-2</v>
      </c>
      <c r="BD189">
        <f t="shared" si="174"/>
        <v>3.9508341270619141E-2</v>
      </c>
      <c r="BE189">
        <f t="shared" si="175"/>
        <v>1280.8404155891319</v>
      </c>
      <c r="BF189">
        <f t="shared" si="175"/>
        <v>9545.1929427005853</v>
      </c>
      <c r="BG189">
        <f t="shared" si="175"/>
        <v>1400.8063751925492</v>
      </c>
      <c r="BH189">
        <f t="shared" si="153"/>
        <v>1536.0596433311364</v>
      </c>
      <c r="BI189">
        <f t="shared" si="179"/>
        <v>1536.0596433311366</v>
      </c>
      <c r="BJ189">
        <f t="shared" si="179"/>
        <v>1536.0596433311364</v>
      </c>
      <c r="BK189" s="7">
        <f t="shared" si="176"/>
        <v>3.6974364419244371E-2</v>
      </c>
    </row>
    <row r="190" spans="1:63">
      <c r="A190">
        <f t="shared" si="192"/>
        <v>2144</v>
      </c>
      <c r="B190" s="4">
        <f t="shared" si="154"/>
        <v>1286.2882373019745</v>
      </c>
      <c r="C190" s="4">
        <f t="shared" si="155"/>
        <v>3571.2368216494451</v>
      </c>
      <c r="D190" s="4">
        <f t="shared" si="156"/>
        <v>6803.8609505170671</v>
      </c>
      <c r="E190" s="11">
        <f t="shared" si="193"/>
        <v>1.0095709074876584E-5</v>
      </c>
      <c r="F190" s="11">
        <f t="shared" si="194"/>
        <v>2.02396710408018E-5</v>
      </c>
      <c r="G190" s="11">
        <f t="shared" si="195"/>
        <v>4.4685738086159496E-5</v>
      </c>
      <c r="H190" s="4">
        <f t="shared" si="157"/>
        <v>208541.75740472105</v>
      </c>
      <c r="I190" s="4">
        <f t="shared" si="158"/>
        <v>168000.42465679831</v>
      </c>
      <c r="J190" s="4">
        <f t="shared" si="159"/>
        <v>35665.463644820447</v>
      </c>
      <c r="K190" s="4">
        <f t="shared" si="183"/>
        <v>162126.77015700866</v>
      </c>
      <c r="L190" s="4">
        <f t="shared" si="184"/>
        <v>47042.644620583873</v>
      </c>
      <c r="M190" s="4">
        <f t="shared" si="185"/>
        <v>5241.9448169513234</v>
      </c>
      <c r="N190" s="11">
        <f t="shared" si="196"/>
        <v>5.8702700493045157E-3</v>
      </c>
      <c r="O190" s="11">
        <f t="shared" si="197"/>
        <v>8.4445067994223244E-3</v>
      </c>
      <c r="P190" s="11">
        <f t="shared" si="198"/>
        <v>5.8637446924827419E-3</v>
      </c>
      <c r="Q190" s="4">
        <f t="shared" si="199"/>
        <v>5265.671535879851</v>
      </c>
      <c r="R190" s="4">
        <f t="shared" si="200"/>
        <v>16218.061088362248</v>
      </c>
      <c r="S190" s="4">
        <f t="shared" si="201"/>
        <v>4104.1415580078638</v>
      </c>
      <c r="T190" s="4">
        <f t="shared" si="160"/>
        <v>25.249962412375091</v>
      </c>
      <c r="U190" s="4">
        <f t="shared" si="161"/>
        <v>96.535833891453009</v>
      </c>
      <c r="V190" s="4">
        <f t="shared" si="162"/>
        <v>115.07327085046578</v>
      </c>
      <c r="W190" s="11">
        <f t="shared" si="202"/>
        <v>-1.219247815263802E-2</v>
      </c>
      <c r="X190" s="11">
        <f t="shared" si="203"/>
        <v>-1.3228699347321071E-2</v>
      </c>
      <c r="Y190" s="11">
        <f t="shared" si="204"/>
        <v>-1.2203590333800474E-2</v>
      </c>
      <c r="Z190" s="4">
        <f t="shared" si="171"/>
        <v>6612.9128440201202</v>
      </c>
      <c r="AA190" s="4">
        <f t="shared" si="163"/>
        <v>16064.451246343344</v>
      </c>
      <c r="AB190" s="4">
        <f t="shared" si="164"/>
        <v>2840.8721677215553</v>
      </c>
      <c r="AC190" s="12">
        <f t="shared" si="165"/>
        <v>1.6605848563662633</v>
      </c>
      <c r="AD190" s="12">
        <f t="shared" si="166"/>
        <v>4.0555503172606722</v>
      </c>
      <c r="AE190" s="12">
        <f t="shared" si="167"/>
        <v>1.8516663356225949</v>
      </c>
      <c r="AF190" s="11">
        <f t="shared" si="205"/>
        <v>-2.9039671966837322E-3</v>
      </c>
      <c r="AG190" s="11">
        <f t="shared" si="206"/>
        <v>2.0567434751257441E-3</v>
      </c>
      <c r="AH190" s="11">
        <f t="shared" si="207"/>
        <v>8.257041531207765E-4</v>
      </c>
      <c r="AI190" s="1">
        <f t="shared" si="186"/>
        <v>391640.39345305657</v>
      </c>
      <c r="AJ190" s="1">
        <f t="shared" si="187"/>
        <v>307448.98278681515</v>
      </c>
      <c r="AK190" s="1">
        <f t="shared" si="188"/>
        <v>66901.324746123311</v>
      </c>
      <c r="AL190" s="16">
        <f t="shared" si="182"/>
        <v>51.980001928534314</v>
      </c>
      <c r="AM190" s="16">
        <f t="shared" si="182"/>
        <v>20.470391783844565</v>
      </c>
      <c r="AN190" s="16">
        <f t="shared" si="182"/>
        <v>3.4551188383359381</v>
      </c>
      <c r="AO190" s="7">
        <f t="shared" si="208"/>
        <v>4.7534621090633937E-3</v>
      </c>
      <c r="AP190" s="7">
        <f t="shared" si="209"/>
        <v>7.3199744417830328E-3</v>
      </c>
      <c r="AQ190" s="7">
        <f t="shared" si="210"/>
        <v>5.2984909423830885E-3</v>
      </c>
      <c r="AR190" s="1">
        <f t="shared" si="172"/>
        <v>208541.75740472105</v>
      </c>
      <c r="AS190" s="1">
        <f t="shared" si="169"/>
        <v>168000.42465679831</v>
      </c>
      <c r="AT190" s="1">
        <f t="shared" si="170"/>
        <v>35665.463644820447</v>
      </c>
      <c r="AU190" s="1">
        <f t="shared" si="189"/>
        <v>41708.351480944213</v>
      </c>
      <c r="AV190" s="1">
        <f t="shared" si="190"/>
        <v>33600.084931359663</v>
      </c>
      <c r="AW190" s="1">
        <f t="shared" si="191"/>
        <v>7133.0927289640895</v>
      </c>
      <c r="AX190" s="7">
        <f t="shared" si="177"/>
        <v>0.25254912804916119</v>
      </c>
      <c r="AY190" s="7">
        <f t="shared" si="177"/>
        <v>0.76155560516926901</v>
      </c>
      <c r="AZ190" s="7">
        <f t="shared" si="178"/>
        <v>0.6343806410037538</v>
      </c>
      <c r="BA190">
        <f t="shared" si="173"/>
        <v>0.61549130634121574</v>
      </c>
      <c r="BB190">
        <f t="shared" si="174"/>
        <v>6.3781062078391614E-3</v>
      </c>
      <c r="BC190">
        <f t="shared" si="174"/>
        <v>5.7996693976473161E-2</v>
      </c>
      <c r="BD190">
        <f t="shared" si="174"/>
        <v>4.0243879768033362E-2</v>
      </c>
      <c r="BE190">
        <f t="shared" si="175"/>
        <v>1330.1014774967398</v>
      </c>
      <c r="BF190">
        <f t="shared" si="175"/>
        <v>9743.4692167378671</v>
      </c>
      <c r="BG190">
        <f t="shared" si="175"/>
        <v>1435.3166307933191</v>
      </c>
      <c r="BH190">
        <f t="shared" si="153"/>
        <v>1592.8544723533564</v>
      </c>
      <c r="BI190">
        <f t="shared" si="179"/>
        <v>1592.8544723533562</v>
      </c>
      <c r="BJ190">
        <f t="shared" si="179"/>
        <v>1592.8544723533566</v>
      </c>
      <c r="BK190" s="7">
        <f t="shared" si="176"/>
        <v>3.6901003295176843E-2</v>
      </c>
    </row>
    <row r="191" spans="1:63">
      <c r="A191">
        <f t="shared" si="192"/>
        <v>2145</v>
      </c>
      <c r="B191" s="4">
        <f t="shared" si="154"/>
        <v>1286.3005739942132</v>
      </c>
      <c r="C191" s="4">
        <f t="shared" si="155"/>
        <v>3571.3054882750007</v>
      </c>
      <c r="D191" s="4">
        <f t="shared" si="156"/>
        <v>6804.1497842880563</v>
      </c>
      <c r="E191" s="11">
        <f t="shared" si="193"/>
        <v>9.5909236211327546E-6</v>
      </c>
      <c r="F191" s="11">
        <f t="shared" si="194"/>
        <v>1.9227687488761711E-5</v>
      </c>
      <c r="G191" s="11">
        <f t="shared" si="195"/>
        <v>4.245145118185152E-5</v>
      </c>
      <c r="H191" s="4">
        <f t="shared" si="157"/>
        <v>209754.03921718232</v>
      </c>
      <c r="I191" s="4">
        <f t="shared" si="158"/>
        <v>169407.87322308807</v>
      </c>
      <c r="J191" s="4">
        <f t="shared" si="159"/>
        <v>35873.624802098544</v>
      </c>
      <c r="K191" s="4">
        <f t="shared" si="183"/>
        <v>163067.67131873016</v>
      </c>
      <c r="L191" s="4">
        <f t="shared" si="184"/>
        <v>47435.839297218692</v>
      </c>
      <c r="M191" s="4">
        <f t="shared" si="185"/>
        <v>5272.3155632077451</v>
      </c>
      <c r="N191" s="11">
        <f t="shared" si="196"/>
        <v>5.8034904464592252E-3</v>
      </c>
      <c r="O191" s="11">
        <f t="shared" si="197"/>
        <v>8.3582604635874524E-3</v>
      </c>
      <c r="P191" s="11">
        <f t="shared" si="198"/>
        <v>5.7937935855809641E-3</v>
      </c>
      <c r="Q191" s="4">
        <f t="shared" si="199"/>
        <v>5231.7068083053828</v>
      </c>
      <c r="R191" s="4">
        <f t="shared" si="200"/>
        <v>16137.589082158684</v>
      </c>
      <c r="S191" s="4">
        <f t="shared" si="201"/>
        <v>4077.7177588121035</v>
      </c>
      <c r="T191" s="4">
        <f t="shared" si="160"/>
        <v>24.942102797307275</v>
      </c>
      <c r="U191" s="4">
        <f t="shared" si="161"/>
        <v>95.258790368660044</v>
      </c>
      <c r="V191" s="4">
        <f t="shared" si="162"/>
        <v>113.66896379463623</v>
      </c>
      <c r="W191" s="11">
        <f t="shared" si="202"/>
        <v>-1.219247815263802E-2</v>
      </c>
      <c r="X191" s="11">
        <f t="shared" si="203"/>
        <v>-1.3228699347321071E-2</v>
      </c>
      <c r="Y191" s="11">
        <f t="shared" si="204"/>
        <v>-1.2203590333800474E-2</v>
      </c>
      <c r="Z191" s="4">
        <f t="shared" si="171"/>
        <v>6516.8012983774952</v>
      </c>
      <c r="AA191" s="4">
        <f t="shared" si="163"/>
        <v>15715.498403752123</v>
      </c>
      <c r="AB191" s="4">
        <f t="shared" si="164"/>
        <v>2780.8188357126232</v>
      </c>
      <c r="AC191" s="12">
        <f t="shared" si="165"/>
        <v>1.6557625724160658</v>
      </c>
      <c r="AD191" s="12">
        <f t="shared" si="166"/>
        <v>4.0638915439137424</v>
      </c>
      <c r="AE191" s="12">
        <f t="shared" si="167"/>
        <v>1.8531952642061125</v>
      </c>
      <c r="AF191" s="11">
        <f t="shared" si="205"/>
        <v>-2.9039671966837322E-3</v>
      </c>
      <c r="AG191" s="11">
        <f t="shared" si="206"/>
        <v>2.0567434751257441E-3</v>
      </c>
      <c r="AH191" s="11">
        <f t="shared" si="207"/>
        <v>8.257041531207765E-4</v>
      </c>
      <c r="AI191" s="1">
        <f t="shared" si="186"/>
        <v>394184.70558869513</v>
      </c>
      <c r="AJ191" s="1">
        <f t="shared" si="187"/>
        <v>310304.16943949333</v>
      </c>
      <c r="AK191" s="1">
        <f t="shared" si="188"/>
        <v>67344.285000475065</v>
      </c>
      <c r="AL191" s="16">
        <f t="shared" si="182"/>
        <v>52.224616048434683</v>
      </c>
      <c r="AM191" s="16">
        <f t="shared" si="182"/>
        <v>20.618736101068883</v>
      </c>
      <c r="AN191" s="16">
        <f t="shared" si="182"/>
        <v>3.4732426850470204</v>
      </c>
      <c r="AO191" s="7">
        <f t="shared" si="208"/>
        <v>4.7059274879727598E-3</v>
      </c>
      <c r="AP191" s="7">
        <f t="shared" si="209"/>
        <v>7.2467746973652021E-3</v>
      </c>
      <c r="AQ191" s="7">
        <f t="shared" si="210"/>
        <v>5.2455060329592573E-3</v>
      </c>
      <c r="AR191" s="1">
        <f t="shared" si="172"/>
        <v>209754.03921718232</v>
      </c>
      <c r="AS191" s="1">
        <f t="shared" si="169"/>
        <v>169407.87322308807</v>
      </c>
      <c r="AT191" s="1">
        <f t="shared" si="170"/>
        <v>35873.624802098544</v>
      </c>
      <c r="AU191" s="1">
        <f t="shared" si="189"/>
        <v>41950.807843436465</v>
      </c>
      <c r="AV191" s="1">
        <f t="shared" si="190"/>
        <v>33881.574644617613</v>
      </c>
      <c r="AW191" s="1">
        <f t="shared" si="191"/>
        <v>7174.7249604197095</v>
      </c>
      <c r="AX191" s="7">
        <f t="shared" si="177"/>
        <v>0.25657098695457314</v>
      </c>
      <c r="AY191" s="7">
        <f t="shared" si="177"/>
        <v>0.76608677801085467</v>
      </c>
      <c r="AZ191" s="7">
        <f t="shared" si="178"/>
        <v>0.64014864880300204</v>
      </c>
      <c r="BA191">
        <f t="shared" si="173"/>
        <v>0.61933881113972078</v>
      </c>
      <c r="BB191">
        <f t="shared" si="174"/>
        <v>6.582867134684374E-3</v>
      </c>
      <c r="BC191">
        <f t="shared" si="174"/>
        <v>5.8688895144305253E-2</v>
      </c>
      <c r="BD191">
        <f t="shared" si="174"/>
        <v>4.0979029256430932E-2</v>
      </c>
      <c r="BE191">
        <f t="shared" si="175"/>
        <v>1380.7829711300867</v>
      </c>
      <c r="BF191">
        <f t="shared" si="175"/>
        <v>9942.3609082095736</v>
      </c>
      <c r="BG191">
        <f t="shared" si="175"/>
        <v>1470.0663202994226</v>
      </c>
      <c r="BH191">
        <f t="shared" si="153"/>
        <v>1651.6324004864048</v>
      </c>
      <c r="BI191">
        <f t="shared" si="179"/>
        <v>1651.6324004864048</v>
      </c>
      <c r="BJ191">
        <f t="shared" si="179"/>
        <v>1651.6324004864052</v>
      </c>
      <c r="BK191" s="7">
        <f t="shared" si="176"/>
        <v>3.6828425588040198E-2</v>
      </c>
    </row>
    <row r="192" spans="1:63">
      <c r="A192">
        <f t="shared" si="192"/>
        <v>2146</v>
      </c>
      <c r="B192" s="4">
        <f t="shared" si="154"/>
        <v>1286.3122939642442</v>
      </c>
      <c r="C192" s="4">
        <f t="shared" si="155"/>
        <v>3571.3707228235635</v>
      </c>
      <c r="D192" s="4">
        <f t="shared" si="156"/>
        <v>6804.4241880188383</v>
      </c>
      <c r="E192" s="11">
        <f t="shared" si="193"/>
        <v>9.1113774400761161E-6</v>
      </c>
      <c r="F192" s="11">
        <f t="shared" si="194"/>
        <v>1.8266303114323623E-5</v>
      </c>
      <c r="G192" s="11">
        <f t="shared" si="195"/>
        <v>4.0328878622758944E-5</v>
      </c>
      <c r="H192" s="4">
        <f t="shared" si="157"/>
        <v>210959.37572651787</v>
      </c>
      <c r="I192" s="4">
        <f t="shared" si="158"/>
        <v>170812.54708162253</v>
      </c>
      <c r="J192" s="4">
        <f t="shared" si="159"/>
        <v>36080.45442770567</v>
      </c>
      <c r="K192" s="4">
        <f t="shared" si="183"/>
        <v>164003.233675369</v>
      </c>
      <c r="L192" s="4">
        <f t="shared" si="184"/>
        <v>47828.287886779879</v>
      </c>
      <c r="M192" s="4">
        <f t="shared" si="185"/>
        <v>5302.4992902758431</v>
      </c>
      <c r="N192" s="11">
        <f t="shared" si="196"/>
        <v>5.7372644686277674E-3</v>
      </c>
      <c r="O192" s="11">
        <f t="shared" si="197"/>
        <v>8.2732506766081126E-3</v>
      </c>
      <c r="P192" s="11">
        <f t="shared" si="198"/>
        <v>5.7249469813096532E-3</v>
      </c>
      <c r="Q192" s="4">
        <f t="shared" si="199"/>
        <v>5197.616414348443</v>
      </c>
      <c r="R192" s="4">
        <f t="shared" si="200"/>
        <v>16056.147201007143</v>
      </c>
      <c r="S192" s="4">
        <f t="shared" si="201"/>
        <v>4051.1781632698098</v>
      </c>
      <c r="T192" s="4">
        <f t="shared" si="160"/>
        <v>24.637996753870254</v>
      </c>
      <c r="U192" s="4">
        <f t="shared" si="161"/>
        <v>93.998640470683554</v>
      </c>
      <c r="V192" s="4">
        <f t="shared" si="162"/>
        <v>112.28179432681888</v>
      </c>
      <c r="W192" s="11">
        <f t="shared" si="202"/>
        <v>-1.219247815263802E-2</v>
      </c>
      <c r="X192" s="11">
        <f t="shared" si="203"/>
        <v>-1.3228699347321071E-2</v>
      </c>
      <c r="Y192" s="11">
        <f t="shared" si="204"/>
        <v>-1.2203590333800474E-2</v>
      </c>
      <c r="Z192" s="4">
        <f t="shared" si="171"/>
        <v>6421.2259645888962</v>
      </c>
      <c r="AA192" s="4">
        <f t="shared" si="163"/>
        <v>15371.910523083488</v>
      </c>
      <c r="AB192" s="4">
        <f t="shared" si="164"/>
        <v>2721.572655675121</v>
      </c>
      <c r="AC192" s="12">
        <f t="shared" si="165"/>
        <v>1.6509542922202729</v>
      </c>
      <c r="AD192" s="12">
        <f t="shared" si="166"/>
        <v>4.072249926330306</v>
      </c>
      <c r="AE192" s="12">
        <f t="shared" si="167"/>
        <v>1.8547254552323111</v>
      </c>
      <c r="AF192" s="11">
        <f t="shared" si="205"/>
        <v>-2.9039671966837322E-3</v>
      </c>
      <c r="AG192" s="11">
        <f t="shared" si="206"/>
        <v>2.0567434751257441E-3</v>
      </c>
      <c r="AH192" s="11">
        <f t="shared" si="207"/>
        <v>8.257041531207765E-4</v>
      </c>
      <c r="AI192" s="1">
        <f t="shared" si="186"/>
        <v>396717.04287326214</v>
      </c>
      <c r="AJ192" s="1">
        <f t="shared" si="187"/>
        <v>313155.32714016165</v>
      </c>
      <c r="AK192" s="1">
        <f t="shared" si="188"/>
        <v>67784.581460847272</v>
      </c>
      <c r="AL192" s="16">
        <f t="shared" si="182"/>
        <v>52.467923652083726</v>
      </c>
      <c r="AM192" s="16">
        <f t="shared" si="182"/>
        <v>20.76666124278707</v>
      </c>
      <c r="AN192" s="16">
        <f t="shared" si="182"/>
        <v>3.4912794113507828</v>
      </c>
      <c r="AO192" s="7">
        <f t="shared" si="208"/>
        <v>4.658868213093032E-3</v>
      </c>
      <c r="AP192" s="7">
        <f t="shared" si="209"/>
        <v>7.1743069503915503E-3</v>
      </c>
      <c r="AQ192" s="7">
        <f t="shared" si="210"/>
        <v>5.1930509726296646E-3</v>
      </c>
      <c r="AR192" s="1">
        <f t="shared" si="172"/>
        <v>210959.37572651787</v>
      </c>
      <c r="AS192" s="1">
        <f t="shared" si="169"/>
        <v>170812.54708162253</v>
      </c>
      <c r="AT192" s="1">
        <f t="shared" si="170"/>
        <v>36080.45442770567</v>
      </c>
      <c r="AU192" s="1">
        <f t="shared" si="189"/>
        <v>42191.87514530358</v>
      </c>
      <c r="AV192" s="1">
        <f t="shared" si="190"/>
        <v>34162.509416324508</v>
      </c>
      <c r="AW192" s="1">
        <f t="shared" si="191"/>
        <v>7216.0908855411344</v>
      </c>
      <c r="AX192" s="7">
        <f t="shared" si="177"/>
        <v>0.26062100493111712</v>
      </c>
      <c r="AY192" s="7">
        <f t="shared" si="177"/>
        <v>0.77054564932833536</v>
      </c>
      <c r="AZ192" s="7">
        <f t="shared" si="178"/>
        <v>0.64585976109315257</v>
      </c>
      <c r="BA192">
        <f t="shared" si="173"/>
        <v>0.62313688141573498</v>
      </c>
      <c r="BB192">
        <f t="shared" si="174"/>
        <v>6.7923308211305378E-3</v>
      </c>
      <c r="BC192">
        <f t="shared" si="174"/>
        <v>5.9374059769882595E-2</v>
      </c>
      <c r="BD192">
        <f t="shared" si="174"/>
        <v>4.1713483099930414E-2</v>
      </c>
      <c r="BE192">
        <f t="shared" si="175"/>
        <v>1432.9058697536848</v>
      </c>
      <c r="BF192">
        <f t="shared" si="175"/>
        <v>10141.834379870141</v>
      </c>
      <c r="BG192">
        <f t="shared" si="175"/>
        <v>1505.0414260079099</v>
      </c>
      <c r="BH192">
        <f t="shared" si="153"/>
        <v>1712.4594214465146</v>
      </c>
      <c r="BI192">
        <f t="shared" si="179"/>
        <v>1712.4594214465144</v>
      </c>
      <c r="BJ192">
        <f t="shared" si="179"/>
        <v>1712.4594214465149</v>
      </c>
      <c r="BK192" s="7">
        <f t="shared" si="176"/>
        <v>3.6756652391431749E-2</v>
      </c>
    </row>
    <row r="193" spans="1:63">
      <c r="A193">
        <f t="shared" si="192"/>
        <v>2147</v>
      </c>
      <c r="B193" s="4">
        <f t="shared" si="154"/>
        <v>1286.3234280372196</v>
      </c>
      <c r="C193" s="4">
        <f t="shared" si="155"/>
        <v>3571.4326967767124</v>
      </c>
      <c r="D193" s="4">
        <f t="shared" si="156"/>
        <v>6804.6848820761561</v>
      </c>
      <c r="E193" s="11">
        <f t="shared" si="193"/>
        <v>8.6558085680723103E-6</v>
      </c>
      <c r="F193" s="11">
        <f t="shared" si="194"/>
        <v>1.735298795860744E-5</v>
      </c>
      <c r="G193" s="11">
        <f t="shared" si="195"/>
        <v>3.8312434691620998E-5</v>
      </c>
      <c r="H193" s="4">
        <f t="shared" si="157"/>
        <v>212157.68675193129</v>
      </c>
      <c r="I193" s="4">
        <f t="shared" si="158"/>
        <v>172214.3582086805</v>
      </c>
      <c r="J193" s="4">
        <f t="shared" si="159"/>
        <v>36285.958717153284</v>
      </c>
      <c r="K193" s="4">
        <f t="shared" si="183"/>
        <v>164933.392432772</v>
      </c>
      <c r="L193" s="4">
        <f t="shared" si="184"/>
        <v>48219.964599670966</v>
      </c>
      <c r="M193" s="4">
        <f t="shared" si="185"/>
        <v>5332.4965587652878</v>
      </c>
      <c r="N193" s="11">
        <f t="shared" si="196"/>
        <v>5.6715879105417866E-3</v>
      </c>
      <c r="O193" s="11">
        <f t="shared" si="197"/>
        <v>8.1892271330781252E-3</v>
      </c>
      <c r="P193" s="11">
        <f t="shared" si="198"/>
        <v>5.6571942488434779E-3</v>
      </c>
      <c r="Q193" s="4">
        <f t="shared" si="199"/>
        <v>5163.4086024053822</v>
      </c>
      <c r="R193" s="4">
        <f t="shared" si="200"/>
        <v>15973.770473393606</v>
      </c>
      <c r="S193" s="4">
        <f t="shared" si="201"/>
        <v>4024.5320445498946</v>
      </c>
      <c r="T193" s="4">
        <f t="shared" si="160"/>
        <v>24.337598516723926</v>
      </c>
      <c r="U193" s="4">
        <f t="shared" si="161"/>
        <v>92.755160716839953</v>
      </c>
      <c r="V193" s="4">
        <f t="shared" si="162"/>
        <v>110.91155330691035</v>
      </c>
      <c r="W193" s="11">
        <f t="shared" si="202"/>
        <v>-1.219247815263802E-2</v>
      </c>
      <c r="X193" s="11">
        <f t="shared" si="203"/>
        <v>-1.3228699347321071E-2</v>
      </c>
      <c r="Y193" s="11">
        <f t="shared" si="204"/>
        <v>-1.2203590333800474E-2</v>
      </c>
      <c r="Z193" s="4">
        <f t="shared" si="171"/>
        <v>6326.2066140672114</v>
      </c>
      <c r="AA193" s="4">
        <f t="shared" si="163"/>
        <v>15033.647984448151</v>
      </c>
      <c r="AB193" s="4">
        <f t="shared" si="164"/>
        <v>2663.1443206230674</v>
      </c>
      <c r="AC193" s="12">
        <f t="shared" si="165"/>
        <v>1.6461599751124409</v>
      </c>
      <c r="AD193" s="12">
        <f t="shared" si="166"/>
        <v>4.0806254997953673</v>
      </c>
      <c r="AE193" s="12">
        <f t="shared" si="167"/>
        <v>1.8562569097435953</v>
      </c>
      <c r="AF193" s="11">
        <f t="shared" si="205"/>
        <v>-2.9039671966837322E-3</v>
      </c>
      <c r="AG193" s="11">
        <f t="shared" si="206"/>
        <v>2.0567434751257441E-3</v>
      </c>
      <c r="AH193" s="11">
        <f t="shared" si="207"/>
        <v>8.257041531207765E-4</v>
      </c>
      <c r="AI193" s="1">
        <f t="shared" si="186"/>
        <v>399237.21373123955</v>
      </c>
      <c r="AJ193" s="1">
        <f t="shared" si="187"/>
        <v>316002.30384246999</v>
      </c>
      <c r="AK193" s="1">
        <f t="shared" si="188"/>
        <v>68222.214200303686</v>
      </c>
      <c r="AL193" s="16">
        <f t="shared" si="182"/>
        <v>52.70992038237631</v>
      </c>
      <c r="AM193" s="16">
        <f t="shared" si="182"/>
        <v>20.914157780856719</v>
      </c>
      <c r="AN193" s="16">
        <f t="shared" si="182"/>
        <v>3.5092284993741911</v>
      </c>
      <c r="AO193" s="7">
        <f t="shared" si="208"/>
        <v>4.6122795309621019E-3</v>
      </c>
      <c r="AP193" s="7">
        <f t="shared" si="209"/>
        <v>7.1025638808876346E-3</v>
      </c>
      <c r="AQ193" s="7">
        <f t="shared" si="210"/>
        <v>5.1411204629033683E-3</v>
      </c>
      <c r="AR193" s="1">
        <f t="shared" si="172"/>
        <v>212157.68675193129</v>
      </c>
      <c r="AS193" s="1">
        <f t="shared" si="169"/>
        <v>172214.3582086805</v>
      </c>
      <c r="AT193" s="1">
        <f t="shared" si="170"/>
        <v>36285.958717153284</v>
      </c>
      <c r="AU193" s="1">
        <f t="shared" si="189"/>
        <v>42431.537350386265</v>
      </c>
      <c r="AV193" s="1">
        <f t="shared" si="190"/>
        <v>34442.871641736099</v>
      </c>
      <c r="AW193" s="1">
        <f t="shared" si="191"/>
        <v>7257.191743430657</v>
      </c>
      <c r="AX193" s="7">
        <f t="shared" si="177"/>
        <v>0.2646986489956375</v>
      </c>
      <c r="AY193" s="7">
        <f t="shared" si="177"/>
        <v>0.77492941037685459</v>
      </c>
      <c r="AZ193" s="7">
        <f t="shared" si="178"/>
        <v>0.65151320786286726</v>
      </c>
      <c r="BA193">
        <f t="shared" si="173"/>
        <v>0.62688376511334698</v>
      </c>
      <c r="BB193">
        <f t="shared" si="174"/>
        <v>7.0065374780115715E-3</v>
      </c>
      <c r="BC193">
        <f t="shared" si="174"/>
        <v>6.005155910670195E-2</v>
      </c>
      <c r="BD193">
        <f t="shared" si="174"/>
        <v>4.244694600197637E-2</v>
      </c>
      <c r="BE193">
        <f t="shared" si="175"/>
        <v>1486.4907834756457</v>
      </c>
      <c r="BF193">
        <f t="shared" si="175"/>
        <v>10341.740710991318</v>
      </c>
      <c r="BG193">
        <f t="shared" si="175"/>
        <v>1540.2281302969491</v>
      </c>
      <c r="BH193">
        <f t="shared" si="153"/>
        <v>1775.4036971350565</v>
      </c>
      <c r="BI193">
        <f t="shared" si="179"/>
        <v>1775.4036971350567</v>
      </c>
      <c r="BJ193">
        <f t="shared" si="179"/>
        <v>1775.4036971350563</v>
      </c>
      <c r="BK193" s="7">
        <f t="shared" si="176"/>
        <v>3.6685582113828968E-2</v>
      </c>
    </row>
    <row r="194" spans="1:63">
      <c r="A194">
        <f t="shared" si="192"/>
        <v>2148</v>
      </c>
      <c r="B194" s="4">
        <f t="shared" si="154"/>
        <v>1286.334005498102</v>
      </c>
      <c r="C194" s="4">
        <f t="shared" si="155"/>
        <v>3571.4915730538655</v>
      </c>
      <c r="D194" s="4">
        <f t="shared" si="156"/>
        <v>6804.9325509190412</v>
      </c>
      <c r="E194" s="11">
        <f t="shared" si="193"/>
        <v>8.2230181396686941E-6</v>
      </c>
      <c r="F194" s="11">
        <f t="shared" si="194"/>
        <v>1.6485338560677068E-5</v>
      </c>
      <c r="G194" s="11">
        <f t="shared" si="195"/>
        <v>3.6396812957039945E-5</v>
      </c>
      <c r="H194" s="4">
        <f t="shared" si="157"/>
        <v>213348.89387407029</v>
      </c>
      <c r="I194" s="4">
        <f t="shared" si="158"/>
        <v>173613.34112060181</v>
      </c>
      <c r="J194" s="4">
        <f t="shared" si="159"/>
        <v>36490.144052526943</v>
      </c>
      <c r="K194" s="4">
        <f t="shared" si="183"/>
        <v>165858.08426284746</v>
      </c>
      <c r="L194" s="4">
        <f t="shared" si="184"/>
        <v>48610.877995758703</v>
      </c>
      <c r="M194" s="4">
        <f t="shared" si="185"/>
        <v>5362.3079699149639</v>
      </c>
      <c r="N194" s="11">
        <f t="shared" si="196"/>
        <v>5.606456136239224E-3</v>
      </c>
      <c r="O194" s="11">
        <f t="shared" si="197"/>
        <v>8.1068785374098784E-3</v>
      </c>
      <c r="P194" s="11">
        <f t="shared" si="198"/>
        <v>5.5905167159786551E-3</v>
      </c>
      <c r="Q194" s="4">
        <f t="shared" si="199"/>
        <v>5129.0915029106727</v>
      </c>
      <c r="R194" s="4">
        <f t="shared" si="200"/>
        <v>15890.504557003413</v>
      </c>
      <c r="S194" s="4">
        <f t="shared" si="201"/>
        <v>3997.7884481381534</v>
      </c>
      <c r="T194" s="4">
        <f t="shared" si="160"/>
        <v>24.040862878521093</v>
      </c>
      <c r="U194" s="4">
        <f t="shared" si="161"/>
        <v>91.528130582804437</v>
      </c>
      <c r="V194" s="4">
        <f t="shared" si="162"/>
        <v>109.55803414706735</v>
      </c>
      <c r="W194" s="11">
        <f t="shared" si="202"/>
        <v>-1.219247815263802E-2</v>
      </c>
      <c r="X194" s="11">
        <f t="shared" si="203"/>
        <v>-1.3228699347321071E-2</v>
      </c>
      <c r="Y194" s="11">
        <f t="shared" si="204"/>
        <v>-1.2203590333800474E-2</v>
      </c>
      <c r="Z194" s="4">
        <f t="shared" si="171"/>
        <v>6231.7623667550424</v>
      </c>
      <c r="AA194" s="4">
        <f t="shared" si="163"/>
        <v>14700.944655808329</v>
      </c>
      <c r="AB194" s="4">
        <f t="shared" si="164"/>
        <v>2605.5430100591357</v>
      </c>
      <c r="AC194" s="12">
        <f t="shared" si="165"/>
        <v>1.6413795805442206</v>
      </c>
      <c r="AD194" s="12">
        <f t="shared" si="166"/>
        <v>4.0890182996665034</v>
      </c>
      <c r="AE194" s="12">
        <f t="shared" si="167"/>
        <v>1.8577896287832296</v>
      </c>
      <c r="AF194" s="11">
        <f t="shared" si="205"/>
        <v>-2.9039671966837322E-3</v>
      </c>
      <c r="AG194" s="11">
        <f t="shared" si="206"/>
        <v>2.0567434751257441E-3</v>
      </c>
      <c r="AH194" s="11">
        <f t="shared" si="207"/>
        <v>8.257041531207765E-4</v>
      </c>
      <c r="AI194" s="1">
        <f t="shared" si="186"/>
        <v>401745.02970850188</v>
      </c>
      <c r="AJ194" s="1">
        <f t="shared" si="187"/>
        <v>318844.94509995915</v>
      </c>
      <c r="AK194" s="1">
        <f t="shared" si="188"/>
        <v>68657.184523703982</v>
      </c>
      <c r="AL194" s="16">
        <f t="shared" si="182"/>
        <v>52.950602140366009</v>
      </c>
      <c r="AM194" s="16">
        <f t="shared" si="182"/>
        <v>21.06121648109368</v>
      </c>
      <c r="AN194" s="16">
        <f t="shared" si="182"/>
        <v>3.5270894521568557</v>
      </c>
      <c r="AO194" s="7">
        <f t="shared" si="208"/>
        <v>4.5661567356524808E-3</v>
      </c>
      <c r="AP194" s="7">
        <f t="shared" si="209"/>
        <v>7.0315382420787585E-3</v>
      </c>
      <c r="AQ194" s="7">
        <f t="shared" si="210"/>
        <v>5.0897092582743346E-3</v>
      </c>
      <c r="AR194" s="1">
        <f t="shared" si="172"/>
        <v>213348.89387407029</v>
      </c>
      <c r="AS194" s="1">
        <f t="shared" si="169"/>
        <v>173613.34112060181</v>
      </c>
      <c r="AT194" s="1">
        <f t="shared" si="170"/>
        <v>36490.144052526943</v>
      </c>
      <c r="AU194" s="1">
        <f t="shared" si="189"/>
        <v>42669.778774814062</v>
      </c>
      <c r="AV194" s="1">
        <f t="shared" si="190"/>
        <v>34722.66822412036</v>
      </c>
      <c r="AW194" s="1">
        <f t="shared" si="191"/>
        <v>7298.0288105053887</v>
      </c>
      <c r="AX194" s="7">
        <f t="shared" si="177"/>
        <v>0.26880334664903932</v>
      </c>
      <c r="AY194" s="7">
        <f t="shared" si="177"/>
        <v>0.77924913782609984</v>
      </c>
      <c r="AZ194" s="7">
        <f t="shared" si="178"/>
        <v>0.65710814666443318</v>
      </c>
      <c r="BA194">
        <f t="shared" si="173"/>
        <v>0.63058810853806913</v>
      </c>
      <c r="BB194">
        <f t="shared" si="174"/>
        <v>7.2255239169723602E-3</v>
      </c>
      <c r="BC194">
        <f t="shared" si="174"/>
        <v>6.0722921880272E-2</v>
      </c>
      <c r="BD194">
        <f t="shared" si="174"/>
        <v>4.3179111641276628E-2</v>
      </c>
      <c r="BE194">
        <f t="shared" si="175"/>
        <v>1541.5575353466927</v>
      </c>
      <c r="BF194">
        <f t="shared" si="175"/>
        <v>10542.309350239319</v>
      </c>
      <c r="BG194">
        <f t="shared" si="175"/>
        <v>1575.6120038503273</v>
      </c>
      <c r="BH194">
        <f t="shared" ref="BH194:BH257" si="211">IF(AX193=0.99,2*BB$5*AX194*AR194/Z194*1000,BH193*(1+BK193))</f>
        <v>1840.5354152515001</v>
      </c>
      <c r="BI194">
        <f t="shared" si="179"/>
        <v>1840.5354152515004</v>
      </c>
      <c r="BJ194">
        <f t="shared" si="179"/>
        <v>1840.5354152514997</v>
      </c>
      <c r="BK194" s="7">
        <f t="shared" si="176"/>
        <v>3.6615495800429415E-2</v>
      </c>
    </row>
    <row r="195" spans="1:63">
      <c r="A195">
        <f t="shared" si="192"/>
        <v>2149</v>
      </c>
      <c r="B195" s="4">
        <f t="shared" ref="B195:B258" si="212">B194*(1+E195)</f>
        <v>1286.3440541685698</v>
      </c>
      <c r="C195" s="4">
        <f t="shared" ref="C195:C258" si="213">C194*(1+F195)</f>
        <v>3571.5475064392267</v>
      </c>
      <c r="D195" s="4">
        <f t="shared" ref="D195:D258" si="214">D194*(1+G195)</f>
        <v>6805.16784488342</v>
      </c>
      <c r="E195" s="11">
        <f t="shared" si="193"/>
        <v>7.8118672326852584E-6</v>
      </c>
      <c r="F195" s="11">
        <f t="shared" si="194"/>
        <v>1.5661071632643215E-5</v>
      </c>
      <c r="G195" s="11">
        <f t="shared" si="195"/>
        <v>3.4576972309187945E-5</v>
      </c>
      <c r="H195" s="4">
        <f t="shared" ref="H195:H258" si="215">AR195</f>
        <v>214532.92085863688</v>
      </c>
      <c r="I195" s="4">
        <f t="shared" ref="I195:I258" si="216">AS195</f>
        <v>175009.1364568499</v>
      </c>
      <c r="J195" s="4">
        <f t="shared" ref="J195:J258" si="217">AT195</f>
        <v>36693.017834146092</v>
      </c>
      <c r="K195" s="4">
        <f t="shared" si="183"/>
        <v>166777.24762936812</v>
      </c>
      <c r="L195" s="4">
        <f t="shared" si="184"/>
        <v>49000.926388721367</v>
      </c>
      <c r="M195" s="4">
        <f t="shared" si="185"/>
        <v>5391.9342873716705</v>
      </c>
      <c r="N195" s="11">
        <f t="shared" si="196"/>
        <v>5.541866533704809E-3</v>
      </c>
      <c r="O195" s="11">
        <f t="shared" si="197"/>
        <v>8.0238911339287622E-3</v>
      </c>
      <c r="P195" s="11">
        <f t="shared" si="198"/>
        <v>5.5249190503274814E-3</v>
      </c>
      <c r="Q195" s="4">
        <f t="shared" si="199"/>
        <v>5094.6731379379589</v>
      </c>
      <c r="R195" s="4">
        <f t="shared" si="200"/>
        <v>15806.358361173714</v>
      </c>
      <c r="S195" s="4">
        <f t="shared" si="201"/>
        <v>3970.9562858467971</v>
      </c>
      <c r="T195" s="4">
        <f t="shared" ref="T195:T258" si="218">T194*(1+W195)</f>
        <v>23.747745183104158</v>
      </c>
      <c r="U195" s="4">
        <f t="shared" ref="U195:U258" si="219">U194*(1+X195)</f>
        <v>90.317332461502176</v>
      </c>
      <c r="V195" s="4">
        <f t="shared" ref="V195:V258" si="220">V194*(1+Y195)</f>
        <v>108.22103278056001</v>
      </c>
      <c r="W195" s="11">
        <f t="shared" si="202"/>
        <v>-1.219247815263802E-2</v>
      </c>
      <c r="X195" s="11">
        <f t="shared" si="203"/>
        <v>-1.3228699347321071E-2</v>
      </c>
      <c r="Y195" s="11">
        <f t="shared" si="204"/>
        <v>-1.2203590333800474E-2</v>
      </c>
      <c r="Z195" s="4">
        <f t="shared" si="171"/>
        <v>6137.9119850926809</v>
      </c>
      <c r="AA195" s="4">
        <f t="shared" ref="AA195:AA258" si="221">R194*AD195*(1-AY194)</f>
        <v>14373.133680004801</v>
      </c>
      <c r="AB195" s="4">
        <f t="shared" ref="AB195:AB258" si="222">S194*AE195*(1-AZ194)</f>
        <v>2548.7777109134622</v>
      </c>
      <c r="AC195" s="12">
        <f t="shared" ref="AC195:AC258" si="223">AC194*(1+AF195)</f>
        <v>1.6366130680850137</v>
      </c>
      <c r="AD195" s="12">
        <f t="shared" ref="AD195:AD258" si="224">AD194*(1+AG195)</f>
        <v>4.0974283613740123</v>
      </c>
      <c r="AE195" s="12">
        <f t="shared" ref="AE195:AE258" si="225">AE194*(1+AH195)</f>
        <v>1.8593236133953406</v>
      </c>
      <c r="AF195" s="11">
        <f t="shared" si="205"/>
        <v>-2.9039671966837322E-3</v>
      </c>
      <c r="AG195" s="11">
        <f t="shared" si="206"/>
        <v>2.0567434751257441E-3</v>
      </c>
      <c r="AH195" s="11">
        <f t="shared" si="207"/>
        <v>8.257041531207765E-4</v>
      </c>
      <c r="AI195" s="1">
        <f t="shared" si="186"/>
        <v>404240.30551246577</v>
      </c>
      <c r="AJ195" s="1">
        <f t="shared" si="187"/>
        <v>321683.11881408357</v>
      </c>
      <c r="AK195" s="1">
        <f t="shared" si="188"/>
        <v>69089.494881838968</v>
      </c>
      <c r="AL195" s="16">
        <f t="shared" ref="AL195:AN210" si="226">AL194*(1+AO195)</f>
        <v>53.189965081499899</v>
      </c>
      <c r="AM195" s="16">
        <f t="shared" si="226"/>
        <v>21.207828302714077</v>
      </c>
      <c r="AN195" s="16">
        <f t="shared" si="226"/>
        <v>3.5448617933978666</v>
      </c>
      <c r="AO195" s="7">
        <f t="shared" si="208"/>
        <v>4.5204951682959555E-3</v>
      </c>
      <c r="AP195" s="7">
        <f t="shared" si="209"/>
        <v>6.9612228596579711E-3</v>
      </c>
      <c r="AQ195" s="7">
        <f t="shared" si="210"/>
        <v>5.0388121656915908E-3</v>
      </c>
      <c r="AR195" s="1">
        <f t="shared" si="172"/>
        <v>214532.92085863688</v>
      </c>
      <c r="AS195" s="1">
        <f t="shared" ref="AS195:AS258" si="227">AM195*AJ195^$AR$5*C195^(1-$AR$5)*(1-BC194)</f>
        <v>175009.1364568499</v>
      </c>
      <c r="AT195" s="1">
        <f t="shared" ref="AT195:AT258" si="228">AN195*AK195^$AR$5*D195^(1-$AR$5)*(1-BD194)</f>
        <v>36693.017834146092</v>
      </c>
      <c r="AU195" s="1">
        <f t="shared" si="189"/>
        <v>42906.58417172738</v>
      </c>
      <c r="AV195" s="1">
        <f t="shared" si="190"/>
        <v>35001.827291369984</v>
      </c>
      <c r="AW195" s="1">
        <f t="shared" si="191"/>
        <v>7338.6035668292188</v>
      </c>
      <c r="AX195" s="7">
        <f t="shared" si="177"/>
        <v>0.27293459713778428</v>
      </c>
      <c r="AY195" s="7">
        <f t="shared" si="177"/>
        <v>0.78347045259076287</v>
      </c>
      <c r="AZ195" s="7">
        <f t="shared" si="178"/>
        <v>0.6626442106273529</v>
      </c>
      <c r="BA195">
        <f t="shared" si="173"/>
        <v>0.63422458360486145</v>
      </c>
      <c r="BB195">
        <f t="shared" si="174"/>
        <v>7.4493294314764607E-3</v>
      </c>
      <c r="BC195">
        <f t="shared" si="174"/>
        <v>6.1382595008277488E-2</v>
      </c>
      <c r="BD195">
        <f t="shared" si="174"/>
        <v>4.3909734987794768E-2</v>
      </c>
      <c r="BE195">
        <f t="shared" si="175"/>
        <v>1598.1264013728539</v>
      </c>
      <c r="BF195">
        <f t="shared" si="175"/>
        <v>10742.514945879188</v>
      </c>
      <c r="BG195">
        <f t="shared" si="175"/>
        <v>1611.180688999782</v>
      </c>
      <c r="BH195">
        <f t="shared" si="211"/>
        <v>1907.927532019183</v>
      </c>
      <c r="BI195">
        <f t="shared" si="179"/>
        <v>1907.9275320191828</v>
      </c>
      <c r="BJ195">
        <f t="shared" si="179"/>
        <v>1907.9275320191828</v>
      </c>
      <c r="BK195" s="7">
        <f t="shared" si="176"/>
        <v>3.6545448522820684E-2</v>
      </c>
    </row>
    <row r="196" spans="1:63">
      <c r="A196">
        <f t="shared" si="192"/>
        <v>2150</v>
      </c>
      <c r="B196" s="4">
        <f t="shared" si="212"/>
        <v>1286.3536004800881</v>
      </c>
      <c r="C196" s="4">
        <f t="shared" si="213"/>
        <v>3571.6006439874977</v>
      </c>
      <c r="D196" s="4">
        <f t="shared" si="214"/>
        <v>6805.3913818785459</v>
      </c>
      <c r="E196" s="11">
        <f t="shared" si="193"/>
        <v>7.421273871050995E-6</v>
      </c>
      <c r="F196" s="11">
        <f t="shared" si="194"/>
        <v>1.4878018051011053E-5</v>
      </c>
      <c r="G196" s="11">
        <f t="shared" si="195"/>
        <v>3.2848123693728547E-5</v>
      </c>
      <c r="H196" s="4">
        <f t="shared" si="215"/>
        <v>215709.69240686789</v>
      </c>
      <c r="I196" s="4">
        <f t="shared" si="216"/>
        <v>176402.70113963424</v>
      </c>
      <c r="J196" s="4">
        <f t="shared" si="217"/>
        <v>36894.585709437233</v>
      </c>
      <c r="K196" s="4">
        <f t="shared" si="183"/>
        <v>167690.82181319469</v>
      </c>
      <c r="L196" s="4">
        <f t="shared" si="184"/>
        <v>49390.376675117361</v>
      </c>
      <c r="M196" s="4">
        <f t="shared" si="185"/>
        <v>5421.3760295521643</v>
      </c>
      <c r="N196" s="11">
        <f t="shared" si="196"/>
        <v>5.4778106535060545E-3</v>
      </c>
      <c r="O196" s="11">
        <f t="shared" si="197"/>
        <v>7.9478147679599154E-3</v>
      </c>
      <c r="P196" s="11">
        <f t="shared" si="198"/>
        <v>5.4603303028837313E-3</v>
      </c>
      <c r="Q196" s="4">
        <f t="shared" si="199"/>
        <v>5060.1613908934396</v>
      </c>
      <c r="R196" s="4">
        <f t="shared" si="200"/>
        <v>15721.458839021283</v>
      </c>
      <c r="S196" s="4">
        <f t="shared" si="201"/>
        <v>3944.044038040759</v>
      </c>
      <c r="T196" s="4">
        <f t="shared" si="218"/>
        <v>23.458201318784745</v>
      </c>
      <c r="U196" s="4">
        <f t="shared" si="219"/>
        <v>89.122551624516916</v>
      </c>
      <c r="V196" s="4">
        <f t="shared" si="220"/>
        <v>106.90034763100526</v>
      </c>
      <c r="W196" s="11">
        <f t="shared" si="202"/>
        <v>-1.219247815263802E-2</v>
      </c>
      <c r="X196" s="11">
        <f t="shared" si="203"/>
        <v>-1.3228699347321071E-2</v>
      </c>
      <c r="Y196" s="11">
        <f t="shared" si="204"/>
        <v>-1.2203590333800474E-2</v>
      </c>
      <c r="Z196" s="4">
        <f t="shared" ref="Z196:Z259" si="229">Q195*AC196*(1-AX195)</f>
        <v>6044.6729520901208</v>
      </c>
      <c r="AA196" s="4">
        <f t="shared" si="221"/>
        <v>14052.470309326043</v>
      </c>
      <c r="AB196" s="4">
        <f t="shared" si="222"/>
        <v>2492.8532284220778</v>
      </c>
      <c r="AC196" s="12">
        <f t="shared" si="223"/>
        <v>1.631860397421631</v>
      </c>
      <c r="AD196" s="12">
        <f t="shared" si="224"/>
        <v>4.1058557204210633</v>
      </c>
      <c r="AE196" s="12">
        <f t="shared" si="225"/>
        <v>1.8608588646249167</v>
      </c>
      <c r="AF196" s="11">
        <f t="shared" si="205"/>
        <v>-2.9039671966837322E-3</v>
      </c>
      <c r="AG196" s="11">
        <f t="shared" si="206"/>
        <v>2.0567434751257441E-3</v>
      </c>
      <c r="AH196" s="11">
        <f t="shared" si="207"/>
        <v>8.257041531207765E-4</v>
      </c>
      <c r="AI196" s="1">
        <f t="shared" si="186"/>
        <v>406722.85913294659</v>
      </c>
      <c r="AJ196" s="1">
        <f t="shared" si="187"/>
        <v>324516.63422404521</v>
      </c>
      <c r="AK196" s="1">
        <f t="shared" si="188"/>
        <v>69519.148960484294</v>
      </c>
      <c r="AL196" s="16">
        <f t="shared" si="226"/>
        <v>53.42800561185112</v>
      </c>
      <c r="AM196" s="16">
        <f t="shared" si="226"/>
        <v>21.353984397706789</v>
      </c>
      <c r="AN196" s="16">
        <f t="shared" si="226"/>
        <v>3.5625450672008325</v>
      </c>
      <c r="AO196" s="7">
        <f t="shared" si="208"/>
        <v>4.4752902166129956E-3</v>
      </c>
      <c r="AP196" s="7">
        <f t="shared" si="209"/>
        <v>6.8916106310613909E-3</v>
      </c>
      <c r="AQ196" s="7">
        <f t="shared" si="210"/>
        <v>4.9884240440346752E-3</v>
      </c>
      <c r="AR196" s="1">
        <f t="shared" ref="AR196:AR259" si="230">AL196*AI196^$AR$5*B196^(1-$AR$5)*(1-BB195)</f>
        <v>215709.69240686789</v>
      </c>
      <c r="AS196" s="1">
        <f t="shared" si="227"/>
        <v>176402.70113963424</v>
      </c>
      <c r="AT196" s="1">
        <f t="shared" si="228"/>
        <v>36894.585709437233</v>
      </c>
      <c r="AU196" s="1">
        <f t="shared" si="189"/>
        <v>43141.938481373581</v>
      </c>
      <c r="AV196" s="1">
        <f t="shared" si="190"/>
        <v>35280.540227926853</v>
      </c>
      <c r="AW196" s="1">
        <f t="shared" si="191"/>
        <v>7378.9171418874466</v>
      </c>
      <c r="AX196" s="7">
        <f t="shared" si="177"/>
        <v>0.27709161066590476</v>
      </c>
      <c r="AY196" s="7">
        <f t="shared" si="177"/>
        <v>0.78771238502933649</v>
      </c>
      <c r="AZ196" s="7">
        <f t="shared" si="178"/>
        <v>0.66811973426879578</v>
      </c>
      <c r="BA196">
        <f t="shared" si="173"/>
        <v>0.6378822373957832</v>
      </c>
      <c r="BB196">
        <f t="shared" si="174"/>
        <v>7.6779760701425354E-3</v>
      </c>
      <c r="BC196">
        <f t="shared" si="174"/>
        <v>6.2049080152860571E-2</v>
      </c>
      <c r="BD196">
        <f t="shared" si="174"/>
        <v>4.4638397931940632E-2</v>
      </c>
      <c r="BE196">
        <f t="shared" si="175"/>
        <v>1656.2138563977387</v>
      </c>
      <c r="BF196">
        <f t="shared" si="175"/>
        <v>10945.625342194275</v>
      </c>
      <c r="BG196">
        <f t="shared" si="175"/>
        <v>1646.9151984319494</v>
      </c>
      <c r="BH196">
        <f t="shared" si="211"/>
        <v>1977.6535994258625</v>
      </c>
      <c r="BI196">
        <f t="shared" si="179"/>
        <v>1977.6535994258625</v>
      </c>
      <c r="BJ196">
        <f t="shared" si="179"/>
        <v>1977.6535994258625</v>
      </c>
      <c r="BK196" s="7">
        <f t="shared" si="176"/>
        <v>3.6478528749676248E-2</v>
      </c>
    </row>
    <row r="197" spans="1:63">
      <c r="A197">
        <f t="shared" si="192"/>
        <v>2151</v>
      </c>
      <c r="B197" s="4">
        <f t="shared" si="212"/>
        <v>1286.3626695433341</v>
      </c>
      <c r="C197" s="4">
        <f t="shared" si="213"/>
        <v>3571.6511254094075</v>
      </c>
      <c r="D197" s="4">
        <f t="shared" si="214"/>
        <v>6805.6037489995479</v>
      </c>
      <c r="E197" s="11">
        <f t="shared" si="193"/>
        <v>7.0502101774984448E-6</v>
      </c>
      <c r="F197" s="11">
        <f t="shared" si="194"/>
        <v>1.41341171484605E-5</v>
      </c>
      <c r="G197" s="11">
        <f t="shared" si="195"/>
        <v>3.120571750904212E-5</v>
      </c>
      <c r="H197" s="4">
        <f t="shared" si="215"/>
        <v>216879.13843092773</v>
      </c>
      <c r="I197" s="4">
        <f t="shared" si="216"/>
        <v>177790.49279555128</v>
      </c>
      <c r="J197" s="4">
        <f t="shared" si="217"/>
        <v>37094.860546015261</v>
      </c>
      <c r="K197" s="4">
        <f t="shared" si="183"/>
        <v>168598.75023263934</v>
      </c>
      <c r="L197" s="4">
        <f t="shared" si="184"/>
        <v>49778.236046268852</v>
      </c>
      <c r="M197" s="4">
        <f t="shared" si="185"/>
        <v>5450.6347877612416</v>
      </c>
      <c r="N197" s="11">
        <f t="shared" si="196"/>
        <v>5.4143000173025868E-3</v>
      </c>
      <c r="O197" s="11">
        <f t="shared" si="197"/>
        <v>7.8529340584456708E-3</v>
      </c>
      <c r="P197" s="11">
        <f t="shared" si="198"/>
        <v>5.3969247013279098E-3</v>
      </c>
      <c r="Q197" s="4">
        <f t="shared" si="199"/>
        <v>5025.5641064743713</v>
      </c>
      <c r="R197" s="4">
        <f t="shared" si="200"/>
        <v>15635.531747958259</v>
      </c>
      <c r="S197" s="4">
        <f t="shared" si="201"/>
        <v>3917.060717841151</v>
      </c>
      <c r="T197" s="4">
        <f t="shared" si="218"/>
        <v>23.172187711705277</v>
      </c>
      <c r="U197" s="4">
        <f t="shared" si="219"/>
        <v>87.943576184010084</v>
      </c>
      <c r="V197" s="4">
        <f t="shared" si="220"/>
        <v>105.59577958197562</v>
      </c>
      <c r="W197" s="11">
        <f t="shared" si="202"/>
        <v>-1.219247815263802E-2</v>
      </c>
      <c r="X197" s="11">
        <f t="shared" si="203"/>
        <v>-1.3228699347321071E-2</v>
      </c>
      <c r="Y197" s="11">
        <f t="shared" si="204"/>
        <v>-1.2203590333800474E-2</v>
      </c>
      <c r="Z197" s="4">
        <f t="shared" si="229"/>
        <v>5952.0644423999302</v>
      </c>
      <c r="AA197" s="4">
        <f t="shared" si="221"/>
        <v>13731.358314891171</v>
      </c>
      <c r="AB197" s="4">
        <f t="shared" si="222"/>
        <v>2437.7831512990297</v>
      </c>
      <c r="AC197" s="12">
        <f t="shared" si="223"/>
        <v>1.6271215283579514</v>
      </c>
      <c r="AD197" s="12">
        <f t="shared" si="224"/>
        <v>4.1143004123838471</v>
      </c>
      <c r="AE197" s="12">
        <f t="shared" si="225"/>
        <v>1.8623953835178091</v>
      </c>
      <c r="AF197" s="11">
        <f t="shared" si="205"/>
        <v>-2.9039671966837322E-3</v>
      </c>
      <c r="AG197" s="11">
        <f t="shared" si="206"/>
        <v>2.0567434751257441E-3</v>
      </c>
      <c r="AH197" s="11">
        <f t="shared" si="207"/>
        <v>8.257041531207765E-4</v>
      </c>
      <c r="AI197" s="1">
        <f t="shared" si="186"/>
        <v>409192.51170102553</v>
      </c>
      <c r="AJ197" s="1">
        <f t="shared" si="187"/>
        <v>327345.51102956757</v>
      </c>
      <c r="AK197" s="1">
        <f t="shared" si="188"/>
        <v>69946.151206323309</v>
      </c>
      <c r="AL197" s="16">
        <f t="shared" si="226"/>
        <v>53.6647203843509</v>
      </c>
      <c r="AM197" s="16">
        <f t="shared" si="226"/>
        <v>21.499676110138633</v>
      </c>
      <c r="AN197" s="16">
        <f t="shared" si="226"/>
        <v>3.5801388378173025</v>
      </c>
      <c r="AO197" s="7">
        <f t="shared" si="208"/>
        <v>4.4305373144468653E-3</v>
      </c>
      <c r="AP197" s="7">
        <f t="shared" si="209"/>
        <v>6.8226945247507774E-3</v>
      </c>
      <c r="AQ197" s="7">
        <f t="shared" si="210"/>
        <v>4.9385398035943287E-3</v>
      </c>
      <c r="AR197" s="1">
        <f t="shared" si="230"/>
        <v>216879.13843092773</v>
      </c>
      <c r="AS197" s="1">
        <f t="shared" si="227"/>
        <v>177790.49279555128</v>
      </c>
      <c r="AT197" s="1">
        <f t="shared" si="228"/>
        <v>37094.860546015261</v>
      </c>
      <c r="AU197" s="1">
        <f t="shared" si="189"/>
        <v>43375.827686185548</v>
      </c>
      <c r="AV197" s="1">
        <f t="shared" si="190"/>
        <v>35558.098559110258</v>
      </c>
      <c r="AW197" s="1">
        <f t="shared" si="191"/>
        <v>7418.9721092030522</v>
      </c>
      <c r="AX197" s="7">
        <f t="shared" si="177"/>
        <v>0.28127451439073886</v>
      </c>
      <c r="AY197" s="7">
        <f t="shared" si="177"/>
        <v>0.79156303426475361</v>
      </c>
      <c r="AZ197" s="7">
        <f t="shared" si="178"/>
        <v>0.67353763340237216</v>
      </c>
      <c r="BA197">
        <f t="shared" si="173"/>
        <v>0.64125520286106519</v>
      </c>
      <c r="BB197">
        <f t="shared" si="174"/>
        <v>7.9115352445745975E-3</v>
      </c>
      <c r="BC197">
        <f t="shared" si="174"/>
        <v>6.2657203721442345E-2</v>
      </c>
      <c r="BD197">
        <f t="shared" si="174"/>
        <v>4.5365294360926831E-2</v>
      </c>
      <c r="BE197">
        <f t="shared" si="175"/>
        <v>1715.8469475092579</v>
      </c>
      <c r="BF197">
        <f t="shared" si="175"/>
        <v>11139.855126826484</v>
      </c>
      <c r="BG197">
        <f t="shared" si="175"/>
        <v>1682.8192679475133</v>
      </c>
      <c r="BH197">
        <f t="shared" si="211"/>
        <v>2049.7954931094196</v>
      </c>
      <c r="BI197">
        <f t="shared" si="179"/>
        <v>2049.79549310942</v>
      </c>
      <c r="BJ197">
        <f t="shared" si="179"/>
        <v>2049.79549310942</v>
      </c>
      <c r="BK197" s="7">
        <f t="shared" si="176"/>
        <v>3.6404200367820633E-2</v>
      </c>
    </row>
    <row r="198" spans="1:63">
      <c r="A198">
        <f t="shared" si="192"/>
        <v>2152</v>
      </c>
      <c r="B198" s="4">
        <f t="shared" si="212"/>
        <v>1286.3712852141596</v>
      </c>
      <c r="C198" s="4">
        <f t="shared" si="213"/>
        <v>3571.6990834380567</v>
      </c>
      <c r="D198" s="4">
        <f t="shared" si="214"/>
        <v>6805.8055040602139</v>
      </c>
      <c r="E198" s="11">
        <f t="shared" si="193"/>
        <v>6.6976996686235225E-6</v>
      </c>
      <c r="F198" s="11">
        <f t="shared" si="194"/>
        <v>1.3427411291037474E-5</v>
      </c>
      <c r="G198" s="11">
        <f t="shared" si="195"/>
        <v>2.9645431633590013E-5</v>
      </c>
      <c r="H198" s="4">
        <f t="shared" si="215"/>
        <v>218041.17959143681</v>
      </c>
      <c r="I198" s="4">
        <f t="shared" si="216"/>
        <v>179184.76979810433</v>
      </c>
      <c r="J198" s="4">
        <f t="shared" si="217"/>
        <v>37293.8321099034</v>
      </c>
      <c r="K198" s="4">
        <f t="shared" si="183"/>
        <v>169500.96919734692</v>
      </c>
      <c r="L198" s="4">
        <f t="shared" si="184"/>
        <v>50167.935655325171</v>
      </c>
      <c r="M198" s="4">
        <f t="shared" si="185"/>
        <v>5479.7087703512261</v>
      </c>
      <c r="N198" s="11">
        <f t="shared" si="196"/>
        <v>5.3512790780634312E-3</v>
      </c>
      <c r="O198" s="11">
        <f t="shared" si="197"/>
        <v>7.8287147156861359E-3</v>
      </c>
      <c r="P198" s="11">
        <f t="shared" si="198"/>
        <v>5.3340544215632058E-3</v>
      </c>
      <c r="Q198" s="4">
        <f t="shared" si="199"/>
        <v>4990.8887545046182</v>
      </c>
      <c r="R198" s="4">
        <f t="shared" si="200"/>
        <v>15549.689632360036</v>
      </c>
      <c r="S198" s="4">
        <f t="shared" si="201"/>
        <v>3890.0126666961723</v>
      </c>
      <c r="T198" s="4">
        <f t="shared" si="218"/>
        <v>22.889661319281483</v>
      </c>
      <c r="U198" s="4">
        <f t="shared" si="219"/>
        <v>86.780197055143589</v>
      </c>
      <c r="V198" s="4">
        <f t="shared" si="220"/>
        <v>104.3071319469789</v>
      </c>
      <c r="W198" s="11">
        <f t="shared" si="202"/>
        <v>-1.219247815263802E-2</v>
      </c>
      <c r="X198" s="11">
        <f t="shared" si="203"/>
        <v>-1.3228699347321071E-2</v>
      </c>
      <c r="Y198" s="11">
        <f t="shared" si="204"/>
        <v>-1.2203590333800474E-2</v>
      </c>
      <c r="Z198" s="4">
        <f t="shared" si="229"/>
        <v>5860.0974990613568</v>
      </c>
      <c r="AA198" s="4">
        <f t="shared" si="221"/>
        <v>13436.176878420752</v>
      </c>
      <c r="AB198" s="4">
        <f t="shared" si="222"/>
        <v>2383.5472491062892</v>
      </c>
      <c r="AC198" s="12">
        <f t="shared" si="223"/>
        <v>1.622396420814582</v>
      </c>
      <c r="AD198" s="12">
        <f t="shared" si="224"/>
        <v>4.1227624729117247</v>
      </c>
      <c r="AE198" s="12">
        <f t="shared" si="225"/>
        <v>1.8639331711207328</v>
      </c>
      <c r="AF198" s="11">
        <f t="shared" si="205"/>
        <v>-2.9039671966837322E-3</v>
      </c>
      <c r="AG198" s="11">
        <f t="shared" si="206"/>
        <v>2.0567434751257441E-3</v>
      </c>
      <c r="AH198" s="11">
        <f t="shared" si="207"/>
        <v>8.257041531207765E-4</v>
      </c>
      <c r="AI198" s="1">
        <f t="shared" si="186"/>
        <v>411649.08821710851</v>
      </c>
      <c r="AJ198" s="1">
        <f t="shared" si="187"/>
        <v>330169.05848572106</v>
      </c>
      <c r="AK198" s="1">
        <f t="shared" si="188"/>
        <v>70370.508194894035</v>
      </c>
      <c r="AL198" s="16">
        <f t="shared" si="226"/>
        <v>53.9001062950218</v>
      </c>
      <c r="AM198" s="16">
        <f t="shared" si="226"/>
        <v>21.644894975394386</v>
      </c>
      <c r="AN198" s="16">
        <f t="shared" si="226"/>
        <v>3.5976426893887279</v>
      </c>
      <c r="AO198" s="7">
        <f t="shared" si="208"/>
        <v>4.3862319413023963E-3</v>
      </c>
      <c r="AP198" s="7">
        <f t="shared" si="209"/>
        <v>6.7544675795032693E-3</v>
      </c>
      <c r="AQ198" s="7">
        <f t="shared" si="210"/>
        <v>4.8891544055583852E-3</v>
      </c>
      <c r="AR198" s="1">
        <f t="shared" si="230"/>
        <v>218041.17959143681</v>
      </c>
      <c r="AS198" s="1">
        <f t="shared" si="227"/>
        <v>179184.76979810433</v>
      </c>
      <c r="AT198" s="1">
        <f t="shared" si="228"/>
        <v>37293.8321099034</v>
      </c>
      <c r="AU198" s="1">
        <f t="shared" si="189"/>
        <v>43608.235918287362</v>
      </c>
      <c r="AV198" s="1">
        <f t="shared" si="190"/>
        <v>35836.953959620871</v>
      </c>
      <c r="AW198" s="1">
        <f t="shared" si="191"/>
        <v>7458.7664219806802</v>
      </c>
      <c r="AX198" s="7">
        <f t="shared" si="177"/>
        <v>0.28548021922798705</v>
      </c>
      <c r="AY198" s="7">
        <f t="shared" si="177"/>
        <v>0.79649732578629617</v>
      </c>
      <c r="AZ198" s="7">
        <f t="shared" si="178"/>
        <v>0.67888538089651629</v>
      </c>
      <c r="BA198">
        <f t="shared" si="173"/>
        <v>0.64543779438279214</v>
      </c>
      <c r="BB198">
        <f t="shared" si="174"/>
        <v>8.1498955570459553E-3</v>
      </c>
      <c r="BC198">
        <f t="shared" si="174"/>
        <v>6.3440798998472131E-2</v>
      </c>
      <c r="BD198">
        <f t="shared" si="174"/>
        <v>4.6088536039500805E-2</v>
      </c>
      <c r="BE198">
        <f t="shared" si="175"/>
        <v>1777.0128408053101</v>
      </c>
      <c r="BF198">
        <f t="shared" si="175"/>
        <v>11367.624964349037</v>
      </c>
      <c r="BG198">
        <f t="shared" si="175"/>
        <v>1718.8181252483753</v>
      </c>
      <c r="BH198">
        <f t="shared" si="211"/>
        <v>2124.4166589536308</v>
      </c>
      <c r="BI198">
        <f t="shared" si="179"/>
        <v>2124.4166589536308</v>
      </c>
      <c r="BJ198">
        <f t="shared" si="179"/>
        <v>2124.4166589536308</v>
      </c>
      <c r="BK198" s="7">
        <f t="shared" si="176"/>
        <v>3.63591752866885E-2</v>
      </c>
    </row>
    <row r="199" spans="1:63">
      <c r="A199">
        <f t="shared" si="192"/>
        <v>2153</v>
      </c>
      <c r="B199" s="4">
        <f t="shared" si="212"/>
        <v>1286.3794701562638</v>
      </c>
      <c r="C199" s="4">
        <f t="shared" si="213"/>
        <v>3571.744644177028</v>
      </c>
      <c r="D199" s="4">
        <f t="shared" si="214"/>
        <v>6805.997177049906</v>
      </c>
      <c r="E199" s="11">
        <f t="shared" si="193"/>
        <v>6.362814685192346E-6</v>
      </c>
      <c r="F199" s="11">
        <f t="shared" si="194"/>
        <v>1.2756040726485601E-5</v>
      </c>
      <c r="G199" s="11">
        <f t="shared" si="195"/>
        <v>2.8163160051910511E-5</v>
      </c>
      <c r="H199" s="4">
        <f t="shared" si="215"/>
        <v>219195.77806207151</v>
      </c>
      <c r="I199" s="4">
        <f t="shared" si="216"/>
        <v>180540.84540991893</v>
      </c>
      <c r="J199" s="4">
        <f t="shared" si="217"/>
        <v>37491.571710183511</v>
      </c>
      <c r="K199" s="4">
        <f t="shared" si="183"/>
        <v>170397.44736865596</v>
      </c>
      <c r="L199" s="4">
        <f t="shared" si="184"/>
        <v>50546.963289845611</v>
      </c>
      <c r="M199" s="4">
        <f t="shared" si="185"/>
        <v>5508.6081781824105</v>
      </c>
      <c r="N199" s="11">
        <f t="shared" si="196"/>
        <v>5.2889265209172809E-3</v>
      </c>
      <c r="O199" s="11">
        <f t="shared" si="197"/>
        <v>7.5551770183353018E-3</v>
      </c>
      <c r="P199" s="11">
        <f t="shared" si="198"/>
        <v>5.2738948441108935E-3</v>
      </c>
      <c r="Q199" s="4">
        <f t="shared" si="199"/>
        <v>4956.1435930567905</v>
      </c>
      <c r="R199" s="4">
        <f t="shared" si="200"/>
        <v>15460.111212014179</v>
      </c>
      <c r="S199" s="4">
        <f t="shared" si="201"/>
        <v>3862.9144893060616</v>
      </c>
      <c r="T199" s="4">
        <f t="shared" si="218"/>
        <v>22.61057962372486</v>
      </c>
      <c r="U199" s="4">
        <f t="shared" si="219"/>
        <v>85.632207918999811</v>
      </c>
      <c r="V199" s="4">
        <f t="shared" si="220"/>
        <v>103.0342104398043</v>
      </c>
      <c r="W199" s="11">
        <f t="shared" si="202"/>
        <v>-1.219247815263802E-2</v>
      </c>
      <c r="X199" s="11">
        <f t="shared" si="203"/>
        <v>-1.3228699347321071E-2</v>
      </c>
      <c r="Y199" s="11">
        <f t="shared" si="204"/>
        <v>-1.2203590333800474E-2</v>
      </c>
      <c r="Z199" s="4">
        <f t="shared" si="229"/>
        <v>5768.8083855077939</v>
      </c>
      <c r="AA199" s="4">
        <f t="shared" si="221"/>
        <v>13072.91613054882</v>
      </c>
      <c r="AB199" s="4">
        <f t="shared" si="222"/>
        <v>2330.2358596730246</v>
      </c>
      <c r="AC199" s="12">
        <f t="shared" si="223"/>
        <v>1.6176850348285194</v>
      </c>
      <c r="AD199" s="12">
        <f t="shared" si="224"/>
        <v>4.1312419377273795</v>
      </c>
      <c r="AE199" s="12">
        <f t="shared" si="225"/>
        <v>1.8654722284812668</v>
      </c>
      <c r="AF199" s="11">
        <f t="shared" si="205"/>
        <v>-2.9039671966837322E-3</v>
      </c>
      <c r="AG199" s="11">
        <f t="shared" si="206"/>
        <v>2.0567434751257441E-3</v>
      </c>
      <c r="AH199" s="11">
        <f t="shared" si="207"/>
        <v>8.257041531207765E-4</v>
      </c>
      <c r="AI199" s="1">
        <f t="shared" si="186"/>
        <v>414092.41531368502</v>
      </c>
      <c r="AJ199" s="1">
        <f t="shared" si="187"/>
        <v>332989.10659676982</v>
      </c>
      <c r="AK199" s="1">
        <f t="shared" si="188"/>
        <v>70792.223797385319</v>
      </c>
      <c r="AL199" s="16">
        <f t="shared" si="226"/>
        <v>54.134160479213911</v>
      </c>
      <c r="AM199" s="16">
        <f t="shared" si="226"/>
        <v>21.789632719353712</v>
      </c>
      <c r="AN199" s="16">
        <f t="shared" si="226"/>
        <v>3.615056225687133</v>
      </c>
      <c r="AO199" s="7">
        <f t="shared" si="208"/>
        <v>4.342369621889372E-3</v>
      </c>
      <c r="AP199" s="7">
        <f t="shared" si="209"/>
        <v>6.6869229037082364E-3</v>
      </c>
      <c r="AQ199" s="7">
        <f t="shared" si="210"/>
        <v>4.8402628615028011E-3</v>
      </c>
      <c r="AR199" s="1">
        <f t="shared" si="230"/>
        <v>219195.77806207151</v>
      </c>
      <c r="AS199" s="1">
        <f t="shared" si="227"/>
        <v>180540.84540991893</v>
      </c>
      <c r="AT199" s="1">
        <f t="shared" si="228"/>
        <v>37491.571710183511</v>
      </c>
      <c r="AU199" s="1">
        <f t="shared" si="189"/>
        <v>43839.155612414303</v>
      </c>
      <c r="AV199" s="1">
        <f t="shared" si="190"/>
        <v>36108.16908198379</v>
      </c>
      <c r="AW199" s="1">
        <f t="shared" si="191"/>
        <v>7498.3143420367023</v>
      </c>
      <c r="AX199" s="7">
        <f t="shared" si="177"/>
        <v>0.28971696588968132</v>
      </c>
      <c r="AY199" s="7">
        <f t="shared" si="177"/>
        <v>0.79710769670703774</v>
      </c>
      <c r="AZ199" s="7">
        <f t="shared" si="178"/>
        <v>0.68420498416640851</v>
      </c>
      <c r="BA199">
        <f t="shared" ref="BA199:BA262" si="231">(AX199*Z199+AY199*AA199+AZ199*AB199)/(Z199+AA199+AB199)</f>
        <v>0.64643058436265566</v>
      </c>
      <c r="BB199">
        <f t="shared" ref="BB199:BD262" si="232">BB$5*AX199^2</f>
        <v>8.3935920324322774E-3</v>
      </c>
      <c r="BC199">
        <f t="shared" si="232"/>
        <v>6.3538068014959884E-2</v>
      </c>
      <c r="BD199">
        <f t="shared" si="232"/>
        <v>4.6813646035815532E-2</v>
      </c>
      <c r="BE199">
        <f t="shared" ref="BE199:BG262" si="233">BB199*AR199</f>
        <v>1839.8399362845971</v>
      </c>
      <c r="BF199">
        <f t="shared" si="233"/>
        <v>11471.216515133787</v>
      </c>
      <c r="BG199">
        <f t="shared" si="233"/>
        <v>1755.117167366926</v>
      </c>
      <c r="BH199">
        <f t="shared" si="211"/>
        <v>2201.6586966384871</v>
      </c>
      <c r="BI199">
        <f t="shared" si="179"/>
        <v>2201.6586966384875</v>
      </c>
      <c r="BJ199">
        <f t="shared" si="179"/>
        <v>2201.6586966384875</v>
      </c>
      <c r="BK199" s="7">
        <f t="shared" si="176"/>
        <v>3.6211947782486237E-2</v>
      </c>
    </row>
    <row r="200" spans="1:63">
      <c r="A200">
        <f t="shared" si="192"/>
        <v>2154</v>
      </c>
      <c r="B200" s="4">
        <f t="shared" si="212"/>
        <v>1286.387245900738</v>
      </c>
      <c r="C200" s="4">
        <f t="shared" si="213"/>
        <v>3571.7879274311663</v>
      </c>
      <c r="D200" s="4">
        <f t="shared" si="214"/>
        <v>6806.1792715183265</v>
      </c>
      <c r="E200" s="11">
        <f t="shared" si="193"/>
        <v>6.0446739509327286E-6</v>
      </c>
      <c r="F200" s="11">
        <f t="shared" si="194"/>
        <v>1.211823869016132E-5</v>
      </c>
      <c r="G200" s="11">
        <f t="shared" si="195"/>
        <v>2.6755002049314986E-5</v>
      </c>
      <c r="H200" s="4">
        <f t="shared" si="215"/>
        <v>220342.755231541</v>
      </c>
      <c r="I200" s="4">
        <f t="shared" si="216"/>
        <v>182024.50684740726</v>
      </c>
      <c r="J200" s="4">
        <f t="shared" si="217"/>
        <v>37687.861052957538</v>
      </c>
      <c r="K200" s="4">
        <f t="shared" si="183"/>
        <v>171288.04404248841</v>
      </c>
      <c r="L200" s="4">
        <f t="shared" si="184"/>
        <v>50961.734163853194</v>
      </c>
      <c r="M200" s="4">
        <f t="shared" si="185"/>
        <v>5537.3006718569886</v>
      </c>
      <c r="N200" s="11">
        <f t="shared" si="196"/>
        <v>5.2265845972776503E-3</v>
      </c>
      <c r="O200" s="11">
        <f t="shared" si="197"/>
        <v>8.2056536537953306E-3</v>
      </c>
      <c r="P200" s="11">
        <f t="shared" si="198"/>
        <v>5.2086648290250448E-3</v>
      </c>
      <c r="Q200" s="4">
        <f t="shared" si="199"/>
        <v>4921.3335416770933</v>
      </c>
      <c r="R200" s="4">
        <f t="shared" si="200"/>
        <v>15380.962557879455</v>
      </c>
      <c r="S200" s="4">
        <f t="shared" si="201"/>
        <v>3835.750769108874</v>
      </c>
      <c r="T200" s="4">
        <f t="shared" si="218"/>
        <v>22.334900625644114</v>
      </c>
      <c r="U200" s="4">
        <f t="shared" si="219"/>
        <v>84.499405185992075</v>
      </c>
      <c r="V200" s="4">
        <f t="shared" si="220"/>
        <v>101.77682314523034</v>
      </c>
      <c r="W200" s="11">
        <f t="shared" si="202"/>
        <v>-1.219247815263802E-2</v>
      </c>
      <c r="X200" s="11">
        <f t="shared" si="203"/>
        <v>-1.3228699347321071E-2</v>
      </c>
      <c r="Y200" s="11">
        <f t="shared" si="204"/>
        <v>-1.2203590333800474E-2</v>
      </c>
      <c r="Z200" s="4">
        <f t="shared" si="229"/>
        <v>5678.1423754265679</v>
      </c>
      <c r="AA200" s="4">
        <f t="shared" si="221"/>
        <v>12985.274369955101</v>
      </c>
      <c r="AB200" s="4">
        <f t="shared" si="222"/>
        <v>2277.548346419027</v>
      </c>
      <c r="AC200" s="12">
        <f t="shared" si="223"/>
        <v>1.6129873305528113</v>
      </c>
      <c r="AD200" s="12">
        <f t="shared" si="224"/>
        <v>4.1397388426269659</v>
      </c>
      <c r="AE200" s="12">
        <f t="shared" si="225"/>
        <v>1.8670125566478553</v>
      </c>
      <c r="AF200" s="11">
        <f t="shared" si="205"/>
        <v>-2.9039671966837322E-3</v>
      </c>
      <c r="AG200" s="11">
        <f t="shared" si="206"/>
        <v>2.0567434751257441E-3</v>
      </c>
      <c r="AH200" s="11">
        <f t="shared" si="207"/>
        <v>8.257041531207765E-4</v>
      </c>
      <c r="AI200" s="1">
        <f t="shared" si="186"/>
        <v>416522.3293947308</v>
      </c>
      <c r="AJ200" s="1">
        <f t="shared" si="187"/>
        <v>335798.36501907662</v>
      </c>
      <c r="AK200" s="1">
        <f t="shared" si="188"/>
        <v>71211.315759683494</v>
      </c>
      <c r="AL200" s="16">
        <f t="shared" si="226"/>
        <v>54.366880307845612</v>
      </c>
      <c r="AM200" s="16">
        <f t="shared" si="226"/>
        <v>21.933881257507206</v>
      </c>
      <c r="AN200" s="16">
        <f t="shared" si="226"/>
        <v>3.6323790698546565</v>
      </c>
      <c r="AO200" s="7">
        <f t="shared" si="208"/>
        <v>4.298945925670478E-3</v>
      </c>
      <c r="AP200" s="7">
        <f t="shared" si="209"/>
        <v>6.6200536746711539E-3</v>
      </c>
      <c r="AQ200" s="7">
        <f t="shared" si="210"/>
        <v>4.7918602328877727E-3</v>
      </c>
      <c r="AR200" s="1">
        <f t="shared" si="230"/>
        <v>220342.755231541</v>
      </c>
      <c r="AS200" s="1">
        <f t="shared" si="227"/>
        <v>182024.50684740726</v>
      </c>
      <c r="AT200" s="1">
        <f t="shared" si="228"/>
        <v>37687.861052957538</v>
      </c>
      <c r="AU200" s="1">
        <f t="shared" si="189"/>
        <v>44068.551046308203</v>
      </c>
      <c r="AV200" s="1">
        <f t="shared" si="190"/>
        <v>36404.901369481457</v>
      </c>
      <c r="AW200" s="1">
        <f t="shared" si="191"/>
        <v>7537.5722105915083</v>
      </c>
      <c r="AX200" s="7">
        <f t="shared" si="177"/>
        <v>0.29395178191797938</v>
      </c>
      <c r="AY200" s="7">
        <f t="shared" si="177"/>
        <v>0.81374786516519526</v>
      </c>
      <c r="AZ200" s="7">
        <f t="shared" si="178"/>
        <v>0.68934195186391345</v>
      </c>
      <c r="BA200">
        <f t="shared" si="231"/>
        <v>0.65927472437105739</v>
      </c>
      <c r="BB200">
        <f t="shared" si="232"/>
        <v>8.6407650092755316E-3</v>
      </c>
      <c r="BC200">
        <f t="shared" si="232"/>
        <v>6.6218558806091274E-2</v>
      </c>
      <c r="BD200">
        <f t="shared" si="232"/>
        <v>4.7519232659955002E-2</v>
      </c>
      <c r="BE200">
        <f t="shared" si="233"/>
        <v>1903.9299694520626</v>
      </c>
      <c r="BF200">
        <f t="shared" si="233"/>
        <v>12053.400510824802</v>
      </c>
      <c r="BG200">
        <f t="shared" si="233"/>
        <v>1790.8982378315459</v>
      </c>
      <c r="BH200">
        <f t="shared" si="211"/>
        <v>2281.3850463960166</v>
      </c>
      <c r="BI200">
        <f t="shared" si="179"/>
        <v>2281.3850463960166</v>
      </c>
      <c r="BJ200">
        <f t="shared" si="179"/>
        <v>2281.3850463960166</v>
      </c>
      <c r="BK200" s="7">
        <f t="shared" ref="BK200:BK263" si="234">SUM(H200:J200)*SUM(B199:D199)/SUM(H199:J199)/SUM(B200:D200)-1+BK$5</f>
        <v>3.6445448668237485E-2</v>
      </c>
    </row>
    <row r="201" spans="1:63">
      <c r="A201">
        <f t="shared" si="192"/>
        <v>2155</v>
      </c>
      <c r="B201" s="4">
        <f t="shared" si="212"/>
        <v>1286.3946329026403</v>
      </c>
      <c r="C201" s="4">
        <f t="shared" si="213"/>
        <v>3571.829047020889</v>
      </c>
      <c r="D201" s="4">
        <f t="shared" si="214"/>
        <v>6806.3522658916663</v>
      </c>
      <c r="E201" s="11">
        <f t="shared" si="193"/>
        <v>5.7424402533860917E-6</v>
      </c>
      <c r="F201" s="11">
        <f t="shared" si="194"/>
        <v>1.1512326755653253E-5</v>
      </c>
      <c r="G201" s="11">
        <f t="shared" si="195"/>
        <v>2.5417251946849235E-5</v>
      </c>
      <c r="H201" s="4">
        <f t="shared" si="215"/>
        <v>221482.46413318819</v>
      </c>
      <c r="I201" s="4">
        <f t="shared" si="216"/>
        <v>183001.08914973706</v>
      </c>
      <c r="J201" s="4">
        <f t="shared" si="217"/>
        <v>37883.542512865097</v>
      </c>
      <c r="K201" s="4">
        <f t="shared" si="183"/>
        <v>172173.03187392178</v>
      </c>
      <c r="L201" s="4">
        <f t="shared" si="184"/>
        <v>51234.559868527438</v>
      </c>
      <c r="M201" s="4">
        <f t="shared" si="185"/>
        <v>5565.9097609021801</v>
      </c>
      <c r="N201" s="11">
        <f t="shared" si="196"/>
        <v>5.1666643540739798E-3</v>
      </c>
      <c r="O201" s="11">
        <f t="shared" si="197"/>
        <v>5.3535404387348162E-3</v>
      </c>
      <c r="P201" s="11">
        <f t="shared" si="198"/>
        <v>5.1666128932812416E-3</v>
      </c>
      <c r="Q201" s="4">
        <f t="shared" si="199"/>
        <v>4886.4752120418334</v>
      </c>
      <c r="R201" s="4">
        <f t="shared" si="200"/>
        <v>15258.921411670521</v>
      </c>
      <c r="S201" s="4">
        <f t="shared" si="201"/>
        <v>3808.6136307178958</v>
      </c>
      <c r="T201" s="4">
        <f t="shared" si="218"/>
        <v>22.062582837724605</v>
      </c>
      <c r="U201" s="4">
        <f t="shared" si="219"/>
        <v>83.381587959759116</v>
      </c>
      <c r="V201" s="4">
        <f t="shared" si="220"/>
        <v>100.53478049009028</v>
      </c>
      <c r="W201" s="11">
        <f t="shared" si="202"/>
        <v>-1.219247815263802E-2</v>
      </c>
      <c r="X201" s="11">
        <f t="shared" si="203"/>
        <v>-1.3228699347321071E-2</v>
      </c>
      <c r="Y201" s="11">
        <f t="shared" si="204"/>
        <v>-1.2203590333800474E-2</v>
      </c>
      <c r="Z201" s="4">
        <f t="shared" si="229"/>
        <v>5588.3694003621313</v>
      </c>
      <c r="AA201" s="4">
        <f t="shared" si="221"/>
        <v>11883.654960187034</v>
      </c>
      <c r="AB201" s="4">
        <f t="shared" si="222"/>
        <v>2226.5819272048457</v>
      </c>
      <c r="AC201" s="12">
        <f t="shared" si="223"/>
        <v>1.6083032682562195</v>
      </c>
      <c r="AD201" s="12">
        <f t="shared" si="224"/>
        <v>4.1482532234802632</v>
      </c>
      <c r="AE201" s="12">
        <f t="shared" si="225"/>
        <v>1.8685541566698081</v>
      </c>
      <c r="AF201" s="11">
        <f t="shared" si="205"/>
        <v>-2.9039671966837322E-3</v>
      </c>
      <c r="AG201" s="11">
        <f t="shared" si="206"/>
        <v>2.0567434751257441E-3</v>
      </c>
      <c r="AH201" s="11">
        <f t="shared" si="207"/>
        <v>8.257041531207765E-4</v>
      </c>
      <c r="AI201" s="1">
        <f t="shared" si="186"/>
        <v>418938.64750156592</v>
      </c>
      <c r="AJ201" s="1">
        <f t="shared" si="187"/>
        <v>338623.42988665041</v>
      </c>
      <c r="AK201" s="1">
        <f t="shared" si="188"/>
        <v>71627.756394306649</v>
      </c>
      <c r="AL201" s="16">
        <f t="shared" si="226"/>
        <v>54.598263383650533</v>
      </c>
      <c r="AM201" s="16">
        <f t="shared" si="226"/>
        <v>22.07763269401358</v>
      </c>
      <c r="AN201" s="16">
        <f t="shared" si="226"/>
        <v>3.6496108641421103</v>
      </c>
      <c r="AO201" s="7">
        <f t="shared" si="208"/>
        <v>4.255956466413773E-3</v>
      </c>
      <c r="AP201" s="7">
        <f t="shared" si="209"/>
        <v>6.5538531379244419E-3</v>
      </c>
      <c r="AQ201" s="7">
        <f t="shared" si="210"/>
        <v>4.7439416305588948E-3</v>
      </c>
      <c r="AR201" s="1">
        <f t="shared" si="230"/>
        <v>221482.46413318819</v>
      </c>
      <c r="AS201" s="1">
        <f t="shared" si="227"/>
        <v>183001.08914973706</v>
      </c>
      <c r="AT201" s="1">
        <f t="shared" si="228"/>
        <v>37883.542512865097</v>
      </c>
      <c r="AU201" s="1">
        <f t="shared" si="189"/>
        <v>44296.492826637637</v>
      </c>
      <c r="AV201" s="1">
        <f t="shared" si="190"/>
        <v>36600.217829947411</v>
      </c>
      <c r="AW201" s="1">
        <f t="shared" si="191"/>
        <v>7576.7085025730194</v>
      </c>
      <c r="AX201" s="7">
        <f t="shared" si="177"/>
        <v>0.29830518559074332</v>
      </c>
      <c r="AY201" s="7">
        <f t="shared" si="177"/>
        <v>0.76773511119430404</v>
      </c>
      <c r="AZ201" s="7">
        <f t="shared" si="178"/>
        <v>0.69486932467508433</v>
      </c>
      <c r="BA201">
        <f t="shared" si="231"/>
        <v>0.62632462587666082</v>
      </c>
      <c r="BB201">
        <f t="shared" si="232"/>
        <v>8.8985983750327815E-3</v>
      </c>
      <c r="BC201">
        <f t="shared" si="232"/>
        <v>5.8941720096053044E-2</v>
      </c>
      <c r="BD201">
        <f t="shared" si="232"/>
        <v>4.828433783744078E-2</v>
      </c>
      <c r="BE201">
        <f t="shared" si="233"/>
        <v>1970.8834954338447</v>
      </c>
      <c r="BF201">
        <f t="shared" si="233"/>
        <v>10786.398973936652</v>
      </c>
      <c r="BG201">
        <f t="shared" si="233"/>
        <v>1829.1817651702286</v>
      </c>
      <c r="BH201">
        <f t="shared" si="211"/>
        <v>2364.5311479969273</v>
      </c>
      <c r="BI201">
        <f t="shared" si="179"/>
        <v>2364.5311479969278</v>
      </c>
      <c r="BJ201">
        <f t="shared" si="179"/>
        <v>2364.5311479969268</v>
      </c>
      <c r="BK201" s="7">
        <f t="shared" si="234"/>
        <v>3.5234736162725849E-2</v>
      </c>
    </row>
    <row r="202" spans="1:63">
      <c r="A202">
        <f t="shared" si="192"/>
        <v>2156</v>
      </c>
      <c r="B202" s="4">
        <f t="shared" si="212"/>
        <v>1286.4016505947459</v>
      </c>
      <c r="C202" s="4">
        <f t="shared" si="213"/>
        <v>3571.8681110808388</v>
      </c>
      <c r="D202" s="4">
        <f t="shared" si="214"/>
        <v>6806.5166147235286</v>
      </c>
      <c r="E202" s="11">
        <f t="shared" si="193"/>
        <v>5.4553182407167866E-6</v>
      </c>
      <c r="F202" s="11">
        <f t="shared" si="194"/>
        <v>1.093671041787059E-5</v>
      </c>
      <c r="G202" s="11">
        <f t="shared" si="195"/>
        <v>2.4146389349506773E-5</v>
      </c>
      <c r="H202" s="4">
        <f t="shared" si="215"/>
        <v>222613.24610729099</v>
      </c>
      <c r="I202" s="4">
        <f t="shared" si="216"/>
        <v>185924.64053333289</v>
      </c>
      <c r="J202" s="4">
        <f t="shared" si="217"/>
        <v>38075.478704169611</v>
      </c>
      <c r="K202" s="4">
        <f t="shared" si="183"/>
        <v>173051.11976836281</v>
      </c>
      <c r="L202" s="4">
        <f t="shared" si="184"/>
        <v>52052.493191601221</v>
      </c>
      <c r="M202" s="4">
        <f t="shared" si="185"/>
        <v>5593.9742542913309</v>
      </c>
      <c r="N202" s="11">
        <f t="shared" si="196"/>
        <v>5.100031548982864E-3</v>
      </c>
      <c r="O202" s="11">
        <f t="shared" si="197"/>
        <v>1.5964484230423182E-2</v>
      </c>
      <c r="P202" s="11">
        <f t="shared" si="198"/>
        <v>5.0422113535311119E-3</v>
      </c>
      <c r="Q202" s="4">
        <f t="shared" si="199"/>
        <v>4851.540763159589</v>
      </c>
      <c r="R202" s="4">
        <f t="shared" si="200"/>
        <v>15297.611320036796</v>
      </c>
      <c r="S202" s="4">
        <f t="shared" si="201"/>
        <v>3781.1956494028614</v>
      </c>
      <c r="T202" s="4">
        <f t="shared" si="218"/>
        <v>21.79358527848488</v>
      </c>
      <c r="U202" s="4">
        <f t="shared" si="219"/>
        <v>82.278558001537263</v>
      </c>
      <c r="V202" s="4">
        <f t="shared" si="220"/>
        <v>99.30789521469066</v>
      </c>
      <c r="W202" s="11">
        <f t="shared" si="202"/>
        <v>-1.219247815263802E-2</v>
      </c>
      <c r="X202" s="11">
        <f t="shared" si="203"/>
        <v>-1.3228699347321071E-2</v>
      </c>
      <c r="Y202" s="11">
        <f t="shared" si="204"/>
        <v>-1.2203590333800474E-2</v>
      </c>
      <c r="Z202" s="4">
        <f t="shared" si="229"/>
        <v>5498.5591324351317</v>
      </c>
      <c r="AA202" s="4">
        <f t="shared" si="221"/>
        <v>14732.110702370093</v>
      </c>
      <c r="AB202" s="4">
        <f t="shared" si="222"/>
        <v>2173.2862284963503</v>
      </c>
      <c r="AC202" s="12">
        <f t="shared" si="223"/>
        <v>1.6036328083228841</v>
      </c>
      <c r="AD202" s="12">
        <f t="shared" si="224"/>
        <v>4.1567851162308251</v>
      </c>
      <c r="AE202" s="12">
        <f t="shared" si="225"/>
        <v>1.8700970295973014</v>
      </c>
      <c r="AF202" s="11">
        <f t="shared" si="205"/>
        <v>-2.9039671966837322E-3</v>
      </c>
      <c r="AG202" s="11">
        <f t="shared" si="206"/>
        <v>2.0567434751257441E-3</v>
      </c>
      <c r="AH202" s="11">
        <f t="shared" si="207"/>
        <v>8.257041531207765E-4</v>
      </c>
      <c r="AI202" s="1">
        <f t="shared" si="186"/>
        <v>421341.27557804697</v>
      </c>
      <c r="AJ202" s="1">
        <f t="shared" si="187"/>
        <v>341361.30472793279</v>
      </c>
      <c r="AK202" s="1">
        <f t="shared" si="188"/>
        <v>72041.689257449005</v>
      </c>
      <c r="AL202" s="16">
        <f t="shared" si="226"/>
        <v>54.828307537432124</v>
      </c>
      <c r="AM202" s="16">
        <f t="shared" si="226"/>
        <v>22.220879320700085</v>
      </c>
      <c r="AN202" s="16">
        <f t="shared" si="226"/>
        <v>3.6667512696467166</v>
      </c>
      <c r="AO202" s="7">
        <f t="shared" si="208"/>
        <v>4.2133969017496354E-3</v>
      </c>
      <c r="AP202" s="7">
        <f t="shared" si="209"/>
        <v>6.4883146065451971E-3</v>
      </c>
      <c r="AQ202" s="7">
        <f t="shared" si="210"/>
        <v>4.696502214253306E-3</v>
      </c>
      <c r="AR202" s="1">
        <f t="shared" si="230"/>
        <v>222613.24610729099</v>
      </c>
      <c r="AS202" s="1">
        <f t="shared" si="227"/>
        <v>185924.64053333289</v>
      </c>
      <c r="AT202" s="1">
        <f t="shared" si="228"/>
        <v>38075.478704169611</v>
      </c>
      <c r="AU202" s="1">
        <f t="shared" si="189"/>
        <v>44522.649221458203</v>
      </c>
      <c r="AV202" s="1">
        <f t="shared" si="190"/>
        <v>37184.928106666579</v>
      </c>
      <c r="AW202" s="1">
        <f t="shared" si="191"/>
        <v>7615.0957408339227</v>
      </c>
      <c r="AX202" s="7">
        <f t="shared" si="177"/>
        <v>0.30230948742971891</v>
      </c>
      <c r="AY202" s="7">
        <f t="shared" si="177"/>
        <v>0.96979938122079412</v>
      </c>
      <c r="AZ202" s="7">
        <f t="shared" si="178"/>
        <v>0.69859493945512274</v>
      </c>
      <c r="BA202">
        <f t="shared" si="231"/>
        <v>0.7796705701450185</v>
      </c>
      <c r="BB202">
        <f t="shared" si="232"/>
        <v>9.1391026190019379E-3</v>
      </c>
      <c r="BC202">
        <f t="shared" si="232"/>
        <v>9.4051083981623526E-2</v>
      </c>
      <c r="BD202">
        <f t="shared" si="232"/>
        <v>4.8803488943230666E-2</v>
      </c>
      <c r="BE202">
        <f t="shared" si="233"/>
        <v>2034.4853005236662</v>
      </c>
      <c r="BF202">
        <f t="shared" si="233"/>
        <v>17486.413981053658</v>
      </c>
      <c r="BG202">
        <f t="shared" si="233"/>
        <v>1858.2162039471564</v>
      </c>
      <c r="BH202">
        <f t="shared" si="211"/>
        <v>2447.8447791451463</v>
      </c>
      <c r="BI202">
        <f t="shared" si="179"/>
        <v>2447.8447791451463</v>
      </c>
      <c r="BJ202">
        <f t="shared" si="179"/>
        <v>2447.8447791451467</v>
      </c>
      <c r="BK202" s="7">
        <f t="shared" si="234"/>
        <v>3.9580759434779428E-2</v>
      </c>
    </row>
    <row r="203" spans="1:63">
      <c r="A203">
        <f t="shared" si="192"/>
        <v>2157</v>
      </c>
      <c r="B203" s="4">
        <f t="shared" si="212"/>
        <v>1286.4083174386158</v>
      </c>
      <c r="C203" s="4">
        <f t="shared" si="213"/>
        <v>3571.9052223436611</v>
      </c>
      <c r="D203" s="4">
        <f t="shared" si="214"/>
        <v>6806.6727498838072</v>
      </c>
      <c r="E203" s="11">
        <f t="shared" si="193"/>
        <v>5.1825523286809467E-6</v>
      </c>
      <c r="F203" s="11">
        <f t="shared" si="194"/>
        <v>1.038987489697706E-5</v>
      </c>
      <c r="G203" s="11">
        <f t="shared" si="195"/>
        <v>2.2939069882031434E-5</v>
      </c>
      <c r="H203" s="4">
        <f t="shared" si="215"/>
        <v>223741.31768522775</v>
      </c>
      <c r="I203" s="4">
        <f t="shared" si="216"/>
        <v>180459.93957884252</v>
      </c>
      <c r="J203" s="4">
        <f t="shared" si="217"/>
        <v>38275.863699407397</v>
      </c>
      <c r="K203" s="4">
        <f t="shared" si="183"/>
        <v>173927.13857037399</v>
      </c>
      <c r="L203" s="4">
        <f t="shared" si="184"/>
        <v>50522.040296588828</v>
      </c>
      <c r="M203" s="4">
        <f t="shared" si="185"/>
        <v>5623.2854297366921</v>
      </c>
      <c r="N203" s="11">
        <f t="shared" si="196"/>
        <v>5.0621966687287578E-3</v>
      </c>
      <c r="O203" s="11">
        <f t="shared" si="197"/>
        <v>-2.940210547415878E-2</v>
      </c>
      <c r="P203" s="11">
        <f t="shared" si="198"/>
        <v>5.2397766083522868E-3</v>
      </c>
      <c r="Q203" s="4">
        <f t="shared" si="199"/>
        <v>4816.6734338202405</v>
      </c>
      <c r="R203" s="4">
        <f t="shared" si="200"/>
        <v>14651.564094559377</v>
      </c>
      <c r="S203" s="4">
        <f t="shared" si="201"/>
        <v>3754.7084496805646</v>
      </c>
      <c r="T203" s="4">
        <f t="shared" si="218"/>
        <v>21.527867466109299</v>
      </c>
      <c r="U203" s="4">
        <f t="shared" si="219"/>
        <v>81.190119695003801</v>
      </c>
      <c r="V203" s="4">
        <f t="shared" si="220"/>
        <v>98.095982344578587</v>
      </c>
      <c r="W203" s="11">
        <f t="shared" si="202"/>
        <v>-1.219247815263802E-2</v>
      </c>
      <c r="X203" s="11">
        <f t="shared" si="203"/>
        <v>-1.3228699347321071E-2</v>
      </c>
      <c r="Y203" s="11">
        <f t="shared" si="204"/>
        <v>-1.2203590333800474E-2</v>
      </c>
      <c r="Z203" s="4">
        <f t="shared" si="229"/>
        <v>5412.3319275493614</v>
      </c>
      <c r="AA203" s="4">
        <f t="shared" si="221"/>
        <v>1924.3734342995303</v>
      </c>
      <c r="AB203" s="4">
        <f t="shared" si="222"/>
        <v>2133.0561138756252</v>
      </c>
      <c r="AC203" s="12">
        <f t="shared" si="223"/>
        <v>1.5989759112519886</v>
      </c>
      <c r="AD203" s="12">
        <f t="shared" si="224"/>
        <v>4.1653345568961324</v>
      </c>
      <c r="AE203" s="12">
        <f t="shared" si="225"/>
        <v>1.8716411764813787</v>
      </c>
      <c r="AF203" s="11">
        <f t="shared" si="205"/>
        <v>-2.9039671966837322E-3</v>
      </c>
      <c r="AG203" s="11">
        <f t="shared" si="206"/>
        <v>2.0567434751257441E-3</v>
      </c>
      <c r="AH203" s="11">
        <f t="shared" si="207"/>
        <v>8.257041531207765E-4</v>
      </c>
      <c r="AI203" s="1">
        <f t="shared" si="186"/>
        <v>423729.79724170046</v>
      </c>
      <c r="AJ203" s="1">
        <f t="shared" si="187"/>
        <v>344410.10236180614</v>
      </c>
      <c r="AK203" s="1">
        <f t="shared" si="188"/>
        <v>72452.616072538032</v>
      </c>
      <c r="AL203" s="16">
        <f t="shared" si="226"/>
        <v>55.057010824327456</v>
      </c>
      <c r="AM203" s="16">
        <f t="shared" si="226"/>
        <v>22.363613616008191</v>
      </c>
      <c r="AN203" s="16">
        <f t="shared" si="226"/>
        <v>3.683799966049158</v>
      </c>
      <c r="AO203" s="7">
        <f t="shared" si="208"/>
        <v>4.1712629327321392E-3</v>
      </c>
      <c r="AP203" s="7">
        <f t="shared" si="209"/>
        <v>6.4234314604797449E-3</v>
      </c>
      <c r="AQ203" s="7">
        <f t="shared" si="210"/>
        <v>4.6495371921107731E-3</v>
      </c>
      <c r="AR203" s="1">
        <f t="shared" si="230"/>
        <v>223741.31768522775</v>
      </c>
      <c r="AS203" s="1">
        <f t="shared" si="227"/>
        <v>180459.93957884252</v>
      </c>
      <c r="AT203" s="1">
        <f t="shared" si="228"/>
        <v>38275.863699407397</v>
      </c>
      <c r="AU203" s="1">
        <f t="shared" si="189"/>
        <v>44748.263537045554</v>
      </c>
      <c r="AV203" s="1">
        <f t="shared" si="190"/>
        <v>36091.987915768506</v>
      </c>
      <c r="AW203" s="1">
        <f t="shared" si="191"/>
        <v>7655.1727398814801</v>
      </c>
      <c r="AX203" s="7">
        <f t="shared" si="177"/>
        <v>0.30778705076640422</v>
      </c>
      <c r="AY203" s="7">
        <f t="shared" si="177"/>
        <v>0.13568150674629431</v>
      </c>
      <c r="AZ203" s="7">
        <f t="shared" si="178"/>
        <v>0.70907046107077476</v>
      </c>
      <c r="BA203">
        <f t="shared" si="231"/>
        <v>0.36320182507554083</v>
      </c>
      <c r="BB203">
        <f t="shared" si="232"/>
        <v>9.4732868619481093E-3</v>
      </c>
      <c r="BC203">
        <f t="shared" si="232"/>
        <v>1.8409471272944709E-3</v>
      </c>
      <c r="BD203">
        <f t="shared" si="232"/>
        <v>5.0278091876312117E-2</v>
      </c>
      <c r="BE203">
        <f t="shared" si="233"/>
        <v>2119.5656853024261</v>
      </c>
      <c r="BF203">
        <f t="shared" si="233"/>
        <v>332.21720735940391</v>
      </c>
      <c r="BG203">
        <f t="shared" si="233"/>
        <v>1924.4373917240048</v>
      </c>
      <c r="BH203">
        <f t="shared" si="211"/>
        <v>2544.7323344821712</v>
      </c>
      <c r="BI203">
        <f t="shared" si="179"/>
        <v>2544.7323344821712</v>
      </c>
      <c r="BJ203">
        <f t="shared" si="179"/>
        <v>2544.7323344821707</v>
      </c>
      <c r="BK203" s="7">
        <f t="shared" si="234"/>
        <v>2.0721667044344499E-2</v>
      </c>
    </row>
    <row r="204" spans="1:63">
      <c r="A204">
        <f t="shared" si="192"/>
        <v>2158</v>
      </c>
      <c r="B204" s="4">
        <f t="shared" si="212"/>
        <v>1286.4146509731158</v>
      </c>
      <c r="C204" s="4">
        <f t="shared" si="213"/>
        <v>3571.940478409645</v>
      </c>
      <c r="D204" s="4">
        <f t="shared" si="214"/>
        <v>6806.8210816885867</v>
      </c>
      <c r="E204" s="11">
        <f t="shared" si="193"/>
        <v>4.9234247122468991E-6</v>
      </c>
      <c r="F204" s="11">
        <f t="shared" si="194"/>
        <v>9.8703811521282059E-6</v>
      </c>
      <c r="G204" s="11">
        <f t="shared" si="195"/>
        <v>2.1792116387929863E-5</v>
      </c>
      <c r="H204" s="4">
        <f t="shared" si="215"/>
        <v>224841.61384827641</v>
      </c>
      <c r="I204" s="4">
        <f t="shared" si="216"/>
        <v>200285.11429296981</v>
      </c>
      <c r="J204" s="4">
        <f t="shared" si="217"/>
        <v>38436.452634221765</v>
      </c>
      <c r="K204" s="4">
        <f t="shared" si="183"/>
        <v>174781.60224480781</v>
      </c>
      <c r="L204" s="4">
        <f t="shared" si="184"/>
        <v>56071.795009905611</v>
      </c>
      <c r="M204" s="4">
        <f t="shared" si="185"/>
        <v>5646.7552434457011</v>
      </c>
      <c r="N204" s="11">
        <f t="shared" si="196"/>
        <v>4.9127679639717758E-3</v>
      </c>
      <c r="O204" s="11">
        <f t="shared" si="197"/>
        <v>0.10984819062605222</v>
      </c>
      <c r="P204" s="11">
        <f t="shared" si="198"/>
        <v>4.1736835169166042E-3</v>
      </c>
      <c r="Q204" s="4">
        <f t="shared" si="199"/>
        <v>4781.3444745861461</v>
      </c>
      <c r="R204" s="4">
        <f t="shared" si="200"/>
        <v>16046.058241825132</v>
      </c>
      <c r="S204" s="4">
        <f t="shared" si="201"/>
        <v>3724.4484105154615</v>
      </c>
      <c r="T204" s="4">
        <f t="shared" si="218"/>
        <v>21.265389412355876</v>
      </c>
      <c r="U204" s="4">
        <f t="shared" si="219"/>
        <v>80.116080011585581</v>
      </c>
      <c r="V204" s="4">
        <f t="shared" si="220"/>
        <v>96.898859162653622</v>
      </c>
      <c r="W204" s="11">
        <f t="shared" si="202"/>
        <v>-1.219247815263802E-2</v>
      </c>
      <c r="X204" s="11">
        <f t="shared" si="203"/>
        <v>-1.3228699347321071E-2</v>
      </c>
      <c r="Y204" s="11">
        <f t="shared" si="204"/>
        <v>-1.2203590333800474E-2</v>
      </c>
      <c r="Z204" s="4">
        <f t="shared" si="229"/>
        <v>5315.7657096469511</v>
      </c>
      <c r="AA204" s="4">
        <f t="shared" si="221"/>
        <v>52856.694372219281</v>
      </c>
      <c r="AB204" s="4">
        <f t="shared" si="222"/>
        <v>2046.1858669807812</v>
      </c>
      <c r="AC204" s="12">
        <f t="shared" si="223"/>
        <v>1.5943325376574253</v>
      </c>
      <c r="AD204" s="12">
        <f t="shared" si="224"/>
        <v>4.173901581567744</v>
      </c>
      <c r="AE204" s="12">
        <f t="shared" si="225"/>
        <v>1.8731865983739513</v>
      </c>
      <c r="AF204" s="11">
        <f t="shared" si="205"/>
        <v>-2.9039671966837322E-3</v>
      </c>
      <c r="AG204" s="11">
        <f t="shared" si="206"/>
        <v>2.0567434751257441E-3</v>
      </c>
      <c r="AH204" s="11">
        <f t="shared" si="207"/>
        <v>8.257041531207765E-4</v>
      </c>
      <c r="AI204" s="1">
        <f t="shared" si="186"/>
        <v>426105.08105457597</v>
      </c>
      <c r="AJ204" s="1">
        <f t="shared" si="187"/>
        <v>346061.08004139405</v>
      </c>
      <c r="AK204" s="1">
        <f t="shared" si="188"/>
        <v>72862.527205165708</v>
      </c>
      <c r="AL204" s="16">
        <f t="shared" si="226"/>
        <v>55.284371520081621</v>
      </c>
      <c r="AM204" s="16">
        <f t="shared" si="226"/>
        <v>22.505828243886562</v>
      </c>
      <c r="AN204" s="16">
        <f t="shared" si="226"/>
        <v>3.7007566513500958</v>
      </c>
      <c r="AO204" s="7">
        <f t="shared" si="208"/>
        <v>4.1295503034048178E-3</v>
      </c>
      <c r="AP204" s="7">
        <f t="shared" si="209"/>
        <v>6.3591971458749471E-3</v>
      </c>
      <c r="AQ204" s="7">
        <f t="shared" si="210"/>
        <v>4.6030418201896649E-3</v>
      </c>
      <c r="AR204" s="1">
        <f t="shared" si="230"/>
        <v>224841.61384827641</v>
      </c>
      <c r="AS204" s="1">
        <f t="shared" si="227"/>
        <v>200285.11429296981</v>
      </c>
      <c r="AT204" s="1">
        <f t="shared" si="228"/>
        <v>38436.452634221765</v>
      </c>
      <c r="AU204" s="1">
        <f t="shared" si="189"/>
        <v>44968.322769655286</v>
      </c>
      <c r="AV204" s="1">
        <f t="shared" si="190"/>
        <v>40057.022858593962</v>
      </c>
      <c r="AW204" s="1">
        <f t="shared" si="191"/>
        <v>7687.2905268443537</v>
      </c>
      <c r="AX204" s="7">
        <f t="shared" ref="AX204:AY267" si="235">IF(AX203=0.99,0.99,MIN(0.99,$BH204*Z204/AR204/2/BB$5/1000))</f>
        <v>0.30704963374673638</v>
      </c>
      <c r="AY204" s="7">
        <f t="shared" si="235"/>
        <v>0.99</v>
      </c>
      <c r="AZ204" s="7">
        <f t="shared" ref="AZ204:AZ267" si="236">IF(AZ203=0.99,0.99,MIN(0.99,$BH204*AB204/AT204/2/BD$5/1000))</f>
        <v>0.69138702943559338</v>
      </c>
      <c r="BA204">
        <f t="shared" si="231"/>
        <v>0.91956630439699927</v>
      </c>
      <c r="BB204">
        <f t="shared" si="232"/>
        <v>9.4279477584004959E-3</v>
      </c>
      <c r="BC204">
        <f t="shared" si="232"/>
        <v>9.801E-2</v>
      </c>
      <c r="BD204">
        <f t="shared" si="232"/>
        <v>4.7801602447177405E-2</v>
      </c>
      <c r="BE204">
        <f t="shared" si="233"/>
        <v>2119.7949892760075</v>
      </c>
      <c r="BF204">
        <f t="shared" si="233"/>
        <v>19629.94405185397</v>
      </c>
      <c r="BG204">
        <f t="shared" si="233"/>
        <v>1837.3240283008336</v>
      </c>
      <c r="BH204">
        <f t="shared" si="211"/>
        <v>2597.4634306342882</v>
      </c>
      <c r="BI204">
        <f t="shared" si="179"/>
        <v>750.26357779291789</v>
      </c>
      <c r="BJ204">
        <f t="shared" si="179"/>
        <v>2597.4634306342882</v>
      </c>
      <c r="BK204" s="7">
        <f t="shared" si="234"/>
        <v>7.7637519579016628E-2</v>
      </c>
    </row>
    <row r="205" spans="1:63">
      <c r="A205">
        <f t="shared" si="192"/>
        <v>2159</v>
      </c>
      <c r="B205" s="4">
        <f t="shared" si="212"/>
        <v>1286.4206678605144</v>
      </c>
      <c r="C205" s="4">
        <f t="shared" si="213"/>
        <v>3571.9739720029211</v>
      </c>
      <c r="D205" s="4">
        <f t="shared" si="214"/>
        <v>6806.961999973968</v>
      </c>
      <c r="E205" s="11">
        <f t="shared" si="193"/>
        <v>4.6772534766345542E-6</v>
      </c>
      <c r="F205" s="11">
        <f t="shared" si="194"/>
        <v>9.376862094521795E-6</v>
      </c>
      <c r="G205" s="11">
        <f t="shared" si="195"/>
        <v>2.0702510568533371E-5</v>
      </c>
      <c r="H205" s="4">
        <f t="shared" si="215"/>
        <v>226021.30880485929</v>
      </c>
      <c r="I205" s="4">
        <f t="shared" si="216"/>
        <v>182699.33107932121</v>
      </c>
      <c r="J205" s="4">
        <f t="shared" si="217"/>
        <v>38755.454490874065</v>
      </c>
      <c r="K205" s="4">
        <f t="shared" si="183"/>
        <v>175697.82144495726</v>
      </c>
      <c r="L205" s="4">
        <f t="shared" si="184"/>
        <v>51148.001780336548</v>
      </c>
      <c r="M205" s="4">
        <f t="shared" si="185"/>
        <v>5693.5024010744119</v>
      </c>
      <c r="N205" s="11">
        <f t="shared" si="196"/>
        <v>5.2420803355843759E-3</v>
      </c>
      <c r="O205" s="11">
        <f t="shared" si="197"/>
        <v>-8.7812299012350659E-2</v>
      </c>
      <c r="P205" s="11">
        <f t="shared" si="198"/>
        <v>8.2785875451165669E-3</v>
      </c>
      <c r="Q205" s="4">
        <f t="shared" si="199"/>
        <v>4747.8288404709647</v>
      </c>
      <c r="R205" s="4">
        <f t="shared" si="200"/>
        <v>14443.523714247171</v>
      </c>
      <c r="S205" s="4">
        <f t="shared" si="201"/>
        <v>3709.5304597190661</v>
      </c>
      <c r="T205" s="4">
        <f t="shared" si="218"/>
        <v>21.006111616538387</v>
      </c>
      <c r="U205" s="4">
        <f t="shared" si="219"/>
        <v>79.056248476226401</v>
      </c>
      <c r="V205" s="4">
        <f t="shared" si="220"/>
        <v>95.716345181619971</v>
      </c>
      <c r="W205" s="11">
        <f t="shared" si="202"/>
        <v>-1.219247815263802E-2</v>
      </c>
      <c r="X205" s="11">
        <f t="shared" si="203"/>
        <v>-1.3228699347321071E-2</v>
      </c>
      <c r="Y205" s="11">
        <f t="shared" si="204"/>
        <v>-1.2203590333800474E-2</v>
      </c>
      <c r="Z205" s="4">
        <f t="shared" si="229"/>
        <v>5267.0575077169224</v>
      </c>
      <c r="AA205" s="4">
        <f t="shared" si="221"/>
        <v>671.12417584629611</v>
      </c>
      <c r="AB205" s="4">
        <f t="shared" si="222"/>
        <v>2154.842986714375</v>
      </c>
      <c r="AC205" s="12">
        <f t="shared" si="223"/>
        <v>1.5897026482674625</v>
      </c>
      <c r="AD205" s="12">
        <f t="shared" si="224"/>
        <v>4.1824862264114504</v>
      </c>
      <c r="AE205" s="12">
        <f t="shared" si="225"/>
        <v>1.8747332963277989</v>
      </c>
      <c r="AF205" s="11">
        <f t="shared" si="205"/>
        <v>-2.9039671966837322E-3</v>
      </c>
      <c r="AG205" s="11">
        <f t="shared" si="206"/>
        <v>2.0567434751257441E-3</v>
      </c>
      <c r="AH205" s="11">
        <f t="shared" si="207"/>
        <v>8.257041531207765E-4</v>
      </c>
      <c r="AI205" s="1">
        <f t="shared" si="186"/>
        <v>428462.89571877365</v>
      </c>
      <c r="AJ205" s="1">
        <f t="shared" si="187"/>
        <v>351511.99489584862</v>
      </c>
      <c r="AK205" s="1">
        <f t="shared" si="188"/>
        <v>73263.565011493498</v>
      </c>
      <c r="AL205" s="16">
        <f t="shared" si="226"/>
        <v>55.510388117334067</v>
      </c>
      <c r="AM205" s="16">
        <f t="shared" si="226"/>
        <v>22.6475160526333</v>
      </c>
      <c r="AN205" s="16">
        <f t="shared" si="226"/>
        <v>3.71762104160628</v>
      </c>
      <c r="AO205" s="7">
        <f t="shared" si="208"/>
        <v>4.08825480037077E-3</v>
      </c>
      <c r="AP205" s="7">
        <f t="shared" si="209"/>
        <v>6.2956051744161978E-3</v>
      </c>
      <c r="AQ205" s="7">
        <f t="shared" si="210"/>
        <v>4.5570114019877683E-3</v>
      </c>
      <c r="AR205" s="1">
        <f t="shared" si="230"/>
        <v>226021.30880485929</v>
      </c>
      <c r="AS205" s="1">
        <f t="shared" si="227"/>
        <v>182699.33107932121</v>
      </c>
      <c r="AT205" s="1">
        <f t="shared" si="228"/>
        <v>38755.454490874065</v>
      </c>
      <c r="AU205" s="1">
        <f t="shared" si="189"/>
        <v>45204.261760971858</v>
      </c>
      <c r="AV205" s="1">
        <f t="shared" si="190"/>
        <v>36539.866215864247</v>
      </c>
      <c r="AW205" s="1">
        <f t="shared" si="191"/>
        <v>7751.0908981748134</v>
      </c>
      <c r="AX205" s="7">
        <f t="shared" si="235"/>
        <v>0.32614507484036354</v>
      </c>
      <c r="AY205" s="7">
        <f t="shared" si="235"/>
        <v>0.99</v>
      </c>
      <c r="AZ205" s="7">
        <f t="shared" si="236"/>
        <v>0.77817082837452745</v>
      </c>
      <c r="BA205">
        <f t="shared" si="231"/>
        <v>0.50155212871481414</v>
      </c>
      <c r="BB205">
        <f t="shared" si="232"/>
        <v>1.0637060984262633E-2</v>
      </c>
      <c r="BC205">
        <f t="shared" si="232"/>
        <v>9.801E-2</v>
      </c>
      <c r="BD205">
        <f t="shared" si="232"/>
        <v>6.0554983813309829E-2</v>
      </c>
      <c r="BE205">
        <f t="shared" si="233"/>
        <v>2404.2024455001451</v>
      </c>
      <c r="BF205">
        <f t="shared" si="233"/>
        <v>17906.361439084274</v>
      </c>
      <c r="BG205">
        <f t="shared" si="233"/>
        <v>2346.8359193723445</v>
      </c>
      <c r="BH205">
        <f t="shared" si="211"/>
        <v>2799.1240485859375</v>
      </c>
      <c r="BI205">
        <f t="shared" ref="BI205:BJ268" si="237">2*BC$5*AY205*AS205/AA205*1000</f>
        <v>53901.303001175809</v>
      </c>
      <c r="BJ205">
        <f t="shared" si="237"/>
        <v>2799.1240485859375</v>
      </c>
      <c r="BK205" s="7">
        <f t="shared" si="234"/>
        <v>-4.7180453652480303E-3</v>
      </c>
    </row>
    <row r="206" spans="1:63">
      <c r="A206">
        <f t="shared" si="192"/>
        <v>2160</v>
      </c>
      <c r="B206" s="4">
        <f t="shared" si="212"/>
        <v>1286.4263839302787</v>
      </c>
      <c r="C206" s="4">
        <f t="shared" si="213"/>
        <v>3572.0057912148945</v>
      </c>
      <c r="D206" s="4">
        <f t="shared" si="214"/>
        <v>6807.0958751165745</v>
      </c>
      <c r="E206" s="11">
        <f t="shared" si="193"/>
        <v>4.4433908028028263E-6</v>
      </c>
      <c r="F206" s="11">
        <f t="shared" si="194"/>
        <v>8.9080189897957047E-6</v>
      </c>
      <c r="G206" s="11">
        <f t="shared" si="195"/>
        <v>1.9667385040106701E-5</v>
      </c>
      <c r="H206" s="4">
        <f t="shared" si="215"/>
        <v>226908.83329505904</v>
      </c>
      <c r="I206" s="4">
        <f t="shared" si="216"/>
        <v>183984.36642858785</v>
      </c>
      <c r="J206" s="4">
        <f t="shared" si="217"/>
        <v>38453.915961354243</v>
      </c>
      <c r="K206" s="4">
        <f t="shared" si="183"/>
        <v>176386.95546791347</v>
      </c>
      <c r="L206" s="4">
        <f t="shared" si="184"/>
        <v>51507.297911186171</v>
      </c>
      <c r="M206" s="4">
        <f t="shared" si="185"/>
        <v>5649.0927506872677</v>
      </c>
      <c r="N206" s="11">
        <f t="shared" si="196"/>
        <v>3.9222684566531107E-3</v>
      </c>
      <c r="O206" s="11">
        <f t="shared" si="197"/>
        <v>7.0246367080513128E-3</v>
      </c>
      <c r="P206" s="11">
        <f t="shared" si="198"/>
        <v>-7.800058252151354E-3</v>
      </c>
      <c r="Q206" s="4">
        <f t="shared" si="199"/>
        <v>4708.3571698479609</v>
      </c>
      <c r="R206" s="4">
        <f t="shared" si="200"/>
        <v>14352.700850843921</v>
      </c>
      <c r="S206" s="4">
        <f t="shared" si="201"/>
        <v>3635.7509257305528</v>
      </c>
      <c r="T206" s="4">
        <f t="shared" si="218"/>
        <v>20.749995059581867</v>
      </c>
      <c r="U206" s="4">
        <f t="shared" si="219"/>
        <v>78.010437133607297</v>
      </c>
      <c r="V206" s="4">
        <f t="shared" si="220"/>
        <v>94.54826211677485</v>
      </c>
      <c r="W206" s="11">
        <f t="shared" si="202"/>
        <v>-1.219247815263802E-2</v>
      </c>
      <c r="X206" s="11">
        <f t="shared" si="203"/>
        <v>-1.3228699347321071E-2</v>
      </c>
      <c r="Y206" s="11">
        <f t="shared" si="204"/>
        <v>-1.2203590333800474E-2</v>
      </c>
      <c r="Z206" s="4">
        <f t="shared" si="229"/>
        <v>5071.2421353666814</v>
      </c>
      <c r="AA206" s="4">
        <f t="shared" si="221"/>
        <v>605.3408653787377</v>
      </c>
      <c r="AB206" s="4">
        <f t="shared" si="222"/>
        <v>1543.9582146307694</v>
      </c>
      <c r="AC206" s="12">
        <f t="shared" si="223"/>
        <v>1.5850862039244127</v>
      </c>
      <c r="AD206" s="12">
        <f t="shared" si="224"/>
        <v>4.191088527667425</v>
      </c>
      <c r="AE206" s="12">
        <f t="shared" si="225"/>
        <v>1.8762812713965706</v>
      </c>
      <c r="AF206" s="11">
        <f t="shared" si="205"/>
        <v>-2.9039671966837322E-3</v>
      </c>
      <c r="AG206" s="11">
        <f t="shared" si="206"/>
        <v>2.0567434751257441E-3</v>
      </c>
      <c r="AH206" s="11">
        <f t="shared" si="207"/>
        <v>8.257041531207765E-4</v>
      </c>
      <c r="AI206" s="1">
        <f t="shared" si="186"/>
        <v>430820.86790786817</v>
      </c>
      <c r="AJ206" s="1">
        <f t="shared" si="187"/>
        <v>352900.66162212804</v>
      </c>
      <c r="AK206" s="1">
        <f t="shared" si="188"/>
        <v>73688.299408518957</v>
      </c>
      <c r="AL206" s="16">
        <f t="shared" si="226"/>
        <v>55.735059321918293</v>
      </c>
      <c r="AM206" s="16">
        <f t="shared" si="226"/>
        <v>22.788670073689445</v>
      </c>
      <c r="AN206" s="16">
        <f t="shared" si="226"/>
        <v>3.7343928706664009</v>
      </c>
      <c r="AO206" s="7">
        <f t="shared" si="208"/>
        <v>4.0473722523670626E-3</v>
      </c>
      <c r="AP206" s="7">
        <f t="shared" si="209"/>
        <v>6.2326491226720356E-3</v>
      </c>
      <c r="AQ206" s="7">
        <f t="shared" si="210"/>
        <v>4.5114412879678906E-3</v>
      </c>
      <c r="AR206" s="1">
        <f t="shared" si="230"/>
        <v>226908.83329505904</v>
      </c>
      <c r="AS206" s="1">
        <f t="shared" si="227"/>
        <v>183984.36642858785</v>
      </c>
      <c r="AT206" s="1">
        <f t="shared" si="228"/>
        <v>38453.915961354243</v>
      </c>
      <c r="AU206" s="1">
        <f t="shared" si="189"/>
        <v>45381.76665901181</v>
      </c>
      <c r="AV206" s="1">
        <f t="shared" si="190"/>
        <v>36796.873285717571</v>
      </c>
      <c r="AW206" s="1">
        <f t="shared" si="191"/>
        <v>7690.7831922708492</v>
      </c>
      <c r="AX206" s="7">
        <f t="shared" si="235"/>
        <v>0.31131584410353241</v>
      </c>
      <c r="AY206" s="7">
        <f t="shared" si="235"/>
        <v>0.99</v>
      </c>
      <c r="AZ206" s="7">
        <f t="shared" si="236"/>
        <v>0.55928510012200472</v>
      </c>
      <c r="BA206">
        <f t="shared" si="231"/>
        <v>0.42123688746862531</v>
      </c>
      <c r="BB206">
        <f t="shared" si="232"/>
        <v>9.6917554789894902E-3</v>
      </c>
      <c r="BC206">
        <f t="shared" si="232"/>
        <v>9.801E-2</v>
      </c>
      <c r="BD206">
        <f t="shared" si="232"/>
        <v>3.1279982321848081E-2</v>
      </c>
      <c r="BE206">
        <f t="shared" si="233"/>
        <v>2199.1449283185011</v>
      </c>
      <c r="BF206">
        <f t="shared" si="233"/>
        <v>18032.307753665897</v>
      </c>
      <c r="BG206">
        <f t="shared" si="233"/>
        <v>1202.8378114769926</v>
      </c>
      <c r="BH206">
        <f t="shared" si="211"/>
        <v>2785.9176543417525</v>
      </c>
      <c r="BI206">
        <f t="shared" si="237"/>
        <v>60179.159604677072</v>
      </c>
      <c r="BJ206">
        <f t="shared" si="237"/>
        <v>2785.9176543417525</v>
      </c>
      <c r="BK206" s="7">
        <f t="shared" si="234"/>
        <v>3.4166521377221287E-2</v>
      </c>
    </row>
    <row r="207" spans="1:63">
      <c r="A207">
        <f t="shared" si="192"/>
        <v>2161</v>
      </c>
      <c r="B207" s="4">
        <f t="shared" si="212"/>
        <v>1286.4318142206835</v>
      </c>
      <c r="C207" s="4">
        <f t="shared" si="213"/>
        <v>3572.0360197355435</v>
      </c>
      <c r="D207" s="4">
        <f t="shared" si="214"/>
        <v>6807.223059003376</v>
      </c>
      <c r="E207" s="11">
        <f t="shared" si="193"/>
        <v>4.2212212626626845E-6</v>
      </c>
      <c r="F207" s="11">
        <f t="shared" si="194"/>
        <v>8.462618040305919E-6</v>
      </c>
      <c r="G207" s="11">
        <f t="shared" si="195"/>
        <v>1.8684015788101366E-5</v>
      </c>
      <c r="H207" s="4">
        <f t="shared" si="215"/>
        <v>228279.40624386031</v>
      </c>
      <c r="I207" s="4">
        <f t="shared" si="216"/>
        <v>185278.67825916453</v>
      </c>
      <c r="J207" s="4">
        <f t="shared" si="217"/>
        <v>39864.6563337388</v>
      </c>
      <c r="K207" s="4">
        <f t="shared" si="183"/>
        <v>177451.61750539517</v>
      </c>
      <c r="L207" s="4">
        <f t="shared" si="184"/>
        <v>51869.207711091804</v>
      </c>
      <c r="M207" s="4">
        <f t="shared" si="185"/>
        <v>5856.2288892550641</v>
      </c>
      <c r="N207" s="11">
        <f t="shared" si="196"/>
        <v>6.0359454283758218E-3</v>
      </c>
      <c r="O207" s="11">
        <f t="shared" si="197"/>
        <v>7.0263790682569827E-3</v>
      </c>
      <c r="P207" s="11">
        <f t="shared" si="198"/>
        <v>3.6667151294798028E-2</v>
      </c>
      <c r="Q207" s="4">
        <f t="shared" si="199"/>
        <v>4679.0432632935044</v>
      </c>
      <c r="R207" s="4">
        <f t="shared" si="200"/>
        <v>14262.467418609971</v>
      </c>
      <c r="S207" s="4">
        <f t="shared" si="201"/>
        <v>3723.1370092782736</v>
      </c>
      <c r="T207" s="4">
        <f t="shared" si="218"/>
        <v>20.497001198150567</v>
      </c>
      <c r="U207" s="4">
        <f t="shared" si="219"/>
        <v>76.978460514813719</v>
      </c>
      <c r="V207" s="4">
        <f t="shared" si="220"/>
        <v>93.394433859128938</v>
      </c>
      <c r="W207" s="11">
        <f t="shared" si="202"/>
        <v>-1.219247815263802E-2</v>
      </c>
      <c r="X207" s="11">
        <f t="shared" si="203"/>
        <v>-1.3228699347321071E-2</v>
      </c>
      <c r="Y207" s="11">
        <f t="shared" si="204"/>
        <v>-1.2203590333800474E-2</v>
      </c>
      <c r="Z207" s="4">
        <f t="shared" si="229"/>
        <v>5124.8288521215236</v>
      </c>
      <c r="AA207" s="4">
        <f t="shared" si="221"/>
        <v>602.77160071987919</v>
      </c>
      <c r="AB207" s="4">
        <f t="shared" si="222"/>
        <v>3008.9034431981113</v>
      </c>
      <c r="AC207" s="12">
        <f t="shared" si="223"/>
        <v>1.5804831655843004</v>
      </c>
      <c r="AD207" s="12">
        <f t="shared" si="224"/>
        <v>4.1997085216503791</v>
      </c>
      <c r="AE207" s="12">
        <f t="shared" si="225"/>
        <v>1.8778305246347855</v>
      </c>
      <c r="AF207" s="11">
        <f t="shared" si="205"/>
        <v>-2.9039671966837322E-3</v>
      </c>
      <c r="AG207" s="11">
        <f t="shared" si="206"/>
        <v>2.0567434751257441E-3</v>
      </c>
      <c r="AH207" s="11">
        <f t="shared" si="207"/>
        <v>8.257041531207765E-4</v>
      </c>
      <c r="AI207" s="1">
        <f t="shared" si="186"/>
        <v>433120.54777609318</v>
      </c>
      <c r="AJ207" s="1">
        <f t="shared" si="187"/>
        <v>354407.4687456328</v>
      </c>
      <c r="AK207" s="1">
        <f t="shared" si="188"/>
        <v>74010.252659937905</v>
      </c>
      <c r="AL207" s="16">
        <f t="shared" si="226"/>
        <v>55.958384049176018</v>
      </c>
      <c r="AM207" s="16">
        <f t="shared" si="226"/>
        <v>22.929283520385674</v>
      </c>
      <c r="AN207" s="16">
        <f t="shared" si="226"/>
        <v>3.7510718899067959</v>
      </c>
      <c r="AO207" s="7">
        <f t="shared" si="208"/>
        <v>4.0068985298433923E-3</v>
      </c>
      <c r="AP207" s="7">
        <f t="shared" si="209"/>
        <v>6.1703226314453151E-3</v>
      </c>
      <c r="AQ207" s="7">
        <f t="shared" si="210"/>
        <v>4.4663268750882116E-3</v>
      </c>
      <c r="AR207" s="1">
        <f t="shared" si="230"/>
        <v>228279.40624386031</v>
      </c>
      <c r="AS207" s="1">
        <f t="shared" si="227"/>
        <v>185278.67825916453</v>
      </c>
      <c r="AT207" s="1">
        <f t="shared" si="228"/>
        <v>39864.6563337388</v>
      </c>
      <c r="AU207" s="1">
        <f t="shared" si="189"/>
        <v>45655.881248772064</v>
      </c>
      <c r="AV207" s="1">
        <f t="shared" si="190"/>
        <v>37055.735651832911</v>
      </c>
      <c r="AW207" s="1">
        <f t="shared" si="191"/>
        <v>7972.9312667477607</v>
      </c>
      <c r="AX207" s="7">
        <f t="shared" si="235"/>
        <v>0.32340102074187199</v>
      </c>
      <c r="AY207" s="7">
        <f t="shared" si="235"/>
        <v>0.99</v>
      </c>
      <c r="AZ207" s="7">
        <f t="shared" si="236"/>
        <v>0.99</v>
      </c>
      <c r="BA207">
        <f t="shared" si="231"/>
        <v>0.59897336939946122</v>
      </c>
      <c r="BB207">
        <f t="shared" si="232"/>
        <v>1.0458822021688472E-2</v>
      </c>
      <c r="BC207">
        <f t="shared" si="232"/>
        <v>9.801E-2</v>
      </c>
      <c r="BD207">
        <f t="shared" si="232"/>
        <v>9.801E-2</v>
      </c>
      <c r="BE207">
        <f t="shared" si="233"/>
        <v>2387.5336811212551</v>
      </c>
      <c r="BF207">
        <f t="shared" si="233"/>
        <v>18159.163256180716</v>
      </c>
      <c r="BG207">
        <f t="shared" si="233"/>
        <v>3907.1349672697397</v>
      </c>
      <c r="BH207">
        <f t="shared" si="211"/>
        <v>2881.1027694339982</v>
      </c>
      <c r="BI207">
        <f t="shared" si="237"/>
        <v>60860.827304242834</v>
      </c>
      <c r="BJ207">
        <f t="shared" si="237"/>
        <v>2623.2819042178157</v>
      </c>
      <c r="BK207" s="7">
        <f t="shared" si="234"/>
        <v>3.9056018455276592E-2</v>
      </c>
    </row>
    <row r="208" spans="1:63">
      <c r="A208">
        <f t="shared" si="192"/>
        <v>2162</v>
      </c>
      <c r="B208" s="4">
        <f t="shared" si="212"/>
        <v>1286.4369730183441</v>
      </c>
      <c r="C208" s="4">
        <f t="shared" si="213"/>
        <v>3572.0647370731813</v>
      </c>
      <c r="D208" s="4">
        <f t="shared" si="214"/>
        <v>6807.343885953328</v>
      </c>
      <c r="E208" s="11">
        <f t="shared" si="193"/>
        <v>4.0101601995295501E-6</v>
      </c>
      <c r="F208" s="11">
        <f t="shared" si="194"/>
        <v>8.0394871382906234E-6</v>
      </c>
      <c r="G208" s="11">
        <f t="shared" si="195"/>
        <v>1.7749814998696296E-5</v>
      </c>
      <c r="H208" s="4">
        <f t="shared" si="215"/>
        <v>229255.48602653353</v>
      </c>
      <c r="I208" s="4">
        <f t="shared" si="216"/>
        <v>186581.25603387787</v>
      </c>
      <c r="J208" s="4">
        <f t="shared" si="217"/>
        <v>37340.688685957983</v>
      </c>
      <c r="K208" s="4">
        <f t="shared" si="183"/>
        <v>178209.65257911972</v>
      </c>
      <c r="L208" s="4">
        <f t="shared" si="184"/>
        <v>52233.447534535924</v>
      </c>
      <c r="M208" s="4">
        <f t="shared" si="185"/>
        <v>5485.3536579823667</v>
      </c>
      <c r="N208" s="11">
        <f t="shared" si="196"/>
        <v>4.2717845257256304E-3</v>
      </c>
      <c r="O208" s="11">
        <f t="shared" si="197"/>
        <v>7.022274669644446E-3</v>
      </c>
      <c r="P208" s="11">
        <f t="shared" si="198"/>
        <v>-6.3330043665672742E-2</v>
      </c>
      <c r="Q208" s="4">
        <f t="shared" si="199"/>
        <v>4641.7569076495065</v>
      </c>
      <c r="R208" s="4">
        <f t="shared" si="200"/>
        <v>14172.737509580778</v>
      </c>
      <c r="S208" s="4">
        <f t="shared" si="201"/>
        <v>3444.8535265073569</v>
      </c>
      <c r="T208" s="4">
        <f t="shared" si="218"/>
        <v>20.24709195884752</v>
      </c>
      <c r="U208" s="4">
        <f t="shared" si="219"/>
        <v>75.960135604443622</v>
      </c>
      <c r="V208" s="4">
        <f t="shared" si="220"/>
        <v>92.254686448854898</v>
      </c>
      <c r="W208" s="11">
        <f t="shared" si="202"/>
        <v>-1.219247815263802E-2</v>
      </c>
      <c r="X208" s="11">
        <f t="shared" si="203"/>
        <v>-1.3228699347321071E-2</v>
      </c>
      <c r="Y208" s="11">
        <f t="shared" si="204"/>
        <v>-1.2203590333800474E-2</v>
      </c>
      <c r="Z208" s="4">
        <f t="shared" si="229"/>
        <v>4989.0201923421992</v>
      </c>
      <c r="AA208" s="4">
        <f t="shared" si="221"/>
        <v>600.21401201972469</v>
      </c>
      <c r="AB208" s="4">
        <f t="shared" si="222"/>
        <v>69.971931682174741</v>
      </c>
      <c r="AC208" s="12">
        <f t="shared" si="223"/>
        <v>1.5758934943165326</v>
      </c>
      <c r="AD208" s="12">
        <f t="shared" si="224"/>
        <v>4.2083462447497135</v>
      </c>
      <c r="AE208" s="12">
        <f t="shared" si="225"/>
        <v>1.8793810570978333</v>
      </c>
      <c r="AF208" s="11">
        <f t="shared" si="205"/>
        <v>-2.9039671966837322E-3</v>
      </c>
      <c r="AG208" s="11">
        <f t="shared" si="206"/>
        <v>2.0567434751257441E-3</v>
      </c>
      <c r="AH208" s="11">
        <f t="shared" si="207"/>
        <v>8.257041531207765E-4</v>
      </c>
      <c r="AI208" s="1">
        <f t="shared" si="186"/>
        <v>435464.37424725597</v>
      </c>
      <c r="AJ208" s="1">
        <f t="shared" si="187"/>
        <v>356022.4575229024</v>
      </c>
      <c r="AK208" s="1">
        <f t="shared" si="188"/>
        <v>74582.158660691886</v>
      </c>
      <c r="AL208" s="16">
        <f t="shared" si="226"/>
        <v>56.180361420287284</v>
      </c>
      <c r="AM208" s="16">
        <f t="shared" si="226"/>
        <v>23.06934978664405</v>
      </c>
      <c r="AN208" s="16">
        <f t="shared" si="226"/>
        <v>3.7676578679671513</v>
      </c>
      <c r="AO208" s="7">
        <f t="shared" si="208"/>
        <v>3.9668295445449584E-3</v>
      </c>
      <c r="AP208" s="7">
        <f t="shared" si="209"/>
        <v>6.108619405130862E-3</v>
      </c>
      <c r="AQ208" s="7">
        <f t="shared" si="210"/>
        <v>4.4216636063373295E-3</v>
      </c>
      <c r="AR208" s="1">
        <f t="shared" si="230"/>
        <v>229255.48602653353</v>
      </c>
      <c r="AS208" s="1">
        <f t="shared" si="227"/>
        <v>186581.25603387787</v>
      </c>
      <c r="AT208" s="1">
        <f t="shared" si="228"/>
        <v>37340.688685957983</v>
      </c>
      <c r="AU208" s="1">
        <f t="shared" si="189"/>
        <v>45851.097205306709</v>
      </c>
      <c r="AV208" s="1">
        <f t="shared" si="190"/>
        <v>37316.251206775574</v>
      </c>
      <c r="AW208" s="1">
        <f t="shared" si="191"/>
        <v>7468.1377371915969</v>
      </c>
      <c r="AX208" s="7">
        <f t="shared" si="235"/>
        <v>0.32573411153970061</v>
      </c>
      <c r="AY208" s="7">
        <f t="shared" si="235"/>
        <v>0.99</v>
      </c>
      <c r="AZ208" s="7">
        <f t="shared" si="236"/>
        <v>0.99</v>
      </c>
      <c r="BA208">
        <f t="shared" si="231"/>
        <v>0.40439914875955663</v>
      </c>
      <c r="BB208">
        <f t="shared" si="232"/>
        <v>1.0610271142055813E-2</v>
      </c>
      <c r="BC208">
        <f t="shared" si="232"/>
        <v>9.801E-2</v>
      </c>
      <c r="BD208">
        <f t="shared" si="232"/>
        <v>9.801E-2</v>
      </c>
      <c r="BE208">
        <f t="shared" si="233"/>
        <v>2432.4628675453082</v>
      </c>
      <c r="BF208">
        <f t="shared" si="233"/>
        <v>18286.82890388037</v>
      </c>
      <c r="BG208">
        <f t="shared" si="233"/>
        <v>3659.7608981107419</v>
      </c>
      <c r="BH208">
        <f t="shared" si="211"/>
        <v>2993.6271723685609</v>
      </c>
      <c r="BI208">
        <f t="shared" si="237"/>
        <v>61549.860474589797</v>
      </c>
      <c r="BJ208">
        <f t="shared" si="237"/>
        <v>105663.17353366928</v>
      </c>
      <c r="BK208" s="7">
        <f t="shared" si="234"/>
        <v>2.9445727478399547E-2</v>
      </c>
    </row>
    <row r="209" spans="1:63">
      <c r="A209">
        <f t="shared" si="192"/>
        <v>2163</v>
      </c>
      <c r="B209" s="4">
        <f t="shared" si="212"/>
        <v>1286.441873895775</v>
      </c>
      <c r="C209" s="4">
        <f t="shared" si="213"/>
        <v>3572.0920187632664</v>
      </c>
      <c r="D209" s="4">
        <f t="shared" si="214"/>
        <v>6807.4586735932053</v>
      </c>
      <c r="E209" s="11">
        <f t="shared" si="193"/>
        <v>3.8096521895530725E-6</v>
      </c>
      <c r="F209" s="11">
        <f t="shared" si="194"/>
        <v>7.6375127813760918E-6</v>
      </c>
      <c r="G209" s="11">
        <f t="shared" si="195"/>
        <v>1.6862324248761479E-5</v>
      </c>
      <c r="H209" s="4">
        <f t="shared" si="215"/>
        <v>230364.35093869967</v>
      </c>
      <c r="I209" s="4">
        <f t="shared" si="216"/>
        <v>187891.15210041247</v>
      </c>
      <c r="J209" s="4">
        <f t="shared" si="217"/>
        <v>37505.649311747875</v>
      </c>
      <c r="K209" s="4">
        <f t="shared" si="183"/>
        <v>179070.93636580688</v>
      </c>
      <c r="L209" s="4">
        <f t="shared" si="184"/>
        <v>52599.751381954695</v>
      </c>
      <c r="M209" s="4">
        <f t="shared" si="185"/>
        <v>5509.4934997161181</v>
      </c>
      <c r="N209" s="11">
        <f t="shared" si="196"/>
        <v>4.8329805609421683E-3</v>
      </c>
      <c r="O209" s="11">
        <f t="shared" si="197"/>
        <v>7.0128215675708816E-3</v>
      </c>
      <c r="P209" s="11">
        <f t="shared" si="198"/>
        <v>4.4007812875697105E-3</v>
      </c>
      <c r="Q209" s="4">
        <f t="shared" si="199"/>
        <v>4607.3399409487483</v>
      </c>
      <c r="R209" s="4">
        <f t="shared" si="200"/>
        <v>14083.434254944525</v>
      </c>
      <c r="S209" s="4">
        <f t="shared" si="201"/>
        <v>3417.8466171115988</v>
      </c>
      <c r="T209" s="4">
        <f t="shared" si="218"/>
        <v>20.000229732484819</v>
      </c>
      <c r="U209" s="4">
        <f t="shared" si="219"/>
        <v>74.955281808150701</v>
      </c>
      <c r="V209" s="4">
        <f t="shared" si="220"/>
        <v>91.128848049059854</v>
      </c>
      <c r="W209" s="11">
        <f t="shared" si="202"/>
        <v>-1.219247815263802E-2</v>
      </c>
      <c r="X209" s="11">
        <f t="shared" si="203"/>
        <v>-1.3228699347321071E-2</v>
      </c>
      <c r="Y209" s="11">
        <f t="shared" si="204"/>
        <v>-1.2203590333800474E-2</v>
      </c>
      <c r="Z209" s="4">
        <f t="shared" si="229"/>
        <v>4917.8743938317184</v>
      </c>
      <c r="AA209" s="4">
        <f t="shared" si="221"/>
        <v>597.66458645345926</v>
      </c>
      <c r="AB209" s="4">
        <f t="shared" si="222"/>
        <v>64.795382297987388</v>
      </c>
      <c r="AC209" s="12">
        <f t="shared" si="223"/>
        <v>1.57131715130357</v>
      </c>
      <c r="AD209" s="12">
        <f t="shared" si="224"/>
        <v>4.2170017334296723</v>
      </c>
      <c r="AE209" s="12">
        <f t="shared" si="225"/>
        <v>1.8809328698419756</v>
      </c>
      <c r="AF209" s="11">
        <f t="shared" si="205"/>
        <v>-2.9039671966837322E-3</v>
      </c>
      <c r="AG209" s="11">
        <f t="shared" si="206"/>
        <v>2.0567434751257441E-3</v>
      </c>
      <c r="AH209" s="11">
        <f t="shared" si="207"/>
        <v>8.257041531207765E-4</v>
      </c>
      <c r="AI209" s="1">
        <f t="shared" si="186"/>
        <v>437769.0340278371</v>
      </c>
      <c r="AJ209" s="1">
        <f t="shared" si="187"/>
        <v>357736.46297738771</v>
      </c>
      <c r="AK209" s="1">
        <f t="shared" si="188"/>
        <v>74592.080531814296</v>
      </c>
      <c r="AL209" s="16">
        <f t="shared" si="226"/>
        <v>56.400990758617439</v>
      </c>
      <c r="AM209" s="16">
        <f t="shared" si="226"/>
        <v>23.208862445636793</v>
      </c>
      <c r="AN209" s="16">
        <f t="shared" si="226"/>
        <v>3.7841505904863131</v>
      </c>
      <c r="AO209" s="7">
        <f t="shared" si="208"/>
        <v>3.9271612490995086E-3</v>
      </c>
      <c r="AP209" s="7">
        <f t="shared" si="209"/>
        <v>6.047533211079553E-3</v>
      </c>
      <c r="AQ209" s="7">
        <f t="shared" si="210"/>
        <v>4.3774469702739559E-3</v>
      </c>
      <c r="AR209" s="1">
        <f t="shared" si="230"/>
        <v>230364.35093869967</v>
      </c>
      <c r="AS209" s="1">
        <f t="shared" si="227"/>
        <v>187891.15210041247</v>
      </c>
      <c r="AT209" s="1">
        <f t="shared" si="228"/>
        <v>37505.649311747875</v>
      </c>
      <c r="AU209" s="1">
        <f t="shared" si="189"/>
        <v>46072.870187739936</v>
      </c>
      <c r="AV209" s="1">
        <f t="shared" si="190"/>
        <v>37578.230420082495</v>
      </c>
      <c r="AW209" s="1">
        <f t="shared" si="191"/>
        <v>7501.129862349575</v>
      </c>
      <c r="AX209" s="7">
        <f t="shared" si="235"/>
        <v>0.32895260637734336</v>
      </c>
      <c r="AY209" s="7">
        <f t="shared" si="235"/>
        <v>0.99</v>
      </c>
      <c r="AZ209" s="7">
        <f t="shared" si="236"/>
        <v>0.99</v>
      </c>
      <c r="BA209">
        <f t="shared" si="231"/>
        <v>0.40742773121193765</v>
      </c>
      <c r="BB209">
        <f t="shared" si="232"/>
        <v>1.0820981724244741E-2</v>
      </c>
      <c r="BC209">
        <f t="shared" si="232"/>
        <v>9.801E-2</v>
      </c>
      <c r="BD209">
        <f t="shared" si="232"/>
        <v>9.801E-2</v>
      </c>
      <c r="BE209">
        <f t="shared" si="233"/>
        <v>2492.768431425171</v>
      </c>
      <c r="BF209">
        <f t="shared" si="233"/>
        <v>18415.211817361425</v>
      </c>
      <c r="BG209">
        <f t="shared" si="233"/>
        <v>3675.9286890444091</v>
      </c>
      <c r="BH209">
        <f t="shared" si="211"/>
        <v>3081.776702258057</v>
      </c>
      <c r="BI209">
        <f t="shared" si="237"/>
        <v>62246.365200657012</v>
      </c>
      <c r="BJ209">
        <f t="shared" si="237"/>
        <v>114608.7622351561</v>
      </c>
      <c r="BK209" s="7">
        <f t="shared" si="234"/>
        <v>3.5688676600292152E-2</v>
      </c>
    </row>
    <row r="210" spans="1:63">
      <c r="A210">
        <f t="shared" si="192"/>
        <v>2164</v>
      </c>
      <c r="B210" s="4">
        <f t="shared" si="212"/>
        <v>1286.4465297470715</v>
      </c>
      <c r="C210" s="4">
        <f t="shared" si="213"/>
        <v>3572.1179365667931</v>
      </c>
      <c r="D210" s="4">
        <f t="shared" si="214"/>
        <v>6807.5677236898964</v>
      </c>
      <c r="E210" s="11">
        <f t="shared" si="193"/>
        <v>3.6191695800754187E-6</v>
      </c>
      <c r="F210" s="11">
        <f t="shared" si="194"/>
        <v>7.2556371423072865E-6</v>
      </c>
      <c r="G210" s="11">
        <f t="shared" si="195"/>
        <v>1.6019208036323405E-5</v>
      </c>
      <c r="H210" s="4">
        <f t="shared" si="215"/>
        <v>231453.41968625839</v>
      </c>
      <c r="I210" s="4">
        <f t="shared" si="216"/>
        <v>189207.47839407384</v>
      </c>
      <c r="J210" s="4">
        <f t="shared" si="217"/>
        <v>37672.902357577557</v>
      </c>
      <c r="K210" s="4">
        <f t="shared" si="183"/>
        <v>179916.85960843199</v>
      </c>
      <c r="L210" s="4">
        <f t="shared" si="184"/>
        <v>52967.86997349911</v>
      </c>
      <c r="M210" s="4">
        <f t="shared" si="185"/>
        <v>5533.9739370463094</v>
      </c>
      <c r="N210" s="11">
        <f t="shared" si="196"/>
        <v>4.7239561024969845E-3</v>
      </c>
      <c r="O210" s="11">
        <f t="shared" si="197"/>
        <v>6.9984853896229993E-3</v>
      </c>
      <c r="P210" s="11">
        <f t="shared" si="198"/>
        <v>4.4433190331294448E-3</v>
      </c>
      <c r="Q210" s="4">
        <f t="shared" si="199"/>
        <v>4572.6811025338802</v>
      </c>
      <c r="R210" s="4">
        <f t="shared" si="200"/>
        <v>13994.489128032939</v>
      </c>
      <c r="S210" s="4">
        <f t="shared" si="201"/>
        <v>3391.1921926051377</v>
      </c>
      <c r="T210" s="4">
        <f t="shared" si="218"/>
        <v>19.756377368423756</v>
      </c>
      <c r="U210" s="4">
        <f t="shared" si="219"/>
        <v>73.96372092061695</v>
      </c>
      <c r="V210" s="4">
        <f t="shared" si="220"/>
        <v>90.016748919877969</v>
      </c>
      <c r="W210" s="11">
        <f t="shared" si="202"/>
        <v>-1.219247815263802E-2</v>
      </c>
      <c r="X210" s="11">
        <f t="shared" si="203"/>
        <v>-1.3228699347321071E-2</v>
      </c>
      <c r="Y210" s="11">
        <f t="shared" si="204"/>
        <v>-1.2203590333800474E-2</v>
      </c>
      <c r="Z210" s="4">
        <f t="shared" si="229"/>
        <v>4844.0017337147547</v>
      </c>
      <c r="AA210" s="4">
        <f t="shared" si="221"/>
        <v>595.12016386497282</v>
      </c>
      <c r="AB210" s="4">
        <f t="shared" si="222"/>
        <v>64.340482835588972</v>
      </c>
      <c r="AC210" s="12">
        <f t="shared" si="223"/>
        <v>1.5667540978405978</v>
      </c>
      <c r="AD210" s="12">
        <f t="shared" si="224"/>
        <v>4.2256750242294974</v>
      </c>
      <c r="AE210" s="12">
        <f t="shared" si="225"/>
        <v>1.8824859639243454</v>
      </c>
      <c r="AF210" s="11">
        <f t="shared" si="205"/>
        <v>-2.9039671966837322E-3</v>
      </c>
      <c r="AG210" s="11">
        <f t="shared" si="206"/>
        <v>2.0567434751257441E-3</v>
      </c>
      <c r="AH210" s="11">
        <f t="shared" si="207"/>
        <v>8.257041531207765E-4</v>
      </c>
      <c r="AI210" s="1">
        <f t="shared" si="186"/>
        <v>440065.00081279338</v>
      </c>
      <c r="AJ210" s="1">
        <f t="shared" si="187"/>
        <v>359541.04709973146</v>
      </c>
      <c r="AK210" s="1">
        <f t="shared" si="188"/>
        <v>74634.002340982435</v>
      </c>
      <c r="AL210" s="16">
        <f t="shared" si="226"/>
        <v>56.620271586082325</v>
      </c>
      <c r="AM210" s="16">
        <f t="shared" si="226"/>
        <v>23.347815248403844</v>
      </c>
      <c r="AN210" s="16">
        <f t="shared" si="226"/>
        <v>3.8005498598383238</v>
      </c>
      <c r="AO210" s="7">
        <f t="shared" si="208"/>
        <v>3.8878896366085136E-3</v>
      </c>
      <c r="AP210" s="7">
        <f t="shared" si="209"/>
        <v>5.9870578789687576E-3</v>
      </c>
      <c r="AQ210" s="7">
        <f t="shared" si="210"/>
        <v>4.3336725005712166E-3</v>
      </c>
      <c r="AR210" s="1">
        <f t="shared" si="230"/>
        <v>231453.41968625839</v>
      </c>
      <c r="AS210" s="1">
        <f t="shared" si="227"/>
        <v>189207.47839407384</v>
      </c>
      <c r="AT210" s="1">
        <f t="shared" si="228"/>
        <v>37672.902357577557</v>
      </c>
      <c r="AU210" s="1">
        <f t="shared" si="189"/>
        <v>46290.683937251684</v>
      </c>
      <c r="AV210" s="1">
        <f t="shared" si="190"/>
        <v>37841.495678814768</v>
      </c>
      <c r="AW210" s="1">
        <f t="shared" si="191"/>
        <v>7534.5804715155118</v>
      </c>
      <c r="AX210" s="7">
        <f t="shared" si="235"/>
        <v>0.33399586348088095</v>
      </c>
      <c r="AY210" s="7">
        <f t="shared" si="235"/>
        <v>0.99</v>
      </c>
      <c r="AZ210" s="7">
        <f t="shared" si="236"/>
        <v>0.99</v>
      </c>
      <c r="BA210">
        <f t="shared" si="231"/>
        <v>0.41260254454889894</v>
      </c>
      <c r="BB210">
        <f t="shared" si="232"/>
        <v>1.1155323682233927E-2</v>
      </c>
      <c r="BC210">
        <f t="shared" si="232"/>
        <v>9.801E-2</v>
      </c>
      <c r="BD210">
        <f t="shared" si="232"/>
        <v>9.801E-2</v>
      </c>
      <c r="BE210">
        <f t="shared" si="233"/>
        <v>2581.9378139601467</v>
      </c>
      <c r="BF210">
        <f t="shared" si="233"/>
        <v>18544.224957403178</v>
      </c>
      <c r="BG210">
        <f t="shared" si="233"/>
        <v>3692.3211600661762</v>
      </c>
      <c r="BH210">
        <f t="shared" si="211"/>
        <v>3191.7612343392598</v>
      </c>
      <c r="BI210">
        <f t="shared" si="237"/>
        <v>62950.447651991584</v>
      </c>
      <c r="BJ210">
        <f t="shared" si="237"/>
        <v>115933.76888173418</v>
      </c>
      <c r="BK210" s="7">
        <f t="shared" si="234"/>
        <v>3.5632692909665947E-2</v>
      </c>
    </row>
    <row r="211" spans="1:63">
      <c r="A211">
        <f t="shared" si="192"/>
        <v>2165</v>
      </c>
      <c r="B211" s="4">
        <f t="shared" si="212"/>
        <v>1286.4509528218111</v>
      </c>
      <c r="C211" s="4">
        <f t="shared" si="213"/>
        <v>3572.1425586587916</v>
      </c>
      <c r="D211" s="4">
        <f t="shared" si="214"/>
        <v>6807.6713229413044</v>
      </c>
      <c r="E211" s="11">
        <f t="shared" si="193"/>
        <v>3.4382111010716474E-6</v>
      </c>
      <c r="F211" s="11">
        <f t="shared" si="194"/>
        <v>6.8928552851919216E-6</v>
      </c>
      <c r="G211" s="11">
        <f t="shared" si="195"/>
        <v>1.5218247634507234E-5</v>
      </c>
      <c r="H211" s="4">
        <f t="shared" si="215"/>
        <v>232507.01248167991</v>
      </c>
      <c r="I211" s="4">
        <f t="shared" si="216"/>
        <v>190529.4031831446</v>
      </c>
      <c r="J211" s="4">
        <f t="shared" si="217"/>
        <v>37842.206454147556</v>
      </c>
      <c r="K211" s="4">
        <f t="shared" si="183"/>
        <v>180735.23282926503</v>
      </c>
      <c r="L211" s="4">
        <f t="shared" si="184"/>
        <v>53337.569835029601</v>
      </c>
      <c r="M211" s="4">
        <f t="shared" si="185"/>
        <v>5558.7593259125724</v>
      </c>
      <c r="N211" s="11">
        <f t="shared" si="196"/>
        <v>4.5486188599230815E-3</v>
      </c>
      <c r="O211" s="11">
        <f t="shared" si="197"/>
        <v>6.9797003677032343E-3</v>
      </c>
      <c r="P211" s="11">
        <f t="shared" si="198"/>
        <v>4.4787686295992835E-3</v>
      </c>
      <c r="Q211" s="4">
        <f t="shared" si="199"/>
        <v>4537.4901763621583</v>
      </c>
      <c r="R211" s="4">
        <f t="shared" si="200"/>
        <v>13905.841285866529</v>
      </c>
      <c r="S211" s="4">
        <f t="shared" si="201"/>
        <v>3364.8616914849345</v>
      </c>
      <c r="T211" s="4">
        <f t="shared" si="218"/>
        <v>19.515498168983978</v>
      </c>
      <c r="U211" s="4">
        <f t="shared" si="219"/>
        <v>72.985277093948952</v>
      </c>
      <c r="V211" s="4">
        <f t="shared" si="220"/>
        <v>88.918221392879204</v>
      </c>
      <c r="W211" s="11">
        <f t="shared" si="202"/>
        <v>-1.219247815263802E-2</v>
      </c>
      <c r="X211" s="11">
        <f t="shared" si="203"/>
        <v>-1.3228699347321071E-2</v>
      </c>
      <c r="Y211" s="11">
        <f t="shared" si="204"/>
        <v>-1.2203590333800474E-2</v>
      </c>
      <c r="Z211" s="4">
        <f t="shared" si="229"/>
        <v>4757.5752807453482</v>
      </c>
      <c r="AA211" s="4">
        <f t="shared" si="221"/>
        <v>592.57791102955161</v>
      </c>
      <c r="AB211" s="4">
        <f t="shared" si="222"/>
        <v>63.891428929276138</v>
      </c>
      <c r="AC211" s="12">
        <f t="shared" si="223"/>
        <v>1.5622042953351989</v>
      </c>
      <c r="AD211" s="12">
        <f t="shared" si="224"/>
        <v>4.2343661537635828</v>
      </c>
      <c r="AE211" s="12">
        <f t="shared" si="225"/>
        <v>1.8840403404029493</v>
      </c>
      <c r="AF211" s="11">
        <f t="shared" si="205"/>
        <v>-2.9039671966837322E-3</v>
      </c>
      <c r="AG211" s="11">
        <f t="shared" si="206"/>
        <v>2.0567434751257441E-3</v>
      </c>
      <c r="AH211" s="11">
        <f t="shared" si="207"/>
        <v>8.257041531207765E-4</v>
      </c>
      <c r="AI211" s="1">
        <f t="shared" si="186"/>
        <v>442349.18466876575</v>
      </c>
      <c r="AJ211" s="1">
        <f t="shared" si="187"/>
        <v>361428.43806857307</v>
      </c>
      <c r="AK211" s="1">
        <f t="shared" si="188"/>
        <v>74705.182578399705</v>
      </c>
      <c r="AL211" s="16">
        <f t="shared" ref="AL211:AN226" si="238">AL210*(1+AO211)</f>
        <v>56.838203619532599</v>
      </c>
      <c r="AM211" s="16">
        <f t="shared" si="238"/>
        <v>23.486202122431113</v>
      </c>
      <c r="AN211" s="16">
        <f t="shared" si="238"/>
        <v>3.8168554948688085</v>
      </c>
      <c r="AO211" s="7">
        <f t="shared" si="208"/>
        <v>3.8490107402424285E-3</v>
      </c>
      <c r="AP211" s="7">
        <f t="shared" si="209"/>
        <v>5.9271873001790704E-3</v>
      </c>
      <c r="AQ211" s="7">
        <f t="shared" si="210"/>
        <v>4.2903357755655043E-3</v>
      </c>
      <c r="AR211" s="1">
        <f t="shared" si="230"/>
        <v>232507.01248167991</v>
      </c>
      <c r="AS211" s="1">
        <f t="shared" si="227"/>
        <v>190529.4031831446</v>
      </c>
      <c r="AT211" s="1">
        <f t="shared" si="228"/>
        <v>37842.206454147556</v>
      </c>
      <c r="AU211" s="1">
        <f t="shared" si="189"/>
        <v>46501.402496335984</v>
      </c>
      <c r="AV211" s="1">
        <f t="shared" si="190"/>
        <v>38105.880636628921</v>
      </c>
      <c r="AW211" s="1">
        <f t="shared" si="191"/>
        <v>7568.4412908295117</v>
      </c>
      <c r="AX211" s="7">
        <f t="shared" si="235"/>
        <v>0.33818610898746698</v>
      </c>
      <c r="AY211" s="7">
        <f t="shared" si="235"/>
        <v>0.99</v>
      </c>
      <c r="AZ211" s="7">
        <f t="shared" si="236"/>
        <v>0.99</v>
      </c>
      <c r="BA211">
        <f t="shared" si="231"/>
        <v>0.41722052129590098</v>
      </c>
      <c r="BB211">
        <f t="shared" si="232"/>
        <v>1.143698443120829E-2</v>
      </c>
      <c r="BC211">
        <f t="shared" si="232"/>
        <v>9.801E-2</v>
      </c>
      <c r="BD211">
        <f t="shared" si="232"/>
        <v>9.801E-2</v>
      </c>
      <c r="BE211">
        <f t="shared" si="233"/>
        <v>2659.1790818997247</v>
      </c>
      <c r="BF211">
        <f t="shared" si="233"/>
        <v>18673.786805980002</v>
      </c>
      <c r="BG211">
        <f t="shared" si="233"/>
        <v>3708.9146545710018</v>
      </c>
      <c r="BH211">
        <f t="shared" si="211"/>
        <v>3305.4922822434469</v>
      </c>
      <c r="BI211">
        <f t="shared" si="237"/>
        <v>63662.21407868393</v>
      </c>
      <c r="BJ211">
        <f t="shared" si="237"/>
        <v>117273.271289882</v>
      </c>
      <c r="BK211" s="7">
        <f t="shared" si="234"/>
        <v>3.5540899511932372E-2</v>
      </c>
    </row>
    <row r="212" spans="1:63">
      <c r="A212">
        <f t="shared" si="192"/>
        <v>2166</v>
      </c>
      <c r="B212" s="4">
        <f t="shared" si="212"/>
        <v>1286.4551547572607</v>
      </c>
      <c r="C212" s="4">
        <f t="shared" si="213"/>
        <v>3572.1659498074205</v>
      </c>
      <c r="D212" s="4">
        <f t="shared" si="214"/>
        <v>6807.7697437279103</v>
      </c>
      <c r="E212" s="11">
        <f t="shared" si="193"/>
        <v>3.2663005460180647E-6</v>
      </c>
      <c r="F212" s="11">
        <f t="shared" si="194"/>
        <v>6.5482125209323249E-6</v>
      </c>
      <c r="G212" s="11">
        <f t="shared" si="195"/>
        <v>1.4457335252781871E-5</v>
      </c>
      <c r="H212" s="4">
        <f t="shared" si="215"/>
        <v>233565.72885066303</v>
      </c>
      <c r="I212" s="4">
        <f t="shared" si="216"/>
        <v>191856.14788269228</v>
      </c>
      <c r="J212" s="4">
        <f t="shared" si="217"/>
        <v>38013.335898014986</v>
      </c>
      <c r="K212" s="4">
        <f t="shared" si="183"/>
        <v>181557.61433808721</v>
      </c>
      <c r="L212" s="4">
        <f t="shared" si="184"/>
        <v>53708.632403552103</v>
      </c>
      <c r="M212" s="4">
        <f t="shared" si="185"/>
        <v>5583.8163347162536</v>
      </c>
      <c r="N212" s="11">
        <f t="shared" si="196"/>
        <v>4.5502002899404648E-3</v>
      </c>
      <c r="O212" s="11">
        <f t="shared" si="197"/>
        <v>6.9568705449118973E-3</v>
      </c>
      <c r="P212" s="11">
        <f t="shared" si="198"/>
        <v>4.5076621120967442E-3</v>
      </c>
      <c r="Q212" s="4">
        <f t="shared" si="199"/>
        <v>4502.5763904873475</v>
      </c>
      <c r="R212" s="4">
        <f t="shared" si="200"/>
        <v>13817.436949464854</v>
      </c>
      <c r="S212" s="4">
        <f t="shared" si="201"/>
        <v>3338.8291274019157</v>
      </c>
      <c r="T212" s="4">
        <f t="shared" si="218"/>
        <v>19.277555883920794</v>
      </c>
      <c r="U212" s="4">
        <f t="shared" si="219"/>
        <v>72.019776806492175</v>
      </c>
      <c r="V212" s="4">
        <f t="shared" si="220"/>
        <v>87.833099845790329</v>
      </c>
      <c r="W212" s="11">
        <f t="shared" si="202"/>
        <v>-1.219247815263802E-2</v>
      </c>
      <c r="X212" s="11">
        <f t="shared" si="203"/>
        <v>-1.3228699347321071E-2</v>
      </c>
      <c r="Y212" s="11">
        <f t="shared" si="204"/>
        <v>-1.2203590333800474E-2</v>
      </c>
      <c r="Z212" s="4">
        <f t="shared" si="229"/>
        <v>4677.6356649259533</v>
      </c>
      <c r="AA212" s="4">
        <f t="shared" si="221"/>
        <v>590.03529721185964</v>
      </c>
      <c r="AB212" s="4">
        <f t="shared" si="222"/>
        <v>63.44769747150071</v>
      </c>
      <c r="AC212" s="12">
        <f t="shared" si="223"/>
        <v>1.5576677053070271</v>
      </c>
      <c r="AD212" s="12">
        <f t="shared" si="224"/>
        <v>4.2430751587216298</v>
      </c>
      <c r="AE212" s="12">
        <f t="shared" si="225"/>
        <v>1.8855960003366672</v>
      </c>
      <c r="AF212" s="11">
        <f t="shared" si="205"/>
        <v>-2.9039671966837322E-3</v>
      </c>
      <c r="AG212" s="11">
        <f t="shared" si="206"/>
        <v>2.0567434751257441E-3</v>
      </c>
      <c r="AH212" s="11">
        <f t="shared" si="207"/>
        <v>8.257041531207765E-4</v>
      </c>
      <c r="AI212" s="1">
        <f t="shared" si="186"/>
        <v>444615.66869822517</v>
      </c>
      <c r="AJ212" s="1">
        <f t="shared" si="187"/>
        <v>363391.47489834472</v>
      </c>
      <c r="AK212" s="1">
        <f t="shared" si="188"/>
        <v>74803.105611389241</v>
      </c>
      <c r="AL212" s="16">
        <f t="shared" si="238"/>
        <v>57.05478676715839</v>
      </c>
      <c r="AM212" s="16">
        <f t="shared" si="238"/>
        <v>23.624017170191131</v>
      </c>
      <c r="AN212" s="16">
        <f t="shared" si="238"/>
        <v>3.8330673306318102</v>
      </c>
      <c r="AO212" s="7">
        <f t="shared" si="208"/>
        <v>3.8105206328400043E-3</v>
      </c>
      <c r="AP212" s="7">
        <f t="shared" si="209"/>
        <v>5.8679154271772793E-3</v>
      </c>
      <c r="AQ212" s="7">
        <f t="shared" si="210"/>
        <v>4.247432417809849E-3</v>
      </c>
      <c r="AR212" s="1">
        <f t="shared" si="230"/>
        <v>233565.72885066303</v>
      </c>
      <c r="AS212" s="1">
        <f t="shared" si="227"/>
        <v>191856.14788269228</v>
      </c>
      <c r="AT212" s="1">
        <f t="shared" si="228"/>
        <v>38013.335898014986</v>
      </c>
      <c r="AU212" s="1">
        <f t="shared" si="189"/>
        <v>46713.145770132607</v>
      </c>
      <c r="AV212" s="1">
        <f t="shared" si="190"/>
        <v>38371.229576538455</v>
      </c>
      <c r="AW212" s="1">
        <f t="shared" si="191"/>
        <v>7602.6671796029977</v>
      </c>
      <c r="AX212" s="7">
        <f t="shared" si="235"/>
        <v>0.34276043187018712</v>
      </c>
      <c r="AY212" s="7">
        <f t="shared" si="235"/>
        <v>0.99</v>
      </c>
      <c r="AZ212" s="7">
        <f t="shared" si="236"/>
        <v>0.99</v>
      </c>
      <c r="BA212">
        <f t="shared" si="231"/>
        <v>0.42209838667197175</v>
      </c>
      <c r="BB212">
        <f t="shared" si="232"/>
        <v>1.1748471365583719E-2</v>
      </c>
      <c r="BC212">
        <f t="shared" si="232"/>
        <v>9.801E-2</v>
      </c>
      <c r="BD212">
        <f t="shared" si="232"/>
        <v>9.801E-2</v>
      </c>
      <c r="BE212">
        <f t="shared" si="233"/>
        <v>2744.0402773837059</v>
      </c>
      <c r="BF212">
        <f t="shared" si="233"/>
        <v>18803.821053982672</v>
      </c>
      <c r="BG212">
        <f t="shared" si="233"/>
        <v>3725.687051364449</v>
      </c>
      <c r="BH212">
        <f t="shared" si="211"/>
        <v>3422.9724512841294</v>
      </c>
      <c r="BI212">
        <f t="shared" si="237"/>
        <v>64381.77081994668</v>
      </c>
      <c r="BJ212">
        <f t="shared" si="237"/>
        <v>118627.4807086225</v>
      </c>
      <c r="BK212" s="7">
        <f t="shared" si="234"/>
        <v>3.5536348661694611E-2</v>
      </c>
    </row>
    <row r="213" spans="1:63">
      <c r="A213">
        <f t="shared" si="192"/>
        <v>2167</v>
      </c>
      <c r="B213" s="4">
        <f t="shared" si="212"/>
        <v>1286.4591466089764</v>
      </c>
      <c r="C213" s="4">
        <f t="shared" si="213"/>
        <v>3572.18817154413</v>
      </c>
      <c r="D213" s="4">
        <f t="shared" si="214"/>
        <v>6807.8632448269427</v>
      </c>
      <c r="E213" s="11">
        <f t="shared" si="193"/>
        <v>3.1029855187171612E-6</v>
      </c>
      <c r="F213" s="11">
        <f t="shared" si="194"/>
        <v>6.2208018948857086E-6</v>
      </c>
      <c r="G213" s="11">
        <f t="shared" si="195"/>
        <v>1.3734468490142777E-5</v>
      </c>
      <c r="H213" s="4">
        <f t="shared" si="215"/>
        <v>234610.44451500484</v>
      </c>
      <c r="I213" s="4">
        <f t="shared" si="216"/>
        <v>193186.98395711181</v>
      </c>
      <c r="J213" s="4">
        <f t="shared" si="217"/>
        <v>38186.079881431855</v>
      </c>
      <c r="K213" s="4">
        <f t="shared" si="183"/>
        <v>182369.13712605866</v>
      </c>
      <c r="L213" s="4">
        <f t="shared" si="184"/>
        <v>54080.853157745034</v>
      </c>
      <c r="M213" s="4">
        <f t="shared" si="185"/>
        <v>5609.113830312047</v>
      </c>
      <c r="N213" s="11">
        <f t="shared" si="196"/>
        <v>4.4697810715901287E-3</v>
      </c>
      <c r="O213" s="11">
        <f t="shared" si="197"/>
        <v>6.9303711067554286E-3</v>
      </c>
      <c r="P213" s="11">
        <f t="shared" si="198"/>
        <v>4.5305028101498834E-3</v>
      </c>
      <c r="Q213" s="4">
        <f t="shared" si="199"/>
        <v>4467.5728396164886</v>
      </c>
      <c r="R213" s="4">
        <f t="shared" si="200"/>
        <v>13729.228822598056</v>
      </c>
      <c r="S213" s="4">
        <f t="shared" si="201"/>
        <v>3313.0709034024881</v>
      </c>
      <c r="T213" s="4">
        <f t="shared" si="218"/>
        <v>19.042514704969832</v>
      </c>
      <c r="U213" s="4">
        <f t="shared" si="219"/>
        <v>71.067048832057921</v>
      </c>
      <c r="V213" s="4">
        <f t="shared" si="220"/>
        <v>86.761220677524506</v>
      </c>
      <c r="W213" s="11">
        <f t="shared" si="202"/>
        <v>-1.219247815263802E-2</v>
      </c>
      <c r="X213" s="11">
        <f t="shared" si="203"/>
        <v>-1.3228699347321071E-2</v>
      </c>
      <c r="Y213" s="11">
        <f t="shared" si="204"/>
        <v>-1.2203590333800474E-2</v>
      </c>
      <c r="Z213" s="4">
        <f t="shared" si="229"/>
        <v>4596.1754171901966</v>
      </c>
      <c r="AA213" s="4">
        <f t="shared" si="221"/>
        <v>587.49007104920963</v>
      </c>
      <c r="AB213" s="4">
        <f t="shared" si="222"/>
        <v>63.008812199113073</v>
      </c>
      <c r="AC213" s="12">
        <f t="shared" si="223"/>
        <v>1.5531442893874818</v>
      </c>
      <c r="AD213" s="12">
        <f t="shared" si="224"/>
        <v>4.2518020758687989</v>
      </c>
      <c r="AE213" s="12">
        <f t="shared" si="225"/>
        <v>1.8871529447852531</v>
      </c>
      <c r="AF213" s="11">
        <f t="shared" si="205"/>
        <v>-2.9039671966837322E-3</v>
      </c>
      <c r="AG213" s="11">
        <f t="shared" si="206"/>
        <v>2.0567434751257441E-3</v>
      </c>
      <c r="AH213" s="11">
        <f t="shared" si="207"/>
        <v>8.257041531207765E-4</v>
      </c>
      <c r="AI213" s="1">
        <f t="shared" si="186"/>
        <v>446867.24759853526</v>
      </c>
      <c r="AJ213" s="1">
        <f t="shared" si="187"/>
        <v>365423.55698504869</v>
      </c>
      <c r="AK213" s="1">
        <f t="shared" si="188"/>
        <v>74925.462229853321</v>
      </c>
      <c r="AL213" s="16">
        <f t="shared" si="238"/>
        <v>57.270021124915147</v>
      </c>
      <c r="AM213" s="16">
        <f t="shared" si="238"/>
        <v>23.761254667647947</v>
      </c>
      <c r="AN213" s="16">
        <f t="shared" si="238"/>
        <v>3.8491852181271864</v>
      </c>
      <c r="AO213" s="7">
        <f t="shared" si="208"/>
        <v>3.7724154265116041E-3</v>
      </c>
      <c r="AP213" s="7">
        <f t="shared" si="209"/>
        <v>5.8092362729055061E-3</v>
      </c>
      <c r="AQ213" s="7">
        <f t="shared" si="210"/>
        <v>4.2049580936317507E-3</v>
      </c>
      <c r="AR213" s="1">
        <f t="shared" si="230"/>
        <v>234610.44451500484</v>
      </c>
      <c r="AS213" s="1">
        <f t="shared" si="227"/>
        <v>193186.98395711181</v>
      </c>
      <c r="AT213" s="1">
        <f t="shared" si="228"/>
        <v>38186.079881431855</v>
      </c>
      <c r="AU213" s="1">
        <f t="shared" si="189"/>
        <v>46922.088903000971</v>
      </c>
      <c r="AV213" s="1">
        <f t="shared" si="190"/>
        <v>38637.396791422361</v>
      </c>
      <c r="AW213" s="1">
        <f t="shared" si="191"/>
        <v>7637.2159762863712</v>
      </c>
      <c r="AX213" s="7">
        <f t="shared" si="235"/>
        <v>0.34720662972620037</v>
      </c>
      <c r="AY213" s="7">
        <f t="shared" si="235"/>
        <v>0.99</v>
      </c>
      <c r="AZ213" s="7">
        <f t="shared" si="236"/>
        <v>0.99</v>
      </c>
      <c r="BA213">
        <f t="shared" si="231"/>
        <v>0.42690213693303897</v>
      </c>
      <c r="BB213">
        <f t="shared" si="232"/>
        <v>1.2055244372582681E-2</v>
      </c>
      <c r="BC213">
        <f t="shared" si="232"/>
        <v>9.801E-2</v>
      </c>
      <c r="BD213">
        <f t="shared" si="232"/>
        <v>9.801E-2</v>
      </c>
      <c r="BE213">
        <f t="shared" si="233"/>
        <v>2828.2862409886334</v>
      </c>
      <c r="BF213">
        <f t="shared" si="233"/>
        <v>18934.25629763653</v>
      </c>
      <c r="BG213">
        <f t="shared" si="233"/>
        <v>3742.6176891791361</v>
      </c>
      <c r="BH213">
        <f t="shared" si="211"/>
        <v>3544.6123937723378</v>
      </c>
      <c r="BI213">
        <f t="shared" si="237"/>
        <v>65109.224323050963</v>
      </c>
      <c r="BJ213">
        <f t="shared" si="237"/>
        <v>119996.60924618946</v>
      </c>
      <c r="BK213" s="7">
        <f t="shared" si="234"/>
        <v>3.5488391929310498E-2</v>
      </c>
    </row>
    <row r="214" spans="1:63">
      <c r="A214">
        <f t="shared" si="192"/>
        <v>2168</v>
      </c>
      <c r="B214" s="4">
        <f t="shared" si="212"/>
        <v>1286.4629388798737</v>
      </c>
      <c r="C214" s="4">
        <f t="shared" si="213"/>
        <v>3572.2092823253292</v>
      </c>
      <c r="D214" s="4">
        <f t="shared" si="214"/>
        <v>6807.9520720910032</v>
      </c>
      <c r="E214" s="11">
        <f t="shared" si="193"/>
        <v>2.9478362427813031E-6</v>
      </c>
      <c r="F214" s="11">
        <f t="shared" si="194"/>
        <v>5.9097618001414232E-6</v>
      </c>
      <c r="G214" s="11">
        <f t="shared" si="195"/>
        <v>1.3047745065635638E-5</v>
      </c>
      <c r="H214" s="4">
        <f t="shared" si="215"/>
        <v>235649.15005474759</v>
      </c>
      <c r="I214" s="4">
        <f t="shared" si="216"/>
        <v>194521.2299268613</v>
      </c>
      <c r="J214" s="4">
        <f t="shared" si="217"/>
        <v>38360.241720438557</v>
      </c>
      <c r="K214" s="4">
        <f t="shared" si="183"/>
        <v>183176.01147525312</v>
      </c>
      <c r="L214" s="4">
        <f t="shared" si="184"/>
        <v>54454.040777878989</v>
      </c>
      <c r="M214" s="4">
        <f t="shared" si="185"/>
        <v>5634.622763825736</v>
      </c>
      <c r="N214" s="11">
        <f t="shared" si="196"/>
        <v>4.4244018582855205E-3</v>
      </c>
      <c r="O214" s="11">
        <f t="shared" si="197"/>
        <v>6.9005497943130933E-3</v>
      </c>
      <c r="P214" s="11">
        <f t="shared" si="198"/>
        <v>4.5477653485719305E-3</v>
      </c>
      <c r="Q214" s="4">
        <f t="shared" si="199"/>
        <v>4432.6404589684244</v>
      </c>
      <c r="R214" s="4">
        <f t="shared" si="200"/>
        <v>13641.17554823086</v>
      </c>
      <c r="S214" s="4">
        <f t="shared" si="201"/>
        <v>3287.5656348227558</v>
      </c>
      <c r="T214" s="4">
        <f t="shared" si="218"/>
        <v>18.8103392604582</v>
      </c>
      <c r="U214" s="4">
        <f t="shared" si="219"/>
        <v>70.126924209557245</v>
      </c>
      <c r="V214" s="4">
        <f t="shared" si="220"/>
        <v>85.702422283515531</v>
      </c>
      <c r="W214" s="11">
        <f t="shared" si="202"/>
        <v>-1.219247815263802E-2</v>
      </c>
      <c r="X214" s="11">
        <f t="shared" si="203"/>
        <v>-1.3228699347321071E-2</v>
      </c>
      <c r="Y214" s="11">
        <f t="shared" si="204"/>
        <v>-1.2203590333800474E-2</v>
      </c>
      <c r="Z214" s="4">
        <f t="shared" si="229"/>
        <v>4516.4392150626891</v>
      </c>
      <c r="AA214" s="4">
        <f t="shared" si="221"/>
        <v>584.94023876768188</v>
      </c>
      <c r="AB214" s="4">
        <f t="shared" si="222"/>
        <v>62.574340381919484</v>
      </c>
      <c r="AC214" s="12">
        <f t="shared" si="223"/>
        <v>1.548634009319384</v>
      </c>
      <c r="AD214" s="12">
        <f t="shared" si="224"/>
        <v>4.2605469420458677</v>
      </c>
      <c r="AE214" s="12">
        <f t="shared" si="225"/>
        <v>1.8887111748093364</v>
      </c>
      <c r="AF214" s="11">
        <f t="shared" si="205"/>
        <v>-2.9039671966837322E-3</v>
      </c>
      <c r="AG214" s="11">
        <f t="shared" si="206"/>
        <v>2.0567434751257441E-3</v>
      </c>
      <c r="AH214" s="11">
        <f t="shared" si="207"/>
        <v>8.257041531207765E-4</v>
      </c>
      <c r="AI214" s="1">
        <f t="shared" si="186"/>
        <v>449102.61174168275</v>
      </c>
      <c r="AJ214" s="1">
        <f t="shared" si="187"/>
        <v>367518.59807796625</v>
      </c>
      <c r="AK214" s="1">
        <f t="shared" si="188"/>
        <v>75070.131983154366</v>
      </c>
      <c r="AL214" s="16">
        <f t="shared" si="238"/>
        <v>57.483906972971738</v>
      </c>
      <c r="AM214" s="16">
        <f t="shared" si="238"/>
        <v>23.897909062727944</v>
      </c>
      <c r="AN214" s="16">
        <f t="shared" si="238"/>
        <v>3.8652090240386698</v>
      </c>
      <c r="AO214" s="7">
        <f t="shared" si="208"/>
        <v>3.734691272246488E-3</v>
      </c>
      <c r="AP214" s="7">
        <f t="shared" si="209"/>
        <v>5.7511439101764509E-3</v>
      </c>
      <c r="AQ214" s="7">
        <f t="shared" si="210"/>
        <v>4.1629085126954329E-3</v>
      </c>
      <c r="AR214" s="1">
        <f t="shared" si="230"/>
        <v>235649.15005474759</v>
      </c>
      <c r="AS214" s="1">
        <f t="shared" si="227"/>
        <v>194521.2299268613</v>
      </c>
      <c r="AT214" s="1">
        <f t="shared" si="228"/>
        <v>38360.241720438557</v>
      </c>
      <c r="AU214" s="1">
        <f t="shared" si="189"/>
        <v>47129.830010949518</v>
      </c>
      <c r="AV214" s="1">
        <f t="shared" si="190"/>
        <v>38904.245985372261</v>
      </c>
      <c r="AW214" s="1">
        <f t="shared" si="191"/>
        <v>7672.0483440877115</v>
      </c>
      <c r="AX214" s="7">
        <f t="shared" si="235"/>
        <v>0.35173394466917796</v>
      </c>
      <c r="AY214" s="7">
        <f t="shared" si="235"/>
        <v>0.99</v>
      </c>
      <c r="AZ214" s="7">
        <f t="shared" si="236"/>
        <v>0.99</v>
      </c>
      <c r="BA214">
        <f t="shared" si="231"/>
        <v>0.43176691798242117</v>
      </c>
      <c r="BB214">
        <f t="shared" si="232"/>
        <v>1.2371676783254034E-2</v>
      </c>
      <c r="BC214">
        <f t="shared" si="232"/>
        <v>9.801E-2</v>
      </c>
      <c r="BD214">
        <f t="shared" si="232"/>
        <v>9.801E-2</v>
      </c>
      <c r="BE214">
        <f t="shared" si="233"/>
        <v>2915.3751187258667</v>
      </c>
      <c r="BF214">
        <f t="shared" si="233"/>
        <v>19065.025745131676</v>
      </c>
      <c r="BG214">
        <f t="shared" si="233"/>
        <v>3759.6872910201828</v>
      </c>
      <c r="BH214">
        <f t="shared" si="211"/>
        <v>3670.4049876400222</v>
      </c>
      <c r="BI214">
        <f t="shared" si="237"/>
        <v>65844.681170610071</v>
      </c>
      <c r="BJ214">
        <f t="shared" si="237"/>
        <v>121380.86976689032</v>
      </c>
      <c r="BK214" s="7">
        <f t="shared" si="234"/>
        <v>3.5456300283739112E-2</v>
      </c>
    </row>
    <row r="215" spans="1:63">
      <c r="A215">
        <f t="shared" si="192"/>
        <v>2169</v>
      </c>
      <c r="B215" s="4">
        <f t="shared" si="212"/>
        <v>1286.466541547846</v>
      </c>
      <c r="C215" s="4">
        <f t="shared" si="213"/>
        <v>3572.2293376859902</v>
      </c>
      <c r="D215" s="4">
        <f t="shared" si="214"/>
        <v>6808.0364590929066</v>
      </c>
      <c r="E215" s="11">
        <f t="shared" si="193"/>
        <v>2.8004444306422377E-6</v>
      </c>
      <c r="F215" s="11">
        <f t="shared" si="194"/>
        <v>5.6142737101343516E-6</v>
      </c>
      <c r="G215" s="11">
        <f t="shared" si="195"/>
        <v>1.2395357812353855E-5</v>
      </c>
      <c r="H215" s="4">
        <f t="shared" si="215"/>
        <v>236678.45254207731</v>
      </c>
      <c r="I215" s="4">
        <f t="shared" si="216"/>
        <v>195858.24849075134</v>
      </c>
      <c r="J215" s="4">
        <f t="shared" si="217"/>
        <v>38535.638089286149</v>
      </c>
      <c r="K215" s="4">
        <f t="shared" si="183"/>
        <v>183975.59897462348</v>
      </c>
      <c r="L215" s="4">
        <f t="shared" si="184"/>
        <v>54828.016338285801</v>
      </c>
      <c r="M215" s="4">
        <f t="shared" si="185"/>
        <v>5660.3160574760759</v>
      </c>
      <c r="N215" s="11">
        <f t="shared" si="196"/>
        <v>4.3651321640354457E-3</v>
      </c>
      <c r="O215" s="11">
        <f t="shared" si="197"/>
        <v>6.8677283644069664E-3</v>
      </c>
      <c r="P215" s="11">
        <f t="shared" si="198"/>
        <v>4.5598959730348554E-3</v>
      </c>
      <c r="Q215" s="4">
        <f t="shared" si="199"/>
        <v>4397.7210509830657</v>
      </c>
      <c r="R215" s="4">
        <f t="shared" si="200"/>
        <v>13553.241201583131</v>
      </c>
      <c r="S215" s="4">
        <f t="shared" si="201"/>
        <v>3262.29398121758</v>
      </c>
      <c r="T215" s="4">
        <f t="shared" si="218"/>
        <v>18.580994609981353</v>
      </c>
      <c r="U215" s="4">
        <f t="shared" si="219"/>
        <v>69.199236213036642</v>
      </c>
      <c r="V215" s="4">
        <f t="shared" si="220"/>
        <v>84.656545031353133</v>
      </c>
      <c r="W215" s="11">
        <f t="shared" si="202"/>
        <v>-1.219247815263802E-2</v>
      </c>
      <c r="X215" s="11">
        <f t="shared" si="203"/>
        <v>-1.3228699347321071E-2</v>
      </c>
      <c r="Y215" s="11">
        <f t="shared" si="204"/>
        <v>-1.2203590333800474E-2</v>
      </c>
      <c r="Z215" s="4">
        <f t="shared" si="229"/>
        <v>4437.1240291464073</v>
      </c>
      <c r="AA215" s="4">
        <f t="shared" si="221"/>
        <v>582.38404372046034</v>
      </c>
      <c r="AB215" s="4">
        <f t="shared" si="222"/>
        <v>62.143889657908133</v>
      </c>
      <c r="AC215" s="12">
        <f t="shared" si="223"/>
        <v>1.5441368269566518</v>
      </c>
      <c r="AD215" s="12">
        <f t="shared" si="224"/>
        <v>4.2693097941693878</v>
      </c>
      <c r="AE215" s="12">
        <f t="shared" si="225"/>
        <v>1.8902706914704221</v>
      </c>
      <c r="AF215" s="11">
        <f t="shared" si="205"/>
        <v>-2.9039671966837322E-3</v>
      </c>
      <c r="AG215" s="11">
        <f t="shared" si="206"/>
        <v>2.0567434751257441E-3</v>
      </c>
      <c r="AH215" s="11">
        <f t="shared" si="207"/>
        <v>8.257041531207765E-4</v>
      </c>
      <c r="AI215" s="1">
        <f t="shared" si="186"/>
        <v>451322.180578464</v>
      </c>
      <c r="AJ215" s="1">
        <f t="shared" si="187"/>
        <v>369670.98425554193</v>
      </c>
      <c r="AK215" s="1">
        <f t="shared" si="188"/>
        <v>75235.167128926652</v>
      </c>
      <c r="AL215" s="16">
        <f t="shared" si="238"/>
        <v>57.696444772181664</v>
      </c>
      <c r="AM215" s="16">
        <f t="shared" si="238"/>
        <v>24.033974973758284</v>
      </c>
      <c r="AN215" s="16">
        <f t="shared" si="238"/>
        <v>3.8811386304726923</v>
      </c>
      <c r="AO215" s="7">
        <f t="shared" si="208"/>
        <v>3.6973443595240229E-3</v>
      </c>
      <c r="AP215" s="7">
        <f t="shared" si="209"/>
        <v>5.6936324710746868E-3</v>
      </c>
      <c r="AQ215" s="7">
        <f t="shared" si="210"/>
        <v>4.1212794275684783E-3</v>
      </c>
      <c r="AR215" s="1">
        <f t="shared" si="230"/>
        <v>236678.45254207731</v>
      </c>
      <c r="AS215" s="1">
        <f t="shared" si="227"/>
        <v>195858.24849075134</v>
      </c>
      <c r="AT215" s="1">
        <f t="shared" si="228"/>
        <v>38535.638089286149</v>
      </c>
      <c r="AU215" s="1">
        <f t="shared" si="189"/>
        <v>47335.690508415464</v>
      </c>
      <c r="AV215" s="1">
        <f t="shared" si="190"/>
        <v>39171.649698150271</v>
      </c>
      <c r="AW215" s="1">
        <f t="shared" si="191"/>
        <v>7707.1276178572298</v>
      </c>
      <c r="AX215" s="7">
        <f t="shared" si="235"/>
        <v>0.35625306798635908</v>
      </c>
      <c r="AY215" s="7">
        <f t="shared" si="235"/>
        <v>0.99</v>
      </c>
      <c r="AZ215" s="7">
        <f t="shared" si="236"/>
        <v>0.99</v>
      </c>
      <c r="BA215">
        <f t="shared" si="231"/>
        <v>0.43663393692187941</v>
      </c>
      <c r="BB215">
        <f t="shared" si="232"/>
        <v>1.2691624844969338E-2</v>
      </c>
      <c r="BC215">
        <f t="shared" si="232"/>
        <v>9.801E-2</v>
      </c>
      <c r="BD215">
        <f t="shared" si="232"/>
        <v>9.801E-2</v>
      </c>
      <c r="BE215">
        <f t="shared" si="233"/>
        <v>3003.8341285519246</v>
      </c>
      <c r="BF215">
        <f t="shared" si="233"/>
        <v>19196.066934578539</v>
      </c>
      <c r="BG215">
        <f t="shared" si="233"/>
        <v>3776.8778891309353</v>
      </c>
      <c r="BH215">
        <f t="shared" si="211"/>
        <v>3800.5439690447206</v>
      </c>
      <c r="BI215">
        <f t="shared" si="237"/>
        <v>66588.248114474147</v>
      </c>
      <c r="BJ215">
        <f t="shared" si="237"/>
        <v>122780.47582281799</v>
      </c>
      <c r="BK215" s="7">
        <f t="shared" si="234"/>
        <v>3.5415558183243573E-2</v>
      </c>
    </row>
    <row r="216" spans="1:63">
      <c r="A216">
        <f t="shared" si="192"/>
        <v>2170</v>
      </c>
      <c r="B216" s="4">
        <f t="shared" si="212"/>
        <v>1286.4699640920046</v>
      </c>
      <c r="C216" s="4">
        <f t="shared" si="213"/>
        <v>3572.2483903855841</v>
      </c>
      <c r="D216" s="4">
        <f t="shared" si="214"/>
        <v>6808.1166277384218</v>
      </c>
      <c r="E216" s="11">
        <f t="shared" si="193"/>
        <v>2.6604222091101257E-6</v>
      </c>
      <c r="F216" s="11">
        <f t="shared" si="194"/>
        <v>5.3335600246276335E-6</v>
      </c>
      <c r="G216" s="11">
        <f t="shared" si="195"/>
        <v>1.1775589921736162E-5</v>
      </c>
      <c r="H216" s="4">
        <f t="shared" si="215"/>
        <v>237699.75977746601</v>
      </c>
      <c r="I216" s="4">
        <f t="shared" si="216"/>
        <v>197197.44377167796</v>
      </c>
      <c r="J216" s="4">
        <f t="shared" si="217"/>
        <v>38712.098267765941</v>
      </c>
      <c r="K216" s="4">
        <f t="shared" si="183"/>
        <v>184768.99299023696</v>
      </c>
      <c r="L216" s="4">
        <f t="shared" si="184"/>
        <v>55202.612534564745</v>
      </c>
      <c r="M216" s="4">
        <f t="shared" si="185"/>
        <v>5686.1684933599117</v>
      </c>
      <c r="N216" s="11">
        <f t="shared" si="196"/>
        <v>4.3124958963873805E-3</v>
      </c>
      <c r="O216" s="11">
        <f t="shared" si="197"/>
        <v>6.8322040682213814E-3</v>
      </c>
      <c r="P216" s="11">
        <f t="shared" si="198"/>
        <v>4.5673131361083641E-3</v>
      </c>
      <c r="Q216" s="4">
        <f t="shared" si="199"/>
        <v>4362.8474618931505</v>
      </c>
      <c r="R216" s="4">
        <f t="shared" si="200"/>
        <v>13465.394818484674</v>
      </c>
      <c r="S216" s="4">
        <f t="shared" si="201"/>
        <v>3237.2384875235007</v>
      </c>
      <c r="T216" s="4">
        <f t="shared" si="218"/>
        <v>18.35444623914487</v>
      </c>
      <c r="U216" s="4">
        <f t="shared" si="219"/>
        <v>68.283820322110131</v>
      </c>
      <c r="V216" s="4">
        <f t="shared" si="220"/>
        <v>83.623431236715561</v>
      </c>
      <c r="W216" s="11">
        <f t="shared" si="202"/>
        <v>-1.219247815263802E-2</v>
      </c>
      <c r="X216" s="11">
        <f t="shared" si="203"/>
        <v>-1.3228699347321071E-2</v>
      </c>
      <c r="Y216" s="11">
        <f t="shared" si="204"/>
        <v>-1.2203590333800474E-2</v>
      </c>
      <c r="Z216" s="4">
        <f t="shared" si="229"/>
        <v>4358.786728031946</v>
      </c>
      <c r="AA216" s="4">
        <f t="shared" si="221"/>
        <v>579.81994722341324</v>
      </c>
      <c r="AB216" s="4">
        <f t="shared" si="222"/>
        <v>61.717105023269752</v>
      </c>
      <c r="AC216" s="12">
        <f t="shared" si="223"/>
        <v>1.5396527042639783</v>
      </c>
      <c r="AD216" s="12">
        <f t="shared" si="224"/>
        <v>4.2780906692318359</v>
      </c>
      <c r="AE216" s="12">
        <f t="shared" si="225"/>
        <v>1.8918314958308917</v>
      </c>
      <c r="AF216" s="11">
        <f t="shared" si="205"/>
        <v>-2.9039671966837322E-3</v>
      </c>
      <c r="AG216" s="11">
        <f t="shared" si="206"/>
        <v>2.0567434751257441E-3</v>
      </c>
      <c r="AH216" s="11">
        <f t="shared" si="207"/>
        <v>8.257041531207765E-4</v>
      </c>
      <c r="AI216" s="1">
        <f t="shared" si="186"/>
        <v>453525.65302903304</v>
      </c>
      <c r="AJ216" s="1">
        <f t="shared" si="187"/>
        <v>371875.53552813805</v>
      </c>
      <c r="AK216" s="1">
        <f t="shared" si="188"/>
        <v>75418.778033891213</v>
      </c>
      <c r="AL216" s="16">
        <f t="shared" si="238"/>
        <v>57.907635160578252</v>
      </c>
      <c r="AM216" s="16">
        <f t="shared" si="238"/>
        <v>24.169447187874674</v>
      </c>
      <c r="AN216" s="16">
        <f t="shared" si="238"/>
        <v>3.8969739346980674</v>
      </c>
      <c r="AO216" s="7">
        <f t="shared" si="208"/>
        <v>3.6603709159287825E-3</v>
      </c>
      <c r="AP216" s="7">
        <f t="shared" si="209"/>
        <v>5.6366961463639401E-3</v>
      </c>
      <c r="AQ216" s="7">
        <f t="shared" si="210"/>
        <v>4.0800666332927935E-3</v>
      </c>
      <c r="AR216" s="1">
        <f t="shared" si="230"/>
        <v>237699.75977746601</v>
      </c>
      <c r="AS216" s="1">
        <f t="shared" si="227"/>
        <v>197197.44377167796</v>
      </c>
      <c r="AT216" s="1">
        <f t="shared" si="228"/>
        <v>38712.098267765941</v>
      </c>
      <c r="AU216" s="1">
        <f t="shared" si="189"/>
        <v>47539.951955493205</v>
      </c>
      <c r="AV216" s="1">
        <f t="shared" si="190"/>
        <v>39439.488754335594</v>
      </c>
      <c r="AW216" s="1">
        <f t="shared" si="191"/>
        <v>7742.4196535531883</v>
      </c>
      <c r="AX216" s="7">
        <f t="shared" si="235"/>
        <v>0.36080066480548717</v>
      </c>
      <c r="AY216" s="7">
        <f t="shared" si="235"/>
        <v>0.99</v>
      </c>
      <c r="AZ216" s="7">
        <f t="shared" si="236"/>
        <v>0.99</v>
      </c>
      <c r="BA216">
        <f t="shared" si="231"/>
        <v>0.44152637468217187</v>
      </c>
      <c r="BB216">
        <f t="shared" si="232"/>
        <v>1.301771197240815E-2</v>
      </c>
      <c r="BC216">
        <f t="shared" si="232"/>
        <v>9.801E-2</v>
      </c>
      <c r="BD216">
        <f t="shared" si="232"/>
        <v>9.801E-2</v>
      </c>
      <c r="BE216">
        <f t="shared" si="233"/>
        <v>3094.3070086936605</v>
      </c>
      <c r="BF216">
        <f t="shared" si="233"/>
        <v>19327.321464062159</v>
      </c>
      <c r="BG216">
        <f t="shared" si="233"/>
        <v>3794.1727512237399</v>
      </c>
      <c r="BH216">
        <f t="shared" si="211"/>
        <v>3935.1423551083994</v>
      </c>
      <c r="BI216">
        <f t="shared" si="237"/>
        <v>67340.032114741276</v>
      </c>
      <c r="BJ216">
        <f t="shared" si="237"/>
        <v>124195.64161552385</v>
      </c>
      <c r="BK216" s="7">
        <f t="shared" si="234"/>
        <v>3.5376660243783248E-2</v>
      </c>
    </row>
    <row r="217" spans="1:63">
      <c r="A217">
        <f t="shared" si="192"/>
        <v>2171</v>
      </c>
      <c r="B217" s="4">
        <f t="shared" si="212"/>
        <v>1286.4732155176052</v>
      </c>
      <c r="C217" s="4">
        <f t="shared" si="213"/>
        <v>3572.2664905467359</v>
      </c>
      <c r="D217" s="4">
        <f t="shared" si="214"/>
        <v>6808.1927888484915</v>
      </c>
      <c r="E217" s="11">
        <f t="shared" si="193"/>
        <v>2.5274010986546194E-6</v>
      </c>
      <c r="F217" s="11">
        <f t="shared" si="194"/>
        <v>5.0668820233962516E-6</v>
      </c>
      <c r="G217" s="11">
        <f t="shared" si="195"/>
        <v>1.1186810425649353E-5</v>
      </c>
      <c r="H217" s="4">
        <f t="shared" si="215"/>
        <v>238712.42026654957</v>
      </c>
      <c r="I217" s="4">
        <f t="shared" si="216"/>
        <v>198538.25869078538</v>
      </c>
      <c r="J217" s="4">
        <f t="shared" si="217"/>
        <v>38889.463406699484</v>
      </c>
      <c r="K217" s="4">
        <f t="shared" si="183"/>
        <v>185555.68618698756</v>
      </c>
      <c r="L217" s="4">
        <f t="shared" si="184"/>
        <v>55577.672946902421</v>
      </c>
      <c r="M217" s="4">
        <f t="shared" si="185"/>
        <v>5712.156604965513</v>
      </c>
      <c r="N217" s="11">
        <f t="shared" si="196"/>
        <v>4.2577122060309947E-3</v>
      </c>
      <c r="O217" s="11">
        <f t="shared" si="197"/>
        <v>6.794251125394446E-3</v>
      </c>
      <c r="P217" s="11">
        <f t="shared" si="198"/>
        <v>4.5704082873994079E-3</v>
      </c>
      <c r="Q217" s="4">
        <f t="shared" si="199"/>
        <v>4328.0137426087922</v>
      </c>
      <c r="R217" s="4">
        <f t="shared" si="200"/>
        <v>13377.609957524777</v>
      </c>
      <c r="S217" s="4">
        <f t="shared" si="201"/>
        <v>3212.3834345026539</v>
      </c>
      <c r="T217" s="4">
        <f t="shared" si="218"/>
        <v>18.130660054370328</v>
      </c>
      <c r="U217" s="4">
        <f t="shared" si="219"/>
        <v>67.380514192782442</v>
      </c>
      <c r="V217" s="4">
        <f t="shared" si="220"/>
        <v>82.602925139595953</v>
      </c>
      <c r="W217" s="11">
        <f t="shared" si="202"/>
        <v>-1.219247815263802E-2</v>
      </c>
      <c r="X217" s="11">
        <f t="shared" si="203"/>
        <v>-1.3228699347321071E-2</v>
      </c>
      <c r="Y217" s="11">
        <f t="shared" si="204"/>
        <v>-1.2203590333800474E-2</v>
      </c>
      <c r="Z217" s="4">
        <f t="shared" si="229"/>
        <v>4281.2057601687156</v>
      </c>
      <c r="AA217" s="4">
        <f t="shared" si="221"/>
        <v>577.24661065180987</v>
      </c>
      <c r="AB217" s="4">
        <f t="shared" si="222"/>
        <v>61.293665981921578</v>
      </c>
      <c r="AC217" s="12">
        <f t="shared" si="223"/>
        <v>1.5351816033165102</v>
      </c>
      <c r="AD217" s="12">
        <f t="shared" si="224"/>
        <v>4.2868896043017752</v>
      </c>
      <c r="AE217" s="12">
        <f t="shared" si="225"/>
        <v>1.8933935889540039</v>
      </c>
      <c r="AF217" s="11">
        <f t="shared" si="205"/>
        <v>-2.9039671966837322E-3</v>
      </c>
      <c r="AG217" s="11">
        <f t="shared" si="206"/>
        <v>2.0567434751257441E-3</v>
      </c>
      <c r="AH217" s="11">
        <f t="shared" si="207"/>
        <v>8.257041531207765E-4</v>
      </c>
      <c r="AI217" s="1">
        <f t="shared" si="186"/>
        <v>455713.03968162293</v>
      </c>
      <c r="AJ217" s="1">
        <f t="shared" si="187"/>
        <v>374127.47072965989</v>
      </c>
      <c r="AK217" s="1">
        <f t="shared" si="188"/>
        <v>75619.319884055294</v>
      </c>
      <c r="AL217" s="16">
        <f t="shared" si="238"/>
        <v>58.117478949894732</v>
      </c>
      <c r="AM217" s="16">
        <f t="shared" si="238"/>
        <v>24.30432065940008</v>
      </c>
      <c r="AN217" s="16">
        <f t="shared" si="238"/>
        <v>3.912714848886623</v>
      </c>
      <c r="AO217" s="7">
        <f t="shared" si="208"/>
        <v>3.6237672067694947E-3</v>
      </c>
      <c r="AP217" s="7">
        <f t="shared" si="209"/>
        <v>5.580329184900301E-3</v>
      </c>
      <c r="AQ217" s="7">
        <f t="shared" si="210"/>
        <v>4.0392659669598657E-3</v>
      </c>
      <c r="AR217" s="1">
        <f t="shared" si="230"/>
        <v>238712.42026654957</v>
      </c>
      <c r="AS217" s="1">
        <f t="shared" si="227"/>
        <v>198538.25869078538</v>
      </c>
      <c r="AT217" s="1">
        <f t="shared" si="228"/>
        <v>38889.463406699484</v>
      </c>
      <c r="AU217" s="1">
        <f t="shared" si="189"/>
        <v>47742.48405330992</v>
      </c>
      <c r="AV217" s="1">
        <f t="shared" si="190"/>
        <v>39707.651738157081</v>
      </c>
      <c r="AW217" s="1">
        <f t="shared" si="191"/>
        <v>7777.8926813398975</v>
      </c>
      <c r="AX217" s="7">
        <f t="shared" si="235"/>
        <v>0.36535908239705006</v>
      </c>
      <c r="AY217" s="7">
        <f t="shared" si="235"/>
        <v>0.99</v>
      </c>
      <c r="AZ217" s="7">
        <f t="shared" si="236"/>
        <v>0.99</v>
      </c>
      <c r="BA217">
        <f t="shared" si="231"/>
        <v>0.44643204456608321</v>
      </c>
      <c r="BB217">
        <f t="shared" si="232"/>
        <v>1.3348725909001442E-2</v>
      </c>
      <c r="BC217">
        <f t="shared" si="232"/>
        <v>9.801E-2</v>
      </c>
      <c r="BD217">
        <f t="shared" si="232"/>
        <v>9.801E-2</v>
      </c>
      <c r="BE217">
        <f t="shared" si="233"/>
        <v>3186.5066692125311</v>
      </c>
      <c r="BF217">
        <f t="shared" si="233"/>
        <v>19458.734734283877</v>
      </c>
      <c r="BG217">
        <f t="shared" si="233"/>
        <v>3811.5563084906166</v>
      </c>
      <c r="BH217">
        <f t="shared" si="211"/>
        <v>4074.3545492159906</v>
      </c>
      <c r="BI217">
        <f t="shared" si="237"/>
        <v>68100.140382612488</v>
      </c>
      <c r="BJ217">
        <f t="shared" si="237"/>
        <v>125626.5819831633</v>
      </c>
      <c r="BK217" s="7">
        <f t="shared" si="234"/>
        <v>3.5335327956470292E-2</v>
      </c>
    </row>
    <row r="218" spans="1:63">
      <c r="A218">
        <f t="shared" si="192"/>
        <v>2172</v>
      </c>
      <c r="B218" s="4">
        <f t="shared" si="212"/>
        <v>1286.4763043797327</v>
      </c>
      <c r="C218" s="4">
        <f t="shared" si="213"/>
        <v>3572.2836857869565</v>
      </c>
      <c r="D218" s="4">
        <f t="shared" si="214"/>
        <v>6808.2651427124574</v>
      </c>
      <c r="E218" s="11">
        <f t="shared" si="193"/>
        <v>2.4010310437218881E-6</v>
      </c>
      <c r="F218" s="11">
        <f t="shared" si="194"/>
        <v>4.8135379222264389E-6</v>
      </c>
      <c r="G218" s="11">
        <f t="shared" si="195"/>
        <v>1.0627469904366886E-5</v>
      </c>
      <c r="H218" s="4">
        <f t="shared" si="215"/>
        <v>239716.69013558782</v>
      </c>
      <c r="I218" s="4">
        <f t="shared" si="216"/>
        <v>199880.17247264073</v>
      </c>
      <c r="J218" s="4">
        <f t="shared" si="217"/>
        <v>39067.585815694118</v>
      </c>
      <c r="K218" s="4">
        <f t="shared" si="183"/>
        <v>186335.87678178487</v>
      </c>
      <c r="L218" s="4">
        <f t="shared" si="184"/>
        <v>55953.051340212391</v>
      </c>
      <c r="M218" s="4">
        <f t="shared" si="185"/>
        <v>5738.2585720110974</v>
      </c>
      <c r="N218" s="11">
        <f t="shared" si="196"/>
        <v>4.2046170119038884E-3</v>
      </c>
      <c r="O218" s="11">
        <f t="shared" si="197"/>
        <v>6.7541221754390257E-3</v>
      </c>
      <c r="P218" s="11">
        <f t="shared" si="198"/>
        <v>4.5695468193036604E-3</v>
      </c>
      <c r="Q218" s="4">
        <f t="shared" si="199"/>
        <v>4293.2306036421624</v>
      </c>
      <c r="R218" s="4">
        <f t="shared" si="200"/>
        <v>13289.864294376801</v>
      </c>
      <c r="S218" s="4">
        <f t="shared" si="201"/>
        <v>3187.7146983920388</v>
      </c>
      <c r="T218" s="4">
        <f t="shared" si="218"/>
        <v>17.909602377764511</v>
      </c>
      <c r="U218" s="4">
        <f t="shared" si="219"/>
        <v>66.489157628658219</v>
      </c>
      <c r="V218" s="4">
        <f t="shared" si="220"/>
        <v>81.594872880818741</v>
      </c>
      <c r="W218" s="11">
        <f t="shared" si="202"/>
        <v>-1.219247815263802E-2</v>
      </c>
      <c r="X218" s="11">
        <f t="shared" si="203"/>
        <v>-1.3228699347321071E-2</v>
      </c>
      <c r="Y218" s="11">
        <f t="shared" si="204"/>
        <v>-1.2203590333800474E-2</v>
      </c>
      <c r="Z218" s="4">
        <f t="shared" si="229"/>
        <v>4204.4911827623018</v>
      </c>
      <c r="AA218" s="4">
        <f t="shared" si="221"/>
        <v>574.66287875368869</v>
      </c>
      <c r="AB218" s="4">
        <f t="shared" si="222"/>
        <v>60.873283856393897</v>
      </c>
      <c r="AC218" s="12">
        <f t="shared" si="223"/>
        <v>1.5307234862995267</v>
      </c>
      <c r="AD218" s="12">
        <f t="shared" si="224"/>
        <v>4.2957066365240069</v>
      </c>
      <c r="AE218" s="12">
        <f t="shared" si="225"/>
        <v>1.8949569719038954</v>
      </c>
      <c r="AF218" s="11">
        <f t="shared" si="205"/>
        <v>-2.9039671966837322E-3</v>
      </c>
      <c r="AG218" s="11">
        <f t="shared" si="206"/>
        <v>2.0567434751257441E-3</v>
      </c>
      <c r="AH218" s="11">
        <f t="shared" si="207"/>
        <v>8.257041531207765E-4</v>
      </c>
      <c r="AI218" s="1">
        <f t="shared" si="186"/>
        <v>457884.21976677061</v>
      </c>
      <c r="AJ218" s="1">
        <f t="shared" si="187"/>
        <v>376422.37539485103</v>
      </c>
      <c r="AK218" s="1">
        <f t="shared" si="188"/>
        <v>75835.280576989666</v>
      </c>
      <c r="AL218" s="16">
        <f t="shared" si="238"/>
        <v>58.32597712210989</v>
      </c>
      <c r="AM218" s="16">
        <f t="shared" si="238"/>
        <v>24.438590508195954</v>
      </c>
      <c r="AN218" s="16">
        <f t="shared" si="238"/>
        <v>3.9283612998548736</v>
      </c>
      <c r="AO218" s="7">
        <f t="shared" si="208"/>
        <v>3.5875295347017997E-3</v>
      </c>
      <c r="AP218" s="7">
        <f t="shared" si="209"/>
        <v>5.5245258930512976E-3</v>
      </c>
      <c r="AQ218" s="7">
        <f t="shared" si="210"/>
        <v>3.998873307290267E-3</v>
      </c>
      <c r="AR218" s="1">
        <f t="shared" si="230"/>
        <v>239716.69013558782</v>
      </c>
      <c r="AS218" s="1">
        <f t="shared" si="227"/>
        <v>199880.17247264073</v>
      </c>
      <c r="AT218" s="1">
        <f t="shared" si="228"/>
        <v>39067.585815694118</v>
      </c>
      <c r="AU218" s="1">
        <f t="shared" si="189"/>
        <v>47943.33802711757</v>
      </c>
      <c r="AV218" s="1">
        <f t="shared" si="190"/>
        <v>39976.034494528147</v>
      </c>
      <c r="AW218" s="1">
        <f t="shared" si="191"/>
        <v>7813.5171631388239</v>
      </c>
      <c r="AX218" s="7">
        <f t="shared" si="235"/>
        <v>0.36993466547539716</v>
      </c>
      <c r="AY218" s="7">
        <f t="shared" si="235"/>
        <v>0.99</v>
      </c>
      <c r="AZ218" s="7">
        <f t="shared" si="236"/>
        <v>0.99</v>
      </c>
      <c r="BA218">
        <f t="shared" si="231"/>
        <v>0.45135444167729877</v>
      </c>
      <c r="BB218">
        <f t="shared" si="232"/>
        <v>1.3685165672039402E-2</v>
      </c>
      <c r="BC218">
        <f t="shared" si="232"/>
        <v>9.801E-2</v>
      </c>
      <c r="BD218">
        <f t="shared" si="232"/>
        <v>9.801E-2</v>
      </c>
      <c r="BE218">
        <f t="shared" si="233"/>
        <v>3280.5626188584529</v>
      </c>
      <c r="BF218">
        <f t="shared" si="233"/>
        <v>19590.255704043517</v>
      </c>
      <c r="BG218">
        <f t="shared" si="233"/>
        <v>3829.0140857961806</v>
      </c>
      <c r="BH218">
        <f t="shared" si="211"/>
        <v>4218.3232034234743</v>
      </c>
      <c r="BI218">
        <f t="shared" si="237"/>
        <v>68868.680426017221</v>
      </c>
      <c r="BJ218">
        <f t="shared" si="237"/>
        <v>127073.51240908848</v>
      </c>
      <c r="BK218" s="7">
        <f t="shared" si="234"/>
        <v>3.5293620862017788E-2</v>
      </c>
    </row>
    <row r="219" spans="1:63">
      <c r="A219">
        <f t="shared" si="192"/>
        <v>2173</v>
      </c>
      <c r="B219" s="4">
        <f t="shared" si="212"/>
        <v>1286.4792388057992</v>
      </c>
      <c r="C219" s="4">
        <f t="shared" si="213"/>
        <v>3572.3000213437972</v>
      </c>
      <c r="D219" s="4">
        <f t="shared" si="214"/>
        <v>6808.3338796137168</v>
      </c>
      <c r="E219" s="11">
        <f t="shared" si="193"/>
        <v>2.2809794915357937E-6</v>
      </c>
      <c r="F219" s="11">
        <f t="shared" si="194"/>
        <v>4.5728610261151166E-6</v>
      </c>
      <c r="G219" s="11">
        <f t="shared" si="195"/>
        <v>1.0096096409148541E-5</v>
      </c>
      <c r="H219" s="4">
        <f t="shared" si="215"/>
        <v>240712.42090692499</v>
      </c>
      <c r="I219" s="4">
        <f t="shared" si="216"/>
        <v>201222.69828204048</v>
      </c>
      <c r="J219" s="4">
        <f t="shared" si="217"/>
        <v>39246.328276267879</v>
      </c>
      <c r="K219" s="4">
        <f t="shared" si="183"/>
        <v>187109.44852119902</v>
      </c>
      <c r="L219" s="4">
        <f t="shared" si="184"/>
        <v>56328.61100125243</v>
      </c>
      <c r="M219" s="4">
        <f t="shared" si="185"/>
        <v>5764.454119058948</v>
      </c>
      <c r="N219" s="11">
        <f t="shared" si="196"/>
        <v>4.1514911286786305E-3</v>
      </c>
      <c r="O219" s="11">
        <f t="shared" si="197"/>
        <v>6.7120496924557571E-3</v>
      </c>
      <c r="P219" s="11">
        <f t="shared" si="198"/>
        <v>4.5650691266547749E-3</v>
      </c>
      <c r="Q219" s="4">
        <f t="shared" si="199"/>
        <v>4258.5011952964278</v>
      </c>
      <c r="R219" s="4">
        <f t="shared" si="200"/>
        <v>13202.13924660577</v>
      </c>
      <c r="S219" s="4">
        <f t="shared" si="201"/>
        <v>3163.2196195837823</v>
      </c>
      <c r="T219" s="4">
        <f t="shared" si="218"/>
        <v>17.691239942051183</v>
      </c>
      <c r="U219" s="4">
        <f t="shared" si="219"/>
        <v>65.609592552532064</v>
      </c>
      <c r="V219" s="4">
        <f t="shared" si="220"/>
        <v>80.599122478842702</v>
      </c>
      <c r="W219" s="11">
        <f t="shared" si="202"/>
        <v>-1.219247815263802E-2</v>
      </c>
      <c r="X219" s="11">
        <f t="shared" si="203"/>
        <v>-1.3228699347321071E-2</v>
      </c>
      <c r="Y219" s="11">
        <f t="shared" si="204"/>
        <v>-1.2203590333800474E-2</v>
      </c>
      <c r="Z219" s="4">
        <f t="shared" si="229"/>
        <v>4128.6069227412445</v>
      </c>
      <c r="AA219" s="4">
        <f t="shared" si="221"/>
        <v>572.06776412933311</v>
      </c>
      <c r="AB219" s="4">
        <f t="shared" si="222"/>
        <v>60.455699259618548</v>
      </c>
      <c r="AC219" s="12">
        <f t="shared" si="223"/>
        <v>1.5262783155081194</v>
      </c>
      <c r="AD219" s="12">
        <f t="shared" si="224"/>
        <v>4.304541803119732</v>
      </c>
      <c r="AE219" s="12">
        <f t="shared" si="225"/>
        <v>1.8965216457455816</v>
      </c>
      <c r="AF219" s="11">
        <f t="shared" si="205"/>
        <v>-2.9039671966837322E-3</v>
      </c>
      <c r="AG219" s="11">
        <f t="shared" si="206"/>
        <v>2.0567434751257441E-3</v>
      </c>
      <c r="AH219" s="11">
        <f t="shared" si="207"/>
        <v>8.257041531207765E-4</v>
      </c>
      <c r="AI219" s="1">
        <f t="shared" si="186"/>
        <v>460039.13581721112</v>
      </c>
      <c r="AJ219" s="1">
        <f t="shared" si="187"/>
        <v>378756.17234989407</v>
      </c>
      <c r="AK219" s="1">
        <f t="shared" si="188"/>
        <v>76065.269682429527</v>
      </c>
      <c r="AL219" s="16">
        <f t="shared" si="238"/>
        <v>58.533130826020141</v>
      </c>
      <c r="AM219" s="16">
        <f t="shared" si="238"/>
        <v>24.572252017987637</v>
      </c>
      <c r="AN219" s="16">
        <f t="shared" si="238"/>
        <v>3.9439132288068213</v>
      </c>
      <c r="AO219" s="7">
        <f t="shared" si="208"/>
        <v>3.5516542393547817E-3</v>
      </c>
      <c r="AP219" s="7">
        <f t="shared" si="209"/>
        <v>5.4692806341207845E-3</v>
      </c>
      <c r="AQ219" s="7">
        <f t="shared" si="210"/>
        <v>3.9588845742173639E-3</v>
      </c>
      <c r="AR219" s="1">
        <f t="shared" si="230"/>
        <v>240712.42090692499</v>
      </c>
      <c r="AS219" s="1">
        <f t="shared" si="227"/>
        <v>201222.69828204048</v>
      </c>
      <c r="AT219" s="1">
        <f t="shared" si="228"/>
        <v>39246.328276267879</v>
      </c>
      <c r="AU219" s="1">
        <f t="shared" si="189"/>
        <v>48142.484181385</v>
      </c>
      <c r="AV219" s="1">
        <f t="shared" si="190"/>
        <v>40244.539656408102</v>
      </c>
      <c r="AW219" s="1">
        <f t="shared" si="191"/>
        <v>7849.2656552535764</v>
      </c>
      <c r="AX219" s="7">
        <f t="shared" si="235"/>
        <v>0.37452294520396784</v>
      </c>
      <c r="AY219" s="7">
        <f t="shared" si="235"/>
        <v>0.99</v>
      </c>
      <c r="AZ219" s="7">
        <f t="shared" si="236"/>
        <v>0.99</v>
      </c>
      <c r="BA219">
        <f t="shared" si="231"/>
        <v>0.45629001452643597</v>
      </c>
      <c r="BB219">
        <f t="shared" si="232"/>
        <v>1.4026743648425431E-2</v>
      </c>
      <c r="BC219">
        <f t="shared" si="232"/>
        <v>9.801E-2</v>
      </c>
      <c r="BD219">
        <f t="shared" si="232"/>
        <v>9.801E-2</v>
      </c>
      <c r="BE219">
        <f t="shared" si="233"/>
        <v>3376.4114210533189</v>
      </c>
      <c r="BF219">
        <f t="shared" si="233"/>
        <v>19721.836658622786</v>
      </c>
      <c r="BG219">
        <f t="shared" si="233"/>
        <v>3846.532634357015</v>
      </c>
      <c r="BH219">
        <f t="shared" si="211"/>
        <v>4367.2031032385548</v>
      </c>
      <c r="BI219">
        <f t="shared" si="237"/>
        <v>69645.760097114151</v>
      </c>
      <c r="BJ219">
        <f t="shared" si="237"/>
        <v>128536.64904826497</v>
      </c>
      <c r="BK219" s="7">
        <f t="shared" si="234"/>
        <v>3.525079608823975E-2</v>
      </c>
    </row>
    <row r="220" spans="1:63">
      <c r="A220">
        <f t="shared" si="192"/>
        <v>2174</v>
      </c>
      <c r="B220" s="4">
        <f t="shared" si="212"/>
        <v>1286.4820265169212</v>
      </c>
      <c r="C220" s="4">
        <f t="shared" si="213"/>
        <v>3572.3155401937615</v>
      </c>
      <c r="D220" s="4">
        <f t="shared" si="214"/>
        <v>6808.3991803291892</v>
      </c>
      <c r="E220" s="11">
        <f t="shared" si="193"/>
        <v>2.166930516959004E-6</v>
      </c>
      <c r="F220" s="11">
        <f t="shared" si="194"/>
        <v>4.3442179748093603E-6</v>
      </c>
      <c r="G220" s="11">
        <f t="shared" si="195"/>
        <v>9.5912915886911132E-6</v>
      </c>
      <c r="H220" s="4">
        <f t="shared" si="215"/>
        <v>241699.65330389087</v>
      </c>
      <c r="I220" s="4">
        <f t="shared" si="216"/>
        <v>202565.38099148322</v>
      </c>
      <c r="J220" s="4">
        <f t="shared" si="217"/>
        <v>39425.563382596643</v>
      </c>
      <c r="K220" s="4">
        <f t="shared" si="183"/>
        <v>187876.43225632873</v>
      </c>
      <c r="L220" s="4">
        <f t="shared" si="184"/>
        <v>56704.224112435528</v>
      </c>
      <c r="M220" s="4">
        <f t="shared" si="185"/>
        <v>5790.7244182310715</v>
      </c>
      <c r="N220" s="11">
        <f t="shared" si="196"/>
        <v>4.0991181428382539E-3</v>
      </c>
      <c r="O220" s="11">
        <f t="shared" si="197"/>
        <v>6.6682473525709884E-3</v>
      </c>
      <c r="P220" s="11">
        <f t="shared" si="198"/>
        <v>4.557291745157066E-3</v>
      </c>
      <c r="Q220" s="4">
        <f t="shared" si="199"/>
        <v>4223.8319316392926</v>
      </c>
      <c r="R220" s="4">
        <f t="shared" si="200"/>
        <v>13114.419627232561</v>
      </c>
      <c r="S220" s="4">
        <f t="shared" si="201"/>
        <v>3138.8868800854821</v>
      </c>
      <c r="T220" s="4">
        <f t="shared" si="218"/>
        <v>17.475539885564647</v>
      </c>
      <c r="U220" s="4">
        <f t="shared" si="219"/>
        <v>64.741662978354384</v>
      </c>
      <c r="V220" s="4">
        <f t="shared" si="220"/>
        <v>79.615523806847094</v>
      </c>
      <c r="W220" s="11">
        <f t="shared" si="202"/>
        <v>-1.219247815263802E-2</v>
      </c>
      <c r="X220" s="11">
        <f t="shared" si="203"/>
        <v>-1.3228699347321071E-2</v>
      </c>
      <c r="Y220" s="11">
        <f t="shared" si="204"/>
        <v>-1.2203590333800474E-2</v>
      </c>
      <c r="Z220" s="4">
        <f t="shared" si="229"/>
        <v>4053.5812119971274</v>
      </c>
      <c r="AA220" s="4">
        <f t="shared" si="221"/>
        <v>569.46043282220114</v>
      </c>
      <c r="AB220" s="4">
        <f t="shared" si="222"/>
        <v>60.040679725279347</v>
      </c>
      <c r="AC220" s="12">
        <f t="shared" si="223"/>
        <v>1.5218460533468741</v>
      </c>
      <c r="AD220" s="12">
        <f t="shared" si="224"/>
        <v>4.3133951413867049</v>
      </c>
      <c r="AE220" s="12">
        <f t="shared" si="225"/>
        <v>1.8980876115449572</v>
      </c>
      <c r="AF220" s="11">
        <f t="shared" si="205"/>
        <v>-2.9039671966837322E-3</v>
      </c>
      <c r="AG220" s="11">
        <f t="shared" si="206"/>
        <v>2.0567434751257441E-3</v>
      </c>
      <c r="AH220" s="11">
        <f t="shared" si="207"/>
        <v>8.257041531207765E-4</v>
      </c>
      <c r="AI220" s="1">
        <f t="shared" si="186"/>
        <v>462177.70641687507</v>
      </c>
      <c r="AJ220" s="1">
        <f t="shared" si="187"/>
        <v>381125.09477131278</v>
      </c>
      <c r="AK220" s="1">
        <f t="shared" si="188"/>
        <v>76308.008369440155</v>
      </c>
      <c r="AL220" s="16">
        <f t="shared" si="238"/>
        <v>58.738941373838678</v>
      </c>
      <c r="AM220" s="16">
        <f t="shared" si="238"/>
        <v>24.705300634665367</v>
      </c>
      <c r="AN220" s="16">
        <f t="shared" si="238"/>
        <v>3.9593705910779611</v>
      </c>
      <c r="AO220" s="7">
        <f t="shared" si="208"/>
        <v>3.5161376969612339E-3</v>
      </c>
      <c r="AP220" s="7">
        <f t="shared" si="209"/>
        <v>5.4145878277795769E-3</v>
      </c>
      <c r="AQ220" s="7">
        <f t="shared" si="210"/>
        <v>3.9192957284751905E-3</v>
      </c>
      <c r="AR220" s="1">
        <f t="shared" si="230"/>
        <v>241699.65330389087</v>
      </c>
      <c r="AS220" s="1">
        <f t="shared" si="227"/>
        <v>202565.38099148322</v>
      </c>
      <c r="AT220" s="1">
        <f t="shared" si="228"/>
        <v>39425.563382596643</v>
      </c>
      <c r="AU220" s="1">
        <f t="shared" si="189"/>
        <v>48339.930660778176</v>
      </c>
      <c r="AV220" s="1">
        <f t="shared" si="190"/>
        <v>40513.076198296651</v>
      </c>
      <c r="AW220" s="1">
        <f t="shared" si="191"/>
        <v>7885.1126765193294</v>
      </c>
      <c r="AX220" s="7">
        <f t="shared" si="235"/>
        <v>0.37912447182998127</v>
      </c>
      <c r="AY220" s="7">
        <f t="shared" si="235"/>
        <v>0.99</v>
      </c>
      <c r="AZ220" s="7">
        <f t="shared" si="236"/>
        <v>0.99</v>
      </c>
      <c r="BA220">
        <f t="shared" si="231"/>
        <v>0.4612385150949479</v>
      </c>
      <c r="BB220">
        <f t="shared" si="232"/>
        <v>1.4373536514036226E-2</v>
      </c>
      <c r="BC220">
        <f t="shared" si="232"/>
        <v>9.801E-2</v>
      </c>
      <c r="BD220">
        <f t="shared" si="232"/>
        <v>9.801E-2</v>
      </c>
      <c r="BE220">
        <f t="shared" si="233"/>
        <v>3474.078792193372</v>
      </c>
      <c r="BF220">
        <f t="shared" si="233"/>
        <v>19853.432990975271</v>
      </c>
      <c r="BG220">
        <f t="shared" si="233"/>
        <v>3864.099467128297</v>
      </c>
      <c r="BH220">
        <f t="shared" si="211"/>
        <v>4521.1504893067449</v>
      </c>
      <c r="BI220">
        <f t="shared" si="237"/>
        <v>70431.487640926789</v>
      </c>
      <c r="BJ220">
        <f t="shared" si="237"/>
        <v>130016.20876832629</v>
      </c>
      <c r="BK220" s="7">
        <f t="shared" si="234"/>
        <v>3.5207358041579234E-2</v>
      </c>
    </row>
    <row r="221" spans="1:63">
      <c r="A221">
        <f t="shared" si="192"/>
        <v>2175</v>
      </c>
      <c r="B221" s="4">
        <f t="shared" si="212"/>
        <v>1286.4846748482257</v>
      </c>
      <c r="C221" s="4">
        <f t="shared" si="213"/>
        <v>3572.3302831652741</v>
      </c>
      <c r="D221" s="4">
        <f t="shared" si="214"/>
        <v>6808.4612166038914</v>
      </c>
      <c r="E221" s="11">
        <f t="shared" si="193"/>
        <v>2.0585839911110538E-6</v>
      </c>
      <c r="F221" s="11">
        <f t="shared" si="194"/>
        <v>4.127007076068892E-6</v>
      </c>
      <c r="G221" s="11">
        <f t="shared" si="195"/>
        <v>9.1117270092565574E-6</v>
      </c>
      <c r="H221" s="4">
        <f t="shared" si="215"/>
        <v>242678.34235267984</v>
      </c>
      <c r="I221" s="4">
        <f t="shared" si="216"/>
        <v>203907.79507707272</v>
      </c>
      <c r="J221" s="4">
        <f t="shared" si="217"/>
        <v>39605.172911411704</v>
      </c>
      <c r="K221" s="4">
        <f t="shared" si="183"/>
        <v>188636.79225818219</v>
      </c>
      <c r="L221" s="4">
        <f t="shared" si="184"/>
        <v>57079.771161696619</v>
      </c>
      <c r="M221" s="4">
        <f t="shared" si="185"/>
        <v>5817.0519962463768</v>
      </c>
      <c r="N221" s="11">
        <f t="shared" si="196"/>
        <v>4.0471281720746433E-3</v>
      </c>
      <c r="O221" s="11">
        <f t="shared" si="197"/>
        <v>6.6229113463653899E-3</v>
      </c>
      <c r="P221" s="11">
        <f t="shared" si="198"/>
        <v>4.5465085391418469E-3</v>
      </c>
      <c r="Q221" s="4">
        <f t="shared" si="199"/>
        <v>4189.2275431891021</v>
      </c>
      <c r="R221" s="4">
        <f t="shared" si="200"/>
        <v>13026.69332532415</v>
      </c>
      <c r="S221" s="4">
        <f t="shared" si="201"/>
        <v>3114.7063894514181</v>
      </c>
      <c r="T221" s="4">
        <f t="shared" si="218"/>
        <v>17.262469747304344</v>
      </c>
      <c r="U221" s="4">
        <f t="shared" si="219"/>
        <v>63.885214983568147</v>
      </c>
      <c r="V221" s="4">
        <f t="shared" si="220"/>
        <v>78.643928570097387</v>
      </c>
      <c r="W221" s="11">
        <f t="shared" si="202"/>
        <v>-1.219247815263802E-2</v>
      </c>
      <c r="X221" s="11">
        <f t="shared" si="203"/>
        <v>-1.3228699347321071E-2</v>
      </c>
      <c r="Y221" s="11">
        <f t="shared" si="204"/>
        <v>-1.2203590333800474E-2</v>
      </c>
      <c r="Z221" s="4">
        <f t="shared" si="229"/>
        <v>3979.4117889871413</v>
      </c>
      <c r="AA221" s="4">
        <f t="shared" si="221"/>
        <v>566.84019096412828</v>
      </c>
      <c r="AB221" s="4">
        <f t="shared" si="222"/>
        <v>59.628017492911091</v>
      </c>
      <c r="AC221" s="12">
        <f t="shared" si="223"/>
        <v>1.517426662329552</v>
      </c>
      <c r="AD221" s="12">
        <f t="shared" si="224"/>
        <v>4.3222666886993908</v>
      </c>
      <c r="AE221" s="12">
        <f t="shared" si="225"/>
        <v>1.899654870368797</v>
      </c>
      <c r="AF221" s="11">
        <f t="shared" si="205"/>
        <v>-2.9039671966837322E-3</v>
      </c>
      <c r="AG221" s="11">
        <f t="shared" si="206"/>
        <v>2.0567434751257441E-3</v>
      </c>
      <c r="AH221" s="11">
        <f t="shared" si="207"/>
        <v>8.257041531207765E-4</v>
      </c>
      <c r="AI221" s="1">
        <f t="shared" si="186"/>
        <v>464299.86643596576</v>
      </c>
      <c r="AJ221" s="1">
        <f t="shared" si="187"/>
        <v>383525.66149247822</v>
      </c>
      <c r="AK221" s="1">
        <f t="shared" si="188"/>
        <v>76562.320209015481</v>
      </c>
      <c r="AL221" s="16">
        <f t="shared" si="238"/>
        <v>58.943410237822391</v>
      </c>
      <c r="AM221" s="16">
        <f t="shared" si="238"/>
        <v>24.837731964562479</v>
      </c>
      <c r="AN221" s="16">
        <f t="shared" si="238"/>
        <v>3.9747333558805722</v>
      </c>
      <c r="AO221" s="7">
        <f t="shared" si="208"/>
        <v>3.4809763199916215E-3</v>
      </c>
      <c r="AP221" s="7">
        <f t="shared" si="209"/>
        <v>5.3604419495017807E-3</v>
      </c>
      <c r="AQ221" s="7">
        <f t="shared" si="210"/>
        <v>3.8801027711904386E-3</v>
      </c>
      <c r="AR221" s="1">
        <f t="shared" si="230"/>
        <v>242678.34235267984</v>
      </c>
      <c r="AS221" s="1">
        <f t="shared" si="227"/>
        <v>203907.79507707272</v>
      </c>
      <c r="AT221" s="1">
        <f t="shared" si="228"/>
        <v>39605.172911411704</v>
      </c>
      <c r="AU221" s="1">
        <f t="shared" si="189"/>
        <v>48535.668470535973</v>
      </c>
      <c r="AV221" s="1">
        <f t="shared" si="190"/>
        <v>40781.559015414547</v>
      </c>
      <c r="AW221" s="1">
        <f t="shared" si="191"/>
        <v>7921.034582282341</v>
      </c>
      <c r="AX221" s="7">
        <f t="shared" si="235"/>
        <v>0.38373744535921417</v>
      </c>
      <c r="AY221" s="7">
        <f t="shared" si="235"/>
        <v>0.99</v>
      </c>
      <c r="AZ221" s="7">
        <f t="shared" si="236"/>
        <v>0.99</v>
      </c>
      <c r="BA221">
        <f t="shared" si="231"/>
        <v>0.46619817309661854</v>
      </c>
      <c r="BB221">
        <f t="shared" si="232"/>
        <v>1.4725442697081587E-2</v>
      </c>
      <c r="BC221">
        <f t="shared" si="232"/>
        <v>9.801E-2</v>
      </c>
      <c r="BD221">
        <f t="shared" si="232"/>
        <v>9.801E-2</v>
      </c>
      <c r="BE221">
        <f t="shared" si="233"/>
        <v>3573.5460241371347</v>
      </c>
      <c r="BF221">
        <f t="shared" si="233"/>
        <v>19985.002995503895</v>
      </c>
      <c r="BG221">
        <f t="shared" si="233"/>
        <v>3881.7029970474609</v>
      </c>
      <c r="BH221">
        <f t="shared" si="211"/>
        <v>4680.3282533436286</v>
      </c>
      <c r="BI221">
        <f t="shared" si="237"/>
        <v>71225.971744504262</v>
      </c>
      <c r="BJ221">
        <f t="shared" si="237"/>
        <v>131512.4092024659</v>
      </c>
      <c r="BK221" s="7">
        <f t="shared" si="234"/>
        <v>3.5163223804022675E-2</v>
      </c>
    </row>
    <row r="222" spans="1:63">
      <c r="A222">
        <f t="shared" si="192"/>
        <v>2176</v>
      </c>
      <c r="B222" s="4">
        <f t="shared" si="212"/>
        <v>1286.4871907681445</v>
      </c>
      <c r="C222" s="4">
        <f t="shared" si="213"/>
        <v>3572.3442890460124</v>
      </c>
      <c r="D222" s="4">
        <f t="shared" si="214"/>
        <v>6808.5201516018515</v>
      </c>
      <c r="E222" s="11">
        <f t="shared" si="193"/>
        <v>1.9556547915555009E-6</v>
      </c>
      <c r="F222" s="11">
        <f t="shared" si="194"/>
        <v>3.9206567222654473E-6</v>
      </c>
      <c r="G222" s="11">
        <f t="shared" si="195"/>
        <v>8.6561406587937299E-6</v>
      </c>
      <c r="H222" s="4">
        <f t="shared" si="215"/>
        <v>243648.48759563229</v>
      </c>
      <c r="I222" s="4">
        <f t="shared" si="216"/>
        <v>205249.54263964068</v>
      </c>
      <c r="J222" s="4">
        <f t="shared" si="217"/>
        <v>39785.047221971923</v>
      </c>
      <c r="K222" s="4">
        <f t="shared" si="183"/>
        <v>189390.52743319815</v>
      </c>
      <c r="L222" s="4">
        <f t="shared" si="184"/>
        <v>57455.140387505082</v>
      </c>
      <c r="M222" s="4">
        <f t="shared" si="185"/>
        <v>5843.4206459110837</v>
      </c>
      <c r="N222" s="11">
        <f t="shared" si="196"/>
        <v>3.9956954631858999E-3</v>
      </c>
      <c r="O222" s="11">
        <f t="shared" si="197"/>
        <v>6.5762216310416566E-3</v>
      </c>
      <c r="P222" s="11">
        <f t="shared" si="198"/>
        <v>4.5329919144132536E-3</v>
      </c>
      <c r="Q222" s="4">
        <f t="shared" si="199"/>
        <v>4154.6933921129848</v>
      </c>
      <c r="R222" s="4">
        <f t="shared" si="200"/>
        <v>12938.951011900552</v>
      </c>
      <c r="S222" s="4">
        <f t="shared" si="201"/>
        <v>3090.6691788331714</v>
      </c>
      <c r="T222" s="4">
        <f t="shared" si="218"/>
        <v>17.051997462049762</v>
      </c>
      <c r="U222" s="4">
        <f t="shared" si="219"/>
        <v>63.040096681811555</v>
      </c>
      <c r="V222" s="4">
        <f t="shared" si="220"/>
        <v>77.684190283587256</v>
      </c>
      <c r="W222" s="11">
        <f t="shared" si="202"/>
        <v>-1.219247815263802E-2</v>
      </c>
      <c r="X222" s="11">
        <f t="shared" si="203"/>
        <v>-1.3228699347321071E-2</v>
      </c>
      <c r="Y222" s="11">
        <f t="shared" si="204"/>
        <v>-1.2203590333800474E-2</v>
      </c>
      <c r="Z222" s="4">
        <f t="shared" si="229"/>
        <v>3906.109639045922</v>
      </c>
      <c r="AA222" s="4">
        <f t="shared" si="221"/>
        <v>564.20647241636118</v>
      </c>
      <c r="AB222" s="4">
        <f t="shared" si="222"/>
        <v>59.217527442797355</v>
      </c>
      <c r="AC222" s="12">
        <f t="shared" si="223"/>
        <v>1.5130201050787737</v>
      </c>
      <c r="AD222" s="12">
        <f t="shared" si="224"/>
        <v>4.3311564825091269</v>
      </c>
      <c r="AE222" s="12">
        <f t="shared" si="225"/>
        <v>1.9012234232847567</v>
      </c>
      <c r="AF222" s="11">
        <f t="shared" si="205"/>
        <v>-2.9039671966837322E-3</v>
      </c>
      <c r="AG222" s="11">
        <f t="shared" si="206"/>
        <v>2.0567434751257441E-3</v>
      </c>
      <c r="AH222" s="11">
        <f t="shared" si="207"/>
        <v>8.257041531207765E-4</v>
      </c>
      <c r="AI222" s="1">
        <f t="shared" si="186"/>
        <v>466405.54826290515</v>
      </c>
      <c r="AJ222" s="1">
        <f t="shared" si="187"/>
        <v>385954.65435864497</v>
      </c>
      <c r="AK222" s="1">
        <f t="shared" si="188"/>
        <v>76827.12277039628</v>
      </c>
      <c r="AL222" s="16">
        <f t="shared" si="238"/>
        <v>59.146539046927231</v>
      </c>
      <c r="AM222" s="16">
        <f t="shared" si="238"/>
        <v>24.969541772712265</v>
      </c>
      <c r="AN222" s="16">
        <f t="shared" si="238"/>
        <v>3.9900015060503788</v>
      </c>
      <c r="AO222" s="7">
        <f t="shared" si="208"/>
        <v>3.4461665567917053E-3</v>
      </c>
      <c r="AP222" s="7">
        <f t="shared" si="209"/>
        <v>5.3068375300067624E-3</v>
      </c>
      <c r="AQ222" s="7">
        <f t="shared" si="210"/>
        <v>3.841301743478534E-3</v>
      </c>
      <c r="AR222" s="1">
        <f t="shared" si="230"/>
        <v>243648.48759563229</v>
      </c>
      <c r="AS222" s="1">
        <f t="shared" si="227"/>
        <v>205249.54263964068</v>
      </c>
      <c r="AT222" s="1">
        <f t="shared" si="228"/>
        <v>39785.047221971923</v>
      </c>
      <c r="AU222" s="1">
        <f t="shared" si="189"/>
        <v>48729.697519126465</v>
      </c>
      <c r="AV222" s="1">
        <f t="shared" si="190"/>
        <v>41049.908527928143</v>
      </c>
      <c r="AW222" s="1">
        <f t="shared" si="191"/>
        <v>7957.0094443943854</v>
      </c>
      <c r="AX222" s="7">
        <f t="shared" si="235"/>
        <v>0.38836122407159057</v>
      </c>
      <c r="AY222" s="7">
        <f t="shared" si="235"/>
        <v>0.99</v>
      </c>
      <c r="AZ222" s="7">
        <f t="shared" si="236"/>
        <v>0.99</v>
      </c>
      <c r="BA222">
        <f t="shared" si="231"/>
        <v>0.4711679944944997</v>
      </c>
      <c r="BB222">
        <f t="shared" si="232"/>
        <v>1.5082444036238419E-2</v>
      </c>
      <c r="BC222">
        <f t="shared" si="232"/>
        <v>9.801E-2</v>
      </c>
      <c r="BD222">
        <f t="shared" si="232"/>
        <v>9.801E-2</v>
      </c>
      <c r="BE222">
        <f t="shared" si="233"/>
        <v>3674.8146786752545</v>
      </c>
      <c r="BF222">
        <f t="shared" si="233"/>
        <v>20116.507674111184</v>
      </c>
      <c r="BG222">
        <f t="shared" si="233"/>
        <v>3899.3324782254681</v>
      </c>
      <c r="BH222">
        <f t="shared" si="211"/>
        <v>4844.9036831922413</v>
      </c>
      <c r="BI222">
        <f t="shared" si="237"/>
        <v>72029.321586120772</v>
      </c>
      <c r="BJ222">
        <f t="shared" si="237"/>
        <v>133025.46881174413</v>
      </c>
      <c r="BK222" s="7">
        <f t="shared" si="234"/>
        <v>3.5118574891521676E-2</v>
      </c>
    </row>
    <row r="223" spans="1:63">
      <c r="A223">
        <f t="shared" si="192"/>
        <v>2177</v>
      </c>
      <c r="B223" s="4">
        <f t="shared" si="212"/>
        <v>1286.4895808967415</v>
      </c>
      <c r="C223" s="4">
        <f t="shared" si="213"/>
        <v>3572.357594684881</v>
      </c>
      <c r="D223" s="4">
        <f t="shared" si="214"/>
        <v>6808.5761403345559</v>
      </c>
      <c r="E223" s="11">
        <f t="shared" si="193"/>
        <v>1.8578720519777259E-6</v>
      </c>
      <c r="F223" s="11">
        <f t="shared" si="194"/>
        <v>3.7246238861521749E-6</v>
      </c>
      <c r="G223" s="11">
        <f t="shared" si="195"/>
        <v>8.2233336258540438E-6</v>
      </c>
      <c r="H223" s="4">
        <f t="shared" si="215"/>
        <v>244610.07000581146</v>
      </c>
      <c r="I223" s="4">
        <f t="shared" si="216"/>
        <v>206590.2515471201</v>
      </c>
      <c r="J223" s="4">
        <f t="shared" si="217"/>
        <v>39965.08468652772</v>
      </c>
      <c r="K223" s="4">
        <f t="shared" si="183"/>
        <v>190137.6222847504</v>
      </c>
      <c r="L223" s="4">
        <f t="shared" si="184"/>
        <v>57830.227257902356</v>
      </c>
      <c r="M223" s="4">
        <f t="shared" si="185"/>
        <v>5869.8153421199659</v>
      </c>
      <c r="N223" s="11">
        <f t="shared" si="196"/>
        <v>3.9447318811431931E-3</v>
      </c>
      <c r="O223" s="11">
        <f t="shared" si="197"/>
        <v>6.5283431189535612E-3</v>
      </c>
      <c r="P223" s="11">
        <f t="shared" si="198"/>
        <v>4.516994036250388E-3</v>
      </c>
      <c r="Q223" s="4">
        <f t="shared" si="199"/>
        <v>4120.2343656616713</v>
      </c>
      <c r="R223" s="4">
        <f t="shared" si="200"/>
        <v>12851.18586948783</v>
      </c>
      <c r="S223" s="4">
        <f t="shared" si="201"/>
        <v>3066.7673027686865</v>
      </c>
      <c r="T223" s="4">
        <f t="shared" si="218"/>
        <v>16.844091355534882</v>
      </c>
      <c r="U223" s="4">
        <f t="shared" si="219"/>
        <v>62.206158195981814</v>
      </c>
      <c r="V223" s="4">
        <f t="shared" si="220"/>
        <v>76.736164249953347</v>
      </c>
      <c r="W223" s="11">
        <f t="shared" si="202"/>
        <v>-1.219247815263802E-2</v>
      </c>
      <c r="X223" s="11">
        <f t="shared" si="203"/>
        <v>-1.3228699347321071E-2</v>
      </c>
      <c r="Y223" s="11">
        <f t="shared" si="204"/>
        <v>-1.2203590333800474E-2</v>
      </c>
      <c r="Z223" s="4">
        <f t="shared" si="229"/>
        <v>3833.6783921106471</v>
      </c>
      <c r="AA223" s="4">
        <f t="shared" si="221"/>
        <v>561.55882734780334</v>
      </c>
      <c r="AB223" s="4">
        <f t="shared" si="222"/>
        <v>58.809045174877447</v>
      </c>
      <c r="AC223" s="12">
        <f t="shared" si="223"/>
        <v>1.508626344325702</v>
      </c>
      <c r="AD223" s="12">
        <f t="shared" si="224"/>
        <v>4.3400645603442758</v>
      </c>
      <c r="AE223" s="12">
        <f t="shared" si="225"/>
        <v>1.9027932713613733</v>
      </c>
      <c r="AF223" s="11">
        <f t="shared" si="205"/>
        <v>-2.9039671966837322E-3</v>
      </c>
      <c r="AG223" s="11">
        <f t="shared" si="206"/>
        <v>2.0567434751257441E-3</v>
      </c>
      <c r="AH223" s="11">
        <f t="shared" si="207"/>
        <v>8.257041531207765E-4</v>
      </c>
      <c r="AI223" s="1">
        <f t="shared" si="186"/>
        <v>468494.6909557411</v>
      </c>
      <c r="AJ223" s="1">
        <f t="shared" si="187"/>
        <v>388409.09745070862</v>
      </c>
      <c r="AK223" s="1">
        <f t="shared" si="188"/>
        <v>77101.419937751038</v>
      </c>
      <c r="AL223" s="16">
        <f t="shared" si="238"/>
        <v>59.3483295834926</v>
      </c>
      <c r="AM223" s="16">
        <f t="shared" si="238"/>
        <v>25.100725981084903</v>
      </c>
      <c r="AN223" s="16">
        <f t="shared" si="238"/>
        <v>4.0051750377946354</v>
      </c>
      <c r="AO223" s="7">
        <f t="shared" si="208"/>
        <v>3.4117048912237881E-3</v>
      </c>
      <c r="AP223" s="7">
        <f t="shared" si="209"/>
        <v>5.2537691547066947E-3</v>
      </c>
      <c r="AQ223" s="7">
        <f t="shared" si="210"/>
        <v>3.8028887260437485E-3</v>
      </c>
      <c r="AR223" s="1">
        <f t="shared" si="230"/>
        <v>244610.07000581146</v>
      </c>
      <c r="AS223" s="1">
        <f t="shared" si="227"/>
        <v>206590.2515471201</v>
      </c>
      <c r="AT223" s="1">
        <f t="shared" si="228"/>
        <v>39965.08468652772</v>
      </c>
      <c r="AU223" s="1">
        <f t="shared" si="189"/>
        <v>48922.014001162293</v>
      </c>
      <c r="AV223" s="1">
        <f t="shared" si="190"/>
        <v>41318.050309424027</v>
      </c>
      <c r="AW223" s="1">
        <f t="shared" si="191"/>
        <v>7993.0169373055442</v>
      </c>
      <c r="AX223" s="7">
        <f t="shared" si="235"/>
        <v>0.39299461461158275</v>
      </c>
      <c r="AY223" s="7">
        <f t="shared" si="235"/>
        <v>0.99</v>
      </c>
      <c r="AZ223" s="7">
        <f t="shared" si="236"/>
        <v>0.99</v>
      </c>
      <c r="BA223">
        <f t="shared" si="231"/>
        <v>0.47614663837002591</v>
      </c>
      <c r="BB223">
        <f t="shared" si="232"/>
        <v>1.5444476711370645E-2</v>
      </c>
      <c r="BC223">
        <f t="shared" si="232"/>
        <v>9.801E-2</v>
      </c>
      <c r="BD223">
        <f t="shared" si="232"/>
        <v>9.801E-2</v>
      </c>
      <c r="BE223">
        <f t="shared" si="233"/>
        <v>3777.8745295714984</v>
      </c>
      <c r="BF223">
        <f t="shared" si="233"/>
        <v>20247.910554133243</v>
      </c>
      <c r="BG223">
        <f t="shared" si="233"/>
        <v>3916.9779501265816</v>
      </c>
      <c r="BH223">
        <f t="shared" si="211"/>
        <v>5015.0497960326375</v>
      </c>
      <c r="BI223">
        <f t="shared" si="237"/>
        <v>72841.646884121044</v>
      </c>
      <c r="BJ223">
        <f t="shared" si="237"/>
        <v>134555.60695470823</v>
      </c>
      <c r="BK223" s="7">
        <f t="shared" si="234"/>
        <v>3.5073453906196733E-2</v>
      </c>
    </row>
    <row r="224" spans="1:63">
      <c r="A224">
        <f t="shared" si="192"/>
        <v>2178</v>
      </c>
      <c r="B224" s="4">
        <f t="shared" si="212"/>
        <v>1286.491851523127</v>
      </c>
      <c r="C224" s="4">
        <f t="shared" si="213"/>
        <v>3572.3702350888861</v>
      </c>
      <c r="D224" s="4">
        <f t="shared" si="214"/>
        <v>6808.6293300680181</v>
      </c>
      <c r="E224" s="11">
        <f t="shared" si="193"/>
        <v>1.7649784493788394E-6</v>
      </c>
      <c r="F224" s="11">
        <f t="shared" si="194"/>
        <v>3.5383926918445661E-6</v>
      </c>
      <c r="G224" s="11">
        <f t="shared" si="195"/>
        <v>7.8121669445613405E-6</v>
      </c>
      <c r="H224" s="4">
        <f t="shared" si="215"/>
        <v>245563.08325863988</v>
      </c>
      <c r="I224" s="4">
        <f t="shared" si="216"/>
        <v>207929.57369365767</v>
      </c>
      <c r="J224" s="4">
        <f t="shared" si="217"/>
        <v>40145.191151286883</v>
      </c>
      <c r="K224" s="4">
        <f t="shared" si="183"/>
        <v>190878.07121973476</v>
      </c>
      <c r="L224" s="4">
        <f t="shared" si="184"/>
        <v>58204.933982293151</v>
      </c>
      <c r="M224" s="4">
        <f t="shared" si="185"/>
        <v>5896.2221623666856</v>
      </c>
      <c r="N224" s="11">
        <f t="shared" si="196"/>
        <v>3.8942789232709885E-3</v>
      </c>
      <c r="O224" s="11">
        <f t="shared" si="197"/>
        <v>6.4794268007928313E-3</v>
      </c>
      <c r="P224" s="11">
        <f t="shared" si="198"/>
        <v>4.4987480367963961E-3</v>
      </c>
      <c r="Q224" s="4">
        <f t="shared" si="199"/>
        <v>4085.8554189778129</v>
      </c>
      <c r="R224" s="4">
        <f t="shared" si="200"/>
        <v>12763.393343700598</v>
      </c>
      <c r="S224" s="4">
        <f t="shared" si="201"/>
        <v>3042.9937483109893</v>
      </c>
      <c r="T224" s="4">
        <f t="shared" si="218"/>
        <v>16.638720139681485</v>
      </c>
      <c r="U224" s="4">
        <f t="shared" si="219"/>
        <v>61.383251631655277</v>
      </c>
      <c r="V224" s="4">
        <f t="shared" si="220"/>
        <v>75.799707537659685</v>
      </c>
      <c r="W224" s="11">
        <f t="shared" si="202"/>
        <v>-1.219247815263802E-2</v>
      </c>
      <c r="X224" s="11">
        <f t="shared" si="203"/>
        <v>-1.3228699347321071E-2</v>
      </c>
      <c r="Y224" s="11">
        <f t="shared" si="204"/>
        <v>-1.2203590333800474E-2</v>
      </c>
      <c r="Z224" s="4">
        <f t="shared" si="229"/>
        <v>3762.1242950334349</v>
      </c>
      <c r="AA224" s="4">
        <f t="shared" si="221"/>
        <v>558.89691169245623</v>
      </c>
      <c r="AB224" s="4">
        <f t="shared" si="222"/>
        <v>58.402425225270278</v>
      </c>
      <c r="AC224" s="12">
        <f t="shared" si="223"/>
        <v>1.5042453429097273</v>
      </c>
      <c r="AD224" s="12">
        <f t="shared" si="224"/>
        <v>4.3489909598103882</v>
      </c>
      <c r="AE224" s="12">
        <f t="shared" si="225"/>
        <v>1.9043644156680666</v>
      </c>
      <c r="AF224" s="11">
        <f t="shared" si="205"/>
        <v>-2.9039671966837322E-3</v>
      </c>
      <c r="AG224" s="11">
        <f t="shared" si="206"/>
        <v>2.0567434751257441E-3</v>
      </c>
      <c r="AH224" s="11">
        <f t="shared" si="207"/>
        <v>8.257041531207765E-4</v>
      </c>
      <c r="AI224" s="1">
        <f t="shared" si="186"/>
        <v>470567.2358613293</v>
      </c>
      <c r="AJ224" s="1">
        <f t="shared" si="187"/>
        <v>390886.23801506183</v>
      </c>
      <c r="AK224" s="1">
        <f t="shared" si="188"/>
        <v>77384.294881281472</v>
      </c>
      <c r="AL224" s="16">
        <f t="shared" si="238"/>
        <v>59.548783779955301</v>
      </c>
      <c r="AM224" s="16">
        <f t="shared" si="238"/>
        <v>25.231280666805869</v>
      </c>
      <c r="AN224" s="16">
        <f t="shared" si="238"/>
        <v>4.0202539604417264</v>
      </c>
      <c r="AO224" s="7">
        <f t="shared" si="208"/>
        <v>3.3775878423115504E-3</v>
      </c>
      <c r="AP224" s="7">
        <f t="shared" si="209"/>
        <v>5.2012314631596276E-3</v>
      </c>
      <c r="AQ224" s="7">
        <f t="shared" si="210"/>
        <v>3.7648598387833108E-3</v>
      </c>
      <c r="AR224" s="1">
        <f t="shared" si="230"/>
        <v>245563.08325863988</v>
      </c>
      <c r="AS224" s="1">
        <f t="shared" si="227"/>
        <v>207929.57369365767</v>
      </c>
      <c r="AT224" s="1">
        <f t="shared" si="228"/>
        <v>40145.191151286883</v>
      </c>
      <c r="AU224" s="1">
        <f t="shared" si="189"/>
        <v>49112.616651727978</v>
      </c>
      <c r="AV224" s="1">
        <f t="shared" si="190"/>
        <v>41585.914738731539</v>
      </c>
      <c r="AW224" s="1">
        <f t="shared" si="191"/>
        <v>8029.0382302573771</v>
      </c>
      <c r="AX224" s="7">
        <f t="shared" si="235"/>
        <v>0.39763672363897007</v>
      </c>
      <c r="AY224" s="7">
        <f t="shared" si="235"/>
        <v>0.99</v>
      </c>
      <c r="AZ224" s="7">
        <f t="shared" si="236"/>
        <v>0.99</v>
      </c>
      <c r="BA224">
        <f t="shared" si="231"/>
        <v>0.48113297530192267</v>
      </c>
      <c r="BB224">
        <f t="shared" si="232"/>
        <v>1.5811496398633464E-2</v>
      </c>
      <c r="BC224">
        <f t="shared" si="232"/>
        <v>9.801E-2</v>
      </c>
      <c r="BD224">
        <f t="shared" si="232"/>
        <v>9.801E-2</v>
      </c>
      <c r="BE224">
        <f t="shared" si="233"/>
        <v>3882.7198065813141</v>
      </c>
      <c r="BF224">
        <f t="shared" si="233"/>
        <v>20379.177517715387</v>
      </c>
      <c r="BG224">
        <f t="shared" si="233"/>
        <v>3934.6301847376276</v>
      </c>
      <c r="BH224">
        <f t="shared" si="211"/>
        <v>5190.9449138910695</v>
      </c>
      <c r="BI224">
        <f t="shared" si="237"/>
        <v>73663.057945109627</v>
      </c>
      <c r="BJ224">
        <f t="shared" si="237"/>
        <v>136103.04396255521</v>
      </c>
      <c r="BK224" s="7">
        <f t="shared" si="234"/>
        <v>3.5027961190831264E-2</v>
      </c>
    </row>
    <row r="225" spans="1:63">
      <c r="A225">
        <f t="shared" si="192"/>
        <v>2179</v>
      </c>
      <c r="B225" s="4">
        <f t="shared" si="212"/>
        <v>1286.4940086220008</v>
      </c>
      <c r="C225" s="4">
        <f t="shared" si="213"/>
        <v>3572.3822435151819</v>
      </c>
      <c r="D225" s="4">
        <f t="shared" si="214"/>
        <v>6808.6798607095579</v>
      </c>
      <c r="E225" s="11">
        <f t="shared" si="193"/>
        <v>1.6767295269098973E-6</v>
      </c>
      <c r="F225" s="11">
        <f t="shared" si="194"/>
        <v>3.3614730572523378E-6</v>
      </c>
      <c r="G225" s="11">
        <f t="shared" si="195"/>
        <v>7.4215585973332734E-6</v>
      </c>
      <c r="H225" s="4">
        <f t="shared" si="215"/>
        <v>246507.51787956752</v>
      </c>
      <c r="I225" s="4">
        <f t="shared" si="216"/>
        <v>209267.18337055118</v>
      </c>
      <c r="J225" s="4">
        <f t="shared" si="217"/>
        <v>40325.279427554349</v>
      </c>
      <c r="K225" s="4">
        <f t="shared" si="183"/>
        <v>191611.86622517466</v>
      </c>
      <c r="L225" s="4">
        <f t="shared" si="184"/>
        <v>58579.169054606755</v>
      </c>
      <c r="M225" s="4">
        <f t="shared" si="185"/>
        <v>5922.6282117120863</v>
      </c>
      <c r="N225" s="11">
        <f t="shared" si="196"/>
        <v>3.8443127633827068E-3</v>
      </c>
      <c r="O225" s="11">
        <f t="shared" si="197"/>
        <v>6.4296108028822907E-3</v>
      </c>
      <c r="P225" s="11">
        <f t="shared" si="198"/>
        <v>4.4784691991324177E-3</v>
      </c>
      <c r="Q225" s="4">
        <f t="shared" si="199"/>
        <v>4051.5613045577738</v>
      </c>
      <c r="R225" s="4">
        <f t="shared" si="200"/>
        <v>12675.570915300166</v>
      </c>
      <c r="S225" s="4">
        <f t="shared" si="201"/>
        <v>3019.342351088173</v>
      </c>
      <c r="T225" s="4">
        <f t="shared" si="218"/>
        <v>16.43585290789056</v>
      </c>
      <c r="U225" s="4">
        <f t="shared" si="219"/>
        <v>60.571231050859154</v>
      </c>
      <c r="V225" s="4">
        <f t="shared" si="220"/>
        <v>74.874678959448204</v>
      </c>
      <c r="W225" s="11">
        <f t="shared" si="202"/>
        <v>-1.219247815263802E-2</v>
      </c>
      <c r="X225" s="11">
        <f t="shared" si="203"/>
        <v>-1.3228699347321071E-2</v>
      </c>
      <c r="Y225" s="11">
        <f t="shared" si="204"/>
        <v>-1.2203590333800474E-2</v>
      </c>
      <c r="Z225" s="4">
        <f t="shared" si="229"/>
        <v>3691.4513185196456</v>
      </c>
      <c r="AA225" s="4">
        <f t="shared" si="221"/>
        <v>556.22047742931329</v>
      </c>
      <c r="AB225" s="4">
        <f t="shared" si="222"/>
        <v>57.997539413637476</v>
      </c>
      <c r="AC225" s="12">
        <f t="shared" si="223"/>
        <v>1.4998770637781531</v>
      </c>
      <c r="AD225" s="12">
        <f t="shared" si="224"/>
        <v>4.3579357185903591</v>
      </c>
      <c r="AE225" s="12">
        <f t="shared" si="225"/>
        <v>1.9059368572751392</v>
      </c>
      <c r="AF225" s="11">
        <f t="shared" si="205"/>
        <v>-2.9039671966837322E-3</v>
      </c>
      <c r="AG225" s="11">
        <f t="shared" si="206"/>
        <v>2.0567434751257441E-3</v>
      </c>
      <c r="AH225" s="11">
        <f t="shared" si="207"/>
        <v>8.257041531207765E-4</v>
      </c>
      <c r="AI225" s="1">
        <f t="shared" si="186"/>
        <v>472623.12892692437</v>
      </c>
      <c r="AJ225" s="1">
        <f t="shared" si="187"/>
        <v>393383.52895228716</v>
      </c>
      <c r="AK225" s="1">
        <f t="shared" si="188"/>
        <v>77674.903623410704</v>
      </c>
      <c r="AL225" s="16">
        <f t="shared" si="238"/>
        <v>59.747903715593722</v>
      </c>
      <c r="AM225" s="16">
        <f t="shared" si="238"/>
        <v>25.361202060357272</v>
      </c>
      <c r="AN225" s="16">
        <f t="shared" si="238"/>
        <v>4.035238296192329</v>
      </c>
      <c r="AO225" s="7">
        <f t="shared" si="208"/>
        <v>3.3438119638884347E-3</v>
      </c>
      <c r="AP225" s="7">
        <f t="shared" si="209"/>
        <v>5.149219148528031E-3</v>
      </c>
      <c r="AQ225" s="7">
        <f t="shared" si="210"/>
        <v>3.7272112403954776E-3</v>
      </c>
      <c r="AR225" s="1">
        <f t="shared" si="230"/>
        <v>246507.51787956752</v>
      </c>
      <c r="AS225" s="1">
        <f t="shared" si="227"/>
        <v>209267.18337055118</v>
      </c>
      <c r="AT225" s="1">
        <f t="shared" si="228"/>
        <v>40325.279427554349</v>
      </c>
      <c r="AU225" s="1">
        <f t="shared" si="189"/>
        <v>49301.503575913506</v>
      </c>
      <c r="AV225" s="1">
        <f t="shared" si="190"/>
        <v>41853.436674110242</v>
      </c>
      <c r="AW225" s="1">
        <f t="shared" si="191"/>
        <v>8065.0558855108702</v>
      </c>
      <c r="AX225" s="7">
        <f t="shared" si="235"/>
        <v>0.40228652311890878</v>
      </c>
      <c r="AY225" s="7">
        <f t="shared" si="235"/>
        <v>0.99</v>
      </c>
      <c r="AZ225" s="7">
        <f t="shared" si="236"/>
        <v>0.99</v>
      </c>
      <c r="BA225">
        <f t="shared" si="231"/>
        <v>0.48612580062148075</v>
      </c>
      <c r="BB225">
        <f t="shared" si="232"/>
        <v>1.6183444668310034E-2</v>
      </c>
      <c r="BC225">
        <f t="shared" si="232"/>
        <v>9.801E-2</v>
      </c>
      <c r="BD225">
        <f t="shared" si="232"/>
        <v>9.801E-2</v>
      </c>
      <c r="BE225">
        <f t="shared" si="233"/>
        <v>3989.3407759264273</v>
      </c>
      <c r="BF225">
        <f t="shared" si="233"/>
        <v>20510.276642147721</v>
      </c>
      <c r="BG225">
        <f t="shared" si="233"/>
        <v>3952.280636694602</v>
      </c>
      <c r="BH225">
        <f t="shared" si="211"/>
        <v>5372.7731308785887</v>
      </c>
      <c r="BI225">
        <f t="shared" si="237"/>
        <v>74493.665711246387</v>
      </c>
      <c r="BJ225">
        <f t="shared" si="237"/>
        <v>137668.00121831233</v>
      </c>
      <c r="BK225" s="7">
        <f t="shared" si="234"/>
        <v>3.4982157927131413E-2</v>
      </c>
    </row>
    <row r="226" spans="1:63">
      <c r="A226">
        <f t="shared" si="192"/>
        <v>2180</v>
      </c>
      <c r="B226" s="4">
        <f t="shared" si="212"/>
        <v>1286.4960578693667</v>
      </c>
      <c r="C226" s="4">
        <f t="shared" si="213"/>
        <v>3572.393651558511</v>
      </c>
      <c r="D226" s="4">
        <f t="shared" si="214"/>
        <v>6808.7278651752868</v>
      </c>
      <c r="E226" s="11">
        <f t="shared" si="193"/>
        <v>1.5928930505644024E-6</v>
      </c>
      <c r="F226" s="11">
        <f t="shared" si="194"/>
        <v>3.1933994043897209E-6</v>
      </c>
      <c r="G226" s="11">
        <f t="shared" si="195"/>
        <v>7.0504806674666092E-6</v>
      </c>
      <c r="H226" s="4">
        <f t="shared" si="215"/>
        <v>247443.36946160521</v>
      </c>
      <c r="I226" s="4">
        <f t="shared" si="216"/>
        <v>210602.77574386555</v>
      </c>
      <c r="J226" s="4">
        <f t="shared" si="217"/>
        <v>40505.268812456939</v>
      </c>
      <c r="K226" s="4">
        <f t="shared" si="183"/>
        <v>192339.00325463031</v>
      </c>
      <c r="L226" s="4">
        <f t="shared" si="184"/>
        <v>58952.84682638121</v>
      </c>
      <c r="M226" s="4">
        <f t="shared" si="185"/>
        <v>5949.0215521213449</v>
      </c>
      <c r="N226" s="11">
        <f t="shared" si="196"/>
        <v>3.7948434185237634E-3</v>
      </c>
      <c r="O226" s="11">
        <f t="shared" si="197"/>
        <v>6.3790213791887762E-3</v>
      </c>
      <c r="P226" s="11">
        <f t="shared" si="198"/>
        <v>4.4563561084360881E-3</v>
      </c>
      <c r="Q226" s="4">
        <f t="shared" si="199"/>
        <v>4017.3567119801646</v>
      </c>
      <c r="R226" s="4">
        <f t="shared" si="200"/>
        <v>12587.717891246506</v>
      </c>
      <c r="S226" s="4">
        <f t="shared" si="201"/>
        <v>2995.8077178846161</v>
      </c>
      <c r="T226" s="4">
        <f t="shared" si="218"/>
        <v>16.235459130391131</v>
      </c>
      <c r="U226" s="4">
        <f t="shared" si="219"/>
        <v>59.769952446190217</v>
      </c>
      <c r="V226" s="4">
        <f t="shared" si="220"/>
        <v>73.960939051052264</v>
      </c>
      <c r="W226" s="11">
        <f t="shared" si="202"/>
        <v>-1.219247815263802E-2</v>
      </c>
      <c r="X226" s="11">
        <f t="shared" si="203"/>
        <v>-1.3228699347321071E-2</v>
      </c>
      <c r="Y226" s="11">
        <f t="shared" si="204"/>
        <v>-1.2203590333800474E-2</v>
      </c>
      <c r="Z226" s="4">
        <f t="shared" si="229"/>
        <v>3621.6636569232305</v>
      </c>
      <c r="AA226" s="4">
        <f t="shared" si="221"/>
        <v>553.52936362966886</v>
      </c>
      <c r="AB226" s="4">
        <f t="shared" si="222"/>
        <v>57.594275314378301</v>
      </c>
      <c r="AC226" s="12">
        <f t="shared" si="223"/>
        <v>1.495521469985883</v>
      </c>
      <c r="AD226" s="12">
        <f t="shared" si="224"/>
        <v>4.3668988744445869</v>
      </c>
      <c r="AE226" s="12">
        <f t="shared" si="225"/>
        <v>1.9075105972537771</v>
      </c>
      <c r="AF226" s="11">
        <f t="shared" si="205"/>
        <v>-2.9039671966837322E-3</v>
      </c>
      <c r="AG226" s="11">
        <f t="shared" si="206"/>
        <v>2.0567434751257441E-3</v>
      </c>
      <c r="AH226" s="11">
        <f t="shared" si="207"/>
        <v>8.257041531207765E-4</v>
      </c>
      <c r="AI226" s="1">
        <f t="shared" si="186"/>
        <v>474662.31961014541</v>
      </c>
      <c r="AJ226" s="1">
        <f t="shared" si="187"/>
        <v>395898.61273116869</v>
      </c>
      <c r="AK226" s="1">
        <f t="shared" si="188"/>
        <v>77972.469146580508</v>
      </c>
      <c r="AL226" s="16">
        <f t="shared" si="238"/>
        <v>59.945691613302557</v>
      </c>
      <c r="AM226" s="16">
        <f t="shared" si="238"/>
        <v>25.49048654376336</v>
      </c>
      <c r="AN226" s="16">
        <f t="shared" si="238"/>
        <v>4.0501280798722181</v>
      </c>
      <c r="AO226" s="7">
        <f t="shared" si="208"/>
        <v>3.3103738442495502E-3</v>
      </c>
      <c r="AP226" s="7">
        <f t="shared" si="209"/>
        <v>5.0977269570427509E-3</v>
      </c>
      <c r="AQ226" s="7">
        <f t="shared" si="210"/>
        <v>3.6899391279915229E-3</v>
      </c>
      <c r="AR226" s="1">
        <f t="shared" si="230"/>
        <v>247443.36946160521</v>
      </c>
      <c r="AS226" s="1">
        <f t="shared" si="227"/>
        <v>210602.77574386555</v>
      </c>
      <c r="AT226" s="1">
        <f t="shared" si="228"/>
        <v>40505.268812456939</v>
      </c>
      <c r="AU226" s="1">
        <f t="shared" si="189"/>
        <v>49488.673892321043</v>
      </c>
      <c r="AV226" s="1">
        <f t="shared" si="190"/>
        <v>42120.555148773114</v>
      </c>
      <c r="AW226" s="1">
        <f t="shared" si="191"/>
        <v>8101.0537624913886</v>
      </c>
      <c r="AX226" s="7">
        <f t="shared" si="235"/>
        <v>0.40694307656145878</v>
      </c>
      <c r="AY226" s="7">
        <f t="shared" si="235"/>
        <v>0.99</v>
      </c>
      <c r="AZ226" s="7">
        <f t="shared" si="236"/>
        <v>0.99</v>
      </c>
      <c r="BA226">
        <f t="shared" si="231"/>
        <v>0.49112398239416583</v>
      </c>
      <c r="BB226">
        <f t="shared" si="232"/>
        <v>1.6560266756130534E-2</v>
      </c>
      <c r="BC226">
        <f t="shared" si="232"/>
        <v>9.801E-2</v>
      </c>
      <c r="BD226">
        <f t="shared" si="232"/>
        <v>9.801E-2</v>
      </c>
      <c r="BE226">
        <f t="shared" si="233"/>
        <v>4097.728205319946</v>
      </c>
      <c r="BF226">
        <f t="shared" si="233"/>
        <v>20641.178050656265</v>
      </c>
      <c r="BG226">
        <f t="shared" si="233"/>
        <v>3969.9213963089046</v>
      </c>
      <c r="BH226">
        <f t="shared" si="211"/>
        <v>5560.7243290496317</v>
      </c>
      <c r="BI226">
        <f t="shared" si="237"/>
        <v>75333.581806481627</v>
      </c>
      <c r="BJ226">
        <f t="shared" si="237"/>
        <v>139250.70123877897</v>
      </c>
      <c r="BK226" s="7">
        <f t="shared" si="234"/>
        <v>3.4936116117274957E-2</v>
      </c>
    </row>
    <row r="227" spans="1:63">
      <c r="A227">
        <f t="shared" si="192"/>
        <v>2181</v>
      </c>
      <c r="B227" s="4">
        <f t="shared" si="212"/>
        <v>1286.4980046574656</v>
      </c>
      <c r="C227" s="4">
        <f t="shared" si="213"/>
        <v>3572.4044892342818</v>
      </c>
      <c r="D227" s="4">
        <f t="shared" si="214"/>
        <v>6808.7734697392607</v>
      </c>
      <c r="E227" s="11">
        <f t="shared" si="193"/>
        <v>1.5132483980361823E-6</v>
      </c>
      <c r="F227" s="11">
        <f t="shared" si="194"/>
        <v>3.0337294341702347E-6</v>
      </c>
      <c r="G227" s="11">
        <f t="shared" si="195"/>
        <v>6.6979566340932788E-6</v>
      </c>
      <c r="H227" s="4">
        <f t="shared" si="215"/>
        <v>248370.63430273512</v>
      </c>
      <c r="I227" s="4">
        <f t="shared" si="216"/>
        <v>211936.06543341838</v>
      </c>
      <c r="J227" s="4">
        <f t="shared" si="217"/>
        <v>40685.084638455723</v>
      </c>
      <c r="K227" s="4">
        <f t="shared" si="183"/>
        <v>193059.47883600849</v>
      </c>
      <c r="L227" s="4">
        <f t="shared" si="184"/>
        <v>59325.887108277959</v>
      </c>
      <c r="M227" s="4">
        <f t="shared" si="185"/>
        <v>5975.3911360504908</v>
      </c>
      <c r="N227" s="11">
        <f t="shared" si="196"/>
        <v>3.7458631332532022E-3</v>
      </c>
      <c r="O227" s="11">
        <f t="shared" si="197"/>
        <v>6.32777383924088E-3</v>
      </c>
      <c r="P227" s="11">
        <f t="shared" si="198"/>
        <v>4.4325917628829092E-3</v>
      </c>
      <c r="Q227" s="4">
        <f t="shared" si="199"/>
        <v>3983.2461959481257</v>
      </c>
      <c r="R227" s="4">
        <f t="shared" si="200"/>
        <v>12499.835213336204</v>
      </c>
      <c r="S227" s="4">
        <f t="shared" si="201"/>
        <v>2972.3851553370937</v>
      </c>
      <c r="T227" s="4">
        <f t="shared" si="218"/>
        <v>16.03750864964579</v>
      </c>
      <c r="U227" s="4">
        <f t="shared" si="219"/>
        <v>58.979273715275887</v>
      </c>
      <c r="V227" s="4">
        <f t="shared" si="220"/>
        <v>73.058350050170034</v>
      </c>
      <c r="W227" s="11">
        <f t="shared" si="202"/>
        <v>-1.219247815263802E-2</v>
      </c>
      <c r="X227" s="11">
        <f t="shared" si="203"/>
        <v>-1.3228699347321071E-2</v>
      </c>
      <c r="Y227" s="11">
        <f t="shared" si="204"/>
        <v>-1.2203590333800474E-2</v>
      </c>
      <c r="Z227" s="4">
        <f t="shared" si="229"/>
        <v>3552.7644659084895</v>
      </c>
      <c r="AA227" s="4">
        <f t="shared" si="221"/>
        <v>550.82348821894334</v>
      </c>
      <c r="AB227" s="4">
        <f t="shared" si="222"/>
        <v>57.192534844567867</v>
      </c>
      <c r="AC227" s="12">
        <f t="shared" si="223"/>
        <v>1.4911785246951077</v>
      </c>
      <c r="AD227" s="12">
        <f t="shared" si="224"/>
        <v>4.3758804652111349</v>
      </c>
      <c r="AE227" s="12">
        <f t="shared" si="225"/>
        <v>1.9090856366760516</v>
      </c>
      <c r="AF227" s="11">
        <f t="shared" si="205"/>
        <v>-2.9039671966837322E-3</v>
      </c>
      <c r="AG227" s="11">
        <f t="shared" si="206"/>
        <v>2.0567434751257441E-3</v>
      </c>
      <c r="AH227" s="11">
        <f t="shared" si="207"/>
        <v>8.257041531207765E-4</v>
      </c>
      <c r="AI227" s="1">
        <f t="shared" si="186"/>
        <v>476684.76154145197</v>
      </c>
      <c r="AJ227" s="1">
        <f t="shared" si="187"/>
        <v>398429.30660682498</v>
      </c>
      <c r="AK227" s="1">
        <f t="shared" si="188"/>
        <v>78276.275994413838</v>
      </c>
      <c r="AL227" s="16">
        <f t="shared" ref="AL227:AN242" si="239">AL226*(1+AO227)</f>
        <v>60.142149836398758</v>
      </c>
      <c r="AM227" s="16">
        <f t="shared" si="239"/>
        <v>25.619130648761619</v>
      </c>
      <c r="AN227" s="16">
        <f t="shared" si="239"/>
        <v>4.0649233586867632</v>
      </c>
      <c r="AO227" s="7">
        <f t="shared" si="208"/>
        <v>3.2772701058070546E-3</v>
      </c>
      <c r="AP227" s="7">
        <f t="shared" si="209"/>
        <v>5.0467496874723235E-3</v>
      </c>
      <c r="AQ227" s="7">
        <f t="shared" si="210"/>
        <v>3.6530397367116078E-3</v>
      </c>
      <c r="AR227" s="1">
        <f t="shared" si="230"/>
        <v>248370.63430273512</v>
      </c>
      <c r="AS227" s="1">
        <f t="shared" si="227"/>
        <v>211936.06543341838</v>
      </c>
      <c r="AT227" s="1">
        <f t="shared" si="228"/>
        <v>40685.084638455723</v>
      </c>
      <c r="AU227" s="1">
        <f t="shared" si="189"/>
        <v>49674.126860547025</v>
      </c>
      <c r="AV227" s="1">
        <f t="shared" si="190"/>
        <v>42387.213086683681</v>
      </c>
      <c r="AW227" s="1">
        <f t="shared" si="191"/>
        <v>8137.0169276911447</v>
      </c>
      <c r="AX227" s="7">
        <f t="shared" si="235"/>
        <v>0.41160541794718747</v>
      </c>
      <c r="AY227" s="7">
        <f t="shared" si="235"/>
        <v>0.99</v>
      </c>
      <c r="AZ227" s="7">
        <f t="shared" si="236"/>
        <v>0.99</v>
      </c>
      <c r="BA227">
        <f t="shared" si="231"/>
        <v>0.49612638089472338</v>
      </c>
      <c r="BB227">
        <f t="shared" si="232"/>
        <v>1.6941902008347887E-2</v>
      </c>
      <c r="BC227">
        <f t="shared" si="232"/>
        <v>9.801E-2</v>
      </c>
      <c r="BD227">
        <f t="shared" si="232"/>
        <v>9.801E-2</v>
      </c>
      <c r="BE227">
        <f t="shared" si="233"/>
        <v>4207.8709481081469</v>
      </c>
      <c r="BF227">
        <f t="shared" si="233"/>
        <v>20771.853773129336</v>
      </c>
      <c r="BG227">
        <f t="shared" si="233"/>
        <v>3987.5451454150452</v>
      </c>
      <c r="BH227">
        <f t="shared" si="211"/>
        <v>5754.9944399054657</v>
      </c>
      <c r="BI227">
        <f t="shared" si="237"/>
        <v>76182.918581600316</v>
      </c>
      <c r="BJ227">
        <f t="shared" si="237"/>
        <v>140851.36775817093</v>
      </c>
      <c r="BK227" s="7">
        <f t="shared" si="234"/>
        <v>3.4889893307824299E-2</v>
      </c>
    </row>
    <row r="228" spans="1:63">
      <c r="A228">
        <f t="shared" si="192"/>
        <v>2182</v>
      </c>
      <c r="B228" s="4">
        <f t="shared" si="212"/>
        <v>1286.4998541089578</v>
      </c>
      <c r="C228" s="4">
        <f t="shared" si="213"/>
        <v>3572.4147850574991</v>
      </c>
      <c r="D228" s="4">
        <f t="shared" si="214"/>
        <v>6808.8167943652206</v>
      </c>
      <c r="E228" s="11">
        <f t="shared" si="193"/>
        <v>1.4375859781343731E-6</v>
      </c>
      <c r="F228" s="11">
        <f t="shared" si="194"/>
        <v>2.8820429624617226E-6</v>
      </c>
      <c r="G228" s="11">
        <f t="shared" si="195"/>
        <v>6.3630588023886149E-6</v>
      </c>
      <c r="H228" s="4">
        <f t="shared" si="215"/>
        <v>249289.31176330679</v>
      </c>
      <c r="I228" s="4">
        <f t="shared" si="216"/>
        <v>213266.78518779509</v>
      </c>
      <c r="J228" s="4">
        <f t="shared" si="217"/>
        <v>40864.657850693256</v>
      </c>
      <c r="K228" s="4">
        <f t="shared" si="183"/>
        <v>193773.29190291045</v>
      </c>
      <c r="L228" s="4">
        <f t="shared" si="184"/>
        <v>59698.214798526678</v>
      </c>
      <c r="M228" s="4">
        <f t="shared" si="185"/>
        <v>6001.7267441402837</v>
      </c>
      <c r="N228" s="11">
        <f t="shared" si="196"/>
        <v>3.6973738415004842E-3</v>
      </c>
      <c r="O228" s="11">
        <f t="shared" si="197"/>
        <v>6.2759734139190559E-3</v>
      </c>
      <c r="P228" s="11">
        <f t="shared" si="198"/>
        <v>4.40734463906578E-3</v>
      </c>
      <c r="Q228" s="4">
        <f t="shared" si="199"/>
        <v>3949.2342160370335</v>
      </c>
      <c r="R228" s="4">
        <f t="shared" si="200"/>
        <v>12411.925283097527</v>
      </c>
      <c r="S228" s="4">
        <f t="shared" si="201"/>
        <v>2949.0706043479145</v>
      </c>
      <c r="T228" s="4">
        <f t="shared" si="218"/>
        <v>15.841971675812241</v>
      </c>
      <c r="U228" s="4">
        <f t="shared" si="219"/>
        <v>58.199054635573148</v>
      </c>
      <c r="V228" s="4">
        <f t="shared" si="220"/>
        <v>72.16677587569437</v>
      </c>
      <c r="W228" s="11">
        <f t="shared" si="202"/>
        <v>-1.219247815263802E-2</v>
      </c>
      <c r="X228" s="11">
        <f t="shared" si="203"/>
        <v>-1.3228699347321071E-2</v>
      </c>
      <c r="Y228" s="11">
        <f t="shared" si="204"/>
        <v>-1.2203590333800474E-2</v>
      </c>
      <c r="Z228" s="4">
        <f t="shared" si="229"/>
        <v>3484.7565573163956</v>
      </c>
      <c r="AA228" s="4">
        <f t="shared" si="221"/>
        <v>548.10284040240163</v>
      </c>
      <c r="AB228" s="4">
        <f t="shared" si="222"/>
        <v>56.792232961572168</v>
      </c>
      <c r="AC228" s="12">
        <f t="shared" si="223"/>
        <v>1.4868481911749938</v>
      </c>
      <c r="AD228" s="12">
        <f t="shared" si="224"/>
        <v>4.3848805288058879</v>
      </c>
      <c r="AE228" s="12">
        <f t="shared" si="225"/>
        <v>1.9106619766149182</v>
      </c>
      <c r="AF228" s="11">
        <f t="shared" si="205"/>
        <v>-2.9039671966837322E-3</v>
      </c>
      <c r="AG228" s="11">
        <f t="shared" si="206"/>
        <v>2.0567434751257441E-3</v>
      </c>
      <c r="AH228" s="11">
        <f t="shared" si="207"/>
        <v>8.257041531207765E-4</v>
      </c>
      <c r="AI228" s="1">
        <f t="shared" si="186"/>
        <v>478690.41224785382</v>
      </c>
      <c r="AJ228" s="1">
        <f t="shared" si="187"/>
        <v>400973.58903282613</v>
      </c>
      <c r="AK228" s="1">
        <f t="shared" si="188"/>
        <v>78585.665322663597</v>
      </c>
      <c r="AL228" s="16">
        <f t="shared" si="239"/>
        <v>60.337280885458981</v>
      </c>
      <c r="AM228" s="16">
        <f t="shared" si="239"/>
        <v>25.747131054960619</v>
      </c>
      <c r="AN228" s="16">
        <f t="shared" si="239"/>
        <v>4.0796241919771736</v>
      </c>
      <c r="AO228" s="7">
        <f t="shared" si="208"/>
        <v>3.2444974047489842E-3</v>
      </c>
      <c r="AP228" s="7">
        <f t="shared" si="209"/>
        <v>4.9962821905976005E-3</v>
      </c>
      <c r="AQ228" s="7">
        <f t="shared" si="210"/>
        <v>3.6165093393444917E-3</v>
      </c>
      <c r="AR228" s="1">
        <f t="shared" si="230"/>
        <v>249289.31176330679</v>
      </c>
      <c r="AS228" s="1">
        <f t="shared" si="227"/>
        <v>213266.78518779509</v>
      </c>
      <c r="AT228" s="1">
        <f t="shared" si="228"/>
        <v>40864.657850693256</v>
      </c>
      <c r="AU228" s="1">
        <f t="shared" si="189"/>
        <v>49857.862352661359</v>
      </c>
      <c r="AV228" s="1">
        <f t="shared" si="190"/>
        <v>42653.357037559021</v>
      </c>
      <c r="AW228" s="1">
        <f t="shared" si="191"/>
        <v>8172.9315701386513</v>
      </c>
      <c r="AX228" s="7">
        <f t="shared" si="235"/>
        <v>0.41627261741982247</v>
      </c>
      <c r="AY228" s="7">
        <f t="shared" si="235"/>
        <v>0.99</v>
      </c>
      <c r="AZ228" s="7">
        <f t="shared" si="236"/>
        <v>0.99</v>
      </c>
      <c r="BA228">
        <f t="shared" si="231"/>
        <v>0.50113189114701306</v>
      </c>
      <c r="BB228">
        <f t="shared" si="232"/>
        <v>1.7328289201354988E-2</v>
      </c>
      <c r="BC228">
        <f t="shared" si="232"/>
        <v>9.801E-2</v>
      </c>
      <c r="BD228">
        <f t="shared" si="232"/>
        <v>9.801E-2</v>
      </c>
      <c r="BE228">
        <f t="shared" si="233"/>
        <v>4319.7572890413257</v>
      </c>
      <c r="BF228">
        <f t="shared" si="233"/>
        <v>20902.277616255797</v>
      </c>
      <c r="BG228">
        <f t="shared" si="233"/>
        <v>4005.1451159464459</v>
      </c>
      <c r="BH228">
        <f t="shared" si="211"/>
        <v>5955.7855819008901</v>
      </c>
      <c r="BI228">
        <f t="shared" si="237"/>
        <v>77041.789158001237</v>
      </c>
      <c r="BJ228">
        <f t="shared" si="237"/>
        <v>142470.22581260515</v>
      </c>
      <c r="BK228" s="7">
        <f t="shared" si="234"/>
        <v>3.484354669207354E-2</v>
      </c>
    </row>
    <row r="229" spans="1:63">
      <c r="A229">
        <f t="shared" si="192"/>
        <v>2183</v>
      </c>
      <c r="B229" s="4">
        <f t="shared" si="212"/>
        <v>1286.5016110904014</v>
      </c>
      <c r="C229" s="4">
        <f t="shared" si="213"/>
        <v>3572.4245661177447</v>
      </c>
      <c r="D229" s="4">
        <f t="shared" si="214"/>
        <v>6808.8579530217767</v>
      </c>
      <c r="E229" s="11">
        <f t="shared" si="193"/>
        <v>1.3657066792276544E-6</v>
      </c>
      <c r="F229" s="11">
        <f t="shared" si="194"/>
        <v>2.7379408143386363E-6</v>
      </c>
      <c r="G229" s="11">
        <f t="shared" si="195"/>
        <v>6.0449058622691835E-6</v>
      </c>
      <c r="H229" s="4">
        <f t="shared" si="215"/>
        <v>250199.40294739508</v>
      </c>
      <c r="I229" s="4">
        <f t="shared" si="216"/>
        <v>214594.68465006334</v>
      </c>
      <c r="J229" s="4">
        <f t="shared" si="217"/>
        <v>41043.924611106595</v>
      </c>
      <c r="K229" s="4">
        <f t="shared" si="183"/>
        <v>194480.44276861288</v>
      </c>
      <c r="L229" s="4">
        <f t="shared" si="184"/>
        <v>60069.759536803736</v>
      </c>
      <c r="M229" s="4">
        <f t="shared" si="185"/>
        <v>6028.0189268585436</v>
      </c>
      <c r="N229" s="11">
        <f t="shared" si="196"/>
        <v>3.649372205828838E-3</v>
      </c>
      <c r="O229" s="11">
        <f t="shared" si="197"/>
        <v>6.2237160613758391E-3</v>
      </c>
      <c r="P229" s="11">
        <f t="shared" si="198"/>
        <v>4.3807697083060315E-3</v>
      </c>
      <c r="Q229" s="4">
        <f t="shared" si="199"/>
        <v>3915.3251161534813</v>
      </c>
      <c r="R229" s="4">
        <f t="shared" si="200"/>
        <v>12323.991801691711</v>
      </c>
      <c r="S229" s="4">
        <f t="shared" si="201"/>
        <v>2925.8605798289163</v>
      </c>
      <c r="T229" s="4">
        <f t="shared" si="218"/>
        <v>15.648818782260189</v>
      </c>
      <c r="U229" s="4">
        <f t="shared" si="219"/>
        <v>57.429156839500841</v>
      </c>
      <c r="V229" s="4">
        <f t="shared" si="220"/>
        <v>71.286082107196208</v>
      </c>
      <c r="W229" s="11">
        <f t="shared" si="202"/>
        <v>-1.219247815263802E-2</v>
      </c>
      <c r="X229" s="11">
        <f t="shared" si="203"/>
        <v>-1.3228699347321071E-2</v>
      </c>
      <c r="Y229" s="11">
        <f t="shared" si="204"/>
        <v>-1.2203590333800474E-2</v>
      </c>
      <c r="Z229" s="4">
        <f t="shared" si="229"/>
        <v>3417.6420515341538</v>
      </c>
      <c r="AA229" s="4">
        <f t="shared" si="221"/>
        <v>545.36747370669616</v>
      </c>
      <c r="AB229" s="4">
        <f t="shared" si="222"/>
        <v>56.393296463386029</v>
      </c>
      <c r="AC229" s="12">
        <f t="shared" si="223"/>
        <v>1.4825304328013731</v>
      </c>
      <c r="AD229" s="12">
        <f t="shared" si="224"/>
        <v>4.393899103222715</v>
      </c>
      <c r="AE229" s="12">
        <f t="shared" si="225"/>
        <v>1.9122396181442192</v>
      </c>
      <c r="AF229" s="11">
        <f t="shared" si="205"/>
        <v>-2.9039671966837322E-3</v>
      </c>
      <c r="AG229" s="11">
        <f t="shared" si="206"/>
        <v>2.0567434751257441E-3</v>
      </c>
      <c r="AH229" s="11">
        <f t="shared" si="207"/>
        <v>8.257041531207765E-4</v>
      </c>
      <c r="AI229" s="1">
        <f t="shared" si="186"/>
        <v>480679.23337572982</v>
      </c>
      <c r="AJ229" s="1">
        <f t="shared" si="187"/>
        <v>403529.58716710255</v>
      </c>
      <c r="AK229" s="1">
        <f t="shared" si="188"/>
        <v>78900.030360535893</v>
      </c>
      <c r="AL229" s="16">
        <f t="shared" si="239"/>
        <v>60.53108739518904</v>
      </c>
      <c r="AM229" s="16">
        <f t="shared" si="239"/>
        <v>25.874484587986011</v>
      </c>
      <c r="AN229" s="16">
        <f t="shared" si="239"/>
        <v>4.0942306509785613</v>
      </c>
      <c r="AO229" s="7">
        <f t="shared" si="208"/>
        <v>3.2120524307014944E-3</v>
      </c>
      <c r="AP229" s="7">
        <f t="shared" si="209"/>
        <v>4.9463193686916243E-3</v>
      </c>
      <c r="AQ229" s="7">
        <f t="shared" si="210"/>
        <v>3.5803442459510469E-3</v>
      </c>
      <c r="AR229" s="1">
        <f t="shared" si="230"/>
        <v>250199.40294739508</v>
      </c>
      <c r="AS229" s="1">
        <f t="shared" si="227"/>
        <v>214594.68465006334</v>
      </c>
      <c r="AT229" s="1">
        <f t="shared" si="228"/>
        <v>41043.924611106595</v>
      </c>
      <c r="AU229" s="1">
        <f t="shared" si="189"/>
        <v>50039.88058947902</v>
      </c>
      <c r="AV229" s="1">
        <f t="shared" si="190"/>
        <v>42918.936930012671</v>
      </c>
      <c r="AW229" s="1">
        <f t="shared" si="191"/>
        <v>8208.784922221319</v>
      </c>
      <c r="AX229" s="7">
        <f t="shared" si="235"/>
        <v>0.42094374433922499</v>
      </c>
      <c r="AY229" s="7">
        <f t="shared" si="235"/>
        <v>0.99</v>
      </c>
      <c r="AZ229" s="7">
        <f t="shared" si="236"/>
        <v>0.99</v>
      </c>
      <c r="BA229">
        <f t="shared" si="231"/>
        <v>0.50613941789237682</v>
      </c>
      <c r="BB229">
        <f t="shared" si="232"/>
        <v>1.7719363589832681E-2</v>
      </c>
      <c r="BC229">
        <f t="shared" si="232"/>
        <v>9.801E-2</v>
      </c>
      <c r="BD229">
        <f t="shared" si="232"/>
        <v>9.801E-2</v>
      </c>
      <c r="BE229">
        <f t="shared" si="233"/>
        <v>4433.3741907839476</v>
      </c>
      <c r="BF229">
        <f t="shared" si="233"/>
        <v>21032.425042552706</v>
      </c>
      <c r="BG229">
        <f t="shared" si="233"/>
        <v>4022.7150511345571</v>
      </c>
      <c r="BH229">
        <f t="shared" si="211"/>
        <v>6163.3062749118326</v>
      </c>
      <c r="BI229">
        <f t="shared" si="237"/>
        <v>77910.307470158979</v>
      </c>
      <c r="BJ229">
        <f t="shared" si="237"/>
        <v>144107.50182471517</v>
      </c>
      <c r="BK229" s="7">
        <f t="shared" si="234"/>
        <v>3.4797126068303957E-2</v>
      </c>
    </row>
    <row r="230" spans="1:63">
      <c r="A230">
        <f t="shared" si="192"/>
        <v>2184</v>
      </c>
      <c r="B230" s="4">
        <f t="shared" si="212"/>
        <v>1286.5032802250523</v>
      </c>
      <c r="C230" s="4">
        <f t="shared" si="213"/>
        <v>3572.4338581504194</v>
      </c>
      <c r="D230" s="4">
        <f t="shared" si="214"/>
        <v>6808.8970539818638</v>
      </c>
      <c r="E230" s="11">
        <f t="shared" si="193"/>
        <v>1.2974213452662717E-6</v>
      </c>
      <c r="F230" s="11">
        <f t="shared" si="194"/>
        <v>2.6010437736217044E-6</v>
      </c>
      <c r="G230" s="11">
        <f t="shared" si="195"/>
        <v>5.7426605691557241E-6</v>
      </c>
      <c r="H230" s="4">
        <f t="shared" si="215"/>
        <v>251100.91143561696</v>
      </c>
      <c r="I230" s="4">
        <f t="shared" si="216"/>
        <v>215919.52920893882</v>
      </c>
      <c r="J230" s="4">
        <f t="shared" si="217"/>
        <v>41222.825928159342</v>
      </c>
      <c r="K230" s="4">
        <f t="shared" si="183"/>
        <v>195180.93369469765</v>
      </c>
      <c r="L230" s="4">
        <f t="shared" si="184"/>
        <v>60440.455382070621</v>
      </c>
      <c r="M230" s="4">
        <f t="shared" si="185"/>
        <v>6054.2589499208407</v>
      </c>
      <c r="N230" s="11">
        <f t="shared" si="196"/>
        <v>3.6018579354952784E-3</v>
      </c>
      <c r="O230" s="11">
        <f t="shared" si="197"/>
        <v>6.1710892156936481E-3</v>
      </c>
      <c r="P230" s="11">
        <f t="shared" si="198"/>
        <v>4.3530094017092402E-3</v>
      </c>
      <c r="Q230" s="4">
        <f t="shared" si="199"/>
        <v>3881.5231372677968</v>
      </c>
      <c r="R230" s="4">
        <f t="shared" si="200"/>
        <v>12236.039623647834</v>
      </c>
      <c r="S230" s="4">
        <f t="shared" si="201"/>
        <v>2902.7521154047108</v>
      </c>
      <c r="T230" s="4">
        <f t="shared" si="218"/>
        <v>15.458020901142891</v>
      </c>
      <c r="U230" s="4">
        <f t="shared" si="219"/>
        <v>56.669443789900939</v>
      </c>
      <c r="V230" s="4">
        <f t="shared" si="220"/>
        <v>70.416135964658324</v>
      </c>
      <c r="W230" s="11">
        <f t="shared" si="202"/>
        <v>-1.219247815263802E-2</v>
      </c>
      <c r="X230" s="11">
        <f t="shared" si="203"/>
        <v>-1.3228699347321071E-2</v>
      </c>
      <c r="Y230" s="11">
        <f t="shared" si="204"/>
        <v>-1.2203590333800474E-2</v>
      </c>
      <c r="Z230" s="4">
        <f t="shared" si="229"/>
        <v>3351.4225967276252</v>
      </c>
      <c r="AA230" s="4">
        <f t="shared" si="221"/>
        <v>542.61749959171937</v>
      </c>
      <c r="AB230" s="4">
        <f t="shared" si="222"/>
        <v>55.995662884916065</v>
      </c>
      <c r="AC230" s="12">
        <f t="shared" si="223"/>
        <v>1.4782252130564326</v>
      </c>
      <c r="AD230" s="12">
        <f t="shared" si="224"/>
        <v>4.4029362265336296</v>
      </c>
      <c r="AE230" s="12">
        <f t="shared" si="225"/>
        <v>1.913818562338683</v>
      </c>
      <c r="AF230" s="11">
        <f t="shared" si="205"/>
        <v>-2.9039671966837322E-3</v>
      </c>
      <c r="AG230" s="11">
        <f t="shared" si="206"/>
        <v>2.0567434751257441E-3</v>
      </c>
      <c r="AH230" s="11">
        <f t="shared" si="207"/>
        <v>8.257041531207765E-4</v>
      </c>
      <c r="AI230" s="1">
        <f t="shared" si="186"/>
        <v>482651.19062763586</v>
      </c>
      <c r="AJ230" s="1">
        <f t="shared" si="187"/>
        <v>406095.56538040494</v>
      </c>
      <c r="AK230" s="1">
        <f t="shared" si="188"/>
        <v>79218.81224670363</v>
      </c>
      <c r="AL230" s="16">
        <f t="shared" si="239"/>
        <v>60.72357213132576</v>
      </c>
      <c r="AM230" s="16">
        <f t="shared" si="239"/>
        <v>26.001188217615752</v>
      </c>
      <c r="AN230" s="16">
        <f t="shared" si="239"/>
        <v>4.1087428185798602</v>
      </c>
      <c r="AO230" s="7">
        <f t="shared" si="208"/>
        <v>3.1799319063944794E-3</v>
      </c>
      <c r="AP230" s="7">
        <f t="shared" si="209"/>
        <v>4.8968561750047084E-3</v>
      </c>
      <c r="AQ230" s="7">
        <f t="shared" si="210"/>
        <v>3.5445408034915364E-3</v>
      </c>
      <c r="AR230" s="1">
        <f t="shared" si="230"/>
        <v>251100.91143561696</v>
      </c>
      <c r="AS230" s="1">
        <f t="shared" si="227"/>
        <v>215919.52920893882</v>
      </c>
      <c r="AT230" s="1">
        <f t="shared" si="228"/>
        <v>41222.825928159342</v>
      </c>
      <c r="AU230" s="1">
        <f t="shared" si="189"/>
        <v>50220.182287123396</v>
      </c>
      <c r="AV230" s="1">
        <f t="shared" si="190"/>
        <v>43183.905841787768</v>
      </c>
      <c r="AW230" s="1">
        <f t="shared" si="191"/>
        <v>8244.5651856318691</v>
      </c>
      <c r="AX230" s="7">
        <f t="shared" si="235"/>
        <v>0.42561788810381973</v>
      </c>
      <c r="AY230" s="7">
        <f t="shared" si="235"/>
        <v>0.99</v>
      </c>
      <c r="AZ230" s="7">
        <f t="shared" si="236"/>
        <v>0.99</v>
      </c>
      <c r="BA230">
        <f t="shared" si="231"/>
        <v>0.51114788870195971</v>
      </c>
      <c r="BB230">
        <f t="shared" si="232"/>
        <v>1.8115058667395562E-2</v>
      </c>
      <c r="BC230">
        <f t="shared" si="232"/>
        <v>9.801E-2</v>
      </c>
      <c r="BD230">
        <f t="shared" si="232"/>
        <v>9.801E-2</v>
      </c>
      <c r="BE230">
        <f t="shared" si="233"/>
        <v>4548.707742092698</v>
      </c>
      <c r="BF230">
        <f t="shared" si="233"/>
        <v>21162.273057768096</v>
      </c>
      <c r="BG230">
        <f t="shared" si="233"/>
        <v>4040.2491692188969</v>
      </c>
      <c r="BH230">
        <f t="shared" si="211"/>
        <v>6377.7716203575083</v>
      </c>
      <c r="BI230">
        <f t="shared" si="237"/>
        <v>78788.588306749676</v>
      </c>
      <c r="BJ230">
        <f t="shared" si="237"/>
        <v>145763.42368784128</v>
      </c>
      <c r="BK230" s="7">
        <f t="shared" si="234"/>
        <v>3.4750678344550118E-2</v>
      </c>
    </row>
    <row r="231" spans="1:63">
      <c r="A231">
        <f t="shared" si="192"/>
        <v>2185</v>
      </c>
      <c r="B231" s="4">
        <f t="shared" si="212"/>
        <v>1286.5048659050281</v>
      </c>
      <c r="C231" s="4">
        <f t="shared" si="213"/>
        <v>3572.4426856044206</v>
      </c>
      <c r="D231" s="4">
        <f t="shared" si="214"/>
        <v>6808.9342001072628</v>
      </c>
      <c r="E231" s="11">
        <f t="shared" si="193"/>
        <v>1.232550278002958E-6</v>
      </c>
      <c r="F231" s="11">
        <f t="shared" si="194"/>
        <v>2.4709915849406192E-6</v>
      </c>
      <c r="G231" s="11">
        <f t="shared" si="195"/>
        <v>5.4555275406979374E-6</v>
      </c>
      <c r="H231" s="4">
        <f t="shared" si="215"/>
        <v>251993.84284229536</v>
      </c>
      <c r="I231" s="4">
        <f t="shared" si="216"/>
        <v>217241.09893028083</v>
      </c>
      <c r="J231" s="4">
        <f t="shared" si="217"/>
        <v>41401.307310994394</v>
      </c>
      <c r="K231" s="4">
        <f t="shared" si="183"/>
        <v>195874.76854587969</v>
      </c>
      <c r="L231" s="4">
        <f t="shared" si="184"/>
        <v>60810.240512935161</v>
      </c>
      <c r="M231" s="4">
        <f t="shared" si="185"/>
        <v>6080.4387433120137</v>
      </c>
      <c r="N231" s="11">
        <f t="shared" si="196"/>
        <v>3.5548290401528071E-3</v>
      </c>
      <c r="O231" s="11">
        <f t="shared" si="197"/>
        <v>6.1181724811132376E-3</v>
      </c>
      <c r="P231" s="11">
        <f t="shared" si="198"/>
        <v>4.3241945228515988E-3</v>
      </c>
      <c r="Q231" s="4">
        <f t="shared" si="199"/>
        <v>3847.8324113704803</v>
      </c>
      <c r="R231" s="4">
        <f t="shared" si="200"/>
        <v>12148.074623335669</v>
      </c>
      <c r="S231" s="4">
        <f t="shared" si="201"/>
        <v>2879.7427127196925</v>
      </c>
      <c r="T231" s="4">
        <f t="shared" si="218"/>
        <v>15.269549319022685</v>
      </c>
      <c r="U231" s="4">
        <f t="shared" si="219"/>
        <v>55.919780755824426</v>
      </c>
      <c r="V231" s="4">
        <f t="shared" si="220"/>
        <v>69.556806288456443</v>
      </c>
      <c r="W231" s="11">
        <f t="shared" si="202"/>
        <v>-1.219247815263802E-2</v>
      </c>
      <c r="X231" s="11">
        <f t="shared" si="203"/>
        <v>-1.3228699347321071E-2</v>
      </c>
      <c r="Y231" s="11">
        <f t="shared" si="204"/>
        <v>-1.2203590333800474E-2</v>
      </c>
      <c r="Z231" s="4">
        <f t="shared" si="229"/>
        <v>3286.0992718580815</v>
      </c>
      <c r="AA231" s="4">
        <f t="shared" si="221"/>
        <v>539.85308158987959</v>
      </c>
      <c r="AB231" s="4">
        <f t="shared" si="222"/>
        <v>55.599279483663089</v>
      </c>
      <c r="AC231" s="12">
        <f t="shared" si="223"/>
        <v>1.4739324955284059</v>
      </c>
      <c r="AD231" s="12">
        <f t="shared" si="224"/>
        <v>4.4119919368889473</v>
      </c>
      <c r="AE231" s="12">
        <f t="shared" si="225"/>
        <v>1.9153988102739257</v>
      </c>
      <c r="AF231" s="11">
        <f t="shared" si="205"/>
        <v>-2.9039671966837322E-3</v>
      </c>
      <c r="AG231" s="11">
        <f t="shared" si="206"/>
        <v>2.0567434751257441E-3</v>
      </c>
      <c r="AH231" s="11">
        <f t="shared" si="207"/>
        <v>8.257041531207765E-4</v>
      </c>
      <c r="AI231" s="1">
        <f t="shared" si="186"/>
        <v>484606.25385199569</v>
      </c>
      <c r="AJ231" s="1">
        <f t="shared" si="187"/>
        <v>408669.91468415223</v>
      </c>
      <c r="AK231" s="1">
        <f t="shared" si="188"/>
        <v>79541.496207665143</v>
      </c>
      <c r="AL231" s="16">
        <f t="shared" si="239"/>
        <v>60.914737987571506</v>
      </c>
      <c r="AM231" s="16">
        <f t="shared" si="239"/>
        <v>26.127239055905836</v>
      </c>
      <c r="AN231" s="16">
        <f t="shared" si="239"/>
        <v>4.1231607890856541</v>
      </c>
      <c r="AO231" s="7">
        <f t="shared" si="208"/>
        <v>3.1481325873305346E-3</v>
      </c>
      <c r="AP231" s="7">
        <f t="shared" si="209"/>
        <v>4.847887613254661E-3</v>
      </c>
      <c r="AQ231" s="7">
        <f t="shared" si="210"/>
        <v>3.5090953954566208E-3</v>
      </c>
      <c r="AR231" s="1">
        <f t="shared" si="230"/>
        <v>251993.84284229536</v>
      </c>
      <c r="AS231" s="1">
        <f t="shared" si="227"/>
        <v>217241.09893028083</v>
      </c>
      <c r="AT231" s="1">
        <f t="shared" si="228"/>
        <v>41401.307310994394</v>
      </c>
      <c r="AU231" s="1">
        <f t="shared" si="189"/>
        <v>50398.768568459076</v>
      </c>
      <c r="AV231" s="1">
        <f t="shared" si="190"/>
        <v>43448.219786056172</v>
      </c>
      <c r="AW231" s="1">
        <f t="shared" si="191"/>
        <v>8280.2614621988796</v>
      </c>
      <c r="AX231" s="7">
        <f t="shared" si="235"/>
        <v>0.43029414579974146</v>
      </c>
      <c r="AY231" s="7">
        <f t="shared" si="235"/>
        <v>0.99</v>
      </c>
      <c r="AZ231" s="7">
        <f t="shared" si="236"/>
        <v>0.99</v>
      </c>
      <c r="BA231">
        <f t="shared" si="231"/>
        <v>0.5161562452660089</v>
      </c>
      <c r="BB231">
        <f t="shared" si="232"/>
        <v>1.8515305190952916E-2</v>
      </c>
      <c r="BC231">
        <f t="shared" si="232"/>
        <v>9.801E-2</v>
      </c>
      <c r="BD231">
        <f t="shared" si="232"/>
        <v>9.801E-2</v>
      </c>
      <c r="BE231">
        <f t="shared" si="233"/>
        <v>4665.7429064661246</v>
      </c>
      <c r="BF231">
        <f t="shared" si="233"/>
        <v>21291.800106156825</v>
      </c>
      <c r="BG231">
        <f t="shared" si="233"/>
        <v>4057.7421295505605</v>
      </c>
      <c r="BH231">
        <f t="shared" si="211"/>
        <v>6599.403510491552</v>
      </c>
      <c r="BI231">
        <f t="shared" si="237"/>
        <v>79676.747350444246</v>
      </c>
      <c r="BJ231">
        <f t="shared" si="237"/>
        <v>147438.2208493471</v>
      </c>
      <c r="BK231" s="7">
        <f t="shared" si="234"/>
        <v>3.4704245529958183E-2</v>
      </c>
    </row>
    <row r="232" spans="1:63">
      <c r="A232">
        <f t="shared" si="192"/>
        <v>2186</v>
      </c>
      <c r="B232" s="4">
        <f t="shared" si="212"/>
        <v>1286.5063723028616</v>
      </c>
      <c r="C232" s="4">
        <f t="shared" si="213"/>
        <v>3572.4510717064436</v>
      </c>
      <c r="D232" s="4">
        <f t="shared" si="214"/>
        <v>6808.969489118911</v>
      </c>
      <c r="E232" s="11">
        <f t="shared" si="193"/>
        <v>1.17092276410281E-6</v>
      </c>
      <c r="F232" s="11">
        <f t="shared" si="194"/>
        <v>2.3474420056935882E-6</v>
      </c>
      <c r="G232" s="11">
        <f t="shared" si="195"/>
        <v>5.1827511636630402E-6</v>
      </c>
      <c r="H232" s="4">
        <f t="shared" si="215"/>
        <v>252878.20505646584</v>
      </c>
      <c r="I232" s="4">
        <f t="shared" si="216"/>
        <v>218559.1875639479</v>
      </c>
      <c r="J232" s="4">
        <f t="shared" si="217"/>
        <v>41579.318446781224</v>
      </c>
      <c r="K232" s="4">
        <f t="shared" si="183"/>
        <v>196561.95297642471</v>
      </c>
      <c r="L232" s="4">
        <f t="shared" si="184"/>
        <v>61179.056949140882</v>
      </c>
      <c r="M232" s="4">
        <f t="shared" si="185"/>
        <v>6106.5508537271535</v>
      </c>
      <c r="N232" s="11">
        <f t="shared" si="196"/>
        <v>3.5082845822689279E-3</v>
      </c>
      <c r="O232" s="11">
        <f t="shared" si="197"/>
        <v>6.0650382747173825E-3</v>
      </c>
      <c r="P232" s="11">
        <f t="shared" si="198"/>
        <v>4.2944451079063306E-3</v>
      </c>
      <c r="Q232" s="4">
        <f t="shared" si="199"/>
        <v>3814.2569662667752</v>
      </c>
      <c r="R232" s="4">
        <f t="shared" si="200"/>
        <v>12060.103573154996</v>
      </c>
      <c r="S232" s="4">
        <f t="shared" si="201"/>
        <v>2856.8302950106358</v>
      </c>
      <c r="T232" s="4">
        <f t="shared" si="218"/>
        <v>15.083375672549872</v>
      </c>
      <c r="U232" s="4">
        <f t="shared" si="219"/>
        <v>55.180034788637514</v>
      </c>
      <c r="V232" s="4">
        <f t="shared" si="220"/>
        <v>68.707963519584609</v>
      </c>
      <c r="W232" s="11">
        <f t="shared" si="202"/>
        <v>-1.219247815263802E-2</v>
      </c>
      <c r="X232" s="11">
        <f t="shared" si="203"/>
        <v>-1.3228699347321071E-2</v>
      </c>
      <c r="Y232" s="11">
        <f t="shared" si="204"/>
        <v>-1.2203590333800474E-2</v>
      </c>
      <c r="Z232" s="4">
        <f t="shared" si="229"/>
        <v>3221.672669110103</v>
      </c>
      <c r="AA232" s="4">
        <f t="shared" si="221"/>
        <v>537.07442993254517</v>
      </c>
      <c r="AB232" s="4">
        <f t="shared" si="222"/>
        <v>55.20410230852179</v>
      </c>
      <c r="AC232" s="12">
        <f t="shared" si="223"/>
        <v>1.4696522439112651</v>
      </c>
      <c r="AD232" s="12">
        <f t="shared" si="224"/>
        <v>4.421066272517451</v>
      </c>
      <c r="AE232" s="12">
        <f t="shared" si="225"/>
        <v>1.9169803630264515</v>
      </c>
      <c r="AF232" s="11">
        <f t="shared" si="205"/>
        <v>-2.9039671966837322E-3</v>
      </c>
      <c r="AG232" s="11">
        <f t="shared" si="206"/>
        <v>2.0567434751257441E-3</v>
      </c>
      <c r="AH232" s="11">
        <f t="shared" si="207"/>
        <v>8.257041531207765E-4</v>
      </c>
      <c r="AI232" s="1">
        <f t="shared" si="186"/>
        <v>486544.39703525521</v>
      </c>
      <c r="AJ232" s="1">
        <f t="shared" si="187"/>
        <v>411251.14300179319</v>
      </c>
      <c r="AK232" s="1">
        <f t="shared" si="188"/>
        <v>79867.6080490975</v>
      </c>
      <c r="AL232" s="16">
        <f t="shared" si="239"/>
        <v>61.10458798256181</v>
      </c>
      <c r="AM232" s="16">
        <f t="shared" si="239"/>
        <v>26.252634355307631</v>
      </c>
      <c r="AN232" s="16">
        <f t="shared" si="239"/>
        <v>4.1374846679799644</v>
      </c>
      <c r="AO232" s="7">
        <f t="shared" si="208"/>
        <v>3.1166512614572294E-3</v>
      </c>
      <c r="AP232" s="7">
        <f t="shared" si="209"/>
        <v>4.799408737122114E-3</v>
      </c>
      <c r="AQ232" s="7">
        <f t="shared" si="210"/>
        <v>3.4740044415020547E-3</v>
      </c>
      <c r="AR232" s="1">
        <f t="shared" si="230"/>
        <v>252878.20505646584</v>
      </c>
      <c r="AS232" s="1">
        <f t="shared" si="227"/>
        <v>218559.1875639479</v>
      </c>
      <c r="AT232" s="1">
        <f t="shared" si="228"/>
        <v>41579.318446781224</v>
      </c>
      <c r="AU232" s="1">
        <f t="shared" si="189"/>
        <v>50575.64101129317</v>
      </c>
      <c r="AV232" s="1">
        <f t="shared" si="190"/>
        <v>43711.837512789585</v>
      </c>
      <c r="AW232" s="1">
        <f t="shared" si="191"/>
        <v>8315.8636893562452</v>
      </c>
      <c r="AX232" s="7">
        <f t="shared" si="235"/>
        <v>0.43497162940318279</v>
      </c>
      <c r="AY232" s="7">
        <f t="shared" si="235"/>
        <v>0.99</v>
      </c>
      <c r="AZ232" s="7">
        <f t="shared" si="236"/>
        <v>0.99</v>
      </c>
      <c r="BA232">
        <f t="shared" si="231"/>
        <v>0.52116344763430589</v>
      </c>
      <c r="BB232">
        <f t="shared" si="232"/>
        <v>1.8920031838565981E-2</v>
      </c>
      <c r="BC232">
        <f t="shared" si="232"/>
        <v>9.801E-2</v>
      </c>
      <c r="BD232">
        <f t="shared" si="232"/>
        <v>9.801E-2</v>
      </c>
      <c r="BE232">
        <f t="shared" si="233"/>
        <v>4784.4636909477504</v>
      </c>
      <c r="BF232">
        <f t="shared" si="233"/>
        <v>21420.985973142535</v>
      </c>
      <c r="BG232">
        <f t="shared" si="233"/>
        <v>4075.1890009690278</v>
      </c>
      <c r="BH232">
        <f t="shared" si="211"/>
        <v>6828.4308302709187</v>
      </c>
      <c r="BI232">
        <f t="shared" si="237"/>
        <v>80574.901216386046</v>
      </c>
      <c r="BJ232">
        <f t="shared" si="237"/>
        <v>149132.12439271584</v>
      </c>
      <c r="BK232" s="7">
        <f t="shared" si="234"/>
        <v>3.4657866420886502E-2</v>
      </c>
    </row>
    <row r="233" spans="1:63">
      <c r="A233">
        <f t="shared" si="192"/>
        <v>2187</v>
      </c>
      <c r="B233" s="4">
        <f t="shared" si="212"/>
        <v>1286.5078033824793</v>
      </c>
      <c r="C233" s="4">
        <f t="shared" si="213"/>
        <v>3572.4590385220672</v>
      </c>
      <c r="D233" s="4">
        <f t="shared" si="214"/>
        <v>6809.0030138537268</v>
      </c>
      <c r="E233" s="11">
        <f t="shared" si="193"/>
        <v>1.1123766258976694E-6</v>
      </c>
      <c r="F233" s="11">
        <f t="shared" si="194"/>
        <v>2.2300699054089086E-6</v>
      </c>
      <c r="G233" s="11">
        <f t="shared" si="195"/>
        <v>4.9236136054798881E-6</v>
      </c>
      <c r="H233" s="4">
        <f t="shared" si="215"/>
        <v>253754.0080711472</v>
      </c>
      <c r="I233" s="4">
        <f t="shared" si="216"/>
        <v>219873.60162123019</v>
      </c>
      <c r="J233" s="4">
        <f t="shared" si="217"/>
        <v>41756.812900025645</v>
      </c>
      <c r="K233" s="4">
        <f t="shared" si="183"/>
        <v>197242.4942965589</v>
      </c>
      <c r="L233" s="4">
        <f t="shared" si="184"/>
        <v>61546.850292842624</v>
      </c>
      <c r="M233" s="4">
        <f t="shared" si="185"/>
        <v>6132.5884002498524</v>
      </c>
      <c r="N233" s="11">
        <f t="shared" si="196"/>
        <v>3.4622230285623612E-3</v>
      </c>
      <c r="O233" s="11">
        <f t="shared" si="197"/>
        <v>6.0117524205627326E-3</v>
      </c>
      <c r="P233" s="11">
        <f t="shared" si="198"/>
        <v>4.2638712337599305E-3</v>
      </c>
      <c r="Q233" s="4">
        <f t="shared" si="199"/>
        <v>3780.8007239829053</v>
      </c>
      <c r="R233" s="4">
        <f t="shared" si="200"/>
        <v>11972.134032491884</v>
      </c>
      <c r="S233" s="4">
        <f t="shared" si="201"/>
        <v>2834.013164624942</v>
      </c>
      <c r="T233" s="4">
        <f t="shared" si="218"/>
        <v>14.899471944194277</v>
      </c>
      <c r="U233" s="4">
        <f t="shared" si="219"/>
        <v>54.450074698443913</v>
      </c>
      <c r="V233" s="4">
        <f t="shared" si="220"/>
        <v>67.869479680121884</v>
      </c>
      <c r="W233" s="11">
        <f t="shared" si="202"/>
        <v>-1.219247815263802E-2</v>
      </c>
      <c r="X233" s="11">
        <f t="shared" si="203"/>
        <v>-1.3228699347321071E-2</v>
      </c>
      <c r="Y233" s="11">
        <f t="shared" si="204"/>
        <v>-1.2203590333800474E-2</v>
      </c>
      <c r="Z233" s="4">
        <f t="shared" si="229"/>
        <v>3158.1428713104215</v>
      </c>
      <c r="AA233" s="4">
        <f t="shared" si="221"/>
        <v>534.28179662595142</v>
      </c>
      <c r="AB233" s="4">
        <f t="shared" si="222"/>
        <v>54.810095345705044</v>
      </c>
      <c r="AC233" s="12">
        <f t="shared" si="223"/>
        <v>1.4653844220044141</v>
      </c>
      <c r="AD233" s="12">
        <f t="shared" si="224"/>
        <v>4.4301592717265494</v>
      </c>
      <c r="AE233" s="12">
        <f t="shared" si="225"/>
        <v>1.9185632216736535</v>
      </c>
      <c r="AF233" s="11">
        <f t="shared" si="205"/>
        <v>-2.9039671966837322E-3</v>
      </c>
      <c r="AG233" s="11">
        <f t="shared" si="206"/>
        <v>2.0567434751257441E-3</v>
      </c>
      <c r="AH233" s="11">
        <f t="shared" si="207"/>
        <v>8.257041531207765E-4</v>
      </c>
      <c r="AI233" s="1">
        <f t="shared" si="186"/>
        <v>488465.59834302287</v>
      </c>
      <c r="AJ233" s="1">
        <f t="shared" si="187"/>
        <v>413837.86621440348</v>
      </c>
      <c r="AK233" s="1">
        <f t="shared" si="188"/>
        <v>80196.710933544004</v>
      </c>
      <c r="AL233" s="16">
        <f t="shared" si="239"/>
        <v>61.293125256866318</v>
      </c>
      <c r="AM233" s="16">
        <f t="shared" si="239"/>
        <v>26.377371506777994</v>
      </c>
      <c r="AN233" s="16">
        <f t="shared" si="239"/>
        <v>4.1517145716920414</v>
      </c>
      <c r="AO233" s="7">
        <f t="shared" si="208"/>
        <v>3.085484748842657E-3</v>
      </c>
      <c r="AP233" s="7">
        <f t="shared" si="209"/>
        <v>4.7514146497508927E-3</v>
      </c>
      <c r="AQ233" s="7">
        <f t="shared" si="210"/>
        <v>3.4392643970870343E-3</v>
      </c>
      <c r="AR233" s="1">
        <f t="shared" si="230"/>
        <v>253754.0080711472</v>
      </c>
      <c r="AS233" s="1">
        <f t="shared" si="227"/>
        <v>219873.60162123019</v>
      </c>
      <c r="AT233" s="1">
        <f t="shared" si="228"/>
        <v>41756.812900025645</v>
      </c>
      <c r="AU233" s="1">
        <f t="shared" si="189"/>
        <v>50750.801614229444</v>
      </c>
      <c r="AV233" s="1">
        <f t="shared" si="190"/>
        <v>43974.720324246038</v>
      </c>
      <c r="AW233" s="1">
        <f t="shared" si="191"/>
        <v>8351.3625800051286</v>
      </c>
      <c r="AX233" s="7">
        <f t="shared" si="235"/>
        <v>0.43964946126850007</v>
      </c>
      <c r="AY233" s="7">
        <f t="shared" si="235"/>
        <v>0.99</v>
      </c>
      <c r="AZ233" s="7">
        <f t="shared" si="236"/>
        <v>0.99</v>
      </c>
      <c r="BA233">
        <f t="shared" si="231"/>
        <v>0.52616847077539242</v>
      </c>
      <c r="BB233">
        <f t="shared" si="232"/>
        <v>1.9329164879368237E-2</v>
      </c>
      <c r="BC233">
        <f t="shared" si="232"/>
        <v>9.801E-2</v>
      </c>
      <c r="BD233">
        <f t="shared" si="232"/>
        <v>9.801E-2</v>
      </c>
      <c r="BE233">
        <f t="shared" si="233"/>
        <v>4904.8530608077426</v>
      </c>
      <c r="BF233">
        <f t="shared" si="233"/>
        <v>21549.811694896773</v>
      </c>
      <c r="BG233">
        <f t="shared" si="233"/>
        <v>4092.5852323315135</v>
      </c>
      <c r="BH233">
        <f t="shared" si="211"/>
        <v>7065.0896738507117</v>
      </c>
      <c r="BI233">
        <f t="shared" si="237"/>
        <v>81483.167489388099</v>
      </c>
      <c r="BJ233">
        <f t="shared" si="237"/>
        <v>150845.36711817546</v>
      </c>
      <c r="BK233" s="7">
        <f t="shared" si="234"/>
        <v>3.4611576083391798E-2</v>
      </c>
    </row>
    <row r="234" spans="1:63">
      <c r="A234">
        <f t="shared" si="192"/>
        <v>2188</v>
      </c>
      <c r="B234" s="4">
        <f t="shared" si="212"/>
        <v>1286.5091629096285</v>
      </c>
      <c r="C234" s="4">
        <f t="shared" si="213"/>
        <v>3572.4666070137878</v>
      </c>
      <c r="D234" s="4">
        <f t="shared" si="214"/>
        <v>6809.0348625086117</v>
      </c>
      <c r="E234" s="11">
        <f t="shared" si="193"/>
        <v>1.0567577946027859E-6</v>
      </c>
      <c r="F234" s="11">
        <f t="shared" si="194"/>
        <v>2.118566410138463E-6</v>
      </c>
      <c r="G234" s="11">
        <f t="shared" si="195"/>
        <v>4.6774329252058936E-6</v>
      </c>
      <c r="H234" s="4">
        <f t="shared" si="215"/>
        <v>254621.26406094752</v>
      </c>
      <c r="I234" s="4">
        <f t="shared" si="216"/>
        <v>221184.15951826968</v>
      </c>
      <c r="J234" s="4">
        <f t="shared" si="217"/>
        <v>41933.747832618472</v>
      </c>
      <c r="K234" s="4">
        <f t="shared" si="183"/>
        <v>197916.40153194428</v>
      </c>
      <c r="L234" s="4">
        <f t="shared" si="184"/>
        <v>61913.569488381232</v>
      </c>
      <c r="M234" s="4">
        <f t="shared" si="185"/>
        <v>6158.5450330869762</v>
      </c>
      <c r="N234" s="11">
        <f t="shared" si="196"/>
        <v>3.4166432430740024E-3</v>
      </c>
      <c r="O234" s="11">
        <f t="shared" si="197"/>
        <v>5.9583746981972663E-3</v>
      </c>
      <c r="P234" s="11">
        <f t="shared" si="198"/>
        <v>4.2325737752213488E-3</v>
      </c>
      <c r="Q234" s="4">
        <f t="shared" si="199"/>
        <v>3747.4675030327376</v>
      </c>
      <c r="R234" s="4">
        <f t="shared" si="200"/>
        <v>11884.17424656078</v>
      </c>
      <c r="S234" s="4">
        <f t="shared" si="201"/>
        <v>2811.2899641830058</v>
      </c>
      <c r="T234" s="4">
        <f t="shared" si="218"/>
        <v>14.717810458028845</v>
      </c>
      <c r="U234" s="4">
        <f t="shared" si="219"/>
        <v>53.729771030819023</v>
      </c>
      <c r="V234" s="4">
        <f t="shared" si="220"/>
        <v>67.041228353937484</v>
      </c>
      <c r="W234" s="11">
        <f t="shared" si="202"/>
        <v>-1.219247815263802E-2</v>
      </c>
      <c r="X234" s="11">
        <f t="shared" si="203"/>
        <v>-1.3228699347321071E-2</v>
      </c>
      <c r="Y234" s="11">
        <f t="shared" si="204"/>
        <v>-1.2203590333800474E-2</v>
      </c>
      <c r="Z234" s="4">
        <f t="shared" si="229"/>
        <v>3095.5094912915315</v>
      </c>
      <c r="AA234" s="4">
        <f t="shared" si="221"/>
        <v>531.47547094138713</v>
      </c>
      <c r="AB234" s="4">
        <f t="shared" si="222"/>
        <v>54.417229736108617</v>
      </c>
      <c r="AC234" s="12">
        <f t="shared" si="223"/>
        <v>1.4611289937123819</v>
      </c>
      <c r="AD234" s="12">
        <f t="shared" si="224"/>
        <v>4.4392709729024409</v>
      </c>
      <c r="AE234" s="12">
        <f t="shared" si="225"/>
        <v>1.9201473872938142</v>
      </c>
      <c r="AF234" s="11">
        <f t="shared" si="205"/>
        <v>-2.9039671966837322E-3</v>
      </c>
      <c r="AG234" s="11">
        <f t="shared" si="206"/>
        <v>2.0567434751257441E-3</v>
      </c>
      <c r="AH234" s="11">
        <f t="shared" si="207"/>
        <v>8.257041531207765E-4</v>
      </c>
      <c r="AI234" s="1">
        <f t="shared" si="186"/>
        <v>490369.84012295003</v>
      </c>
      <c r="AJ234" s="1">
        <f t="shared" si="187"/>
        <v>416428.79991720919</v>
      </c>
      <c r="AK234" s="1">
        <f t="shared" si="188"/>
        <v>80528.402420194732</v>
      </c>
      <c r="AL234" s="16">
        <f t="shared" si="239"/>
        <v>61.480353070023398</v>
      </c>
      <c r="AM234" s="16">
        <f t="shared" si="239"/>
        <v>26.501448037883229</v>
      </c>
      <c r="AN234" s="16">
        <f t="shared" si="239"/>
        <v>4.165850627364196</v>
      </c>
      <c r="AO234" s="7">
        <f t="shared" si="208"/>
        <v>3.0546299013542305E-3</v>
      </c>
      <c r="AP234" s="7">
        <f t="shared" si="209"/>
        <v>4.7039005032533839E-3</v>
      </c>
      <c r="AQ234" s="7">
        <f t="shared" si="210"/>
        <v>3.4048717531161639E-3</v>
      </c>
      <c r="AR234" s="1">
        <f t="shared" si="230"/>
        <v>254621.26406094752</v>
      </c>
      <c r="AS234" s="1">
        <f t="shared" si="227"/>
        <v>221184.15951826968</v>
      </c>
      <c r="AT234" s="1">
        <f t="shared" si="228"/>
        <v>41933.747832618472</v>
      </c>
      <c r="AU234" s="1">
        <f t="shared" si="189"/>
        <v>50924.252812189508</v>
      </c>
      <c r="AV234" s="1">
        <f t="shared" si="190"/>
        <v>44236.83190365394</v>
      </c>
      <c r="AW234" s="1">
        <f t="shared" si="191"/>
        <v>8386.7495665236947</v>
      </c>
      <c r="AX234" s="7">
        <f t="shared" si="235"/>
        <v>0.44432677685715805</v>
      </c>
      <c r="AY234" s="7">
        <f t="shared" si="235"/>
        <v>0.99</v>
      </c>
      <c r="AZ234" s="7">
        <f t="shared" si="236"/>
        <v>0.99</v>
      </c>
      <c r="BA234">
        <f t="shared" si="231"/>
        <v>0.5311703059591919</v>
      </c>
      <c r="BB234">
        <f t="shared" si="232"/>
        <v>1.9742628463227073E-2</v>
      </c>
      <c r="BC234">
        <f t="shared" si="232"/>
        <v>9.801E-2</v>
      </c>
      <c r="BD234">
        <f t="shared" si="232"/>
        <v>9.801E-2</v>
      </c>
      <c r="BE234">
        <f t="shared" si="233"/>
        <v>5026.8930151925188</v>
      </c>
      <c r="BF234">
        <f t="shared" si="233"/>
        <v>21678.25947438561</v>
      </c>
      <c r="BG234">
        <f t="shared" si="233"/>
        <v>4109.9266250749361</v>
      </c>
      <c r="BH234">
        <f t="shared" si="211"/>
        <v>7309.6235626331818</v>
      </c>
      <c r="BI234">
        <f t="shared" si="237"/>
        <v>82401.664759891049</v>
      </c>
      <c r="BJ234">
        <f t="shared" si="237"/>
        <v>152578.1836216677</v>
      </c>
      <c r="BK234" s="7">
        <f t="shared" si="234"/>
        <v>3.4565406620846922E-2</v>
      </c>
    </row>
    <row r="235" spans="1:63">
      <c r="A235">
        <f t="shared" si="192"/>
        <v>2189</v>
      </c>
      <c r="B235" s="4">
        <f t="shared" si="212"/>
        <v>1286.5104544617848</v>
      </c>
      <c r="C235" s="4">
        <f t="shared" si="213"/>
        <v>3572.4737970961546</v>
      </c>
      <c r="D235" s="4">
        <f t="shared" si="214"/>
        <v>6809.0651188722741</v>
      </c>
      <c r="E235" s="11">
        <f t="shared" si="193"/>
        <v>1.0039199048726466E-6</v>
      </c>
      <c r="F235" s="11">
        <f t="shared" si="194"/>
        <v>2.0126380896315397E-6</v>
      </c>
      <c r="G235" s="11">
        <f t="shared" si="195"/>
        <v>4.4435612789455984E-6</v>
      </c>
      <c r="H235" s="4">
        <f t="shared" si="215"/>
        <v>255479.98730149234</v>
      </c>
      <c r="I235" s="4">
        <f t="shared" si="216"/>
        <v>222490.69078109524</v>
      </c>
      <c r="J235" s="4">
        <f t="shared" si="217"/>
        <v>42110.083743416508</v>
      </c>
      <c r="K235" s="4">
        <f t="shared" si="183"/>
        <v>198583.68536023525</v>
      </c>
      <c r="L235" s="4">
        <f t="shared" si="184"/>
        <v>62279.166599330776</v>
      </c>
      <c r="M235" s="4">
        <f t="shared" si="185"/>
        <v>6184.4148951817979</v>
      </c>
      <c r="N235" s="11">
        <f t="shared" si="196"/>
        <v>3.3715438595585123E-3</v>
      </c>
      <c r="O235" s="11">
        <f t="shared" si="197"/>
        <v>5.9049593485018814E-3</v>
      </c>
      <c r="P235" s="11">
        <f t="shared" si="198"/>
        <v>4.2006451127392097E-3</v>
      </c>
      <c r="Q235" s="4">
        <f t="shared" si="199"/>
        <v>3714.2610183137344</v>
      </c>
      <c r="R235" s="4">
        <f t="shared" si="200"/>
        <v>11796.233054316768</v>
      </c>
      <c r="S235" s="4">
        <f t="shared" si="201"/>
        <v>2788.6596411013138</v>
      </c>
      <c r="T235" s="4">
        <f t="shared" si="218"/>
        <v>14.538363875564661</v>
      </c>
      <c r="U235" s="4">
        <f t="shared" si="219"/>
        <v>53.018996043851914</v>
      </c>
      <c r="V235" s="4">
        <f t="shared" si="220"/>
        <v>66.223084667631255</v>
      </c>
      <c r="W235" s="11">
        <f t="shared" si="202"/>
        <v>-1.219247815263802E-2</v>
      </c>
      <c r="X235" s="11">
        <f t="shared" si="203"/>
        <v>-1.3228699347321071E-2</v>
      </c>
      <c r="Y235" s="11">
        <f t="shared" si="204"/>
        <v>-1.2203590333800474E-2</v>
      </c>
      <c r="Z235" s="4">
        <f t="shared" si="229"/>
        <v>3033.7716730434272</v>
      </c>
      <c r="AA235" s="4">
        <f t="shared" si="221"/>
        <v>528.65577528687572</v>
      </c>
      <c r="AB235" s="4">
        <f t="shared" si="222"/>
        <v>54.025483058747163</v>
      </c>
      <c r="AC235" s="12">
        <f t="shared" si="223"/>
        <v>1.4568859230445177</v>
      </c>
      <c r="AD235" s="12">
        <f t="shared" si="224"/>
        <v>4.4484014145102728</v>
      </c>
      <c r="AE235" s="12">
        <f t="shared" si="225"/>
        <v>1.9217328609661066</v>
      </c>
      <c r="AF235" s="11">
        <f t="shared" si="205"/>
        <v>-2.9039671966837322E-3</v>
      </c>
      <c r="AG235" s="11">
        <f t="shared" si="206"/>
        <v>2.0567434751257441E-3</v>
      </c>
      <c r="AH235" s="11">
        <f t="shared" si="207"/>
        <v>8.257041531207765E-4</v>
      </c>
      <c r="AI235" s="1">
        <f t="shared" si="186"/>
        <v>492257.10892284458</v>
      </c>
      <c r="AJ235" s="1">
        <f t="shared" si="187"/>
        <v>419022.75182914222</v>
      </c>
      <c r="AK235" s="1">
        <f t="shared" si="188"/>
        <v>80862.311744698949</v>
      </c>
      <c r="AL235" s="16">
        <f t="shared" si="239"/>
        <v>61.666274797608573</v>
      </c>
      <c r="AM235" s="16">
        <f t="shared" si="239"/>
        <v>26.624861610897945</v>
      </c>
      <c r="AN235" s="16">
        <f t="shared" si="239"/>
        <v>4.1798929726217207</v>
      </c>
      <c r="AO235" s="7">
        <f t="shared" si="208"/>
        <v>3.0240836023406881E-3</v>
      </c>
      <c r="AP235" s="7">
        <f t="shared" si="209"/>
        <v>4.65686149822085E-3</v>
      </c>
      <c r="AQ235" s="7">
        <f t="shared" si="210"/>
        <v>3.3708230355850022E-3</v>
      </c>
      <c r="AR235" s="1">
        <f t="shared" si="230"/>
        <v>255479.98730149234</v>
      </c>
      <c r="AS235" s="1">
        <f t="shared" si="227"/>
        <v>222490.69078109524</v>
      </c>
      <c r="AT235" s="1">
        <f t="shared" si="228"/>
        <v>42110.083743416508</v>
      </c>
      <c r="AU235" s="1">
        <f t="shared" si="189"/>
        <v>51095.997460298473</v>
      </c>
      <c r="AV235" s="1">
        <f t="shared" si="190"/>
        <v>44498.138156219051</v>
      </c>
      <c r="AW235" s="1">
        <f t="shared" si="191"/>
        <v>8422.0167486833016</v>
      </c>
      <c r="AX235" s="7">
        <f t="shared" si="235"/>
        <v>0.44900272295233895</v>
      </c>
      <c r="AY235" s="7">
        <f t="shared" si="235"/>
        <v>0.99</v>
      </c>
      <c r="AZ235" s="7">
        <f t="shared" si="236"/>
        <v>0.99</v>
      </c>
      <c r="BA235">
        <f t="shared" si="231"/>
        <v>0.53616795920238181</v>
      </c>
      <c r="BB235">
        <f t="shared" si="232"/>
        <v>2.0160344521861485E-2</v>
      </c>
      <c r="BC235">
        <f t="shared" si="232"/>
        <v>9.801E-2</v>
      </c>
      <c r="BD235">
        <f t="shared" si="232"/>
        <v>9.801E-2</v>
      </c>
      <c r="BE235">
        <f t="shared" si="233"/>
        <v>5150.5645624388826</v>
      </c>
      <c r="BF235">
        <f t="shared" si="233"/>
        <v>21806.312603455146</v>
      </c>
      <c r="BG235">
        <f t="shared" si="233"/>
        <v>4127.209307692252</v>
      </c>
      <c r="BH235">
        <f t="shared" si="211"/>
        <v>7562.2836733209215</v>
      </c>
      <c r="BI235">
        <f t="shared" si="237"/>
        <v>83330.512658735941</v>
      </c>
      <c r="BJ235">
        <f t="shared" si="237"/>
        <v>154330.81037202338</v>
      </c>
      <c r="BK235" s="7">
        <f t="shared" si="234"/>
        <v>3.4519387119865436E-2</v>
      </c>
    </row>
    <row r="236" spans="1:63">
      <c r="A236">
        <f t="shared" si="192"/>
        <v>2190</v>
      </c>
      <c r="B236" s="4">
        <f t="shared" si="212"/>
        <v>1286.5116814375651</v>
      </c>
      <c r="C236" s="4">
        <f t="shared" si="213"/>
        <v>3572.4806276881509</v>
      </c>
      <c r="D236" s="4">
        <f t="shared" si="214"/>
        <v>6809.0938625454764</v>
      </c>
      <c r="E236" s="11">
        <f t="shared" si="193"/>
        <v>9.5372390962901417E-7</v>
      </c>
      <c r="F236" s="11">
        <f t="shared" si="194"/>
        <v>1.9120061851499625E-6</v>
      </c>
      <c r="G236" s="11">
        <f t="shared" si="195"/>
        <v>4.2213832149983184E-6</v>
      </c>
      <c r="H236" s="4">
        <f t="shared" si="215"/>
        <v>256330.1941867125</v>
      </c>
      <c r="I236" s="4">
        <f t="shared" si="216"/>
        <v>223793.03530810881</v>
      </c>
      <c r="J236" s="4">
        <f t="shared" si="217"/>
        <v>42285.78422618434</v>
      </c>
      <c r="K236" s="4">
        <f t="shared" si="183"/>
        <v>199244.35812373328</v>
      </c>
      <c r="L236" s="4">
        <f t="shared" si="184"/>
        <v>62643.59660165081</v>
      </c>
      <c r="M236" s="4">
        <f t="shared" si="185"/>
        <v>6210.1925865325702</v>
      </c>
      <c r="N236" s="11">
        <f t="shared" si="196"/>
        <v>3.3269236709931871E-3</v>
      </c>
      <c r="O236" s="11">
        <f t="shared" si="197"/>
        <v>5.8515555396649876E-3</v>
      </c>
      <c r="P236" s="11">
        <f t="shared" si="198"/>
        <v>4.168169792562848E-3</v>
      </c>
      <c r="Q236" s="4">
        <f t="shared" si="199"/>
        <v>3681.1848825080497</v>
      </c>
      <c r="R236" s="4">
        <f t="shared" si="200"/>
        <v>11708.319804683435</v>
      </c>
      <c r="S236" s="4">
        <f t="shared" si="201"/>
        <v>2766.1214152113712</v>
      </c>
      <c r="T236" s="4">
        <f t="shared" si="218"/>
        <v>14.361105191636737</v>
      </c>
      <c r="U236" s="4">
        <f t="shared" si="219"/>
        <v>52.317623685490993</v>
      </c>
      <c r="V236" s="4">
        <f t="shared" si="220"/>
        <v>65.414925271706906</v>
      </c>
      <c r="W236" s="11">
        <f t="shared" si="202"/>
        <v>-1.219247815263802E-2</v>
      </c>
      <c r="X236" s="11">
        <f t="shared" si="203"/>
        <v>-1.3228699347321071E-2</v>
      </c>
      <c r="Y236" s="11">
        <f t="shared" si="204"/>
        <v>-1.2203590333800474E-2</v>
      </c>
      <c r="Z236" s="4">
        <f t="shared" si="229"/>
        <v>2972.9281161329395</v>
      </c>
      <c r="AA236" s="4">
        <f t="shared" si="221"/>
        <v>525.82306142990217</v>
      </c>
      <c r="AB236" s="4">
        <f t="shared" si="222"/>
        <v>53.634838675204193</v>
      </c>
      <c r="AC236" s="12">
        <f t="shared" si="223"/>
        <v>1.452655174114686</v>
      </c>
      <c r="AD236" s="12">
        <f t="shared" si="224"/>
        <v>4.4575506350943073</v>
      </c>
      <c r="AE236" s="12">
        <f t="shared" si="225"/>
        <v>1.9233196437705951</v>
      </c>
      <c r="AF236" s="11">
        <f t="shared" si="205"/>
        <v>-2.9039671966837322E-3</v>
      </c>
      <c r="AG236" s="11">
        <f t="shared" si="206"/>
        <v>2.0567434751257441E-3</v>
      </c>
      <c r="AH236" s="11">
        <f t="shared" si="207"/>
        <v>8.257041531207765E-4</v>
      </c>
      <c r="AI236" s="1">
        <f t="shared" si="186"/>
        <v>494127.39549085859</v>
      </c>
      <c r="AJ236" s="1">
        <f t="shared" si="187"/>
        <v>421618.61480244703</v>
      </c>
      <c r="AK236" s="1">
        <f t="shared" si="188"/>
        <v>81198.097318912362</v>
      </c>
      <c r="AL236" s="16">
        <f t="shared" si="239"/>
        <v>61.850893928337122</v>
      </c>
      <c r="AM236" s="16">
        <f t="shared" si="239"/>
        <v>26.747610020899877</v>
      </c>
      <c r="AN236" s="16">
        <f t="shared" si="239"/>
        <v>4.1938417553449305</v>
      </c>
      <c r="AO236" s="7">
        <f t="shared" si="208"/>
        <v>2.9938427663172814E-3</v>
      </c>
      <c r="AP236" s="7">
        <f t="shared" si="209"/>
        <v>4.6102928832386413E-3</v>
      </c>
      <c r="AQ236" s="7">
        <f t="shared" si="210"/>
        <v>3.337114805229152E-3</v>
      </c>
      <c r="AR236" s="1">
        <f t="shared" si="230"/>
        <v>256330.1941867125</v>
      </c>
      <c r="AS236" s="1">
        <f t="shared" si="227"/>
        <v>223793.03530810881</v>
      </c>
      <c r="AT236" s="1">
        <f t="shared" si="228"/>
        <v>42285.78422618434</v>
      </c>
      <c r="AU236" s="1">
        <f t="shared" si="189"/>
        <v>51266.038837342501</v>
      </c>
      <c r="AV236" s="1">
        <f t="shared" si="190"/>
        <v>44758.607061621762</v>
      </c>
      <c r="AW236" s="1">
        <f t="shared" si="191"/>
        <v>8457.1568452368683</v>
      </c>
      <c r="AX236" s="7">
        <f t="shared" si="235"/>
        <v>0.45367645880702584</v>
      </c>
      <c r="AY236" s="7">
        <f t="shared" si="235"/>
        <v>0.99</v>
      </c>
      <c r="AZ236" s="7">
        <f t="shared" si="236"/>
        <v>0.99</v>
      </c>
      <c r="BA236">
        <f t="shared" si="231"/>
        <v>0.54116045168844307</v>
      </c>
      <c r="BB236">
        <f t="shared" si="232"/>
        <v>2.0582232927568302E-2</v>
      </c>
      <c r="BC236">
        <f t="shared" si="232"/>
        <v>9.801E-2</v>
      </c>
      <c r="BD236">
        <f t="shared" si="232"/>
        <v>9.801E-2</v>
      </c>
      <c r="BE236">
        <f t="shared" si="233"/>
        <v>5275.8477631197311</v>
      </c>
      <c r="BF236">
        <f t="shared" si="233"/>
        <v>21933.955390547744</v>
      </c>
      <c r="BG236">
        <f t="shared" si="233"/>
        <v>4144.4297120083274</v>
      </c>
      <c r="BH236">
        <f t="shared" si="211"/>
        <v>7823.3290709505245</v>
      </c>
      <c r="BI236">
        <f t="shared" si="237"/>
        <v>84269.831890803602</v>
      </c>
      <c r="BJ236">
        <f t="shared" si="237"/>
        <v>156103.48578628633</v>
      </c>
      <c r="BK236" s="7">
        <f t="shared" si="234"/>
        <v>3.4473544078908097E-2</v>
      </c>
    </row>
    <row r="237" spans="1:63">
      <c r="A237">
        <f t="shared" si="192"/>
        <v>2191</v>
      </c>
      <c r="B237" s="4">
        <f t="shared" si="212"/>
        <v>1286.5128470656682</v>
      </c>
      <c r="C237" s="4">
        <f t="shared" si="213"/>
        <v>3572.4871167629549</v>
      </c>
      <c r="D237" s="4">
        <f t="shared" si="214"/>
        <v>6809.1211691502895</v>
      </c>
      <c r="E237" s="11">
        <f t="shared" si="193"/>
        <v>9.0603771414756341E-7</v>
      </c>
      <c r="F237" s="11">
        <f t="shared" si="194"/>
        <v>1.8164058758924643E-6</v>
      </c>
      <c r="G237" s="11">
        <f t="shared" si="195"/>
        <v>4.0103140542484025E-6</v>
      </c>
      <c r="H237" s="4">
        <f t="shared" si="215"/>
        <v>257171.90317924487</v>
      </c>
      <c r="I237" s="4">
        <f t="shared" si="216"/>
        <v>225091.04268608679</v>
      </c>
      <c r="J237" s="4">
        <f t="shared" si="217"/>
        <v>42460.815744758009</v>
      </c>
      <c r="K237" s="4">
        <f t="shared" si="183"/>
        <v>199898.43379008083</v>
      </c>
      <c r="L237" s="4">
        <f t="shared" si="184"/>
        <v>63006.817191839924</v>
      </c>
      <c r="M237" s="4">
        <f t="shared" si="185"/>
        <v>6235.8731310485246</v>
      </c>
      <c r="N237" s="11">
        <f t="shared" si="196"/>
        <v>3.2827813670956996E-3</v>
      </c>
      <c r="O237" s="11">
        <f t="shared" si="197"/>
        <v>5.798207796062993E-3</v>
      </c>
      <c r="P237" s="11">
        <f t="shared" si="198"/>
        <v>4.1352251412694052E-3</v>
      </c>
      <c r="Q237" s="4">
        <f t="shared" si="199"/>
        <v>3648.2426065270101</v>
      </c>
      <c r="R237" s="4">
        <f t="shared" si="200"/>
        <v>11620.444280400417</v>
      </c>
      <c r="S237" s="4">
        <f t="shared" si="201"/>
        <v>2743.6747492268851</v>
      </c>
      <c r="T237" s="4">
        <f t="shared" si="218"/>
        <v>14.18600773033997</v>
      </c>
      <c r="U237" s="4">
        <f t="shared" si="219"/>
        <v>51.625529571189347</v>
      </c>
      <c r="V237" s="4">
        <f t="shared" si="220"/>
        <v>64.616628321974829</v>
      </c>
      <c r="W237" s="11">
        <f t="shared" si="202"/>
        <v>-1.219247815263802E-2</v>
      </c>
      <c r="X237" s="11">
        <f t="shared" si="203"/>
        <v>-1.3228699347321071E-2</v>
      </c>
      <c r="Y237" s="11">
        <f t="shared" si="204"/>
        <v>-1.2203590333800474E-2</v>
      </c>
      <c r="Z237" s="4">
        <f t="shared" si="229"/>
        <v>2912.9770848545459</v>
      </c>
      <c r="AA237" s="4">
        <f t="shared" si="221"/>
        <v>522.97770704291099</v>
      </c>
      <c r="AB237" s="4">
        <f t="shared" si="222"/>
        <v>53.245285130359953</v>
      </c>
      <c r="AC237" s="12">
        <f t="shared" si="223"/>
        <v>1.4484367111409642</v>
      </c>
      <c r="AD237" s="12">
        <f t="shared" si="224"/>
        <v>4.4667186732780797</v>
      </c>
      <c r="AE237" s="12">
        <f t="shared" si="225"/>
        <v>1.9249077367882352</v>
      </c>
      <c r="AF237" s="11">
        <f t="shared" si="205"/>
        <v>-2.9039671966837322E-3</v>
      </c>
      <c r="AG237" s="11">
        <f t="shared" si="206"/>
        <v>2.0567434751257441E-3</v>
      </c>
      <c r="AH237" s="11">
        <f t="shared" si="207"/>
        <v>8.257041531207765E-4</v>
      </c>
      <c r="AI237" s="1">
        <f t="shared" si="186"/>
        <v>495980.69477911526</v>
      </c>
      <c r="AJ237" s="1">
        <f t="shared" si="187"/>
        <v>424215.3603838241</v>
      </c>
      <c r="AK237" s="1">
        <f t="shared" si="188"/>
        <v>81535.444432257995</v>
      </c>
      <c r="AL237" s="16">
        <f t="shared" si="239"/>
        <v>62.034214061200949</v>
      </c>
      <c r="AM237" s="16">
        <f t="shared" si="239"/>
        <v>26.869691193861645</v>
      </c>
      <c r="AN237" s="16">
        <f t="shared" si="239"/>
        <v>4.2076971334433546</v>
      </c>
      <c r="AO237" s="7">
        <f t="shared" si="208"/>
        <v>2.9639043386541085E-3</v>
      </c>
      <c r="AP237" s="7">
        <f t="shared" si="209"/>
        <v>4.5641899544062552E-3</v>
      </c>
      <c r="AQ237" s="7">
        <f t="shared" si="210"/>
        <v>3.3037436571768603E-3</v>
      </c>
      <c r="AR237" s="1">
        <f t="shared" si="230"/>
        <v>257171.90317924487</v>
      </c>
      <c r="AS237" s="1">
        <f t="shared" si="227"/>
        <v>225091.04268608679</v>
      </c>
      <c r="AT237" s="1">
        <f t="shared" si="228"/>
        <v>42460.815744758009</v>
      </c>
      <c r="AU237" s="1">
        <f t="shared" si="189"/>
        <v>51434.380635848975</v>
      </c>
      <c r="AV237" s="1">
        <f t="shared" si="190"/>
        <v>45018.208537217361</v>
      </c>
      <c r="AW237" s="1">
        <f t="shared" si="191"/>
        <v>8492.1631489516021</v>
      </c>
      <c r="AX237" s="7">
        <f t="shared" si="235"/>
        <v>0.45834715539568138</v>
      </c>
      <c r="AY237" s="7">
        <f t="shared" si="235"/>
        <v>0.99</v>
      </c>
      <c r="AZ237" s="7">
        <f t="shared" si="236"/>
        <v>0.99</v>
      </c>
      <c r="BA237">
        <f t="shared" si="231"/>
        <v>0.54614681897252282</v>
      </c>
      <c r="BB237">
        <f t="shared" si="232"/>
        <v>2.1008211485931291E-2</v>
      </c>
      <c r="BC237">
        <f t="shared" si="232"/>
        <v>9.801E-2</v>
      </c>
      <c r="BD237">
        <f t="shared" si="232"/>
        <v>9.801E-2</v>
      </c>
      <c r="BE237">
        <f t="shared" si="233"/>
        <v>5402.7217302290219</v>
      </c>
      <c r="BF237">
        <f t="shared" si="233"/>
        <v>22061.173093663365</v>
      </c>
      <c r="BG237">
        <f t="shared" si="233"/>
        <v>4161.5845511437328</v>
      </c>
      <c r="BH237">
        <f t="shared" si="211"/>
        <v>8093.0269505217411</v>
      </c>
      <c r="BI237">
        <f t="shared" si="237"/>
        <v>85219.744267585629</v>
      </c>
      <c r="BJ237">
        <f t="shared" si="237"/>
        <v>157896.45030313413</v>
      </c>
      <c r="BK237" s="7">
        <f t="shared" si="234"/>
        <v>3.4427901497272567E-2</v>
      </c>
    </row>
    <row r="238" spans="1:63">
      <c r="A238">
        <f t="shared" si="192"/>
        <v>2192</v>
      </c>
      <c r="B238" s="4">
        <f t="shared" si="212"/>
        <v>1286.5139544133694</v>
      </c>
      <c r="C238" s="4">
        <f t="shared" si="213"/>
        <v>3572.4932813952159</v>
      </c>
      <c r="D238" s="4">
        <f t="shared" si="214"/>
        <v>6809.1471105288947</v>
      </c>
      <c r="E238" s="11">
        <f t="shared" si="193"/>
        <v>8.6073582844018515E-7</v>
      </c>
      <c r="F238" s="11">
        <f t="shared" si="194"/>
        <v>1.725585582097841E-6</v>
      </c>
      <c r="G238" s="11">
        <f t="shared" si="195"/>
        <v>3.8097983515359821E-6</v>
      </c>
      <c r="H238" s="4">
        <f t="shared" si="215"/>
        <v>258005.13480241637</v>
      </c>
      <c r="I238" s="4">
        <f t="shared" si="216"/>
        <v>226384.57155597422</v>
      </c>
      <c r="J238" s="4">
        <f t="shared" si="217"/>
        <v>42635.147424335897</v>
      </c>
      <c r="K238" s="4">
        <f t="shared" si="183"/>
        <v>200545.92794530763</v>
      </c>
      <c r="L238" s="4">
        <f t="shared" si="184"/>
        <v>63368.788609047035</v>
      </c>
      <c r="M238" s="4">
        <f t="shared" si="185"/>
        <v>6261.4519457818333</v>
      </c>
      <c r="N238" s="11">
        <f t="shared" si="196"/>
        <v>3.2391156996596226E-3</v>
      </c>
      <c r="O238" s="11">
        <f t="shared" si="197"/>
        <v>5.7449563926550429E-3</v>
      </c>
      <c r="P238" s="11">
        <f t="shared" si="198"/>
        <v>4.1018818368756538E-3</v>
      </c>
      <c r="Q238" s="4">
        <f t="shared" si="199"/>
        <v>3615.4376005998292</v>
      </c>
      <c r="R238" s="4">
        <f t="shared" si="200"/>
        <v>11532.616628848718</v>
      </c>
      <c r="S238" s="4">
        <f t="shared" si="201"/>
        <v>2721.3193218288361</v>
      </c>
      <c r="T238" s="4">
        <f t="shared" si="218"/>
        <v>14.013045141014645</v>
      </c>
      <c r="U238" s="4">
        <f t="shared" si="219"/>
        <v>50.942590961845852</v>
      </c>
      <c r="V238" s="4">
        <f t="shared" si="220"/>
        <v>63.828073461182001</v>
      </c>
      <c r="W238" s="11">
        <f t="shared" si="202"/>
        <v>-1.219247815263802E-2</v>
      </c>
      <c r="X238" s="11">
        <f t="shared" si="203"/>
        <v>-1.3228699347321071E-2</v>
      </c>
      <c r="Y238" s="11">
        <f t="shared" si="204"/>
        <v>-1.2203590333800474E-2</v>
      </c>
      <c r="Z238" s="4">
        <f t="shared" si="229"/>
        <v>2853.9164268477002</v>
      </c>
      <c r="AA238" s="4">
        <f t="shared" si="221"/>
        <v>520.12011254542188</v>
      </c>
      <c r="AB238" s="4">
        <f t="shared" si="222"/>
        <v>52.856815604962605</v>
      </c>
      <c r="AC238" s="12">
        <f t="shared" si="223"/>
        <v>1.4442304984453382</v>
      </c>
      <c r="AD238" s="12">
        <f t="shared" si="224"/>
        <v>4.4759055677645669</v>
      </c>
      <c r="AE238" s="12">
        <f t="shared" si="225"/>
        <v>1.9264971411008756</v>
      </c>
      <c r="AF238" s="11">
        <f t="shared" si="205"/>
        <v>-2.9039671966837322E-3</v>
      </c>
      <c r="AG238" s="11">
        <f t="shared" si="206"/>
        <v>2.0567434751257441E-3</v>
      </c>
      <c r="AH238" s="11">
        <f t="shared" si="207"/>
        <v>8.257041531207765E-4</v>
      </c>
      <c r="AI238" s="1">
        <f t="shared" si="186"/>
        <v>497817.00593705272</v>
      </c>
      <c r="AJ238" s="1">
        <f t="shared" si="187"/>
        <v>426812.03288265906</v>
      </c>
      <c r="AK238" s="1">
        <f t="shared" si="188"/>
        <v>81874.063137983801</v>
      </c>
      <c r="AL238" s="16">
        <f t="shared" si="239"/>
        <v>62.21623890263993</v>
      </c>
      <c r="AM238" s="16">
        <f t="shared" si="239"/>
        <v>26.991103184740414</v>
      </c>
      <c r="AN238" s="16">
        <f t="shared" si="239"/>
        <v>4.2214592746321298</v>
      </c>
      <c r="AO238" s="7">
        <f t="shared" si="208"/>
        <v>2.9342652952675675E-3</v>
      </c>
      <c r="AP238" s="7">
        <f t="shared" si="209"/>
        <v>4.5185480548621927E-3</v>
      </c>
      <c r="AQ238" s="7">
        <f t="shared" si="210"/>
        <v>3.2707062206050914E-3</v>
      </c>
      <c r="AR238" s="1">
        <f t="shared" si="230"/>
        <v>258005.13480241637</v>
      </c>
      <c r="AS238" s="1">
        <f t="shared" si="227"/>
        <v>226384.57155597422</v>
      </c>
      <c r="AT238" s="1">
        <f t="shared" si="228"/>
        <v>42635.147424335897</v>
      </c>
      <c r="AU238" s="1">
        <f t="shared" si="189"/>
        <v>51601.026960483279</v>
      </c>
      <c r="AV238" s="1">
        <f t="shared" si="190"/>
        <v>45276.914311194851</v>
      </c>
      <c r="AW238" s="1">
        <f t="shared" si="191"/>
        <v>8527.0294848671801</v>
      </c>
      <c r="AX238" s="7">
        <f t="shared" si="235"/>
        <v>0.46301399596571685</v>
      </c>
      <c r="AY238" s="7">
        <f t="shared" si="235"/>
        <v>0.99</v>
      </c>
      <c r="AZ238" s="7">
        <f t="shared" si="236"/>
        <v>0.99</v>
      </c>
      <c r="BA238">
        <f t="shared" si="231"/>
        <v>0.55112611107703702</v>
      </c>
      <c r="BB238">
        <f t="shared" si="232"/>
        <v>2.1438196046014088E-2</v>
      </c>
      <c r="BC238">
        <f t="shared" si="232"/>
        <v>9.801E-2</v>
      </c>
      <c r="BD238">
        <f t="shared" si="232"/>
        <v>9.801E-2</v>
      </c>
      <c r="BE238">
        <f t="shared" si="233"/>
        <v>5531.1646607724942</v>
      </c>
      <c r="BF238">
        <f t="shared" si="233"/>
        <v>22187.951858201035</v>
      </c>
      <c r="BG238">
        <f t="shared" si="233"/>
        <v>4178.6707990591613</v>
      </c>
      <c r="BH238">
        <f t="shared" si="211"/>
        <v>8371.6528851890762</v>
      </c>
      <c r="BI238">
        <f t="shared" si="237"/>
        <v>86180.372738745849</v>
      </c>
      <c r="BJ238">
        <f t="shared" si="237"/>
        <v>159709.94645439691</v>
      </c>
      <c r="BK238" s="7">
        <f t="shared" si="234"/>
        <v>3.4382481157831685E-2</v>
      </c>
    </row>
    <row r="239" spans="1:63">
      <c r="A239">
        <f t="shared" si="192"/>
        <v>2193</v>
      </c>
      <c r="B239" s="4">
        <f t="shared" si="212"/>
        <v>1286.515006394591</v>
      </c>
      <c r="C239" s="4">
        <f t="shared" si="213"/>
        <v>3572.4991378059694</v>
      </c>
      <c r="D239" s="4">
        <f t="shared" si="214"/>
        <v>6809.1717549324603</v>
      </c>
      <c r="E239" s="11">
        <f t="shared" si="193"/>
        <v>8.1769903701817587E-7</v>
      </c>
      <c r="F239" s="11">
        <f t="shared" si="194"/>
        <v>1.6393063029929489E-6</v>
      </c>
      <c r="G239" s="11">
        <f t="shared" si="195"/>
        <v>3.6193084339591829E-6</v>
      </c>
      <c r="H239" s="4">
        <f t="shared" si="215"/>
        <v>258829.91160094575</v>
      </c>
      <c r="I239" s="4">
        <f t="shared" si="216"/>
        <v>227673.48902496314</v>
      </c>
      <c r="J239" s="4">
        <f t="shared" si="217"/>
        <v>42808.750857849336</v>
      </c>
      <c r="K239" s="4">
        <f t="shared" si="183"/>
        <v>201186.8577625897</v>
      </c>
      <c r="L239" s="4">
        <f t="shared" si="184"/>
        <v>63729.473470156678</v>
      </c>
      <c r="M239" s="4">
        <f t="shared" si="185"/>
        <v>6286.9248123810839</v>
      </c>
      <c r="N239" s="11">
        <f t="shared" si="196"/>
        <v>3.1959253615803096E-3</v>
      </c>
      <c r="O239" s="11">
        <f t="shared" si="197"/>
        <v>5.6918377173797996E-3</v>
      </c>
      <c r="P239" s="11">
        <f t="shared" si="198"/>
        <v>4.0682044388140604E-3</v>
      </c>
      <c r="Q239" s="4">
        <f t="shared" si="199"/>
        <v>3582.7731749450954</v>
      </c>
      <c r="R239" s="4">
        <f t="shared" si="200"/>
        <v>11444.847299262707</v>
      </c>
      <c r="S239" s="4">
        <f t="shared" si="201"/>
        <v>2699.0550031544872</v>
      </c>
      <c r="T239" s="4">
        <f t="shared" si="218"/>
        <v>13.842191394280894</v>
      </c>
      <c r="U239" s="4">
        <f t="shared" si="219"/>
        <v>50.268686742038035</v>
      </c>
      <c r="V239" s="4">
        <f t="shared" si="220"/>
        <v>63.04914180086601</v>
      </c>
      <c r="W239" s="11">
        <f t="shared" si="202"/>
        <v>-1.219247815263802E-2</v>
      </c>
      <c r="X239" s="11">
        <f t="shared" si="203"/>
        <v>-1.3228699347321071E-2</v>
      </c>
      <c r="Y239" s="11">
        <f t="shared" si="204"/>
        <v>-1.2203590333800474E-2</v>
      </c>
      <c r="Z239" s="4">
        <f t="shared" si="229"/>
        <v>2795.7435849912026</v>
      </c>
      <c r="AA239" s="4">
        <f t="shared" si="221"/>
        <v>517.25069821855436</v>
      </c>
      <c r="AB239" s="4">
        <f t="shared" si="222"/>
        <v>52.469427415909244</v>
      </c>
      <c r="AC239" s="12">
        <f t="shared" si="223"/>
        <v>1.4400365004534028</v>
      </c>
      <c r="AD239" s="12">
        <f t="shared" si="224"/>
        <v>4.4851113573363461</v>
      </c>
      <c r="AE239" s="12">
        <f t="shared" si="225"/>
        <v>1.9280878577912579</v>
      </c>
      <c r="AF239" s="11">
        <f t="shared" si="205"/>
        <v>-2.9039671966837322E-3</v>
      </c>
      <c r="AG239" s="11">
        <f t="shared" si="206"/>
        <v>2.0567434751257441E-3</v>
      </c>
      <c r="AH239" s="11">
        <f t="shared" si="207"/>
        <v>8.257041531207765E-4</v>
      </c>
      <c r="AI239" s="1">
        <f t="shared" si="186"/>
        <v>499636.33230383071</v>
      </c>
      <c r="AJ239" s="1">
        <f t="shared" si="187"/>
        <v>429407.74390558799</v>
      </c>
      <c r="AK239" s="1">
        <f t="shared" si="188"/>
        <v>82213.686309052602</v>
      </c>
      <c r="AL239" s="16">
        <f t="shared" si="239"/>
        <v>62.396972263747877</v>
      </c>
      <c r="AM239" s="16">
        <f t="shared" si="239"/>
        <v>27.111844175566468</v>
      </c>
      <c r="AN239" s="16">
        <f t="shared" si="239"/>
        <v>4.2351283562106046</v>
      </c>
      <c r="AO239" s="7">
        <f t="shared" si="208"/>
        <v>2.9049226423148917E-3</v>
      </c>
      <c r="AP239" s="7">
        <f t="shared" si="209"/>
        <v>4.4733625743135705E-3</v>
      </c>
      <c r="AQ239" s="7">
        <f t="shared" si="210"/>
        <v>3.2379991583990405E-3</v>
      </c>
      <c r="AR239" s="1">
        <f t="shared" si="230"/>
        <v>258829.91160094575</v>
      </c>
      <c r="AS239" s="1">
        <f t="shared" si="227"/>
        <v>227673.48902496314</v>
      </c>
      <c r="AT239" s="1">
        <f t="shared" si="228"/>
        <v>42808.750857849336</v>
      </c>
      <c r="AU239" s="1">
        <f t="shared" si="189"/>
        <v>51765.982320189156</v>
      </c>
      <c r="AV239" s="1">
        <f t="shared" si="190"/>
        <v>45534.697804992633</v>
      </c>
      <c r="AW239" s="1">
        <f t="shared" si="191"/>
        <v>8561.7501715698672</v>
      </c>
      <c r="AX239" s="7">
        <f t="shared" si="235"/>
        <v>0.46767617572113446</v>
      </c>
      <c r="AY239" s="7">
        <f t="shared" si="235"/>
        <v>0.99</v>
      </c>
      <c r="AZ239" s="7">
        <f t="shared" si="236"/>
        <v>0.99</v>
      </c>
      <c r="BA239">
        <f t="shared" si="231"/>
        <v>0.55609739204579567</v>
      </c>
      <c r="BB239">
        <f t="shared" si="232"/>
        <v>2.1872100533714547E-2</v>
      </c>
      <c r="BC239">
        <f t="shared" si="232"/>
        <v>9.801E-2</v>
      </c>
      <c r="BD239">
        <f t="shared" si="232"/>
        <v>9.801E-2</v>
      </c>
      <c r="BE239">
        <f t="shared" si="233"/>
        <v>5661.1538476683345</v>
      </c>
      <c r="BF239">
        <f t="shared" si="233"/>
        <v>22314.278659336636</v>
      </c>
      <c r="BG239">
        <f t="shared" si="233"/>
        <v>4195.6856715778131</v>
      </c>
      <c r="BH239">
        <f t="shared" si="211"/>
        <v>8659.4910827739968</v>
      </c>
      <c r="BI239">
        <f t="shared" si="237"/>
        <v>87151.841422735568</v>
      </c>
      <c r="BJ239">
        <f t="shared" si="237"/>
        <v>161544.21893470333</v>
      </c>
      <c r="BK239" s="7">
        <f t="shared" si="234"/>
        <v>3.4337302753168347E-2</v>
      </c>
    </row>
    <row r="240" spans="1:63">
      <c r="A240">
        <f t="shared" si="192"/>
        <v>2194</v>
      </c>
      <c r="B240" s="4">
        <f t="shared" si="212"/>
        <v>1286.5160057775686</v>
      </c>
      <c r="C240" s="4">
        <f t="shared" si="213"/>
        <v>3572.5047014053062</v>
      </c>
      <c r="D240" s="4">
        <f t="shared" si="214"/>
        <v>6809.1951672005835</v>
      </c>
      <c r="E240" s="11">
        <f t="shared" si="193"/>
        <v>7.7681408516726706E-7</v>
      </c>
      <c r="F240" s="11">
        <f t="shared" si="194"/>
        <v>1.5573409878433014E-6</v>
      </c>
      <c r="G240" s="11">
        <f t="shared" si="195"/>
        <v>3.4383430122612236E-6</v>
      </c>
      <c r="H240" s="4">
        <f t="shared" si="215"/>
        <v>259646.25812052851</v>
      </c>
      <c r="I240" s="4">
        <f t="shared" si="216"/>
        <v>228957.67012156421</v>
      </c>
      <c r="J240" s="4">
        <f t="shared" si="217"/>
        <v>42981.599926411611</v>
      </c>
      <c r="K240" s="4">
        <f t="shared" si="183"/>
        <v>201821.24198571368</v>
      </c>
      <c r="L240" s="4">
        <f t="shared" si="184"/>
        <v>64088.836616925873</v>
      </c>
      <c r="M240" s="4">
        <f t="shared" si="185"/>
        <v>6312.2878506186707</v>
      </c>
      <c r="N240" s="11">
        <f t="shared" si="196"/>
        <v>3.153209062356277E-3</v>
      </c>
      <c r="O240" s="11">
        <f t="shared" si="197"/>
        <v>5.6388846039576723E-3</v>
      </c>
      <c r="P240" s="11">
        <f t="shared" si="198"/>
        <v>4.0342518790170701E-3</v>
      </c>
      <c r="Q240" s="4">
        <f t="shared" si="199"/>
        <v>3550.2525407467297</v>
      </c>
      <c r="R240" s="4">
        <f t="shared" si="200"/>
        <v>11357.14698578549</v>
      </c>
      <c r="S240" s="4">
        <f t="shared" si="201"/>
        <v>2676.8818324918266</v>
      </c>
      <c r="T240" s="4">
        <f t="shared" si="218"/>
        <v>13.673420778121489</v>
      </c>
      <c r="U240" s="4">
        <f t="shared" si="219"/>
        <v>49.603697398542948</v>
      </c>
      <c r="V240" s="4">
        <f t="shared" si="220"/>
        <v>62.279715903430549</v>
      </c>
      <c r="W240" s="11">
        <f t="shared" si="202"/>
        <v>-1.219247815263802E-2</v>
      </c>
      <c r="X240" s="11">
        <f t="shared" si="203"/>
        <v>-1.3228699347321071E-2</v>
      </c>
      <c r="Y240" s="11">
        <f t="shared" si="204"/>
        <v>-1.2203590333800474E-2</v>
      </c>
      <c r="Z240" s="4">
        <f t="shared" si="229"/>
        <v>2738.455613441311</v>
      </c>
      <c r="AA240" s="4">
        <f t="shared" si="221"/>
        <v>514.36990156961019</v>
      </c>
      <c r="AB240" s="4">
        <f t="shared" si="222"/>
        <v>52.083121560391973</v>
      </c>
      <c r="AC240" s="12">
        <f t="shared" si="223"/>
        <v>1.4358546816940589</v>
      </c>
      <c r="AD240" s="12">
        <f t="shared" si="224"/>
        <v>4.49433608085576</v>
      </c>
      <c r="AE240" s="12">
        <f t="shared" si="225"/>
        <v>1.9296798879430179</v>
      </c>
      <c r="AF240" s="11">
        <f t="shared" si="205"/>
        <v>-2.9039671966837322E-3</v>
      </c>
      <c r="AG240" s="11">
        <f t="shared" si="206"/>
        <v>2.0567434751257441E-3</v>
      </c>
      <c r="AH240" s="11">
        <f t="shared" si="207"/>
        <v>8.257041531207765E-4</v>
      </c>
      <c r="AI240" s="1">
        <f t="shared" si="186"/>
        <v>501438.68139363686</v>
      </c>
      <c r="AJ240" s="1">
        <f t="shared" si="187"/>
        <v>432001.66732002184</v>
      </c>
      <c r="AK240" s="1">
        <f t="shared" si="188"/>
        <v>82554.067849717219</v>
      </c>
      <c r="AL240" s="16">
        <f t="shared" si="239"/>
        <v>62.57641805751333</v>
      </c>
      <c r="AM240" s="16">
        <f t="shared" si="239"/>
        <v>27.231912473531512</v>
      </c>
      <c r="AN240" s="16">
        <f t="shared" si="239"/>
        <v>4.2487045648431954</v>
      </c>
      <c r="AO240" s="7">
        <f t="shared" si="208"/>
        <v>2.8758734158917426E-3</v>
      </c>
      <c r="AP240" s="7">
        <f t="shared" si="209"/>
        <v>4.4286289485704344E-3</v>
      </c>
      <c r="AQ240" s="7">
        <f t="shared" si="210"/>
        <v>3.2056191668150499E-3</v>
      </c>
      <c r="AR240" s="1">
        <f t="shared" si="230"/>
        <v>259646.25812052851</v>
      </c>
      <c r="AS240" s="1">
        <f t="shared" si="227"/>
        <v>228957.67012156421</v>
      </c>
      <c r="AT240" s="1">
        <f t="shared" si="228"/>
        <v>42981.599926411611</v>
      </c>
      <c r="AU240" s="1">
        <f t="shared" si="189"/>
        <v>51929.251624105702</v>
      </c>
      <c r="AV240" s="1">
        <f t="shared" si="190"/>
        <v>45791.534024312845</v>
      </c>
      <c r="AW240" s="1">
        <f t="shared" si="191"/>
        <v>8596.3199852823218</v>
      </c>
      <c r="AX240" s="7">
        <f t="shared" si="235"/>
        <v>0.47233290213538681</v>
      </c>
      <c r="AY240" s="7">
        <f t="shared" si="235"/>
        <v>0.99</v>
      </c>
      <c r="AZ240" s="7">
        <f t="shared" si="236"/>
        <v>0.99</v>
      </c>
      <c r="BA240">
        <f t="shared" si="231"/>
        <v>0.56105973994127589</v>
      </c>
      <c r="BB240">
        <f t="shared" si="232"/>
        <v>2.2309837043963693E-2</v>
      </c>
      <c r="BC240">
        <f t="shared" si="232"/>
        <v>9.801E-2</v>
      </c>
      <c r="BD240">
        <f t="shared" si="232"/>
        <v>9.801E-2</v>
      </c>
      <c r="BE240">
        <f t="shared" si="233"/>
        <v>5792.6657077439259</v>
      </c>
      <c r="BF240">
        <f t="shared" si="233"/>
        <v>22440.141248614509</v>
      </c>
      <c r="BG240">
        <f t="shared" si="233"/>
        <v>4212.626608787602</v>
      </c>
      <c r="BH240">
        <f t="shared" si="211"/>
        <v>8956.8346497715702</v>
      </c>
      <c r="BI240">
        <f t="shared" si="237"/>
        <v>88134.275636527847</v>
      </c>
      <c r="BJ240">
        <f t="shared" si="237"/>
        <v>163399.51466928649</v>
      </c>
      <c r="BK240" s="7">
        <f t="shared" si="234"/>
        <v>3.4292384093588452E-2</v>
      </c>
    </row>
    <row r="241" spans="1:63">
      <c r="A241">
        <f t="shared" si="192"/>
        <v>2195</v>
      </c>
      <c r="B241" s="4">
        <f t="shared" si="212"/>
        <v>1286.5169551921349</v>
      </c>
      <c r="C241" s="4">
        <f t="shared" si="213"/>
        <v>3572.5099868329071</v>
      </c>
      <c r="D241" s="4">
        <f t="shared" si="214"/>
        <v>6809.2174089317741</v>
      </c>
      <c r="E241" s="11">
        <f t="shared" si="193"/>
        <v>7.3797338090890369E-7</v>
      </c>
      <c r="F241" s="11">
        <f t="shared" si="194"/>
        <v>1.4794739384511362E-6</v>
      </c>
      <c r="G241" s="11">
        <f t="shared" si="195"/>
        <v>3.2664258616481622E-6</v>
      </c>
      <c r="H241" s="4">
        <f t="shared" si="215"/>
        <v>260454.20087116008</v>
      </c>
      <c r="I241" s="4">
        <f t="shared" si="216"/>
        <v>230236.99729057951</v>
      </c>
      <c r="J241" s="4">
        <f t="shared" si="217"/>
        <v>43153.670632896225</v>
      </c>
      <c r="K241" s="4">
        <f t="shared" si="183"/>
        <v>202449.10089992755</v>
      </c>
      <c r="L241" s="4">
        <f t="shared" si="184"/>
        <v>64446.844974305779</v>
      </c>
      <c r="M241" s="4">
        <f t="shared" si="185"/>
        <v>6337.5374938521963</v>
      </c>
      <c r="N241" s="11">
        <f t="shared" si="196"/>
        <v>3.1109654664513986E-3</v>
      </c>
      <c r="O241" s="11">
        <f t="shared" si="197"/>
        <v>5.5861266373082863E-3</v>
      </c>
      <c r="P241" s="11">
        <f t="shared" si="198"/>
        <v>4.0000779164484079E-3</v>
      </c>
      <c r="Q241" s="4">
        <f t="shared" si="199"/>
        <v>3517.8788109351935</v>
      </c>
      <c r="R241" s="4">
        <f t="shared" si="200"/>
        <v>11269.526575868114</v>
      </c>
      <c r="S241" s="4">
        <f t="shared" si="201"/>
        <v>2654.7999979958772</v>
      </c>
      <c r="T241" s="4">
        <f t="shared" si="218"/>
        <v>13.506707894012417</v>
      </c>
      <c r="U241" s="4">
        <f t="shared" si="219"/>
        <v>48.947504999142133</v>
      </c>
      <c r="V241" s="4">
        <f t="shared" si="220"/>
        <v>61.519679764439601</v>
      </c>
      <c r="W241" s="11">
        <f t="shared" si="202"/>
        <v>-1.219247815263802E-2</v>
      </c>
      <c r="X241" s="11">
        <f t="shared" si="203"/>
        <v>-1.3228699347321071E-2</v>
      </c>
      <c r="Y241" s="11">
        <f t="shared" si="204"/>
        <v>-1.2203590333800474E-2</v>
      </c>
      <c r="Z241" s="4">
        <f t="shared" si="229"/>
        <v>2682.0491903918451</v>
      </c>
      <c r="AA241" s="4">
        <f t="shared" si="221"/>
        <v>511.47817492610659</v>
      </c>
      <c r="AB241" s="4">
        <f t="shared" si="222"/>
        <v>51.697902300336182</v>
      </c>
      <c r="AC241" s="12">
        <f t="shared" si="223"/>
        <v>1.4316850067992146</v>
      </c>
      <c r="AD241" s="12">
        <f t="shared" si="224"/>
        <v>4.5035797772650819</v>
      </c>
      <c r="AE241" s="12">
        <f t="shared" si="225"/>
        <v>1.9312732326406861</v>
      </c>
      <c r="AF241" s="11">
        <f t="shared" si="205"/>
        <v>-2.9039671966837322E-3</v>
      </c>
      <c r="AG241" s="11">
        <f t="shared" si="206"/>
        <v>2.0567434751257441E-3</v>
      </c>
      <c r="AH241" s="11">
        <f t="shared" si="207"/>
        <v>8.257041531207765E-4</v>
      </c>
      <c r="AI241" s="1">
        <f t="shared" si="186"/>
        <v>503224.06487837888</v>
      </c>
      <c r="AJ241" s="1">
        <f t="shared" si="187"/>
        <v>434593.03461233253</v>
      </c>
      <c r="AK241" s="1">
        <f t="shared" si="188"/>
        <v>82894.981050027811</v>
      </c>
      <c r="AL241" s="16">
        <f t="shared" si="239"/>
        <v>62.754580296095128</v>
      </c>
      <c r="AM241" s="16">
        <f t="shared" si="239"/>
        <v>27.351306509077681</v>
      </c>
      <c r="AN241" s="16">
        <f t="shared" si="239"/>
        <v>4.2621880963425189</v>
      </c>
      <c r="AO241" s="7">
        <f t="shared" si="208"/>
        <v>2.8471146817328251E-3</v>
      </c>
      <c r="AP241" s="7">
        <f t="shared" si="209"/>
        <v>4.3843426590847298E-3</v>
      </c>
      <c r="AQ241" s="7">
        <f t="shared" si="210"/>
        <v>3.1735629751468994E-3</v>
      </c>
      <c r="AR241" s="1">
        <f t="shared" si="230"/>
        <v>260454.20087116008</v>
      </c>
      <c r="AS241" s="1">
        <f t="shared" si="227"/>
        <v>230236.99729057951</v>
      </c>
      <c r="AT241" s="1">
        <f t="shared" si="228"/>
        <v>43153.670632896225</v>
      </c>
      <c r="AU241" s="1">
        <f t="shared" si="189"/>
        <v>52090.84017423202</v>
      </c>
      <c r="AV241" s="1">
        <f t="shared" si="190"/>
        <v>46047.399458115906</v>
      </c>
      <c r="AW241" s="1">
        <f t="shared" si="191"/>
        <v>8630.7341265792456</v>
      </c>
      <c r="AX241" s="7">
        <f t="shared" si="235"/>
        <v>0.47698339483140062</v>
      </c>
      <c r="AY241" s="7">
        <f t="shared" si="235"/>
        <v>0.99</v>
      </c>
      <c r="AZ241" s="7">
        <f t="shared" si="236"/>
        <v>0.99</v>
      </c>
      <c r="BA241">
        <f t="shared" si="231"/>
        <v>0.56601224658285998</v>
      </c>
      <c r="BB241">
        <f t="shared" si="232"/>
        <v>2.2751315894488783E-2</v>
      </c>
      <c r="BC241">
        <f t="shared" si="232"/>
        <v>9.801E-2</v>
      </c>
      <c r="BD241">
        <f t="shared" si="232"/>
        <v>9.801E-2</v>
      </c>
      <c r="BE241">
        <f t="shared" si="233"/>
        <v>5925.6758000663986</v>
      </c>
      <c r="BF241">
        <f t="shared" si="233"/>
        <v>22565.528104449699</v>
      </c>
      <c r="BG241">
        <f t="shared" si="233"/>
        <v>4229.4912587301587</v>
      </c>
      <c r="BH241">
        <f t="shared" si="211"/>
        <v>9263.9858638442984</v>
      </c>
      <c r="BI241">
        <f t="shared" si="237"/>
        <v>89127.801924531203</v>
      </c>
      <c r="BJ241">
        <f t="shared" si="237"/>
        <v>165276.08288001834</v>
      </c>
      <c r="BK241" s="7">
        <f t="shared" si="234"/>
        <v>3.4247741234238099E-2</v>
      </c>
    </row>
    <row r="242" spans="1:63">
      <c r="A242">
        <f t="shared" si="192"/>
        <v>2196</v>
      </c>
      <c r="B242" s="4">
        <f t="shared" si="212"/>
        <v>1286.5178571366384</v>
      </c>
      <c r="C242" s="4">
        <f t="shared" si="213"/>
        <v>3572.5150079965565</v>
      </c>
      <c r="D242" s="4">
        <f t="shared" si="214"/>
        <v>6809.2385386454243</v>
      </c>
      <c r="E242" s="11">
        <f t="shared" si="193"/>
        <v>7.0107471186345851E-7</v>
      </c>
      <c r="F242" s="11">
        <f t="shared" si="194"/>
        <v>1.4055002415285793E-6</v>
      </c>
      <c r="G242" s="11">
        <f t="shared" si="195"/>
        <v>3.1031045685657541E-6</v>
      </c>
      <c r="H242" s="4">
        <f t="shared" si="215"/>
        <v>261253.76829951929</v>
      </c>
      <c r="I242" s="4">
        <f t="shared" si="216"/>
        <v>231511.35992508227</v>
      </c>
      <c r="J242" s="4">
        <f t="shared" si="217"/>
        <v>43324.940947742958</v>
      </c>
      <c r="K242" s="4">
        <f t="shared" si="183"/>
        <v>203070.45630985912</v>
      </c>
      <c r="L242" s="4">
        <f t="shared" si="184"/>
        <v>64803.467419136854</v>
      </c>
      <c r="M242" s="4">
        <f t="shared" si="185"/>
        <v>6362.6704662870679</v>
      </c>
      <c r="N242" s="11">
        <f t="shared" si="196"/>
        <v>3.0691932301478708E-3</v>
      </c>
      <c r="O242" s="11">
        <f t="shared" si="197"/>
        <v>5.5335904336861752E-3</v>
      </c>
      <c r="P242" s="11">
        <f t="shared" si="198"/>
        <v>3.9657315572889651E-3</v>
      </c>
      <c r="Q242" s="4">
        <f t="shared" si="199"/>
        <v>3485.6550011289251</v>
      </c>
      <c r="R242" s="4">
        <f t="shared" si="200"/>
        <v>11181.997103554071</v>
      </c>
      <c r="S242" s="4">
        <f t="shared" si="201"/>
        <v>2632.8098182570984</v>
      </c>
      <c r="T242" s="4">
        <f t="shared" si="218"/>
        <v>13.342027653100606</v>
      </c>
      <c r="U242" s="4">
        <f t="shared" si="219"/>
        <v>48.299993171706987</v>
      </c>
      <c r="V242" s="4">
        <f t="shared" si="220"/>
        <v>60.768918795127789</v>
      </c>
      <c r="W242" s="11">
        <f t="shared" si="202"/>
        <v>-1.219247815263802E-2</v>
      </c>
      <c r="X242" s="11">
        <f t="shared" si="203"/>
        <v>-1.3228699347321071E-2</v>
      </c>
      <c r="Y242" s="11">
        <f t="shared" si="204"/>
        <v>-1.2203590333800474E-2</v>
      </c>
      <c r="Z242" s="4">
        <f t="shared" si="229"/>
        <v>2626.5206327660308</v>
      </c>
      <c r="AA242" s="4">
        <f t="shared" si="221"/>
        <v>508.57598324025861</v>
      </c>
      <c r="AB242" s="4">
        <f t="shared" si="222"/>
        <v>51.313776783822284</v>
      </c>
      <c r="AC242" s="12">
        <f t="shared" si="223"/>
        <v>1.4275274405034857</v>
      </c>
      <c r="AD242" s="12">
        <f t="shared" si="224"/>
        <v>4.5128424855866802</v>
      </c>
      <c r="AE242" s="12">
        <f t="shared" si="225"/>
        <v>1.9328678929696885</v>
      </c>
      <c r="AF242" s="11">
        <f t="shared" si="205"/>
        <v>-2.9039671966837322E-3</v>
      </c>
      <c r="AG242" s="11">
        <f t="shared" si="206"/>
        <v>2.0567434751257441E-3</v>
      </c>
      <c r="AH242" s="11">
        <f t="shared" si="207"/>
        <v>8.257041531207765E-4</v>
      </c>
      <c r="AI242" s="1">
        <f t="shared" si="186"/>
        <v>504992.49856477301</v>
      </c>
      <c r="AJ242" s="1">
        <f t="shared" si="187"/>
        <v>437181.13060921518</v>
      </c>
      <c r="AK242" s="1">
        <f t="shared" si="188"/>
        <v>83236.217071604275</v>
      </c>
      <c r="AL242" s="16">
        <f t="shared" si="239"/>
        <v>62.931463088133057</v>
      </c>
      <c r="AM242" s="16">
        <f t="shared" si="239"/>
        <v>27.470024833988035</v>
      </c>
      <c r="AN242" s="16">
        <f t="shared" si="239"/>
        <v>4.2755791554548264</v>
      </c>
      <c r="AO242" s="7">
        <f t="shared" si="208"/>
        <v>2.8186435349154969E-3</v>
      </c>
      <c r="AP242" s="7">
        <f t="shared" si="209"/>
        <v>4.3404992324938821E-3</v>
      </c>
      <c r="AQ242" s="7">
        <f t="shared" si="210"/>
        <v>3.1418273453954304E-3</v>
      </c>
      <c r="AR242" s="1">
        <f t="shared" si="230"/>
        <v>261253.76829951929</v>
      </c>
      <c r="AS242" s="1">
        <f t="shared" si="227"/>
        <v>231511.35992508227</v>
      </c>
      <c r="AT242" s="1">
        <f t="shared" si="228"/>
        <v>43324.940947742958</v>
      </c>
      <c r="AU242" s="1">
        <f t="shared" si="189"/>
        <v>52250.753659903858</v>
      </c>
      <c r="AV242" s="1">
        <f t="shared" si="190"/>
        <v>46302.271985016458</v>
      </c>
      <c r="AW242" s="1">
        <f t="shared" si="191"/>
        <v>8664.9881895485923</v>
      </c>
      <c r="AX242" s="7">
        <f t="shared" si="235"/>
        <v>0.48162688579354218</v>
      </c>
      <c r="AY242" s="7">
        <f t="shared" si="235"/>
        <v>0.99</v>
      </c>
      <c r="AZ242" s="7">
        <f t="shared" si="236"/>
        <v>0.99</v>
      </c>
      <c r="BA242">
        <f t="shared" si="231"/>
        <v>0.57095401752766739</v>
      </c>
      <c r="BB242">
        <f t="shared" si="232"/>
        <v>2.3196445711918576E-2</v>
      </c>
      <c r="BC242">
        <f t="shared" si="232"/>
        <v>9.801E-2</v>
      </c>
      <c r="BD242">
        <f t="shared" si="232"/>
        <v>9.801E-2</v>
      </c>
      <c r="BE242">
        <f t="shared" si="233"/>
        <v>6060.158853393953</v>
      </c>
      <c r="BF242">
        <f t="shared" si="233"/>
        <v>22690.428386257314</v>
      </c>
      <c r="BG242">
        <f t="shared" si="233"/>
        <v>4246.2774622882871</v>
      </c>
      <c r="BH242">
        <f t="shared" si="211"/>
        <v>9581.2564545068781</v>
      </c>
      <c r="BI242">
        <f t="shared" si="237"/>
        <v>90132.548086745112</v>
      </c>
      <c r="BJ242">
        <f t="shared" si="237"/>
        <v>167174.17514973489</v>
      </c>
      <c r="BK242" s="7">
        <f t="shared" si="234"/>
        <v>3.4203388637895599E-2</v>
      </c>
    </row>
    <row r="243" spans="1:63">
      <c r="A243">
        <f t="shared" si="192"/>
        <v>2197</v>
      </c>
      <c r="B243" s="4">
        <f t="shared" si="212"/>
        <v>1286.5187139845177</v>
      </c>
      <c r="C243" s="4">
        <f t="shared" si="213"/>
        <v>3572.5197781087281</v>
      </c>
      <c r="D243" s="4">
        <f t="shared" si="214"/>
        <v>6809.258611935682</v>
      </c>
      <c r="E243" s="11">
        <f t="shared" si="193"/>
        <v>6.6602097627028559E-7</v>
      </c>
      <c r="F243" s="11">
        <f t="shared" si="194"/>
        <v>1.3352252294521503E-6</v>
      </c>
      <c r="G243" s="11">
        <f t="shared" si="195"/>
        <v>2.9479493401374663E-6</v>
      </c>
      <c r="H243" s="4">
        <f t="shared" si="215"/>
        <v>262044.99075194512</v>
      </c>
      <c r="I243" s="4">
        <f t="shared" si="216"/>
        <v>232780.65393269574</v>
      </c>
      <c r="J243" s="4">
        <f t="shared" si="217"/>
        <v>43495.390666144027</v>
      </c>
      <c r="K243" s="4">
        <f t="shared" si="183"/>
        <v>203685.33151014752</v>
      </c>
      <c r="L243" s="4">
        <f t="shared" si="184"/>
        <v>65158.674658458724</v>
      </c>
      <c r="M243" s="4">
        <f t="shared" si="185"/>
        <v>6387.6837619153812</v>
      </c>
      <c r="N243" s="11">
        <f t="shared" si="196"/>
        <v>3.0278909668188803E-3</v>
      </c>
      <c r="O243" s="11">
        <f t="shared" si="197"/>
        <v>5.4812998974955729E-3</v>
      </c>
      <c r="P243" s="11">
        <f t="shared" si="198"/>
        <v>3.9312574430574454E-3</v>
      </c>
      <c r="Q243" s="4">
        <f t="shared" si="199"/>
        <v>3453.584030480069</v>
      </c>
      <c r="R243" s="4">
        <f t="shared" si="200"/>
        <v>11094.569707228287</v>
      </c>
      <c r="S243" s="4">
        <f t="shared" si="201"/>
        <v>2610.9117255654355</v>
      </c>
      <c r="T243" s="4">
        <f t="shared" si="218"/>
        <v>13.179355272428285</v>
      </c>
      <c r="U243" s="4">
        <f t="shared" si="219"/>
        <v>47.661047083560817</v>
      </c>
      <c r="V243" s="4">
        <f t="shared" si="220"/>
        <v>60.027319805124058</v>
      </c>
      <c r="W243" s="11">
        <f t="shared" si="202"/>
        <v>-1.219247815263802E-2</v>
      </c>
      <c r="X243" s="11">
        <f t="shared" si="203"/>
        <v>-1.3228699347321071E-2</v>
      </c>
      <c r="Y243" s="11">
        <f t="shared" si="204"/>
        <v>-1.2203590333800474E-2</v>
      </c>
      <c r="Z243" s="4">
        <f t="shared" si="229"/>
        <v>2571.8659091294126</v>
      </c>
      <c r="AA243" s="4">
        <f t="shared" si="221"/>
        <v>505.66380208642698</v>
      </c>
      <c r="AB243" s="4">
        <f t="shared" si="222"/>
        <v>50.930754700426675</v>
      </c>
      <c r="AC243" s="12">
        <f t="shared" si="223"/>
        <v>1.4233819476438976</v>
      </c>
      <c r="AD243" s="12">
        <f t="shared" si="224"/>
        <v>4.5221242449231811</v>
      </c>
      <c r="AE243" s="12">
        <f t="shared" si="225"/>
        <v>1.9344638700163475</v>
      </c>
      <c r="AF243" s="11">
        <f t="shared" si="205"/>
        <v>-2.9039671966837322E-3</v>
      </c>
      <c r="AG243" s="11">
        <f t="shared" si="206"/>
        <v>2.0567434751257441E-3</v>
      </c>
      <c r="AH243" s="11">
        <f t="shared" si="207"/>
        <v>8.257041531207765E-4</v>
      </c>
      <c r="AI243" s="1">
        <f t="shared" si="186"/>
        <v>506744.00236819952</v>
      </c>
      <c r="AJ243" s="1">
        <f t="shared" si="187"/>
        <v>439765.28953331016</v>
      </c>
      <c r="AK243" s="1">
        <f t="shared" si="188"/>
        <v>83577.583553992445</v>
      </c>
      <c r="AL243" s="16">
        <f t="shared" ref="AL243:AN258" si="240">AL242*(1+AO243)</f>
        <v>63.107070636093432</v>
      </c>
      <c r="AM243" s="16">
        <f t="shared" si="240"/>
        <v>27.588066119479464</v>
      </c>
      <c r="AN243" s="16">
        <f t="shared" si="240"/>
        <v>4.2888779556477568</v>
      </c>
      <c r="AO243" s="7">
        <f t="shared" si="208"/>
        <v>2.7904570995663418E-3</v>
      </c>
      <c r="AP243" s="7">
        <f t="shared" si="209"/>
        <v>4.2970942401689433E-3</v>
      </c>
      <c r="AQ243" s="7">
        <f t="shared" si="210"/>
        <v>3.110409071941476E-3</v>
      </c>
      <c r="AR243" s="1">
        <f t="shared" si="230"/>
        <v>262044.99075194512</v>
      </c>
      <c r="AS243" s="1">
        <f t="shared" si="227"/>
        <v>232780.65393269574</v>
      </c>
      <c r="AT243" s="1">
        <f t="shared" si="228"/>
        <v>43495.390666144027</v>
      </c>
      <c r="AU243" s="1">
        <f t="shared" si="189"/>
        <v>52408.99815038903</v>
      </c>
      <c r="AV243" s="1">
        <f t="shared" si="190"/>
        <v>46556.13078653915</v>
      </c>
      <c r="AW243" s="1">
        <f t="shared" si="191"/>
        <v>8699.0781332288061</v>
      </c>
      <c r="AX243" s="7">
        <f t="shared" si="235"/>
        <v>0.48626261934374115</v>
      </c>
      <c r="AY243" s="7">
        <f t="shared" si="235"/>
        <v>0.99</v>
      </c>
      <c r="AZ243" s="7">
        <f t="shared" si="236"/>
        <v>0.99</v>
      </c>
      <c r="BA243">
        <f t="shared" si="231"/>
        <v>0.57588417191823527</v>
      </c>
      <c r="BB243">
        <f t="shared" si="232"/>
        <v>2.364513349710361E-2</v>
      </c>
      <c r="BC243">
        <f t="shared" si="232"/>
        <v>9.801E-2</v>
      </c>
      <c r="BD243">
        <f t="shared" si="232"/>
        <v>9.801E-2</v>
      </c>
      <c r="BE243">
        <f t="shared" si="233"/>
        <v>6196.0887885770235</v>
      </c>
      <c r="BF243">
        <f t="shared" si="233"/>
        <v>22814.831891943511</v>
      </c>
      <c r="BG243">
        <f t="shared" si="233"/>
        <v>4262.9832391887758</v>
      </c>
      <c r="BH243">
        <f t="shared" si="211"/>
        <v>9908.9678926597226</v>
      </c>
      <c r="BI243">
        <f t="shared" si="237"/>
        <v>91148.643206214809</v>
      </c>
      <c r="BJ243">
        <f t="shared" si="237"/>
        <v>169094.04548494486</v>
      </c>
      <c r="BK243" s="7">
        <f t="shared" si="234"/>
        <v>3.4159339291059271E-2</v>
      </c>
    </row>
    <row r="244" spans="1:63">
      <c r="A244">
        <f t="shared" si="192"/>
        <v>2198</v>
      </c>
      <c r="B244" s="4">
        <f t="shared" si="212"/>
        <v>1286.5195279905452</v>
      </c>
      <c r="C244" s="4">
        <f t="shared" si="213"/>
        <v>3572.524309721342</v>
      </c>
      <c r="D244" s="4">
        <f t="shared" si="214"/>
        <v>6809.277681617642</v>
      </c>
      <c r="E244" s="11">
        <f t="shared" si="193"/>
        <v>6.3271992745677127E-7</v>
      </c>
      <c r="F244" s="11">
        <f t="shared" si="194"/>
        <v>1.2684639679795426E-6</v>
      </c>
      <c r="G244" s="11">
        <f t="shared" si="195"/>
        <v>2.8005518731305927E-6</v>
      </c>
      <c r="H244" s="4">
        <f t="shared" si="215"/>
        <v>262827.90044195211</v>
      </c>
      <c r="I244" s="4">
        <f t="shared" si="216"/>
        <v>234044.78133365235</v>
      </c>
      <c r="J244" s="4">
        <f t="shared" si="217"/>
        <v>43665.001275807532</v>
      </c>
      <c r="K244" s="4">
        <f t="shared" si="183"/>
        <v>204293.75125962615</v>
      </c>
      <c r="L244" s="4">
        <f t="shared" si="184"/>
        <v>65512.439116728616</v>
      </c>
      <c r="M244" s="4">
        <f t="shared" si="185"/>
        <v>6412.5746250128377</v>
      </c>
      <c r="N244" s="11">
        <f t="shared" si="196"/>
        <v>2.9870572660668504E-3</v>
      </c>
      <c r="O244" s="11">
        <f t="shared" si="197"/>
        <v>5.4292764566532536E-3</v>
      </c>
      <c r="P244" s="11">
        <f t="shared" si="198"/>
        <v>3.8966962087041424E-3</v>
      </c>
      <c r="Q244" s="4">
        <f t="shared" si="199"/>
        <v>3421.6687226148338</v>
      </c>
      <c r="R244" s="4">
        <f t="shared" si="200"/>
        <v>11007.255591445255</v>
      </c>
      <c r="S244" s="4">
        <f t="shared" si="201"/>
        <v>2589.1062507256079</v>
      </c>
      <c r="T244" s="4">
        <f t="shared" si="218"/>
        <v>13.018666271203349</v>
      </c>
      <c r="U244" s="4">
        <f t="shared" si="219"/>
        <v>47.030553421113879</v>
      </c>
      <c r="V244" s="4">
        <f t="shared" si="220"/>
        <v>59.294770985386293</v>
      </c>
      <c r="W244" s="11">
        <f t="shared" si="202"/>
        <v>-1.219247815263802E-2</v>
      </c>
      <c r="X244" s="11">
        <f t="shared" si="203"/>
        <v>-1.3228699347321071E-2</v>
      </c>
      <c r="Y244" s="11">
        <f t="shared" si="204"/>
        <v>-1.2203590333800474E-2</v>
      </c>
      <c r="Z244" s="4">
        <f t="shared" si="229"/>
        <v>2518.0806535474726</v>
      </c>
      <c r="AA244" s="4">
        <f t="shared" si="221"/>
        <v>502.74211583543803</v>
      </c>
      <c r="AB244" s="4">
        <f t="shared" si="222"/>
        <v>50.548847967654339</v>
      </c>
      <c r="AC244" s="12">
        <f t="shared" si="223"/>
        <v>1.4192484931595879</v>
      </c>
      <c r="AD244" s="12">
        <f t="shared" si="224"/>
        <v>4.5314250944576351</v>
      </c>
      <c r="AE244" s="12">
        <f t="shared" si="225"/>
        <v>1.936061164867882</v>
      </c>
      <c r="AF244" s="11">
        <f t="shared" si="205"/>
        <v>-2.9039671966837322E-3</v>
      </c>
      <c r="AG244" s="11">
        <f t="shared" si="206"/>
        <v>2.0567434751257441E-3</v>
      </c>
      <c r="AH244" s="11">
        <f t="shared" si="207"/>
        <v>8.257041531207765E-4</v>
      </c>
      <c r="AI244" s="1">
        <f t="shared" si="186"/>
        <v>508478.60028176859</v>
      </c>
      <c r="AJ244" s="1">
        <f t="shared" si="187"/>
        <v>442344.89136651834</v>
      </c>
      <c r="AK244" s="1">
        <f t="shared" si="188"/>
        <v>83918.903331822003</v>
      </c>
      <c r="AL244" s="16">
        <f t="shared" si="240"/>
        <v>63.281407233649858</v>
      </c>
      <c r="AM244" s="16">
        <f t="shared" si="240"/>
        <v>27.705429154298688</v>
      </c>
      <c r="AN244" s="16">
        <f t="shared" si="240"/>
        <v>4.3020847189004368</v>
      </c>
      <c r="AO244" s="7">
        <f t="shared" si="208"/>
        <v>2.7625525285706783E-3</v>
      </c>
      <c r="AP244" s="7">
        <f t="shared" si="209"/>
        <v>4.2541232977672538E-3</v>
      </c>
      <c r="AQ244" s="7">
        <f t="shared" si="210"/>
        <v>3.0793049812220612E-3</v>
      </c>
      <c r="AR244" s="1">
        <f t="shared" si="230"/>
        <v>262827.90044195211</v>
      </c>
      <c r="AS244" s="1">
        <f t="shared" si="227"/>
        <v>234044.78133365235</v>
      </c>
      <c r="AT244" s="1">
        <f t="shared" si="228"/>
        <v>43665.001275807532</v>
      </c>
      <c r="AU244" s="1">
        <f t="shared" si="189"/>
        <v>52565.580088390423</v>
      </c>
      <c r="AV244" s="1">
        <f t="shared" si="190"/>
        <v>46808.956266730471</v>
      </c>
      <c r="AW244" s="1">
        <f t="shared" si="191"/>
        <v>8733.0002551615071</v>
      </c>
      <c r="AX244" s="7">
        <f t="shared" si="235"/>
        <v>0.49088985230763699</v>
      </c>
      <c r="AY244" s="7">
        <f t="shared" si="235"/>
        <v>0.99</v>
      </c>
      <c r="AZ244" s="7">
        <f t="shared" si="236"/>
        <v>0.99</v>
      </c>
      <c r="BA244">
        <f t="shared" si="231"/>
        <v>0.58080184247534816</v>
      </c>
      <c r="BB244">
        <f t="shared" si="232"/>
        <v>2.4097284709861368E-2</v>
      </c>
      <c r="BC244">
        <f t="shared" si="232"/>
        <v>9.801E-2</v>
      </c>
      <c r="BD244">
        <f t="shared" si="232"/>
        <v>9.801E-2</v>
      </c>
      <c r="BE244">
        <f t="shared" si="233"/>
        <v>6333.4387466448179</v>
      </c>
      <c r="BF244">
        <f t="shared" si="233"/>
        <v>22938.729018511269</v>
      </c>
      <c r="BG244">
        <f t="shared" si="233"/>
        <v>4279.6067750418961</v>
      </c>
      <c r="BH244">
        <f t="shared" si="211"/>
        <v>10247.451688929299</v>
      </c>
      <c r="BI244">
        <f t="shared" si="237"/>
        <v>92176.2176758469</v>
      </c>
      <c r="BJ244">
        <f t="shared" si="237"/>
        <v>171035.95037699305</v>
      </c>
      <c r="BK244" s="7">
        <f t="shared" si="234"/>
        <v>3.4115604835611019E-2</v>
      </c>
    </row>
    <row r="245" spans="1:63">
      <c r="A245">
        <f t="shared" si="192"/>
        <v>2199</v>
      </c>
      <c r="B245" s="4">
        <f t="shared" si="212"/>
        <v>1286.5203012967604</v>
      </c>
      <c r="C245" s="4">
        <f t="shared" si="213"/>
        <v>3572.5286147587858</v>
      </c>
      <c r="D245" s="4">
        <f t="shared" si="214"/>
        <v>6809.2957978662398</v>
      </c>
      <c r="E245" s="11">
        <f t="shared" si="193"/>
        <v>6.0108393108393271E-7</v>
      </c>
      <c r="F245" s="11">
        <f t="shared" si="194"/>
        <v>1.2050407695805654E-6</v>
      </c>
      <c r="G245" s="11">
        <f t="shared" si="195"/>
        <v>2.660524279474063E-6</v>
      </c>
      <c r="H245" s="4">
        <f t="shared" si="215"/>
        <v>263602.5314117205</v>
      </c>
      <c r="I245" s="4">
        <f t="shared" si="216"/>
        <v>235303.64988827152</v>
      </c>
      <c r="J245" s="4">
        <f t="shared" si="217"/>
        <v>43833.755834548123</v>
      </c>
      <c r="K245" s="4">
        <f t="shared" si="183"/>
        <v>204895.74175084513</v>
      </c>
      <c r="L245" s="4">
        <f t="shared" si="184"/>
        <v>65864.734831286725</v>
      </c>
      <c r="M245" s="4">
        <f t="shared" si="185"/>
        <v>6437.3405320831953</v>
      </c>
      <c r="N245" s="11">
        <f t="shared" si="196"/>
        <v>2.9466906721682395E-3</v>
      </c>
      <c r="O245" s="11">
        <f t="shared" si="197"/>
        <v>5.3775392781574283E-3</v>
      </c>
      <c r="P245" s="11">
        <f t="shared" si="198"/>
        <v>3.862084812823241E-3</v>
      </c>
      <c r="Q245" s="4">
        <f t="shared" si="199"/>
        <v>3389.9118065254688</v>
      </c>
      <c r="R245" s="4">
        <f t="shared" si="200"/>
        <v>10920.065992482581</v>
      </c>
      <c r="S245" s="4">
        <f t="shared" si="201"/>
        <v>2567.3940092909679</v>
      </c>
      <c r="T245" s="4">
        <f t="shared" si="218"/>
        <v>12.859936467115217</v>
      </c>
      <c r="U245" s="4">
        <f t="shared" si="219"/>
        <v>46.40840036976784</v>
      </c>
      <c r="V245" s="4">
        <f t="shared" si="220"/>
        <v>58.571161891344119</v>
      </c>
      <c r="W245" s="11">
        <f t="shared" si="202"/>
        <v>-1.219247815263802E-2</v>
      </c>
      <c r="X245" s="11">
        <f t="shared" si="203"/>
        <v>-1.3228699347321071E-2</v>
      </c>
      <c r="Y245" s="11">
        <f t="shared" si="204"/>
        <v>-1.2203590333800474E-2</v>
      </c>
      <c r="Z245" s="4">
        <f t="shared" si="229"/>
        <v>2465.1601783653614</v>
      </c>
      <c r="AA245" s="4">
        <f t="shared" si="221"/>
        <v>499.81141599100579</v>
      </c>
      <c r="AB245" s="4">
        <f t="shared" si="222"/>
        <v>50.168070445849906</v>
      </c>
      <c r="AC245" s="12">
        <f t="shared" si="223"/>
        <v>1.4151270420915096</v>
      </c>
      <c r="AD245" s="12">
        <f t="shared" si="224"/>
        <v>4.5407450734536816</v>
      </c>
      <c r="AE245" s="12">
        <f t="shared" si="225"/>
        <v>1.9376597786124092</v>
      </c>
      <c r="AF245" s="11">
        <f t="shared" si="205"/>
        <v>-2.9039671966837322E-3</v>
      </c>
      <c r="AG245" s="11">
        <f t="shared" si="206"/>
        <v>2.0567434751257441E-3</v>
      </c>
      <c r="AH245" s="11">
        <f t="shared" si="207"/>
        <v>8.257041531207765E-4</v>
      </c>
      <c r="AI245" s="1">
        <f t="shared" si="186"/>
        <v>510196.32034198218</v>
      </c>
      <c r="AJ245" s="1">
        <f t="shared" si="187"/>
        <v>444919.35849659704</v>
      </c>
      <c r="AK245" s="1">
        <f t="shared" si="188"/>
        <v>84260.013253801313</v>
      </c>
      <c r="AL245" s="16">
        <f t="shared" si="240"/>
        <v>63.454477263099044</v>
      </c>
      <c r="AM245" s="16">
        <f t="shared" si="240"/>
        <v>27.822112842822232</v>
      </c>
      <c r="AN245" s="16">
        <f t="shared" si="240"/>
        <v>4.3151996754959407</v>
      </c>
      <c r="AO245" s="7">
        <f t="shared" si="208"/>
        <v>2.7349270032849715E-3</v>
      </c>
      <c r="AP245" s="7">
        <f t="shared" si="209"/>
        <v>4.211582064789581E-3</v>
      </c>
      <c r="AQ245" s="7">
        <f t="shared" si="210"/>
        <v>3.0485119314098406E-3</v>
      </c>
      <c r="AR245" s="1">
        <f t="shared" si="230"/>
        <v>263602.5314117205</v>
      </c>
      <c r="AS245" s="1">
        <f t="shared" si="227"/>
        <v>235303.64988827152</v>
      </c>
      <c r="AT245" s="1">
        <f t="shared" si="228"/>
        <v>43833.755834548123</v>
      </c>
      <c r="AU245" s="1">
        <f t="shared" si="189"/>
        <v>52720.506282344104</v>
      </c>
      <c r="AV245" s="1">
        <f t="shared" si="190"/>
        <v>47060.729977654308</v>
      </c>
      <c r="AW245" s="1">
        <f t="shared" si="191"/>
        <v>8766.7511669096257</v>
      </c>
      <c r="AX245" s="7">
        <f t="shared" si="235"/>
        <v>0.49550785403977204</v>
      </c>
      <c r="AY245" s="7">
        <f t="shared" si="235"/>
        <v>0.99</v>
      </c>
      <c r="AZ245" s="7">
        <f t="shared" si="236"/>
        <v>0.99</v>
      </c>
      <c r="BA245">
        <f t="shared" si="231"/>
        <v>0.58570617541673708</v>
      </c>
      <c r="BB245">
        <f t="shared" si="232"/>
        <v>2.4552803341510006E-2</v>
      </c>
      <c r="BC245">
        <f t="shared" si="232"/>
        <v>9.801E-2</v>
      </c>
      <c r="BD245">
        <f t="shared" si="232"/>
        <v>9.801E-2</v>
      </c>
      <c r="BE245">
        <f t="shared" si="233"/>
        <v>6472.1811140761874</v>
      </c>
      <c r="BF245">
        <f t="shared" si="233"/>
        <v>23062.110725549494</v>
      </c>
      <c r="BG245">
        <f t="shared" si="233"/>
        <v>4296.1464093440618</v>
      </c>
      <c r="BH245">
        <f t="shared" si="211"/>
        <v>10597.049701320826</v>
      </c>
      <c r="BI245">
        <f t="shared" si="237"/>
        <v>93215.403224635753</v>
      </c>
      <c r="BJ245">
        <f t="shared" si="237"/>
        <v>173000.14886178458</v>
      </c>
      <c r="BK245" s="7">
        <f t="shared" si="234"/>
        <v>3.4072195670648203E-2</v>
      </c>
    </row>
    <row r="246" spans="1:63">
      <c r="A246">
        <f t="shared" si="192"/>
        <v>2200</v>
      </c>
      <c r="B246" s="4">
        <f t="shared" si="212"/>
        <v>1286.5210359381067</v>
      </c>
      <c r="C246" s="4">
        <f t="shared" si="213"/>
        <v>3572.5327045492859</v>
      </c>
      <c r="D246" s="4">
        <f t="shared" si="214"/>
        <v>6809.3130083481965</v>
      </c>
      <c r="E246" s="11">
        <f t="shared" si="193"/>
        <v>5.7102973452973609E-7</v>
      </c>
      <c r="F246" s="11">
        <f t="shared" si="194"/>
        <v>1.1447887311015369E-6</v>
      </c>
      <c r="G246" s="11">
        <f t="shared" si="195"/>
        <v>2.5274980655003597E-6</v>
      </c>
      <c r="H246" s="4">
        <f t="shared" si="215"/>
        <v>264368.9194959387</v>
      </c>
      <c r="I246" s="4">
        <f t="shared" si="216"/>
        <v>236557.17275167195</v>
      </c>
      <c r="J246" s="4">
        <f t="shared" si="217"/>
        <v>44001.638856996884</v>
      </c>
      <c r="K246" s="4">
        <f t="shared" si="183"/>
        <v>205491.33058144356</v>
      </c>
      <c r="L246" s="4">
        <f t="shared" si="184"/>
        <v>66215.537355456137</v>
      </c>
      <c r="M246" s="4">
        <f t="shared" si="185"/>
        <v>6461.9791751460107</v>
      </c>
      <c r="N246" s="11">
        <f t="shared" si="196"/>
        <v>2.9067896946470828E-3</v>
      </c>
      <c r="O246" s="11">
        <f t="shared" si="197"/>
        <v>5.3261054655120432E-3</v>
      </c>
      <c r="P246" s="11">
        <f t="shared" si="198"/>
        <v>3.8274568418461552E-3</v>
      </c>
      <c r="Q246" s="4">
        <f t="shared" si="199"/>
        <v>3358.3159175250435</v>
      </c>
      <c r="R246" s="4">
        <f t="shared" si="200"/>
        <v>10833.012147296789</v>
      </c>
      <c r="S246" s="4">
        <f t="shared" si="201"/>
        <v>2545.7756890936803</v>
      </c>
      <c r="T246" s="4">
        <f t="shared" si="218"/>
        <v>12.703141972695601</v>
      </c>
      <c r="U246" s="4">
        <f t="shared" si="219"/>
        <v>45.794477594086075</v>
      </c>
      <c r="V246" s="4">
        <f t="shared" si="220"/>
        <v>57.856383426247447</v>
      </c>
      <c r="W246" s="11">
        <f t="shared" si="202"/>
        <v>-1.219247815263802E-2</v>
      </c>
      <c r="X246" s="11">
        <f t="shared" si="203"/>
        <v>-1.3228699347321071E-2</v>
      </c>
      <c r="Y246" s="11">
        <f t="shared" si="204"/>
        <v>-1.2203590333800474E-2</v>
      </c>
      <c r="Z246" s="4">
        <f t="shared" si="229"/>
        <v>2413.099487461056</v>
      </c>
      <c r="AA246" s="4">
        <f t="shared" si="221"/>
        <v>496.87219967466189</v>
      </c>
      <c r="AB246" s="4">
        <f t="shared" si="222"/>
        <v>49.78843767918336</v>
      </c>
      <c r="AC246" s="12">
        <f t="shared" si="223"/>
        <v>1.4110175595821357</v>
      </c>
      <c r="AD246" s="12">
        <f t="shared" si="224"/>
        <v>4.5500842212557169</v>
      </c>
      <c r="AE246" s="12">
        <f t="shared" si="225"/>
        <v>1.9392597123389446</v>
      </c>
      <c r="AF246" s="11">
        <f t="shared" si="205"/>
        <v>-2.9039671966837322E-3</v>
      </c>
      <c r="AG246" s="11">
        <f t="shared" si="206"/>
        <v>2.0567434751257441E-3</v>
      </c>
      <c r="AH246" s="11">
        <f t="shared" si="207"/>
        <v>8.257041531207765E-4</v>
      </c>
      <c r="AI246" s="1">
        <f t="shared" si="186"/>
        <v>511897.19459012809</v>
      </c>
      <c r="AJ246" s="1">
        <f t="shared" si="187"/>
        <v>447488.15262459166</v>
      </c>
      <c r="AK246" s="1">
        <f t="shared" si="188"/>
        <v>84600.763095330811</v>
      </c>
      <c r="AL246" s="16">
        <f t="shared" si="240"/>
        <v>63.626285192811764</v>
      </c>
      <c r="AM246" s="16">
        <f t="shared" si="240"/>
        <v>27.93811620316108</v>
      </c>
      <c r="AN246" s="16">
        <f t="shared" si="240"/>
        <v>4.328223063816135</v>
      </c>
      <c r="AO246" s="7">
        <f t="shared" si="208"/>
        <v>2.7075777332521219E-3</v>
      </c>
      <c r="AP246" s="7">
        <f t="shared" si="209"/>
        <v>4.1694662441416853E-3</v>
      </c>
      <c r="AQ246" s="7">
        <f t="shared" si="210"/>
        <v>3.0180268120957423E-3</v>
      </c>
      <c r="AR246" s="1">
        <f t="shared" si="230"/>
        <v>264368.9194959387</v>
      </c>
      <c r="AS246" s="1">
        <f t="shared" si="227"/>
        <v>236557.17275167195</v>
      </c>
      <c r="AT246" s="1">
        <f t="shared" si="228"/>
        <v>44001.638856996884</v>
      </c>
      <c r="AU246" s="1">
        <f t="shared" si="189"/>
        <v>52873.783899187743</v>
      </c>
      <c r="AV246" s="1">
        <f t="shared" si="190"/>
        <v>47311.434550334394</v>
      </c>
      <c r="AW246" s="1">
        <f t="shared" si="191"/>
        <v>8800.3277713993775</v>
      </c>
      <c r="AX246" s="7">
        <f t="shared" si="235"/>
        <v>0.50011590656617599</v>
      </c>
      <c r="AY246" s="7">
        <f t="shared" si="235"/>
        <v>0.99</v>
      </c>
      <c r="AZ246" s="7">
        <f t="shared" si="236"/>
        <v>0.99</v>
      </c>
      <c r="BA246">
        <f t="shared" si="231"/>
        <v>0.59059633046971538</v>
      </c>
      <c r="BB246">
        <f t="shared" si="232"/>
        <v>2.5011592000050809E-2</v>
      </c>
      <c r="BC246">
        <f t="shared" si="232"/>
        <v>9.801E-2</v>
      </c>
      <c r="BD246">
        <f t="shared" si="232"/>
        <v>9.801E-2</v>
      </c>
      <c r="BE246">
        <f t="shared" si="233"/>
        <v>6612.2875519266963</v>
      </c>
      <c r="BF246">
        <f t="shared" si="233"/>
        <v>23184.96850139137</v>
      </c>
      <c r="BG246">
        <f t="shared" si="233"/>
        <v>4312.600624374265</v>
      </c>
      <c r="BH246">
        <f t="shared" si="211"/>
        <v>10958.114452275813</v>
      </c>
      <c r="BI246">
        <f t="shared" si="237"/>
        <v>94266.332943359448</v>
      </c>
      <c r="BJ246">
        <f t="shared" si="237"/>
        <v>174986.9025781466</v>
      </c>
      <c r="BK246" s="7">
        <f t="shared" si="234"/>
        <v>3.4029121060823647E-2</v>
      </c>
    </row>
    <row r="247" spans="1:63">
      <c r="A247">
        <f t="shared" si="192"/>
        <v>2201</v>
      </c>
      <c r="B247" s="4">
        <f t="shared" si="212"/>
        <v>1286.5217338477842</v>
      </c>
      <c r="C247" s="4">
        <f t="shared" si="213"/>
        <v>3572.5365898547088</v>
      </c>
      <c r="D247" s="4">
        <f t="shared" si="214"/>
        <v>6809.3293583473805</v>
      </c>
      <c r="E247" s="11">
        <f t="shared" si="193"/>
        <v>5.4247824780324925E-7</v>
      </c>
      <c r="F247" s="11">
        <f t="shared" si="194"/>
        <v>1.08754929454646E-6</v>
      </c>
      <c r="G247" s="11">
        <f t="shared" si="195"/>
        <v>2.4011231622253418E-6</v>
      </c>
      <c r="H247" s="4">
        <f t="shared" si="215"/>
        <v>265127.10228143056</v>
      </c>
      <c r="I247" s="4">
        <f t="shared" si="216"/>
        <v>237805.2681536685</v>
      </c>
      <c r="J247" s="4">
        <f t="shared" si="217"/>
        <v>44168.636209771743</v>
      </c>
      <c r="K247" s="4">
        <f t="shared" si="183"/>
        <v>206080.54672226726</v>
      </c>
      <c r="L247" s="4">
        <f t="shared" si="184"/>
        <v>66564.823668703073</v>
      </c>
      <c r="M247" s="4">
        <f t="shared" si="185"/>
        <v>6486.4884462706386</v>
      </c>
      <c r="N247" s="11">
        <f t="shared" si="196"/>
        <v>2.8673527936993182E-3</v>
      </c>
      <c r="O247" s="11">
        <f t="shared" si="197"/>
        <v>5.2749902394042536E-3</v>
      </c>
      <c r="P247" s="11">
        <f t="shared" si="198"/>
        <v>3.7928427901616768E-3</v>
      </c>
      <c r="Q247" s="4">
        <f t="shared" si="199"/>
        <v>3326.8835981780176</v>
      </c>
      <c r="R247" s="4">
        <f t="shared" si="200"/>
        <v>10746.105265584603</v>
      </c>
      <c r="S247" s="4">
        <f t="shared" si="201"/>
        <v>2524.2520389591759</v>
      </c>
      <c r="T247" s="4">
        <f t="shared" si="218"/>
        <v>12.54825919172365</v>
      </c>
      <c r="U247" s="4">
        <f t="shared" si="219"/>
        <v>45.188676218226277</v>
      </c>
      <c r="V247" s="4">
        <f t="shared" si="220"/>
        <v>57.150327824718239</v>
      </c>
      <c r="W247" s="11">
        <f t="shared" si="202"/>
        <v>-1.219247815263802E-2</v>
      </c>
      <c r="X247" s="11">
        <f t="shared" si="203"/>
        <v>-1.3228699347321071E-2</v>
      </c>
      <c r="Y247" s="11">
        <f t="shared" si="204"/>
        <v>-1.2203590333800474E-2</v>
      </c>
      <c r="Z247" s="4">
        <f t="shared" si="229"/>
        <v>2361.8932887704709</v>
      </c>
      <c r="AA247" s="4">
        <f t="shared" si="221"/>
        <v>493.92496824674578</v>
      </c>
      <c r="AB247" s="4">
        <f t="shared" si="222"/>
        <v>49.409966660492529</v>
      </c>
      <c r="AC247" s="12">
        <f t="shared" si="223"/>
        <v>1.4069200108751645</v>
      </c>
      <c r="AD247" s="12">
        <f t="shared" si="224"/>
        <v>4.5594425772890572</v>
      </c>
      <c r="AE247" s="12">
        <f t="shared" si="225"/>
        <v>1.9408609671374026</v>
      </c>
      <c r="AF247" s="11">
        <f t="shared" si="205"/>
        <v>-2.9039671966837322E-3</v>
      </c>
      <c r="AG247" s="11">
        <f t="shared" si="206"/>
        <v>2.0567434751257441E-3</v>
      </c>
      <c r="AH247" s="11">
        <f t="shared" si="207"/>
        <v>8.257041531207765E-4</v>
      </c>
      <c r="AI247" s="1">
        <f t="shared" si="186"/>
        <v>513581.25903030304</v>
      </c>
      <c r="AJ247" s="1">
        <f t="shared" si="187"/>
        <v>450050.77191246691</v>
      </c>
      <c r="AK247" s="1">
        <f t="shared" si="188"/>
        <v>84941.014557197108</v>
      </c>
      <c r="AL247" s="16">
        <f t="shared" si="240"/>
        <v>63.79683557471899</v>
      </c>
      <c r="AM247" s="16">
        <f t="shared" si="240"/>
        <v>28.053438365270729</v>
      </c>
      <c r="AN247" s="16">
        <f t="shared" si="240"/>
        <v>4.34115513013891</v>
      </c>
      <c r="AO247" s="7">
        <f t="shared" si="208"/>
        <v>2.6805019559196005E-3</v>
      </c>
      <c r="AP247" s="7">
        <f t="shared" si="209"/>
        <v>4.1277715817002684E-3</v>
      </c>
      <c r="AQ247" s="7">
        <f t="shared" si="210"/>
        <v>2.9878465439747847E-3</v>
      </c>
      <c r="AR247" s="1">
        <f t="shared" si="230"/>
        <v>265127.10228143056</v>
      </c>
      <c r="AS247" s="1">
        <f t="shared" si="227"/>
        <v>237805.2681536685</v>
      </c>
      <c r="AT247" s="1">
        <f t="shared" si="228"/>
        <v>44168.636209771743</v>
      </c>
      <c r="AU247" s="1">
        <f t="shared" si="189"/>
        <v>53025.420456286112</v>
      </c>
      <c r="AV247" s="1">
        <f t="shared" si="190"/>
        <v>47561.053630733702</v>
      </c>
      <c r="AW247" s="1">
        <f t="shared" si="191"/>
        <v>8833.7272419543497</v>
      </c>
      <c r="AX247" s="7">
        <f t="shared" si="235"/>
        <v>0.5047133046341441</v>
      </c>
      <c r="AY247" s="7">
        <f t="shared" si="235"/>
        <v>0.99</v>
      </c>
      <c r="AZ247" s="7">
        <f t="shared" si="236"/>
        <v>0.99</v>
      </c>
      <c r="BA247">
        <f t="shared" si="231"/>
        <v>0.595471480838344</v>
      </c>
      <c r="BB247">
        <f t="shared" si="232"/>
        <v>2.5473551987471834E-2</v>
      </c>
      <c r="BC247">
        <f t="shared" si="232"/>
        <v>9.801E-2</v>
      </c>
      <c r="BD247">
        <f t="shared" si="232"/>
        <v>9.801E-2</v>
      </c>
      <c r="BE247">
        <f t="shared" si="233"/>
        <v>6753.7290232537835</v>
      </c>
      <c r="BF247">
        <f t="shared" si="233"/>
        <v>23307.29433174105</v>
      </c>
      <c r="BG247">
        <f t="shared" si="233"/>
        <v>4328.9680349197288</v>
      </c>
      <c r="BH247">
        <f t="shared" si="211"/>
        <v>11331.009455570669</v>
      </c>
      <c r="BI247">
        <f t="shared" si="237"/>
        <v>95329.141309787577</v>
      </c>
      <c r="BJ247">
        <f t="shared" si="237"/>
        <v>176996.47582493693</v>
      </c>
      <c r="BK247" s="7">
        <f t="shared" si="234"/>
        <v>3.3986389223960883E-2</v>
      </c>
    </row>
    <row r="248" spans="1:63">
      <c r="A248">
        <f t="shared" si="192"/>
        <v>2202</v>
      </c>
      <c r="B248" s="4">
        <f t="shared" si="212"/>
        <v>1286.5223968623372</v>
      </c>
      <c r="C248" s="4">
        <f t="shared" si="213"/>
        <v>3572.5402808988747</v>
      </c>
      <c r="D248" s="4">
        <f t="shared" si="214"/>
        <v>6809.3448908839</v>
      </c>
      <c r="E248" s="11">
        <f t="shared" si="193"/>
        <v>5.1535433541308677E-7</v>
      </c>
      <c r="F248" s="11">
        <f t="shared" si="194"/>
        <v>1.0331718298191369E-6</v>
      </c>
      <c r="G248" s="11">
        <f t="shared" si="195"/>
        <v>2.2810670041140748E-6</v>
      </c>
      <c r="H248" s="4">
        <f t="shared" si="215"/>
        <v>265877.11906804948</v>
      </c>
      <c r="I248" s="4">
        <f t="shared" si="216"/>
        <v>239047.85910197001</v>
      </c>
      <c r="J248" s="4">
        <f t="shared" si="217"/>
        <v>44334.735014489401</v>
      </c>
      <c r="K248" s="4">
        <f t="shared" si="183"/>
        <v>206663.42048649103</v>
      </c>
      <c r="L248" s="4">
        <f t="shared" si="184"/>
        <v>66912.572093329611</v>
      </c>
      <c r="M248" s="4">
        <f t="shared" si="185"/>
        <v>6510.8664232653437</v>
      </c>
      <c r="N248" s="11">
        <f t="shared" si="196"/>
        <v>2.8283783864826439E-3</v>
      </c>
      <c r="O248" s="11">
        <f t="shared" si="197"/>
        <v>5.224207103098566E-3</v>
      </c>
      <c r="P248" s="11">
        <f t="shared" si="198"/>
        <v>3.7582703178513643E-3</v>
      </c>
      <c r="Q248" s="4">
        <f t="shared" si="199"/>
        <v>3295.6172992772049</v>
      </c>
      <c r="R248" s="4">
        <f t="shared" si="200"/>
        <v>10659.356504679359</v>
      </c>
      <c r="S248" s="4">
        <f t="shared" si="201"/>
        <v>2502.8238585018394</v>
      </c>
      <c r="T248" s="4">
        <f t="shared" si="218"/>
        <v>12.395264815674921</v>
      </c>
      <c r="U248" s="4">
        <f t="shared" si="219"/>
        <v>44.590888806631924</v>
      </c>
      <c r="V248" s="4">
        <f t="shared" si="220"/>
        <v>56.452888636502976</v>
      </c>
      <c r="W248" s="11">
        <f t="shared" si="202"/>
        <v>-1.219247815263802E-2</v>
      </c>
      <c r="X248" s="11">
        <f t="shared" si="203"/>
        <v>-1.3228699347321071E-2</v>
      </c>
      <c r="Y248" s="11">
        <f t="shared" si="204"/>
        <v>-1.2203590333800474E-2</v>
      </c>
      <c r="Z248" s="4">
        <f t="shared" si="229"/>
        <v>2311.5360070462575</v>
      </c>
      <c r="AA248" s="4">
        <f t="shared" si="221"/>
        <v>490.9702260519926</v>
      </c>
      <c r="AB248" s="4">
        <f t="shared" si="222"/>
        <v>49.032675617947575</v>
      </c>
      <c r="AC248" s="12">
        <f t="shared" si="223"/>
        <v>1.402834361315225</v>
      </c>
      <c r="AD248" s="12">
        <f t="shared" si="224"/>
        <v>4.568820181060107</v>
      </c>
      <c r="AE248" s="12">
        <f t="shared" si="225"/>
        <v>1.942463544098598</v>
      </c>
      <c r="AF248" s="11">
        <f t="shared" si="205"/>
        <v>-2.9039671966837322E-3</v>
      </c>
      <c r="AG248" s="11">
        <f t="shared" si="206"/>
        <v>2.0567434751257441E-3</v>
      </c>
      <c r="AH248" s="11">
        <f t="shared" si="207"/>
        <v>8.257041531207765E-4</v>
      </c>
      <c r="AI248" s="1">
        <f t="shared" si="186"/>
        <v>515248.55358355888</v>
      </c>
      <c r="AJ248" s="1">
        <f t="shared" si="187"/>
        <v>452606.74835195392</v>
      </c>
      <c r="AK248" s="1">
        <f t="shared" si="188"/>
        <v>85280.640343431747</v>
      </c>
      <c r="AL248" s="16">
        <f t="shared" si="240"/>
        <v>63.96613304183311</v>
      </c>
      <c r="AM248" s="16">
        <f t="shared" si="240"/>
        <v>28.168078569067344</v>
      </c>
      <c r="AN248" s="16">
        <f t="shared" si="240"/>
        <v>4.3539961284378297</v>
      </c>
      <c r="AO248" s="7">
        <f t="shared" si="208"/>
        <v>2.6536969363604047E-3</v>
      </c>
      <c r="AP248" s="7">
        <f t="shared" si="209"/>
        <v>4.0864938658832653E-3</v>
      </c>
      <c r="AQ248" s="7">
        <f t="shared" si="210"/>
        <v>2.9579680785350366E-3</v>
      </c>
      <c r="AR248" s="1">
        <f t="shared" si="230"/>
        <v>265877.11906804948</v>
      </c>
      <c r="AS248" s="1">
        <f t="shared" si="227"/>
        <v>239047.85910197001</v>
      </c>
      <c r="AT248" s="1">
        <f t="shared" si="228"/>
        <v>44334.735014489401</v>
      </c>
      <c r="AU248" s="1">
        <f t="shared" si="189"/>
        <v>53175.423813609901</v>
      </c>
      <c r="AV248" s="1">
        <f t="shared" si="190"/>
        <v>47809.571820394005</v>
      </c>
      <c r="AW248" s="1">
        <f t="shared" si="191"/>
        <v>8866.9470028978812</v>
      </c>
      <c r="AX248" s="7">
        <f t="shared" si="235"/>
        <v>0.5092993558399026</v>
      </c>
      <c r="AY248" s="7">
        <f t="shared" si="235"/>
        <v>0.99</v>
      </c>
      <c r="AZ248" s="7">
        <f t="shared" si="236"/>
        <v>0.99</v>
      </c>
      <c r="BA248">
        <f t="shared" si="231"/>
        <v>0.60033081323563153</v>
      </c>
      <c r="BB248">
        <f t="shared" si="232"/>
        <v>2.5938583385893971E-2</v>
      </c>
      <c r="BC248">
        <f t="shared" si="232"/>
        <v>9.801E-2</v>
      </c>
      <c r="BD248">
        <f t="shared" si="232"/>
        <v>9.801E-2</v>
      </c>
      <c r="BE248">
        <f t="shared" si="233"/>
        <v>6896.4758233478615</v>
      </c>
      <c r="BF248">
        <f t="shared" si="233"/>
        <v>23429.080670584081</v>
      </c>
      <c r="BG248">
        <f t="shared" si="233"/>
        <v>4345.2473787701065</v>
      </c>
      <c r="BH248">
        <f t="shared" si="211"/>
        <v>11716.109553228076</v>
      </c>
      <c r="BI248">
        <f t="shared" si="237"/>
        <v>96403.964213458778</v>
      </c>
      <c r="BJ248">
        <f t="shared" si="237"/>
        <v>179029.13561697953</v>
      </c>
      <c r="BK248" s="7">
        <f t="shared" si="234"/>
        <v>3.3944007421053496E-2</v>
      </c>
    </row>
    <row r="249" spans="1:63">
      <c r="A249">
        <f t="shared" si="192"/>
        <v>2203</v>
      </c>
      <c r="B249" s="4">
        <f t="shared" si="212"/>
        <v>1286.5230267264872</v>
      </c>
      <c r="C249" s="4">
        <f t="shared" si="213"/>
        <v>3572.5437873944547</v>
      </c>
      <c r="D249" s="4">
        <f t="shared" si="214"/>
        <v>6809.3596468272526</v>
      </c>
      <c r="E249" s="11">
        <f t="shared" si="193"/>
        <v>4.8958661864243245E-7</v>
      </c>
      <c r="F249" s="11">
        <f t="shared" si="194"/>
        <v>9.8151323832817995E-7</v>
      </c>
      <c r="G249" s="11">
        <f t="shared" si="195"/>
        <v>2.1670136539083709E-6</v>
      </c>
      <c r="H249" s="4">
        <f t="shared" si="215"/>
        <v>266619.0108264006</v>
      </c>
      <c r="I249" s="4">
        <f t="shared" si="216"/>
        <v>240284.87310690948</v>
      </c>
      <c r="J249" s="4">
        <f t="shared" si="217"/>
        <v>44499.92355804317</v>
      </c>
      <c r="K249" s="4">
        <f t="shared" ref="K249:K312" si="241">H249/B249*1000</f>
        <v>207239.98349629494</v>
      </c>
      <c r="L249" s="4">
        <f t="shared" ref="L249:L312" si="242">I249/C249*1000</f>
        <v>67258.762217202995</v>
      </c>
      <c r="M249" s="4">
        <f t="shared" ref="M249:M312" si="243">J249/D249*1000</f>
        <v>6535.111356436787</v>
      </c>
      <c r="N249" s="11">
        <f t="shared" si="196"/>
        <v>2.789864836489464E-3</v>
      </c>
      <c r="O249" s="11">
        <f t="shared" si="197"/>
        <v>5.1737679937116088E-3</v>
      </c>
      <c r="P249" s="11">
        <f t="shared" si="198"/>
        <v>3.7237644877505804E-3</v>
      </c>
      <c r="Q249" s="4">
        <f t="shared" si="199"/>
        <v>3264.5193808094605</v>
      </c>
      <c r="R249" s="4">
        <f t="shared" si="200"/>
        <v>10572.776947034257</v>
      </c>
      <c r="S249" s="4">
        <f t="shared" si="201"/>
        <v>2481.4919889075654</v>
      </c>
      <c r="T249" s="4">
        <f t="shared" si="218"/>
        <v>12.244135820213641</v>
      </c>
      <c r="U249" s="4">
        <f t="shared" si="219"/>
        <v>44.001009344979167</v>
      </c>
      <c r="V249" s="4">
        <f t="shared" si="220"/>
        <v>55.763960710423433</v>
      </c>
      <c r="W249" s="11">
        <f t="shared" si="202"/>
        <v>-1.219247815263802E-2</v>
      </c>
      <c r="X249" s="11">
        <f t="shared" si="203"/>
        <v>-1.3228699347321071E-2</v>
      </c>
      <c r="Y249" s="11">
        <f t="shared" si="204"/>
        <v>-1.2203590333800474E-2</v>
      </c>
      <c r="Z249" s="4">
        <f t="shared" si="229"/>
        <v>2262.0217960725627</v>
      </c>
      <c r="AA249" s="4">
        <f t="shared" si="221"/>
        <v>488.00847927925793</v>
      </c>
      <c r="AB249" s="4">
        <f t="shared" si="222"/>
        <v>48.656583821663951</v>
      </c>
      <c r="AC249" s="12">
        <f t="shared" si="223"/>
        <v>1.3987605763475848</v>
      </c>
      <c r="AD249" s="12">
        <f t="shared" si="224"/>
        <v>4.5782170721565256</v>
      </c>
      <c r="AE249" s="12">
        <f t="shared" si="225"/>
        <v>1.9440674443142458</v>
      </c>
      <c r="AF249" s="11">
        <f t="shared" si="205"/>
        <v>-2.9039671966837322E-3</v>
      </c>
      <c r="AG249" s="11">
        <f t="shared" si="206"/>
        <v>2.0567434751257441E-3</v>
      </c>
      <c r="AH249" s="11">
        <f t="shared" si="207"/>
        <v>8.257041531207765E-4</v>
      </c>
      <c r="AI249" s="1">
        <f t="shared" ref="AI249:AI312" si="244">(1-$AI$5)*AI248+AU248</f>
        <v>516899.12203881296</v>
      </c>
      <c r="AJ249" s="1">
        <f t="shared" ref="AJ249:AJ312" si="245">(1-$AI$5)*AJ248+AV248</f>
        <v>455155.64533715259</v>
      </c>
      <c r="AK249" s="1">
        <f t="shared" ref="AK249:AK312" si="246">(1-$AI$5)*AK248+AW248</f>
        <v>85619.523311986457</v>
      </c>
      <c r="AL249" s="16">
        <f t="shared" si="240"/>
        <v>64.134182305804202</v>
      </c>
      <c r="AM249" s="16">
        <f t="shared" si="240"/>
        <v>28.282036162550693</v>
      </c>
      <c r="AN249" s="16">
        <f t="shared" si="240"/>
        <v>4.3667463201841947</v>
      </c>
      <c r="AO249" s="7">
        <f t="shared" si="208"/>
        <v>2.6271599669968008E-3</v>
      </c>
      <c r="AP249" s="7">
        <f t="shared" si="209"/>
        <v>4.0456289272244325E-3</v>
      </c>
      <c r="AQ249" s="7">
        <f t="shared" si="210"/>
        <v>2.9283883977496861E-3</v>
      </c>
      <c r="AR249" s="1">
        <f t="shared" si="230"/>
        <v>266619.0108264006</v>
      </c>
      <c r="AS249" s="1">
        <f t="shared" si="227"/>
        <v>240284.87310690948</v>
      </c>
      <c r="AT249" s="1">
        <f t="shared" si="228"/>
        <v>44499.92355804317</v>
      </c>
      <c r="AU249" s="1">
        <f t="shared" ref="AU249:AU312" si="247">$AU$5*AR249</f>
        <v>53323.802165280125</v>
      </c>
      <c r="AV249" s="1">
        <f t="shared" ref="AV249:AV312" si="248">$AU$5*AS249</f>
        <v>48056.974621381902</v>
      </c>
      <c r="AW249" s="1">
        <f t="shared" ref="AW249:AW312" si="249">$AU$5*AT249</f>
        <v>8899.9847116086348</v>
      </c>
      <c r="AX249" s="7">
        <f t="shared" si="235"/>
        <v>0.5138733806888357</v>
      </c>
      <c r="AY249" s="7">
        <f t="shared" si="235"/>
        <v>0.99</v>
      </c>
      <c r="AZ249" s="7">
        <f t="shared" si="236"/>
        <v>0.99</v>
      </c>
      <c r="BA249">
        <f t="shared" si="231"/>
        <v>0.60517352788433698</v>
      </c>
      <c r="BB249">
        <f t="shared" si="232"/>
        <v>2.6406585138057305E-2</v>
      </c>
      <c r="BC249">
        <f t="shared" si="232"/>
        <v>9.801E-2</v>
      </c>
      <c r="BD249">
        <f t="shared" si="232"/>
        <v>9.801E-2</v>
      </c>
      <c r="BE249">
        <f t="shared" si="233"/>
        <v>7040.4976088119693</v>
      </c>
      <c r="BF249">
        <f t="shared" si="233"/>
        <v>23550.320413208199</v>
      </c>
      <c r="BG249">
        <f t="shared" si="233"/>
        <v>4361.4375079238107</v>
      </c>
      <c r="BH249">
        <f t="shared" si="211"/>
        <v>12113.801262848727</v>
      </c>
      <c r="BI249">
        <f t="shared" si="237"/>
        <v>97490.938980064238</v>
      </c>
      <c r="BJ249">
        <f t="shared" si="237"/>
        <v>181085.15173992811</v>
      </c>
      <c r="BK249" s="7">
        <f t="shared" si="234"/>
        <v>3.3901982030863004E-2</v>
      </c>
    </row>
    <row r="250" spans="1:63">
      <c r="A250">
        <f t="shared" ref="A250:A313" si="250">1+A249</f>
        <v>2204</v>
      </c>
      <c r="B250" s="4">
        <f t="shared" si="212"/>
        <v>1286.5236250977227</v>
      </c>
      <c r="C250" s="4">
        <f t="shared" si="213"/>
        <v>3572.5471185685255</v>
      </c>
      <c r="D250" s="4">
        <f t="shared" si="214"/>
        <v>6809.3736650038154</v>
      </c>
      <c r="E250" s="11">
        <f t="shared" ref="E250:E313" si="251">E249*$E$5</f>
        <v>4.6510728771031078E-7</v>
      </c>
      <c r="F250" s="11">
        <f t="shared" ref="F250:F313" si="252">F249*$E$5</f>
        <v>9.3243757641177088E-7</v>
      </c>
      <c r="G250" s="11">
        <f t="shared" ref="G250:G313" si="253">G249*$E$5</f>
        <v>2.058662971212952E-6</v>
      </c>
      <c r="H250" s="4">
        <f t="shared" si="215"/>
        <v>267352.82015630207</v>
      </c>
      <c r="I250" s="4">
        <f t="shared" si="216"/>
        <v>241516.24192608061</v>
      </c>
      <c r="J250" s="4">
        <f t="shared" si="217"/>
        <v>44664.19120960783</v>
      </c>
      <c r="K250" s="4">
        <f t="shared" si="241"/>
        <v>207810.26865013401</v>
      </c>
      <c r="L250" s="4">
        <f t="shared" si="242"/>
        <v>67603.374822066195</v>
      </c>
      <c r="M250" s="4">
        <f t="shared" si="243"/>
        <v>6559.2216563405182</v>
      </c>
      <c r="N250" s="11">
        <f t="shared" ref="N250:N313" si="254">K250/K249-1</f>
        <v>2.7518104577017866E-3</v>
      </c>
      <c r="O250" s="11">
        <f t="shared" ref="O250:O313" si="255">L250/L249-1</f>
        <v>5.1236834206125348E-3</v>
      </c>
      <c r="P250" s="11">
        <f t="shared" ref="P250:P313" si="256">M250/M249-1</f>
        <v>3.6893479833337572E-3</v>
      </c>
      <c r="Q250" s="4">
        <f t="shared" ref="Q250:Q313" si="257">T250*H250/1000</f>
        <v>3233.5921129588464</v>
      </c>
      <c r="R250" s="4">
        <f t="shared" ref="R250:R313" si="258">U250*I250/1000</f>
        <v>10486.37758006613</v>
      </c>
      <c r="S250" s="4">
        <f t="shared" ref="S250:S313" si="259">V250*J250/1000</f>
        <v>2460.2573046165585</v>
      </c>
      <c r="T250" s="4">
        <f t="shared" si="218"/>
        <v>12.094849461727753</v>
      </c>
      <c r="U250" s="4">
        <f t="shared" si="219"/>
        <v>43.418933221375774</v>
      </c>
      <c r="V250" s="4">
        <f t="shared" si="220"/>
        <v>55.083440178523283</v>
      </c>
      <c r="W250" s="11">
        <f t="shared" ref="W250:W313" si="260">T$5-1</f>
        <v>-1.219247815263802E-2</v>
      </c>
      <c r="X250" s="11">
        <f t="shared" ref="X250:X313" si="261">U$5-1</f>
        <v>-1.3228699347321071E-2</v>
      </c>
      <c r="Y250" s="11">
        <f t="shared" ref="Y250:Y313" si="262">V$5-1</f>
        <v>-1.2203590333800474E-2</v>
      </c>
      <c r="Z250" s="4">
        <f t="shared" si="229"/>
        <v>2213.3445509842359</v>
      </c>
      <c r="AA250" s="4">
        <f t="shared" si="221"/>
        <v>485.04023492574595</v>
      </c>
      <c r="AB250" s="4">
        <f t="shared" si="222"/>
        <v>48.281711408545902</v>
      </c>
      <c r="AC250" s="12">
        <f t="shared" si="223"/>
        <v>1.394698621517857</v>
      </c>
      <c r="AD250" s="12">
        <f t="shared" si="224"/>
        <v>4.5876332902473926</v>
      </c>
      <c r="AE250" s="12">
        <f t="shared" si="225"/>
        <v>1.945672668876963</v>
      </c>
      <c r="AF250" s="11">
        <f t="shared" ref="AF250:AF313" si="263">AC$5-1</f>
        <v>-2.9039671966837322E-3</v>
      </c>
      <c r="AG250" s="11">
        <f t="shared" ref="AG250:AG313" si="264">AD$5-1</f>
        <v>2.0567434751257441E-3</v>
      </c>
      <c r="AH250" s="11">
        <f t="shared" ref="AH250:AH313" si="265">AE$5-1</f>
        <v>8.257041531207765E-4</v>
      </c>
      <c r="AI250" s="1">
        <f t="shared" si="244"/>
        <v>518533.01200021175</v>
      </c>
      <c r="AJ250" s="1">
        <f t="shared" si="245"/>
        <v>457697.05542481923</v>
      </c>
      <c r="AK250" s="1">
        <f t="shared" si="246"/>
        <v>85957.555692396447</v>
      </c>
      <c r="AL250" s="16">
        <f t="shared" si="240"/>
        <v>64.300988154511387</v>
      </c>
      <c r="AM250" s="16">
        <f t="shared" si="240"/>
        <v>28.395310599934515</v>
      </c>
      <c r="AN250" s="16">
        <f t="shared" si="240"/>
        <v>4.3794059741515392</v>
      </c>
      <c r="AO250" s="7">
        <f t="shared" ref="AO250:AO313" si="266">AO$5*AO249</f>
        <v>2.6008883673268326E-3</v>
      </c>
      <c r="AP250" s="7">
        <f t="shared" ref="AP250:AP313" si="267">AP$5*AP249</f>
        <v>4.005172637952188E-3</v>
      </c>
      <c r="AQ250" s="7">
        <f t="shared" ref="AQ250:AQ313" si="268">AQ$5*AQ249</f>
        <v>2.8991045137721893E-3</v>
      </c>
      <c r="AR250" s="1">
        <f t="shared" si="230"/>
        <v>267352.82015630207</v>
      </c>
      <c r="AS250" s="1">
        <f t="shared" si="227"/>
        <v>241516.24192608061</v>
      </c>
      <c r="AT250" s="1">
        <f t="shared" si="228"/>
        <v>44664.19120960783</v>
      </c>
      <c r="AU250" s="1">
        <f t="shared" si="247"/>
        <v>53470.564031260416</v>
      </c>
      <c r="AV250" s="1">
        <f t="shared" si="248"/>
        <v>48303.248385216124</v>
      </c>
      <c r="AW250" s="1">
        <f t="shared" si="249"/>
        <v>8932.8382419215668</v>
      </c>
      <c r="AX250" s="7">
        <f t="shared" si="235"/>
        <v>0.51843471271108266</v>
      </c>
      <c r="AY250" s="7">
        <f t="shared" si="235"/>
        <v>0.99</v>
      </c>
      <c r="AZ250" s="7">
        <f t="shared" si="236"/>
        <v>0.99</v>
      </c>
      <c r="BA250">
        <f t="shared" si="231"/>
        <v>0.60999883856551074</v>
      </c>
      <c r="BB250">
        <f t="shared" si="232"/>
        <v>2.6877455134382285E-2</v>
      </c>
      <c r="BC250">
        <f t="shared" si="232"/>
        <v>9.801E-2</v>
      </c>
      <c r="BD250">
        <f t="shared" si="232"/>
        <v>9.801E-2</v>
      </c>
      <c r="BE250">
        <f t="shared" si="233"/>
        <v>7185.7634288015843</v>
      </c>
      <c r="BF250">
        <f t="shared" si="233"/>
        <v>23671.006871175159</v>
      </c>
      <c r="BG250">
        <f t="shared" si="233"/>
        <v>4377.5373804536639</v>
      </c>
      <c r="BH250">
        <f t="shared" si="211"/>
        <v>12524.48313558727</v>
      </c>
      <c r="BI250">
        <f t="shared" si="237"/>
        <v>98590.20439548626</v>
      </c>
      <c r="BJ250">
        <f t="shared" si="237"/>
        <v>183164.79680413817</v>
      </c>
      <c r="BK250" s="7">
        <f t="shared" si="234"/>
        <v>3.3860318625105384E-2</v>
      </c>
    </row>
    <row r="251" spans="1:63">
      <c r="A251">
        <f t="shared" si="250"/>
        <v>2205</v>
      </c>
      <c r="B251" s="4">
        <f t="shared" si="212"/>
        <v>1286.5241935506608</v>
      </c>
      <c r="C251" s="4">
        <f t="shared" si="213"/>
        <v>3572.5502831868439</v>
      </c>
      <c r="D251" s="4">
        <f t="shared" si="214"/>
        <v>6809.3869822989664</v>
      </c>
      <c r="E251" s="11">
        <f t="shared" si="251"/>
        <v>4.4185192332479525E-7</v>
      </c>
      <c r="F251" s="11">
        <f t="shared" si="252"/>
        <v>8.8581569759118234E-7</v>
      </c>
      <c r="G251" s="11">
        <f t="shared" si="253"/>
        <v>1.9557298226523045E-6</v>
      </c>
      <c r="H251" s="4">
        <f t="shared" si="215"/>
        <v>268078.5912427209</v>
      </c>
      <c r="I251" s="4">
        <f t="shared" si="216"/>
        <v>242741.90132735923</v>
      </c>
      <c r="J251" s="4">
        <f t="shared" si="217"/>
        <v>44827.528343872691</v>
      </c>
      <c r="K251" s="4">
        <f t="shared" si="241"/>
        <v>208374.31008806324</v>
      </c>
      <c r="L251" s="4">
        <f t="shared" si="242"/>
        <v>67946.391817003256</v>
      </c>
      <c r="M251" s="4">
        <f t="shared" si="243"/>
        <v>6583.1958824490466</v>
      </c>
      <c r="N251" s="11">
        <f t="shared" si="254"/>
        <v>2.7142135063540351E-3</v>
      </c>
      <c r="O251" s="11">
        <f t="shared" si="255"/>
        <v>5.0739625919546949E-3</v>
      </c>
      <c r="P251" s="11">
        <f t="shared" si="256"/>
        <v>3.6550413089566636E-3</v>
      </c>
      <c r="Q251" s="4">
        <f t="shared" si="257"/>
        <v>3202.8376771056187</v>
      </c>
      <c r="R251" s="4">
        <f t="shared" si="258"/>
        <v>10400.169278152316</v>
      </c>
      <c r="S251" s="4">
        <f t="shared" si="259"/>
        <v>2439.1207058272162</v>
      </c>
      <c r="T251" s="4">
        <f t="shared" si="218"/>
        <v>11.947383273906192</v>
      </c>
      <c r="U251" s="4">
        <f t="shared" si="219"/>
        <v>42.844557207808784</v>
      </c>
      <c r="V251" s="4">
        <f t="shared" si="220"/>
        <v>54.411224440408176</v>
      </c>
      <c r="W251" s="11">
        <f t="shared" si="260"/>
        <v>-1.219247815263802E-2</v>
      </c>
      <c r="X251" s="11">
        <f t="shared" si="261"/>
        <v>-1.3228699347321071E-2</v>
      </c>
      <c r="Y251" s="11">
        <f t="shared" si="262"/>
        <v>-1.2203590333800474E-2</v>
      </c>
      <c r="Z251" s="4">
        <f t="shared" si="229"/>
        <v>2165.497920142127</v>
      </c>
      <c r="AA251" s="4">
        <f t="shared" si="221"/>
        <v>482.06599985694208</v>
      </c>
      <c r="AB251" s="4">
        <f t="shared" si="222"/>
        <v>47.908079223782103</v>
      </c>
      <c r="AC251" s="12">
        <f t="shared" si="223"/>
        <v>1.390648462471709</v>
      </c>
      <c r="AD251" s="12">
        <f t="shared" si="224"/>
        <v>4.5970688750833784</v>
      </c>
      <c r="AE251" s="12">
        <f t="shared" si="225"/>
        <v>1.9472792188802683</v>
      </c>
      <c r="AF251" s="11">
        <f t="shared" si="263"/>
        <v>-2.9039671966837322E-3</v>
      </c>
      <c r="AG251" s="11">
        <f t="shared" si="264"/>
        <v>2.0567434751257441E-3</v>
      </c>
      <c r="AH251" s="11">
        <f t="shared" si="265"/>
        <v>8.257041531207765E-4</v>
      </c>
      <c r="AI251" s="1">
        <f t="shared" si="244"/>
        <v>520150.27483145101</v>
      </c>
      <c r="AJ251" s="1">
        <f t="shared" si="245"/>
        <v>460230.59826755343</v>
      </c>
      <c r="AK251" s="1">
        <f t="shared" si="246"/>
        <v>86294.638365078368</v>
      </c>
      <c r="AL251" s="16">
        <f t="shared" si="240"/>
        <v>64.466555449689082</v>
      </c>
      <c r="AM251" s="16">
        <f t="shared" si="240"/>
        <v>28.50790143978492</v>
      </c>
      <c r="AN251" s="16">
        <f t="shared" si="240"/>
        <v>4.3919753662225691</v>
      </c>
      <c r="AO251" s="7">
        <f t="shared" si="266"/>
        <v>2.5748794836535642E-3</v>
      </c>
      <c r="AP251" s="7">
        <f t="shared" si="267"/>
        <v>3.9651209115726662E-3</v>
      </c>
      <c r="AQ251" s="7">
        <f t="shared" si="268"/>
        <v>2.8701134686344673E-3</v>
      </c>
      <c r="AR251" s="1">
        <f t="shared" si="230"/>
        <v>268078.5912427209</v>
      </c>
      <c r="AS251" s="1">
        <f t="shared" si="227"/>
        <v>242741.90132735923</v>
      </c>
      <c r="AT251" s="1">
        <f t="shared" si="228"/>
        <v>44827.528343872691</v>
      </c>
      <c r="AU251" s="1">
        <f t="shared" si="247"/>
        <v>53615.718248544181</v>
      </c>
      <c r="AV251" s="1">
        <f t="shared" si="248"/>
        <v>48548.380265471846</v>
      </c>
      <c r="AW251" s="1">
        <f t="shared" si="249"/>
        <v>8965.5056687745382</v>
      </c>
      <c r="AX251" s="7">
        <f t="shared" si="235"/>
        <v>0.52298269852323265</v>
      </c>
      <c r="AY251" s="7">
        <f t="shared" si="235"/>
        <v>0.99</v>
      </c>
      <c r="AZ251" s="7">
        <f t="shared" si="236"/>
        <v>0.99</v>
      </c>
      <c r="BA251">
        <f t="shared" si="231"/>
        <v>0.61480597264230163</v>
      </c>
      <c r="BB251">
        <f t="shared" si="232"/>
        <v>2.7351090295464245E-2</v>
      </c>
      <c r="BC251">
        <f t="shared" si="232"/>
        <v>9.801E-2</v>
      </c>
      <c r="BD251">
        <f t="shared" si="232"/>
        <v>9.801E-2</v>
      </c>
      <c r="BE251">
        <f t="shared" si="233"/>
        <v>7332.2417553605101</v>
      </c>
      <c r="BF251">
        <f t="shared" si="233"/>
        <v>23791.133749094479</v>
      </c>
      <c r="BG251">
        <f t="shared" si="233"/>
        <v>4393.5460529829625</v>
      </c>
      <c r="BH251">
        <f t="shared" si="211"/>
        <v>12948.566125173014</v>
      </c>
      <c r="BI251">
        <f t="shared" si="237"/>
        <v>99701.900729527246</v>
      </c>
      <c r="BJ251">
        <f t="shared" si="237"/>
        <v>185268.34629764745</v>
      </c>
      <c r="BK251" s="7">
        <f t="shared" si="234"/>
        <v>3.3819022031563478E-2</v>
      </c>
    </row>
    <row r="252" spans="1:63">
      <c r="A252">
        <f t="shared" si="250"/>
        <v>2206</v>
      </c>
      <c r="B252" s="4">
        <f t="shared" si="212"/>
        <v>1286.5247335811905</v>
      </c>
      <c r="C252" s="4">
        <f t="shared" si="213"/>
        <v>3572.5532895769088</v>
      </c>
      <c r="D252" s="4">
        <f t="shared" si="214"/>
        <v>6809.399633754103</v>
      </c>
      <c r="E252" s="11">
        <f t="shared" si="251"/>
        <v>4.1975932715855545E-7</v>
      </c>
      <c r="F252" s="11">
        <f t="shared" si="252"/>
        <v>8.4152491271162315E-7</v>
      </c>
      <c r="G252" s="11">
        <f t="shared" si="253"/>
        <v>1.8579433315196892E-6</v>
      </c>
      <c r="H252" s="4">
        <f t="shared" si="215"/>
        <v>268796.36981221836</v>
      </c>
      <c r="I252" s="4">
        <f t="shared" si="216"/>
        <v>243961.79086891521</v>
      </c>
      <c r="J252" s="4">
        <f t="shared" si="217"/>
        <v>44989.926270035285</v>
      </c>
      <c r="K252" s="4">
        <f t="shared" si="241"/>
        <v>208932.14315747554</v>
      </c>
      <c r="L252" s="4">
        <f t="shared" si="242"/>
        <v>68287.796176668693</v>
      </c>
      <c r="M252" s="4">
        <f t="shared" si="243"/>
        <v>6607.0327326686511</v>
      </c>
      <c r="N252" s="11">
        <f t="shared" si="254"/>
        <v>2.6770721840736478E-3</v>
      </c>
      <c r="O252" s="11">
        <f t="shared" si="255"/>
        <v>5.0246135303979589E-3</v>
      </c>
      <c r="P252" s="11">
        <f t="shared" si="256"/>
        <v>3.620862973735095E-3</v>
      </c>
      <c r="Q252" s="4">
        <f t="shared" si="257"/>
        <v>3172.258166857574</v>
      </c>
      <c r="R252" s="4">
        <f t="shared" si="258"/>
        <v>10314.162786591703</v>
      </c>
      <c r="S252" s="4">
        <f t="shared" si="259"/>
        <v>2418.0831117484304</v>
      </c>
      <c r="T252" s="4">
        <f t="shared" si="218"/>
        <v>11.801715064357898</v>
      </c>
      <c r="U252" s="4">
        <f t="shared" si="219"/>
        <v>42.277779441837581</v>
      </c>
      <c r="V252" s="4">
        <f t="shared" si="220"/>
        <v>53.747212147776963</v>
      </c>
      <c r="W252" s="11">
        <f t="shared" si="260"/>
        <v>-1.219247815263802E-2</v>
      </c>
      <c r="X252" s="11">
        <f t="shared" si="261"/>
        <v>-1.3228699347321071E-2</v>
      </c>
      <c r="Y252" s="11">
        <f t="shared" si="262"/>
        <v>-1.2203590333800474E-2</v>
      </c>
      <c r="Z252" s="4">
        <f t="shared" si="229"/>
        <v>2118.4753170397598</v>
      </c>
      <c r="AA252" s="4">
        <f t="shared" si="221"/>
        <v>479.08627995416629</v>
      </c>
      <c r="AB252" s="4">
        <f t="shared" si="222"/>
        <v>47.535708677549323</v>
      </c>
      <c r="AC252" s="12">
        <f t="shared" si="223"/>
        <v>1.3866100649545725</v>
      </c>
      <c r="AD252" s="12">
        <f t="shared" si="224"/>
        <v>4.6065238664969099</v>
      </c>
      <c r="AE252" s="12">
        <f t="shared" si="225"/>
        <v>1.9488870954185835</v>
      </c>
      <c r="AF252" s="11">
        <f t="shared" si="263"/>
        <v>-2.9039671966837322E-3</v>
      </c>
      <c r="AG252" s="11">
        <f t="shared" si="264"/>
        <v>2.0567434751257441E-3</v>
      </c>
      <c r="AH252" s="11">
        <f t="shared" si="265"/>
        <v>8.257041531207765E-4</v>
      </c>
      <c r="AI252" s="1">
        <f t="shared" si="244"/>
        <v>521750.96559685015</v>
      </c>
      <c r="AJ252" s="1">
        <f t="shared" si="245"/>
        <v>462755.91870626993</v>
      </c>
      <c r="AK252" s="1">
        <f t="shared" si="246"/>
        <v>86630.680197345078</v>
      </c>
      <c r="AL252" s="16">
        <f t="shared" si="240"/>
        <v>64.630889124588208</v>
      </c>
      <c r="AM252" s="16">
        <f t="shared" si="240"/>
        <v>28.619808343167424</v>
      </c>
      <c r="AN252" s="16">
        <f t="shared" si="240"/>
        <v>4.4044547791985504</v>
      </c>
      <c r="AO252" s="7">
        <f t="shared" si="266"/>
        <v>2.5491306888170287E-3</v>
      </c>
      <c r="AP252" s="7">
        <f t="shared" si="267"/>
        <v>3.9254697024569398E-3</v>
      </c>
      <c r="AQ252" s="7">
        <f t="shared" si="268"/>
        <v>2.8414123339481224E-3</v>
      </c>
      <c r="AR252" s="1">
        <f t="shared" si="230"/>
        <v>268796.36981221836</v>
      </c>
      <c r="AS252" s="1">
        <f t="shared" si="227"/>
        <v>243961.79086891521</v>
      </c>
      <c r="AT252" s="1">
        <f t="shared" si="228"/>
        <v>44989.926270035285</v>
      </c>
      <c r="AU252" s="1">
        <f t="shared" si="247"/>
        <v>53759.273962443673</v>
      </c>
      <c r="AV252" s="1">
        <f t="shared" si="248"/>
        <v>48792.358173783046</v>
      </c>
      <c r="AW252" s="1">
        <f t="shared" si="249"/>
        <v>8997.9852540070569</v>
      </c>
      <c r="AX252" s="7">
        <f t="shared" si="235"/>
        <v>0.52751669793230083</v>
      </c>
      <c r="AY252" s="7">
        <f t="shared" si="235"/>
        <v>0.99</v>
      </c>
      <c r="AZ252" s="7">
        <f t="shared" si="236"/>
        <v>0.99</v>
      </c>
      <c r="BA252">
        <f t="shared" si="231"/>
        <v>0.61959417112076876</v>
      </c>
      <c r="BB252">
        <f t="shared" si="232"/>
        <v>2.7827386659739835E-2</v>
      </c>
      <c r="BC252">
        <f t="shared" si="232"/>
        <v>9.801E-2</v>
      </c>
      <c r="BD252">
        <f t="shared" si="232"/>
        <v>9.801E-2</v>
      </c>
      <c r="BE252">
        <f t="shared" si="233"/>
        <v>7479.90051549902</v>
      </c>
      <c r="BF252">
        <f t="shared" si="233"/>
        <v>23910.695123062378</v>
      </c>
      <c r="BG252">
        <f t="shared" si="233"/>
        <v>4409.4626737261578</v>
      </c>
      <c r="BH252">
        <f t="shared" si="211"/>
        <v>13386.473968237397</v>
      </c>
      <c r="BI252">
        <f t="shared" si="237"/>
        <v>100826.16975937287</v>
      </c>
      <c r="BJ252">
        <f t="shared" si="237"/>
        <v>187396.07863833438</v>
      </c>
      <c r="BK252" s="7">
        <f t="shared" si="234"/>
        <v>3.3778096397149654E-2</v>
      </c>
    </row>
    <row r="253" spans="1:63">
      <c r="A253">
        <f t="shared" si="250"/>
        <v>2207</v>
      </c>
      <c r="B253" s="4">
        <f t="shared" si="212"/>
        <v>1286.5252466104093</v>
      </c>
      <c r="C253" s="4">
        <f t="shared" si="213"/>
        <v>3572.556145649874</v>
      </c>
      <c r="D253" s="4">
        <f t="shared" si="214"/>
        <v>6809.4116526588123</v>
      </c>
      <c r="E253" s="11">
        <f t="shared" si="251"/>
        <v>3.9877136080062764E-7</v>
      </c>
      <c r="F253" s="11">
        <f t="shared" si="252"/>
        <v>7.9944866707604192E-7</v>
      </c>
      <c r="G253" s="11">
        <f t="shared" si="253"/>
        <v>1.7650461649437046E-6</v>
      </c>
      <c r="H253" s="4">
        <f t="shared" si="215"/>
        <v>269506.20308729709</v>
      </c>
      <c r="I253" s="4">
        <f t="shared" si="216"/>
        <v>245175.85369491045</v>
      </c>
      <c r="J253" s="4">
        <f t="shared" si="217"/>
        <v>45151.377166124556</v>
      </c>
      <c r="K253" s="4">
        <f t="shared" si="241"/>
        <v>209483.80437722575</v>
      </c>
      <c r="L253" s="4">
        <f t="shared" si="242"/>
        <v>68627.5718839154</v>
      </c>
      <c r="M253" s="4">
        <f t="shared" si="243"/>
        <v>6630.7310336414585</v>
      </c>
      <c r="N253" s="11">
        <f t="shared" si="254"/>
        <v>2.6403846311691126E-3</v>
      </c>
      <c r="O253" s="11">
        <f t="shared" si="255"/>
        <v>4.9756431788730016E-3</v>
      </c>
      <c r="P253" s="11">
        <f t="shared" si="256"/>
        <v>3.5868296604057992E-3</v>
      </c>
      <c r="Q253" s="4">
        <f t="shared" si="257"/>
        <v>3141.8555890810317</v>
      </c>
      <c r="R253" s="4">
        <f t="shared" si="258"/>
        <v>10228.368707356754</v>
      </c>
      <c r="S253" s="4">
        <f t="shared" si="259"/>
        <v>2397.1454545340048</v>
      </c>
      <c r="T253" s="4">
        <f t="shared" si="218"/>
        <v>11.657822911272056</v>
      </c>
      <c r="U253" s="4">
        <f t="shared" si="219"/>
        <v>41.718499408529162</v>
      </c>
      <c r="V253" s="4">
        <f t="shared" si="220"/>
        <v>53.091303189141627</v>
      </c>
      <c r="W253" s="11">
        <f t="shared" si="260"/>
        <v>-1.219247815263802E-2</v>
      </c>
      <c r="X253" s="11">
        <f t="shared" si="261"/>
        <v>-1.3228699347321071E-2</v>
      </c>
      <c r="Y253" s="11">
        <f t="shared" si="262"/>
        <v>-1.2203590333800474E-2</v>
      </c>
      <c r="Z253" s="4">
        <f t="shared" si="229"/>
        <v>2072.2699318205828</v>
      </c>
      <c r="AA253" s="4">
        <f t="shared" si="221"/>
        <v>476.10157934237043</v>
      </c>
      <c r="AB253" s="4">
        <f t="shared" si="222"/>
        <v>47.164621615597021</v>
      </c>
      <c r="AC253" s="12">
        <f t="shared" si="223"/>
        <v>1.3825833948113528</v>
      </c>
      <c r="AD253" s="12">
        <f t="shared" si="224"/>
        <v>4.6159983044023383</v>
      </c>
      <c r="AE253" s="12">
        <f t="shared" si="225"/>
        <v>1.9504962995872341</v>
      </c>
      <c r="AF253" s="11">
        <f t="shared" si="263"/>
        <v>-2.9039671966837322E-3</v>
      </c>
      <c r="AG253" s="11">
        <f t="shared" si="264"/>
        <v>2.0567434751257441E-3</v>
      </c>
      <c r="AH253" s="11">
        <f t="shared" si="265"/>
        <v>8.257041531207765E-4</v>
      </c>
      <c r="AI253" s="1">
        <f t="shared" si="244"/>
        <v>523335.14299960883</v>
      </c>
      <c r="AJ253" s="1">
        <f t="shared" si="245"/>
        <v>465272.68500942603</v>
      </c>
      <c r="AK253" s="1">
        <f t="shared" si="246"/>
        <v>86965.597431617629</v>
      </c>
      <c r="AL253" s="16">
        <f t="shared" si="240"/>
        <v>64.79399418167209</v>
      </c>
      <c r="AM253" s="16">
        <f t="shared" si="240"/>
        <v>28.73103107180324</v>
      </c>
      <c r="AN253" s="16">
        <f t="shared" si="240"/>
        <v>4.4168445026111423</v>
      </c>
      <c r="AO253" s="7">
        <f t="shared" si="266"/>
        <v>2.5236393819288586E-3</v>
      </c>
      <c r="AP253" s="7">
        <f t="shared" si="267"/>
        <v>3.8862150054323704E-3</v>
      </c>
      <c r="AQ253" s="7">
        <f t="shared" si="268"/>
        <v>2.8129982106086414E-3</v>
      </c>
      <c r="AR253" s="1">
        <f t="shared" si="230"/>
        <v>269506.20308729709</v>
      </c>
      <c r="AS253" s="1">
        <f t="shared" si="227"/>
        <v>245175.85369491045</v>
      </c>
      <c r="AT253" s="1">
        <f t="shared" si="228"/>
        <v>45151.377166124556</v>
      </c>
      <c r="AU253" s="1">
        <f t="shared" si="247"/>
        <v>53901.240617459422</v>
      </c>
      <c r="AV253" s="1">
        <f t="shared" si="248"/>
        <v>49035.170738982095</v>
      </c>
      <c r="AW253" s="1">
        <f t="shared" si="249"/>
        <v>9030.2754332249115</v>
      </c>
      <c r="AX253" s="7">
        <f t="shared" si="235"/>
        <v>0.53203608399270019</v>
      </c>
      <c r="AY253" s="7">
        <f t="shared" si="235"/>
        <v>0.99</v>
      </c>
      <c r="AZ253" s="7">
        <f t="shared" si="236"/>
        <v>0.99</v>
      </c>
      <c r="BA253">
        <f t="shared" si="231"/>
        <v>0.62436268868860156</v>
      </c>
      <c r="BB253">
        <f t="shared" si="232"/>
        <v>2.8306239467028756E-2</v>
      </c>
      <c r="BC253">
        <f t="shared" si="232"/>
        <v>9.801E-2</v>
      </c>
      <c r="BD253">
        <f t="shared" si="232"/>
        <v>9.801E-2</v>
      </c>
      <c r="BE253">
        <f t="shared" si="233"/>
        <v>7628.7071224387164</v>
      </c>
      <c r="BF253">
        <f t="shared" si="233"/>
        <v>24029.685420638172</v>
      </c>
      <c r="BG253">
        <f t="shared" si="233"/>
        <v>4425.2864760518678</v>
      </c>
      <c r="BH253">
        <f t="shared" si="211"/>
        <v>13838.643576354454</v>
      </c>
      <c r="BI253">
        <f t="shared" si="237"/>
        <v>101963.15479282016</v>
      </c>
      <c r="BJ253">
        <f t="shared" si="237"/>
        <v>189548.2752253497</v>
      </c>
      <c r="BK253" s="7">
        <f t="shared" si="234"/>
        <v>3.3737545241078831E-2</v>
      </c>
    </row>
    <row r="254" spans="1:63">
      <c r="A254">
        <f t="shared" si="250"/>
        <v>2208</v>
      </c>
      <c r="B254" s="4">
        <f t="shared" si="212"/>
        <v>1286.5257339883615</v>
      </c>
      <c r="C254" s="4">
        <f t="shared" si="213"/>
        <v>3572.5588589213603</v>
      </c>
      <c r="D254" s="4">
        <f t="shared" si="214"/>
        <v>6809.4230706384387</v>
      </c>
      <c r="E254" s="11">
        <f t="shared" si="251"/>
        <v>3.7883279276059623E-7</v>
      </c>
      <c r="F254" s="11">
        <f t="shared" si="252"/>
        <v>7.5947623372223976E-7</v>
      </c>
      <c r="G254" s="11">
        <f t="shared" si="253"/>
        <v>1.6767938566965194E-6</v>
      </c>
      <c r="H254" s="4">
        <f t="shared" si="215"/>
        <v>270208.13974120654</v>
      </c>
      <c r="I254" s="4">
        <f t="shared" si="216"/>
        <v>246384.03634568286</v>
      </c>
      <c r="J254" s="4">
        <f t="shared" si="217"/>
        <v>45311.87401825007</v>
      </c>
      <c r="K254" s="4">
        <f t="shared" si="241"/>
        <v>210029.33140212722</v>
      </c>
      <c r="L254" s="4">
        <f t="shared" si="242"/>
        <v>68965.703876484768</v>
      </c>
      <c r="M254" s="4">
        <f t="shared" si="243"/>
        <v>6654.2897317733723</v>
      </c>
      <c r="N254" s="11">
        <f t="shared" si="254"/>
        <v>2.6041489294281739E-3</v>
      </c>
      <c r="O254" s="11">
        <f t="shared" si="255"/>
        <v>4.9270574972595238E-3</v>
      </c>
      <c r="P254" s="11">
        <f t="shared" si="256"/>
        <v>3.5529563802825237E-3</v>
      </c>
      <c r="Q254" s="4">
        <f t="shared" si="257"/>
        <v>3111.6318649611862</v>
      </c>
      <c r="R254" s="4">
        <f t="shared" si="258"/>
        <v>10142.797486478687</v>
      </c>
      <c r="S254" s="4">
        <f t="shared" si="259"/>
        <v>2376.3086738383986</v>
      </c>
      <c r="T254" s="4">
        <f t="shared" si="218"/>
        <v>11.515685160119048</v>
      </c>
      <c r="U254" s="4">
        <f t="shared" si="219"/>
        <v>41.166617922632341</v>
      </c>
      <c r="V254" s="4">
        <f t="shared" si="220"/>
        <v>52.44339867473375</v>
      </c>
      <c r="W254" s="11">
        <f t="shared" si="260"/>
        <v>-1.219247815263802E-2</v>
      </c>
      <c r="X254" s="11">
        <f t="shared" si="261"/>
        <v>-1.3228699347321071E-2</v>
      </c>
      <c r="Y254" s="11">
        <f t="shared" si="262"/>
        <v>-1.2203590333800474E-2</v>
      </c>
      <c r="Z254" s="4">
        <f t="shared" si="229"/>
        <v>2026.8747427843366</v>
      </c>
      <c r="AA254" s="4">
        <f t="shared" si="221"/>
        <v>473.11239969140019</v>
      </c>
      <c r="AB254" s="4">
        <f t="shared" si="222"/>
        <v>46.794840202500829</v>
      </c>
      <c r="AC254" s="12">
        <f t="shared" si="223"/>
        <v>1.378568417986141</v>
      </c>
      <c r="AD254" s="12">
        <f t="shared" si="224"/>
        <v>4.6254922287961096</v>
      </c>
      <c r="AE254" s="12">
        <f t="shared" si="225"/>
        <v>1.95210683248245</v>
      </c>
      <c r="AF254" s="11">
        <f t="shared" si="263"/>
        <v>-2.9039671966837322E-3</v>
      </c>
      <c r="AG254" s="11">
        <f t="shared" si="264"/>
        <v>2.0567434751257441E-3</v>
      </c>
      <c r="AH254" s="11">
        <f t="shared" si="265"/>
        <v>8.257041531207765E-4</v>
      </c>
      <c r="AI254" s="1">
        <f t="shared" si="244"/>
        <v>524902.86931710737</v>
      </c>
      <c r="AJ254" s="1">
        <f t="shared" si="245"/>
        <v>467780.5872474655</v>
      </c>
      <c r="AK254" s="1">
        <f t="shared" si="246"/>
        <v>87299.313121680781</v>
      </c>
      <c r="AL254" s="16">
        <f t="shared" si="240"/>
        <v>64.955875690347142</v>
      </c>
      <c r="AM254" s="16">
        <f t="shared" si="240"/>
        <v>28.841569486235297</v>
      </c>
      <c r="AN254" s="16">
        <f t="shared" si="240"/>
        <v>4.4291448325367</v>
      </c>
      <c r="AO254" s="7">
        <f t="shared" si="266"/>
        <v>2.4984029881095701E-3</v>
      </c>
      <c r="AP254" s="7">
        <f t="shared" si="267"/>
        <v>3.8473528553780467E-3</v>
      </c>
      <c r="AQ254" s="7">
        <f t="shared" si="268"/>
        <v>2.7848682285025548E-3</v>
      </c>
      <c r="AR254" s="1">
        <f t="shared" si="230"/>
        <v>270208.13974120654</v>
      </c>
      <c r="AS254" s="1">
        <f t="shared" si="227"/>
        <v>246384.03634568286</v>
      </c>
      <c r="AT254" s="1">
        <f t="shared" si="228"/>
        <v>45311.87401825007</v>
      </c>
      <c r="AU254" s="1">
        <f t="shared" si="247"/>
        <v>54041.627948241308</v>
      </c>
      <c r="AV254" s="1">
        <f t="shared" si="248"/>
        <v>49276.807269136574</v>
      </c>
      <c r="AW254" s="1">
        <f t="shared" si="249"/>
        <v>9062.3748036500147</v>
      </c>
      <c r="AX254" s="7">
        <f t="shared" si="235"/>
        <v>0.53654024309818149</v>
      </c>
      <c r="AY254" s="7">
        <f t="shared" si="235"/>
        <v>0.99</v>
      </c>
      <c r="AZ254" s="7">
        <f t="shared" si="236"/>
        <v>0.99</v>
      </c>
      <c r="BA254">
        <f t="shared" si="231"/>
        <v>0.62911079378421153</v>
      </c>
      <c r="BB254">
        <f t="shared" si="232"/>
        <v>2.8787543246385574E-2</v>
      </c>
      <c r="BC254">
        <f t="shared" si="232"/>
        <v>9.801E-2</v>
      </c>
      <c r="BD254">
        <f t="shared" si="232"/>
        <v>9.801E-2</v>
      </c>
      <c r="BE254">
        <f t="shared" si="233"/>
        <v>7778.6285083253797</v>
      </c>
      <c r="BF254">
        <f t="shared" si="233"/>
        <v>24148.099402240376</v>
      </c>
      <c r="BG254">
        <f t="shared" si="233"/>
        <v>4441.0167725286892</v>
      </c>
      <c r="BH254">
        <f t="shared" si="211"/>
        <v>14305.525440086878</v>
      </c>
      <c r="BI254">
        <f t="shared" si="237"/>
        <v>103113.00069130688</v>
      </c>
      <c r="BJ254">
        <f t="shared" si="237"/>
        <v>191725.22048988732</v>
      </c>
      <c r="BK254" s="7">
        <f t="shared" si="234"/>
        <v>3.3697371507944468E-2</v>
      </c>
    </row>
    <row r="255" spans="1:63">
      <c r="A255">
        <f t="shared" si="250"/>
        <v>2209</v>
      </c>
      <c r="B255" s="4">
        <f t="shared" si="212"/>
        <v>1286.5261969975913</v>
      </c>
      <c r="C255" s="4">
        <f t="shared" si="213"/>
        <v>3572.5614365312299</v>
      </c>
      <c r="D255" s="4">
        <f t="shared" si="214"/>
        <v>6809.4339177372731</v>
      </c>
      <c r="E255" s="11">
        <f t="shared" si="251"/>
        <v>3.5989115312256638E-7</v>
      </c>
      <c r="F255" s="11">
        <f t="shared" si="252"/>
        <v>7.2150242203612775E-7</v>
      </c>
      <c r="G255" s="11">
        <f t="shared" si="253"/>
        <v>1.5929541638616933E-6</v>
      </c>
      <c r="H255" s="4">
        <f t="shared" si="215"/>
        <v>270902.22985093034</v>
      </c>
      <c r="I255" s="4">
        <f t="shared" si="216"/>
        <v>247586.28858130242</v>
      </c>
      <c r="J255" s="4">
        <f t="shared" si="217"/>
        <v>45471.410564405654</v>
      </c>
      <c r="K255" s="4">
        <f t="shared" si="241"/>
        <v>210568.76298605019</v>
      </c>
      <c r="L255" s="4">
        <f t="shared" si="242"/>
        <v>69302.177997447041</v>
      </c>
      <c r="M255" s="4">
        <f t="shared" si="243"/>
        <v>6677.7078849331847</v>
      </c>
      <c r="N255" s="11">
        <f t="shared" si="254"/>
        <v>2.5683630963437842E-3</v>
      </c>
      <c r="O255" s="11">
        <f t="shared" si="255"/>
        <v>4.878861550733804E-3</v>
      </c>
      <c r="P255" s="11">
        <f t="shared" si="256"/>
        <v>3.5192566154722549E-3</v>
      </c>
      <c r="Q255" s="4">
        <f t="shared" si="257"/>
        <v>3081.5888310637233</v>
      </c>
      <c r="R255" s="4">
        <f t="shared" si="258"/>
        <v>10057.4594029214</v>
      </c>
      <c r="S255" s="4">
        <f t="shared" si="259"/>
        <v>2355.5737119383621</v>
      </c>
      <c r="T255" s="4">
        <f t="shared" si="218"/>
        <v>11.375280420391638</v>
      </c>
      <c r="U255" s="4">
        <f t="shared" si="219"/>
        <v>40.622037110987797</v>
      </c>
      <c r="V255" s="4">
        <f t="shared" si="220"/>
        <v>51.803400921595127</v>
      </c>
      <c r="W255" s="11">
        <f t="shared" si="260"/>
        <v>-1.219247815263802E-2</v>
      </c>
      <c r="X255" s="11">
        <f t="shared" si="261"/>
        <v>-1.3228699347321071E-2</v>
      </c>
      <c r="Y255" s="11">
        <f t="shared" si="262"/>
        <v>-1.2203590333800474E-2</v>
      </c>
      <c r="Z255" s="4">
        <f t="shared" si="229"/>
        <v>1982.2825275314781</v>
      </c>
      <c r="AA255" s="4">
        <f t="shared" si="221"/>
        <v>470.1192395845307</v>
      </c>
      <c r="AB255" s="4">
        <f t="shared" si="222"/>
        <v>46.426386816472494</v>
      </c>
      <c r="AC255" s="12">
        <f t="shared" si="223"/>
        <v>1.374565100521925</v>
      </c>
      <c r="AD255" s="12">
        <f t="shared" si="224"/>
        <v>4.6350056797569303</v>
      </c>
      <c r="AE255" s="12">
        <f t="shared" si="225"/>
        <v>1.9537186952013661</v>
      </c>
      <c r="AF255" s="11">
        <f t="shared" si="263"/>
        <v>-2.9039671966837322E-3</v>
      </c>
      <c r="AG255" s="11">
        <f t="shared" si="264"/>
        <v>2.0567434751257441E-3</v>
      </c>
      <c r="AH255" s="11">
        <f t="shared" si="265"/>
        <v>8.257041531207765E-4</v>
      </c>
      <c r="AI255" s="1">
        <f t="shared" si="244"/>
        <v>526454.21033363789</v>
      </c>
      <c r="AJ255" s="1">
        <f t="shared" si="245"/>
        <v>470279.33579185558</v>
      </c>
      <c r="AK255" s="1">
        <f t="shared" si="246"/>
        <v>87631.756613162725</v>
      </c>
      <c r="AL255" s="16">
        <f t="shared" si="240"/>
        <v>65.116538784727979</v>
      </c>
      <c r="AM255" s="16">
        <f t="shared" si="240"/>
        <v>28.951423544004584</v>
      </c>
      <c r="AN255" s="16">
        <f t="shared" si="240"/>
        <v>4.4413560714130318</v>
      </c>
      <c r="AO255" s="7">
        <f t="shared" si="266"/>
        <v>2.4734189582284742E-3</v>
      </c>
      <c r="AP255" s="7">
        <f t="shared" si="267"/>
        <v>3.8088793268242663E-3</v>
      </c>
      <c r="AQ255" s="7">
        <f t="shared" si="268"/>
        <v>2.7570195462175294E-3</v>
      </c>
      <c r="AR255" s="1">
        <f t="shared" si="230"/>
        <v>270902.22985093034</v>
      </c>
      <c r="AS255" s="1">
        <f t="shared" si="227"/>
        <v>247586.28858130242</v>
      </c>
      <c r="AT255" s="1">
        <f t="shared" si="228"/>
        <v>45471.410564405654</v>
      </c>
      <c r="AU255" s="1">
        <f t="shared" si="247"/>
        <v>54180.445970186069</v>
      </c>
      <c r="AV255" s="1">
        <f t="shared" si="248"/>
        <v>49517.257716260487</v>
      </c>
      <c r="AW255" s="1">
        <f t="shared" si="249"/>
        <v>9094.282112881132</v>
      </c>
      <c r="AX255" s="7">
        <f t="shared" si="235"/>
        <v>0.54102857502953206</v>
      </c>
      <c r="AY255" s="7">
        <f t="shared" si="235"/>
        <v>0.99</v>
      </c>
      <c r="AZ255" s="7">
        <f t="shared" si="236"/>
        <v>0.99</v>
      </c>
      <c r="BA255">
        <f t="shared" si="231"/>
        <v>0.63383776864396724</v>
      </c>
      <c r="BB255">
        <f t="shared" si="232"/>
        <v>2.92711918998486E-2</v>
      </c>
      <c r="BC255">
        <f t="shared" si="232"/>
        <v>9.801E-2</v>
      </c>
      <c r="BD255">
        <f t="shared" si="232"/>
        <v>9.801E-2</v>
      </c>
      <c r="BE255">
        <f t="shared" si="233"/>
        <v>7929.6311560634758</v>
      </c>
      <c r="BF255">
        <f t="shared" si="233"/>
        <v>24265.93214385345</v>
      </c>
      <c r="BG255">
        <f t="shared" si="233"/>
        <v>4456.6529494173983</v>
      </c>
      <c r="BH255">
        <f t="shared" si="211"/>
        <v>14787.584045457837</v>
      </c>
      <c r="BI255">
        <f t="shared" si="237"/>
        <v>104275.8538927726</v>
      </c>
      <c r="BJ255">
        <f t="shared" si="237"/>
        <v>193927.2019453785</v>
      </c>
      <c r="BK255" s="7">
        <f t="shared" si="234"/>
        <v>3.3657577612346418E-2</v>
      </c>
    </row>
    <row r="256" spans="1:63">
      <c r="A256">
        <f t="shared" si="250"/>
        <v>2210</v>
      </c>
      <c r="B256" s="4">
        <f t="shared" si="212"/>
        <v>1286.5266368565181</v>
      </c>
      <c r="C256" s="4">
        <f t="shared" si="213"/>
        <v>3572.5638852623729</v>
      </c>
      <c r="D256" s="4">
        <f t="shared" si="214"/>
        <v>6809.4442224975801</v>
      </c>
      <c r="E256" s="11">
        <f t="shared" si="251"/>
        <v>3.4189659546643806E-7</v>
      </c>
      <c r="F256" s="11">
        <f t="shared" si="252"/>
        <v>6.8542730093432135E-7</v>
      </c>
      <c r="G256" s="11">
        <f t="shared" si="253"/>
        <v>1.5133064556686086E-6</v>
      </c>
      <c r="H256" s="4">
        <f t="shared" si="215"/>
        <v>271588.52485070209</v>
      </c>
      <c r="I256" s="4">
        <f t="shared" si="216"/>
        <v>248782.56321747572</v>
      </c>
      <c r="J256" s="4">
        <f t="shared" si="217"/>
        <v>45629.981242480608</v>
      </c>
      <c r="K256" s="4">
        <f t="shared" si="241"/>
        <v>211102.13894544606</v>
      </c>
      <c r="L256" s="4">
        <f t="shared" si="242"/>
        <v>69636.980949104807</v>
      </c>
      <c r="M256" s="4">
        <f t="shared" si="243"/>
        <v>6700.9846547717752</v>
      </c>
      <c r="N256" s="11">
        <f t="shared" si="254"/>
        <v>2.5330250880146732E-3</v>
      </c>
      <c r="O256" s="11">
        <f t="shared" si="255"/>
        <v>4.8310595905094456E-3</v>
      </c>
      <c r="P256" s="11">
        <f t="shared" si="256"/>
        <v>3.4857424493079936E-3</v>
      </c>
      <c r="Q256" s="4">
        <f t="shared" si="257"/>
        <v>3051.7282404241282</v>
      </c>
      <c r="R256" s="4">
        <f t="shared" si="258"/>
        <v>9972.3645588126292</v>
      </c>
      <c r="S256" s="4">
        <f t="shared" si="259"/>
        <v>2334.9415093697135</v>
      </c>
      <c r="T256" s="4">
        <f t="shared" si="218"/>
        <v>11.236587562385882</v>
      </c>
      <c r="U256" s="4">
        <f t="shared" si="219"/>
        <v>40.084660395170822</v>
      </c>
      <c r="V256" s="4">
        <f t="shared" si="220"/>
        <v>51.171213438850359</v>
      </c>
      <c r="W256" s="11">
        <f t="shared" si="260"/>
        <v>-1.219247815263802E-2</v>
      </c>
      <c r="X256" s="11">
        <f t="shared" si="261"/>
        <v>-1.3228699347321071E-2</v>
      </c>
      <c r="Y256" s="11">
        <f t="shared" si="262"/>
        <v>-1.2203590333800474E-2</v>
      </c>
      <c r="Z256" s="4">
        <f t="shared" si="229"/>
        <v>1938.4858740731315</v>
      </c>
      <c r="AA256" s="4">
        <f t="shared" si="221"/>
        <v>467.1225939486003</v>
      </c>
      <c r="AB256" s="4">
        <f t="shared" si="222"/>
        <v>46.05928395471058</v>
      </c>
      <c r="AC256" s="12">
        <f t="shared" si="223"/>
        <v>1.3705734085603032</v>
      </c>
      <c r="AD256" s="12">
        <f t="shared" si="224"/>
        <v>4.6445386974459408</v>
      </c>
      <c r="AE256" s="12">
        <f t="shared" si="225"/>
        <v>1.9553318888420235</v>
      </c>
      <c r="AF256" s="11">
        <f t="shared" si="263"/>
        <v>-2.9039671966837322E-3</v>
      </c>
      <c r="AG256" s="11">
        <f t="shared" si="264"/>
        <v>2.0567434751257441E-3</v>
      </c>
      <c r="AH256" s="11">
        <f t="shared" si="265"/>
        <v>8.257041531207765E-4</v>
      </c>
      <c r="AI256" s="1">
        <f t="shared" si="244"/>
        <v>527989.23527046014</v>
      </c>
      <c r="AJ256" s="1">
        <f t="shared" si="245"/>
        <v>472768.65992893052</v>
      </c>
      <c r="AK256" s="1">
        <f t="shared" si="246"/>
        <v>87962.863064727586</v>
      </c>
      <c r="AL256" s="16">
        <f t="shared" si="240"/>
        <v>65.275988661437111</v>
      </c>
      <c r="AM256" s="16">
        <f t="shared" si="240"/>
        <v>29.060593297837286</v>
      </c>
      <c r="AN256" s="16">
        <f t="shared" si="240"/>
        <v>4.4534785278586231</v>
      </c>
      <c r="AO256" s="7">
        <f t="shared" si="266"/>
        <v>2.4486847686461892E-3</v>
      </c>
      <c r="AP256" s="7">
        <f t="shared" si="267"/>
        <v>3.7707905335560236E-3</v>
      </c>
      <c r="AQ256" s="7">
        <f t="shared" si="268"/>
        <v>2.7294493507553541E-3</v>
      </c>
      <c r="AR256" s="1">
        <f t="shared" si="230"/>
        <v>271588.52485070209</v>
      </c>
      <c r="AS256" s="1">
        <f t="shared" si="227"/>
        <v>248782.56321747572</v>
      </c>
      <c r="AT256" s="1">
        <f t="shared" si="228"/>
        <v>45629.981242480608</v>
      </c>
      <c r="AU256" s="1">
        <f t="shared" si="247"/>
        <v>54317.704970140418</v>
      </c>
      <c r="AV256" s="1">
        <f t="shared" si="248"/>
        <v>49756.512643495145</v>
      </c>
      <c r="AW256" s="1">
        <f t="shared" si="249"/>
        <v>9125.9962484961216</v>
      </c>
      <c r="AX256" s="7">
        <f t="shared" si="235"/>
        <v>0.545500493033929</v>
      </c>
      <c r="AY256" s="7">
        <f t="shared" si="235"/>
        <v>0.99</v>
      </c>
      <c r="AZ256" s="7">
        <f t="shared" si="236"/>
        <v>0.99</v>
      </c>
      <c r="BA256">
        <f t="shared" si="231"/>
        <v>0.63854290937604996</v>
      </c>
      <c r="BB256">
        <f t="shared" si="232"/>
        <v>2.9757078790025968E-2</v>
      </c>
      <c r="BC256">
        <f t="shared" si="232"/>
        <v>9.801E-2</v>
      </c>
      <c r="BD256">
        <f t="shared" si="232"/>
        <v>9.801E-2</v>
      </c>
      <c r="BE256">
        <f t="shared" si="233"/>
        <v>8081.6811324492674</v>
      </c>
      <c r="BF256">
        <f t="shared" si="233"/>
        <v>24383.179020944794</v>
      </c>
      <c r="BG256">
        <f t="shared" si="233"/>
        <v>4472.1944615755247</v>
      </c>
      <c r="BH256">
        <f t="shared" si="211"/>
        <v>15285.29830316693</v>
      </c>
      <c r="BI256">
        <f t="shared" si="237"/>
        <v>105451.86243438353</v>
      </c>
      <c r="BJ256">
        <f t="shared" si="237"/>
        <v>196154.51023717358</v>
      </c>
      <c r="BK256" s="7">
        <f t="shared" si="234"/>
        <v>3.361816548374838E-2</v>
      </c>
    </row>
    <row r="257" spans="1:63">
      <c r="A257">
        <f t="shared" si="250"/>
        <v>2211</v>
      </c>
      <c r="B257" s="4">
        <f t="shared" si="212"/>
        <v>1286.5270547226414</v>
      </c>
      <c r="C257" s="4">
        <f t="shared" si="213"/>
        <v>3572.5662115585528</v>
      </c>
      <c r="D257" s="4">
        <f t="shared" si="214"/>
        <v>6809.4540120346855</v>
      </c>
      <c r="E257" s="11">
        <f t="shared" si="251"/>
        <v>3.2480176569311615E-7</v>
      </c>
      <c r="F257" s="11">
        <f t="shared" si="252"/>
        <v>6.5115593588760523E-7</v>
      </c>
      <c r="G257" s="11">
        <f t="shared" si="253"/>
        <v>1.4376411328851782E-6</v>
      </c>
      <c r="H257" s="4">
        <f t="shared" si="215"/>
        <v>272267.07748388482</v>
      </c>
      <c r="I257" s="4">
        <f t="shared" si="216"/>
        <v>249972.81597284012</v>
      </c>
      <c r="J257" s="4">
        <f t="shared" si="217"/>
        <v>45787.581142158553</v>
      </c>
      <c r="K257" s="4">
        <f t="shared" si="241"/>
        <v>211629.50012161388</v>
      </c>
      <c r="L257" s="4">
        <f t="shared" si="242"/>
        <v>69970.100250091113</v>
      </c>
      <c r="M257" s="4">
        <f t="shared" si="243"/>
        <v>6724.1192996143145</v>
      </c>
      <c r="N257" s="11">
        <f t="shared" si="254"/>
        <v>2.498132793927299E-3</v>
      </c>
      <c r="O257" s="11">
        <f t="shared" si="255"/>
        <v>4.7836551275790562E-3</v>
      </c>
      <c r="P257" s="11">
        <f t="shared" si="256"/>
        <v>3.452424685984834E-3</v>
      </c>
      <c r="Q257" s="4">
        <f t="shared" si="257"/>
        <v>3022.0517636384548</v>
      </c>
      <c r="R257" s="4">
        <f t="shared" si="258"/>
        <v>9887.5228709115945</v>
      </c>
      <c r="S257" s="4">
        <f t="shared" si="259"/>
        <v>2314.4130010329404</v>
      </c>
      <c r="T257" s="4">
        <f t="shared" si="218"/>
        <v>11.099585714021288</v>
      </c>
      <c r="U257" s="4">
        <f t="shared" si="219"/>
        <v>39.554392474363638</v>
      </c>
      <c r="V257" s="4">
        <f t="shared" si="220"/>
        <v>50.546740913159162</v>
      </c>
      <c r="W257" s="11">
        <f t="shared" si="260"/>
        <v>-1.219247815263802E-2</v>
      </c>
      <c r="X257" s="11">
        <f t="shared" si="261"/>
        <v>-1.3228699347321071E-2</v>
      </c>
      <c r="Y257" s="11">
        <f t="shared" si="262"/>
        <v>-1.2203590333800474E-2</v>
      </c>
      <c r="Z257" s="4">
        <f t="shared" si="229"/>
        <v>1895.4771915889426</v>
      </c>
      <c r="AA257" s="4">
        <f t="shared" si="221"/>
        <v>464.12295354056118</v>
      </c>
      <c r="AB257" s="4">
        <f t="shared" si="222"/>
        <v>45.693554148361514</v>
      </c>
      <c r="AC257" s="12">
        <f t="shared" si="223"/>
        <v>1.366593308341197</v>
      </c>
      <c r="AD257" s="12">
        <f t="shared" si="224"/>
        <v>4.6540913221068818</v>
      </c>
      <c r="AE257" s="12">
        <f t="shared" si="225"/>
        <v>1.9569464145033699</v>
      </c>
      <c r="AF257" s="11">
        <f t="shared" si="263"/>
        <v>-2.9039671966837322E-3</v>
      </c>
      <c r="AG257" s="11">
        <f t="shared" si="264"/>
        <v>2.0567434751257441E-3</v>
      </c>
      <c r="AH257" s="11">
        <f t="shared" si="265"/>
        <v>8.257041531207765E-4</v>
      </c>
      <c r="AI257" s="1">
        <f t="shared" si="244"/>
        <v>529508.01671355451</v>
      </c>
      <c r="AJ257" s="1">
        <f t="shared" si="245"/>
        <v>475248.30657953263</v>
      </c>
      <c r="AK257" s="1">
        <f t="shared" si="246"/>
        <v>88292.573006750958</v>
      </c>
      <c r="AL257" s="16">
        <f t="shared" si="240"/>
        <v>65.434230577438768</v>
      </c>
      <c r="AM257" s="16">
        <f t="shared" si="240"/>
        <v>29.169078893843224</v>
      </c>
      <c r="AN257" s="16">
        <f t="shared" si="240"/>
        <v>4.4655125164943259</v>
      </c>
      <c r="AO257" s="7">
        <f t="shared" si="266"/>
        <v>2.4241979209597272E-3</v>
      </c>
      <c r="AP257" s="7">
        <f t="shared" si="267"/>
        <v>3.7330826282204635E-3</v>
      </c>
      <c r="AQ257" s="7">
        <f t="shared" si="268"/>
        <v>2.7021548572478005E-3</v>
      </c>
      <c r="AR257" s="1">
        <f t="shared" si="230"/>
        <v>272267.07748388482</v>
      </c>
      <c r="AS257" s="1">
        <f t="shared" si="227"/>
        <v>249972.81597284012</v>
      </c>
      <c r="AT257" s="1">
        <f t="shared" si="228"/>
        <v>45787.581142158553</v>
      </c>
      <c r="AU257" s="1">
        <f t="shared" si="247"/>
        <v>54453.415496776965</v>
      </c>
      <c r="AV257" s="1">
        <f t="shared" si="248"/>
        <v>49994.563194568029</v>
      </c>
      <c r="AW257" s="1">
        <f t="shared" si="249"/>
        <v>9157.5162284317103</v>
      </c>
      <c r="AX257" s="7">
        <f t="shared" si="235"/>
        <v>0.54995542385978335</v>
      </c>
      <c r="AY257" s="7">
        <f t="shared" si="235"/>
        <v>0.99</v>
      </c>
      <c r="AZ257" s="7">
        <f t="shared" si="236"/>
        <v>0.99</v>
      </c>
      <c r="BA257">
        <f t="shared" si="231"/>
        <v>0.64322552601097227</v>
      </c>
      <c r="BB257">
        <f t="shared" si="232"/>
        <v>3.0245096823279402E-2</v>
      </c>
      <c r="BC257">
        <f t="shared" si="232"/>
        <v>9.801E-2</v>
      </c>
      <c r="BD257">
        <f t="shared" si="232"/>
        <v>9.801E-2</v>
      </c>
      <c r="BE257">
        <f t="shared" si="233"/>
        <v>8234.7441202914106</v>
      </c>
      <c r="BF257">
        <f t="shared" si="233"/>
        <v>24499.835693498062</v>
      </c>
      <c r="BG257">
        <f t="shared" si="233"/>
        <v>4487.64082774296</v>
      </c>
      <c r="BH257">
        <f t="shared" si="211"/>
        <v>15799.161990991255</v>
      </c>
      <c r="BI257">
        <f t="shared" si="237"/>
        <v>106641.17597514353</v>
      </c>
      <c r="BJ257">
        <f t="shared" si="237"/>
        <v>198407.4391917811</v>
      </c>
      <c r="BK257" s="7">
        <f t="shared" si="234"/>
        <v>3.3579136603787391E-2</v>
      </c>
    </row>
    <row r="258" spans="1:63">
      <c r="A258">
        <f t="shared" si="250"/>
        <v>2212</v>
      </c>
      <c r="B258" s="4">
        <f t="shared" si="212"/>
        <v>1286.5274516955874</v>
      </c>
      <c r="C258" s="4">
        <f t="shared" si="213"/>
        <v>3572.5684215413635</v>
      </c>
      <c r="D258" s="4">
        <f t="shared" si="214"/>
        <v>6809.463312108307</v>
      </c>
      <c r="E258" s="11">
        <f t="shared" si="251"/>
        <v>3.085616774084603E-7</v>
      </c>
      <c r="F258" s="11">
        <f t="shared" si="252"/>
        <v>6.1859813909322489E-7</v>
      </c>
      <c r="G258" s="11">
        <f t="shared" si="253"/>
        <v>1.3657590762409192E-6</v>
      </c>
      <c r="H258" s="4">
        <f t="shared" si="215"/>
        <v>272937.94175553188</v>
      </c>
      <c r="I258" s="4">
        <f t="shared" si="216"/>
        <v>251157.00532677851</v>
      </c>
      <c r="J258" s="4">
        <f t="shared" si="217"/>
        <v>45944.205960406784</v>
      </c>
      <c r="K258" s="4">
        <f t="shared" si="241"/>
        <v>212150.88834351068</v>
      </c>
      <c r="L258" s="4">
        <f t="shared" si="242"/>
        <v>70301.524195418577</v>
      </c>
      <c r="M258" s="4">
        <f t="shared" si="243"/>
        <v>6747.1111678817169</v>
      </c>
      <c r="N258" s="11">
        <f t="shared" si="254"/>
        <v>2.4636840402552096E-3</v>
      </c>
      <c r="O258" s="11">
        <f t="shared" si="255"/>
        <v>4.7366510001110029E-3</v>
      </c>
      <c r="P258" s="11">
        <f t="shared" si="256"/>
        <v>3.4193129602446692E-3</v>
      </c>
      <c r="Q258" s="4">
        <f t="shared" si="257"/>
        <v>2992.5609899808969</v>
      </c>
      <c r="R258" s="4">
        <f t="shared" si="258"/>
        <v>9802.9440632037022</v>
      </c>
      <c r="S258" s="4">
        <f t="shared" si="259"/>
        <v>2293.9891127253318</v>
      </c>
      <c r="T258" s="4">
        <f t="shared" si="218"/>
        <v>10.96425425769975</v>
      </c>
      <c r="U258" s="4">
        <f t="shared" si="219"/>
        <v>39.031139308454343</v>
      </c>
      <c r="V258" s="4">
        <f t="shared" si="220"/>
        <v>49.929889194346217</v>
      </c>
      <c r="W258" s="11">
        <f t="shared" si="260"/>
        <v>-1.219247815263802E-2</v>
      </c>
      <c r="X258" s="11">
        <f t="shared" si="261"/>
        <v>-1.3228699347321071E-2</v>
      </c>
      <c r="Y258" s="11">
        <f t="shared" si="262"/>
        <v>-1.2203590333800474E-2</v>
      </c>
      <c r="Z258" s="4">
        <f t="shared" si="229"/>
        <v>1853.2487211401894</v>
      </c>
      <c r="AA258" s="4">
        <f t="shared" si="221"/>
        <v>461.12080448567997</v>
      </c>
      <c r="AB258" s="4">
        <f t="shared" si="222"/>
        <v>45.329219886240409</v>
      </c>
      <c r="AC258" s="12">
        <f t="shared" si="223"/>
        <v>1.3626247662025666</v>
      </c>
      <c r="AD258" s="12">
        <f t="shared" si="224"/>
        <v>4.6636635940662643</v>
      </c>
      <c r="AE258" s="12">
        <f t="shared" si="225"/>
        <v>1.9585622732852601</v>
      </c>
      <c r="AF258" s="11">
        <f t="shared" si="263"/>
        <v>-2.9039671966837322E-3</v>
      </c>
      <c r="AG258" s="11">
        <f t="shared" si="264"/>
        <v>2.0567434751257441E-3</v>
      </c>
      <c r="AH258" s="11">
        <f t="shared" si="265"/>
        <v>8.257041531207765E-4</v>
      </c>
      <c r="AI258" s="1">
        <f t="shared" si="244"/>
        <v>531010.63053897605</v>
      </c>
      <c r="AJ258" s="1">
        <f t="shared" si="245"/>
        <v>477718.03911614738</v>
      </c>
      <c r="AK258" s="1">
        <f t="shared" si="246"/>
        <v>88620.831934507572</v>
      </c>
      <c r="AL258" s="16">
        <f t="shared" si="240"/>
        <v>65.591269847906929</v>
      </c>
      <c r="AM258" s="16">
        <f t="shared" si="240"/>
        <v>29.276880569726025</v>
      </c>
      <c r="AN258" s="16">
        <f t="shared" si="240"/>
        <v>4.4774583577675067</v>
      </c>
      <c r="AO258" s="7">
        <f t="shared" si="266"/>
        <v>2.3999559417501298E-3</v>
      </c>
      <c r="AP258" s="7">
        <f t="shared" si="267"/>
        <v>3.695751801938259E-3</v>
      </c>
      <c r="AQ258" s="7">
        <f t="shared" si="268"/>
        <v>2.6751333086753224E-3</v>
      </c>
      <c r="AR258" s="1">
        <f t="shared" si="230"/>
        <v>272937.94175553188</v>
      </c>
      <c r="AS258" s="1">
        <f t="shared" si="227"/>
        <v>251157.00532677851</v>
      </c>
      <c r="AT258" s="1">
        <f t="shared" si="228"/>
        <v>45944.205960406784</v>
      </c>
      <c r="AU258" s="1">
        <f t="shared" si="247"/>
        <v>54587.58835110638</v>
      </c>
      <c r="AV258" s="1">
        <f t="shared" si="248"/>
        <v>50231.401065355705</v>
      </c>
      <c r="AW258" s="1">
        <f t="shared" si="249"/>
        <v>9188.8411920813578</v>
      </c>
      <c r="AX258" s="7">
        <f t="shared" si="235"/>
        <v>0.55439280782329625</v>
      </c>
      <c r="AY258" s="7">
        <f t="shared" si="235"/>
        <v>0.99</v>
      </c>
      <c r="AZ258" s="7">
        <f t="shared" si="236"/>
        <v>0.99</v>
      </c>
      <c r="BA258">
        <f t="shared" si="231"/>
        <v>0.64788494257738627</v>
      </c>
      <c r="BB258">
        <f t="shared" si="232"/>
        <v>3.0735138536619827E-2</v>
      </c>
      <c r="BC258">
        <f t="shared" si="232"/>
        <v>9.801E-2</v>
      </c>
      <c r="BD258">
        <f t="shared" si="232"/>
        <v>9.801E-2</v>
      </c>
      <c r="BE258">
        <f t="shared" si="233"/>
        <v>8388.7854517561464</v>
      </c>
      <c r="BF258">
        <f t="shared" si="233"/>
        <v>24615.898092077561</v>
      </c>
      <c r="BG258">
        <f t="shared" si="233"/>
        <v>4502.9916261794688</v>
      </c>
      <c r="BH258">
        <f t="shared" ref="BH258:BH321" si="269">IF(AX257=0.99,2*BB$5*AX258*AR258/Z258*1000,BH257*(1+BK257))</f>
        <v>16329.684209712117</v>
      </c>
      <c r="BI258">
        <f t="shared" si="237"/>
        <v>107843.94581842484</v>
      </c>
      <c r="BJ258">
        <f t="shared" si="237"/>
        <v>200686.28586572927</v>
      </c>
      <c r="BK258" s="7">
        <f t="shared" si="234"/>
        <v>3.3540492044364462E-2</v>
      </c>
    </row>
    <row r="259" spans="1:63">
      <c r="A259">
        <f t="shared" si="250"/>
        <v>2213</v>
      </c>
      <c r="B259" s="4">
        <f t="shared" ref="B259:B322" si="270">B258*(1+E259)</f>
        <v>1286.5278288200027</v>
      </c>
      <c r="C259" s="4">
        <f t="shared" ref="C259:C322" si="271">C258*(1+F259)</f>
        <v>3572.5705210263318</v>
      </c>
      <c r="D259" s="4">
        <f t="shared" ref="D259:D322" si="272">D258*(1+G259)</f>
        <v>6809.4721471903131</v>
      </c>
      <c r="E259" s="11">
        <f t="shared" si="251"/>
        <v>2.9313359353803728E-7</v>
      </c>
      <c r="F259" s="11">
        <f t="shared" si="252"/>
        <v>5.8766823213856364E-7</v>
      </c>
      <c r="G259" s="11">
        <f t="shared" si="253"/>
        <v>1.297471122428873E-6</v>
      </c>
      <c r="H259" s="4">
        <f t="shared" ref="H259:H322" si="273">AR259</f>
        <v>273601.17288340937</v>
      </c>
      <c r="I259" s="4">
        <f t="shared" ref="I259:I322" si="274">AS259</f>
        <v>252335.09238693729</v>
      </c>
      <c r="J259" s="4">
        <f t="shared" ref="J259:J322" si="275">AT259</f>
        <v>46099.851960281681</v>
      </c>
      <c r="K259" s="4">
        <f t="shared" si="241"/>
        <v>212666.34638937822</v>
      </c>
      <c r="L259" s="4">
        <f t="shared" si="242"/>
        <v>70631.241819250688</v>
      </c>
      <c r="M259" s="4">
        <f t="shared" si="243"/>
        <v>6769.9596920009653</v>
      </c>
      <c r="N259" s="11">
        <f t="shared" si="254"/>
        <v>2.4296765848697E-3</v>
      </c>
      <c r="O259" s="11">
        <f t="shared" si="255"/>
        <v>4.6900494349964017E-3</v>
      </c>
      <c r="P259" s="11">
        <f t="shared" si="256"/>
        <v>3.3864158379388609E-3</v>
      </c>
      <c r="Q259" s="4">
        <f t="shared" si="257"/>
        <v>2963.2574285218625</v>
      </c>
      <c r="R259" s="4">
        <f t="shared" si="258"/>
        <v>9718.6376605216828</v>
      </c>
      <c r="S259" s="4">
        <f t="shared" si="259"/>
        <v>2273.6707580610218</v>
      </c>
      <c r="T259" s="4">
        <f t="shared" ref="T259:T322" si="276">T258*(1+W259)</f>
        <v>10.830572827202777</v>
      </c>
      <c r="U259" s="4">
        <f t="shared" ref="U259:U322" si="277">U258*(1+X259)</f>
        <v>38.514808101359392</v>
      </c>
      <c r="V259" s="4">
        <f t="shared" ref="V259:V322" si="278">V258*(1+Y259)</f>
        <v>49.320565281206363</v>
      </c>
      <c r="W259" s="11">
        <f t="shared" si="260"/>
        <v>-1.219247815263802E-2</v>
      </c>
      <c r="X259" s="11">
        <f t="shared" si="261"/>
        <v>-1.3228699347321071E-2</v>
      </c>
      <c r="Y259" s="11">
        <f t="shared" si="262"/>
        <v>-1.2203590333800474E-2</v>
      </c>
      <c r="Z259" s="4">
        <f t="shared" si="229"/>
        <v>1811.792546026873</v>
      </c>
      <c r="AA259" s="4">
        <f t="shared" ref="AA259:AA322" si="279">R258*AD259*(1-AY258)</f>
        <v>458.11662786305993</v>
      </c>
      <c r="AB259" s="4">
        <f t="shared" ref="AB259:AB322" si="280">S258*AE259*(1-AZ258)</f>
        <v>44.966303546534768</v>
      </c>
      <c r="AC259" s="12">
        <f t="shared" ref="AC259:AC322" si="281">AC258*(1+AF259)</f>
        <v>1.3586677485801255</v>
      </c>
      <c r="AD259" s="12">
        <f t="shared" ref="AD259:AD322" si="282">AD258*(1+AG259)</f>
        <v>4.6732555537335418</v>
      </c>
      <c r="AE259" s="12">
        <f t="shared" ref="AE259:AE322" si="283">AE258*(1+AH259)</f>
        <v>1.9601794662884575</v>
      </c>
      <c r="AF259" s="11">
        <f t="shared" si="263"/>
        <v>-2.9039671966837322E-3</v>
      </c>
      <c r="AG259" s="11">
        <f t="shared" si="264"/>
        <v>2.0567434751257441E-3</v>
      </c>
      <c r="AH259" s="11">
        <f t="shared" si="265"/>
        <v>8.257041531207765E-4</v>
      </c>
      <c r="AI259" s="1">
        <f t="shared" si="244"/>
        <v>532497.15583618486</v>
      </c>
      <c r="AJ259" s="1">
        <f t="shared" si="245"/>
        <v>480177.63626988832</v>
      </c>
      <c r="AK259" s="1">
        <f t="shared" si="246"/>
        <v>88947.589933138166</v>
      </c>
      <c r="AL259" s="16">
        <f t="shared" ref="AL259:AN274" si="284">AL258*(1+AO259)</f>
        <v>65.747111844127375</v>
      </c>
      <c r="AM259" s="16">
        <f t="shared" si="284"/>
        <v>29.383998653005513</v>
      </c>
      <c r="AN259" s="16">
        <f t="shared" si="284"/>
        <v>4.4893163777786658</v>
      </c>
      <c r="AO259" s="7">
        <f t="shared" si="266"/>
        <v>2.3759563823326285E-3</v>
      </c>
      <c r="AP259" s="7">
        <f t="shared" si="267"/>
        <v>3.6587942839188762E-3</v>
      </c>
      <c r="AQ259" s="7">
        <f t="shared" si="268"/>
        <v>2.6483819755885691E-3</v>
      </c>
      <c r="AR259" s="1">
        <f t="shared" si="230"/>
        <v>273601.17288340937</v>
      </c>
      <c r="AS259" s="1">
        <f t="shared" ref="AS259:AS322" si="285">AM259*AJ259^$AR$5*C259^(1-$AR$5)*(1-BC258)</f>
        <v>252335.09238693729</v>
      </c>
      <c r="AT259" s="1">
        <f t="shared" ref="AT259:AT322" si="286">AN259*AK259^$AR$5*D259^(1-$AR$5)*(1-BD258)</f>
        <v>46099.851960281681</v>
      </c>
      <c r="AU259" s="1">
        <f t="shared" si="247"/>
        <v>54720.234576681876</v>
      </c>
      <c r="AV259" s="1">
        <f t="shared" si="248"/>
        <v>50467.018477387464</v>
      </c>
      <c r="AW259" s="1">
        <f t="shared" si="249"/>
        <v>9219.970392056337</v>
      </c>
      <c r="AX259" s="7">
        <f t="shared" si="235"/>
        <v>0.55881209882730931</v>
      </c>
      <c r="AY259" s="7">
        <f t="shared" si="235"/>
        <v>0.99</v>
      </c>
      <c r="AZ259" s="7">
        <f t="shared" si="236"/>
        <v>0.99</v>
      </c>
      <c r="BA259">
        <f t="shared" si="231"/>
        <v>0.65252049715140947</v>
      </c>
      <c r="BB259">
        <f t="shared" si="232"/>
        <v>3.1227096179578251E-2</v>
      </c>
      <c r="BC259">
        <f t="shared" si="232"/>
        <v>9.801E-2</v>
      </c>
      <c r="BD259">
        <f t="shared" si="232"/>
        <v>9.801E-2</v>
      </c>
      <c r="BE259">
        <f t="shared" si="233"/>
        <v>8543.7701404756408</v>
      </c>
      <c r="BF259">
        <f t="shared" si="233"/>
        <v>24731.362404843723</v>
      </c>
      <c r="BG259">
        <f t="shared" si="233"/>
        <v>4518.246490627208</v>
      </c>
      <c r="BH259">
        <f t="shared" si="269"/>
        <v>16877.389853034951</v>
      </c>
      <c r="BI259">
        <f t="shared" si="237"/>
        <v>109060.32493443637</v>
      </c>
      <c r="BJ259">
        <f t="shared" si="237"/>
        <v>202991.35059410919</v>
      </c>
      <c r="BK259" s="7">
        <f t="shared" si="234"/>
        <v>3.3502232498698187E-2</v>
      </c>
    </row>
    <row r="260" spans="1:63">
      <c r="A260">
        <f t="shared" si="250"/>
        <v>2214</v>
      </c>
      <c r="B260" s="4">
        <f t="shared" si="270"/>
        <v>1286.5281870883018</v>
      </c>
      <c r="C260" s="4">
        <f t="shared" si="271"/>
        <v>3572.5725155382243</v>
      </c>
      <c r="D260" s="4">
        <f t="shared" si="272"/>
        <v>6809.480540529109</v>
      </c>
      <c r="E260" s="11">
        <f t="shared" si="251"/>
        <v>2.7847691386113543E-7</v>
      </c>
      <c r="F260" s="11">
        <f t="shared" si="252"/>
        <v>5.5828482053163547E-7</v>
      </c>
      <c r="G260" s="11">
        <f t="shared" si="253"/>
        <v>1.2325975663074293E-6</v>
      </c>
      <c r="H260" s="4">
        <f t="shared" si="273"/>
        <v>274256.8272499399</v>
      </c>
      <c r="I260" s="4">
        <f t="shared" si="274"/>
        <v>253507.04076570226</v>
      </c>
      <c r="J260" s="4">
        <f t="shared" si="275"/>
        <v>46254.51593279549</v>
      </c>
      <c r="K260" s="4">
        <f t="shared" si="241"/>
        <v>213175.91794909976</v>
      </c>
      <c r="L260" s="4">
        <f t="shared" si="242"/>
        <v>70959.242860185943</v>
      </c>
      <c r="M260" s="4">
        <f t="shared" si="243"/>
        <v>6792.6643827667694</v>
      </c>
      <c r="N260" s="11">
        <f t="shared" si="254"/>
        <v>2.3961081213506041E-3</v>
      </c>
      <c r="O260" s="11">
        <f t="shared" si="255"/>
        <v>4.6438521040679248E-3</v>
      </c>
      <c r="P260" s="11">
        <f t="shared" si="256"/>
        <v>3.3537409081816349E-3</v>
      </c>
      <c r="Q260" s="4">
        <f t="shared" si="257"/>
        <v>2934.1425092727663</v>
      </c>
      <c r="R260" s="4">
        <f t="shared" si="258"/>
        <v>9634.6129831017006</v>
      </c>
      <c r="S260" s="4">
        <f t="shared" si="259"/>
        <v>2253.4588357436969</v>
      </c>
      <c r="T260" s="4">
        <f t="shared" si="276"/>
        <v>10.698521304626553</v>
      </c>
      <c r="U260" s="4">
        <f t="shared" si="277"/>
        <v>38.00530728456674</v>
      </c>
      <c r="V260" s="4">
        <f t="shared" si="278"/>
        <v>48.718677307483055</v>
      </c>
      <c r="W260" s="11">
        <f t="shared" si="260"/>
        <v>-1.219247815263802E-2</v>
      </c>
      <c r="X260" s="11">
        <f t="shared" si="261"/>
        <v>-1.3228699347321071E-2</v>
      </c>
      <c r="Y260" s="11">
        <f t="shared" si="262"/>
        <v>-1.2203590333800474E-2</v>
      </c>
      <c r="Z260" s="4">
        <f t="shared" ref="Z260:Z323" si="287">Q259*AC260*(1-AX259)</f>
        <v>1771.1006021021137</v>
      </c>
      <c r="AA260" s="4">
        <f t="shared" si="279"/>
        <v>455.11089933449517</v>
      </c>
      <c r="AB260" s="4">
        <f t="shared" si="280"/>
        <v>44.604827335780513</v>
      </c>
      <c r="AC260" s="12">
        <f t="shared" si="281"/>
        <v>1.3547222220070567</v>
      </c>
      <c r="AD260" s="12">
        <f t="shared" si="282"/>
        <v>4.6828672416012784</v>
      </c>
      <c r="AE260" s="12">
        <f t="shared" si="283"/>
        <v>1.961797994614634</v>
      </c>
      <c r="AF260" s="11">
        <f t="shared" si="263"/>
        <v>-2.9039671966837322E-3</v>
      </c>
      <c r="AG260" s="11">
        <f t="shared" si="264"/>
        <v>2.0567434751257441E-3</v>
      </c>
      <c r="AH260" s="11">
        <f t="shared" si="265"/>
        <v>8.257041531207765E-4</v>
      </c>
      <c r="AI260" s="1">
        <f t="shared" si="244"/>
        <v>533967.67482924822</v>
      </c>
      <c r="AJ260" s="1">
        <f t="shared" si="245"/>
        <v>482626.89112028701</v>
      </c>
      <c r="AK260" s="1">
        <f t="shared" si="246"/>
        <v>89272.801331880692</v>
      </c>
      <c r="AL260" s="16">
        <f t="shared" si="284"/>
        <v>65.901761991433318</v>
      </c>
      <c r="AM260" s="16">
        <f t="shared" si="284"/>
        <v>29.490433559252711</v>
      </c>
      <c r="AN260" s="16">
        <f t="shared" si="284"/>
        <v>4.5010869081105129</v>
      </c>
      <c r="AO260" s="7">
        <f t="shared" si="266"/>
        <v>2.352196818509302E-3</v>
      </c>
      <c r="AP260" s="7">
        <f t="shared" si="267"/>
        <v>3.6222063410796873E-3</v>
      </c>
      <c r="AQ260" s="7">
        <f t="shared" si="268"/>
        <v>2.6218981558326832E-3</v>
      </c>
      <c r="AR260" s="1">
        <f t="shared" ref="AR260:AR323" si="288">AL260*AI260^$AR$5*B260^(1-$AR$5)*(1-BB259)</f>
        <v>274256.8272499399</v>
      </c>
      <c r="AS260" s="1">
        <f t="shared" si="285"/>
        <v>253507.04076570226</v>
      </c>
      <c r="AT260" s="1">
        <f t="shared" si="286"/>
        <v>46254.51593279549</v>
      </c>
      <c r="AU260" s="1">
        <f t="shared" si="247"/>
        <v>54851.365449987985</v>
      </c>
      <c r="AV260" s="1">
        <f t="shared" si="248"/>
        <v>50701.408153140452</v>
      </c>
      <c r="AW260" s="1">
        <f t="shared" si="249"/>
        <v>9250.9031865590987</v>
      </c>
      <c r="AX260" s="7">
        <f t="shared" si="235"/>
        <v>0.56321276441557178</v>
      </c>
      <c r="AY260" s="7">
        <f t="shared" si="235"/>
        <v>0.99</v>
      </c>
      <c r="AZ260" s="7">
        <f t="shared" si="236"/>
        <v>0.99</v>
      </c>
      <c r="BA260">
        <f t="shared" si="231"/>
        <v>0.65713154193245105</v>
      </c>
      <c r="BB260">
        <f t="shared" si="232"/>
        <v>3.1720861800063033E-2</v>
      </c>
      <c r="BC260">
        <f t="shared" si="232"/>
        <v>9.801E-2</v>
      </c>
      <c r="BD260">
        <f t="shared" si="232"/>
        <v>9.801E-2</v>
      </c>
      <c r="BE260">
        <f t="shared" si="233"/>
        <v>8699.6629149191049</v>
      </c>
      <c r="BF260">
        <f t="shared" si="233"/>
        <v>24846.225065446477</v>
      </c>
      <c r="BG260">
        <f t="shared" si="233"/>
        <v>4533.4051065732856</v>
      </c>
      <c r="BH260">
        <f t="shared" si="269"/>
        <v>17442.820091862497</v>
      </c>
      <c r="BI260">
        <f t="shared" si="237"/>
        <v>110290.46798265629</v>
      </c>
      <c r="BJ260">
        <f t="shared" si="237"/>
        <v>205322.93703885606</v>
      </c>
      <c r="BK260" s="7">
        <f t="shared" si="234"/>
        <v>3.3464358313892689E-2</v>
      </c>
    </row>
    <row r="261" spans="1:63">
      <c r="A261">
        <f t="shared" si="250"/>
        <v>2215</v>
      </c>
      <c r="B261" s="4">
        <f t="shared" si="270"/>
        <v>1286.5285274432808</v>
      </c>
      <c r="C261" s="4">
        <f t="shared" si="271"/>
        <v>3572.5744103255793</v>
      </c>
      <c r="D261" s="4">
        <f t="shared" si="272"/>
        <v>6809.4885142107933</v>
      </c>
      <c r="E261" s="11">
        <f t="shared" si="251"/>
        <v>2.6455306816807864E-7</v>
      </c>
      <c r="F261" s="11">
        <f t="shared" si="252"/>
        <v>5.303705795050537E-7</v>
      </c>
      <c r="G261" s="11">
        <f t="shared" si="253"/>
        <v>1.1709676879920578E-6</v>
      </c>
      <c r="H261" s="4">
        <f t="shared" si="273"/>
        <v>274904.96235259459</v>
      </c>
      <c r="I261" s="4">
        <f t="shared" si="274"/>
        <v>254672.81646493802</v>
      </c>
      <c r="J261" s="4">
        <f t="shared" si="275"/>
        <v>46408.195161609918</v>
      </c>
      <c r="K261" s="4">
        <f t="shared" si="241"/>
        <v>213679.6475853617</v>
      </c>
      <c r="L261" s="4">
        <f t="shared" si="242"/>
        <v>71285.517728860665</v>
      </c>
      <c r="M261" s="4">
        <f t="shared" si="243"/>
        <v>6815.2248241200741</v>
      </c>
      <c r="N261" s="11">
        <f t="shared" si="254"/>
        <v>2.3629762738126558E-3</v>
      </c>
      <c r="O261" s="11">
        <f t="shared" si="255"/>
        <v>4.5980601754389561E-3</v>
      </c>
      <c r="P261" s="11">
        <f t="shared" si="256"/>
        <v>3.3212948678196241E-3</v>
      </c>
      <c r="Q261" s="4">
        <f t="shared" si="257"/>
        <v>2905.2175843290156</v>
      </c>
      <c r="R261" s="4">
        <f t="shared" si="258"/>
        <v>9550.8791419906574</v>
      </c>
      <c r="S261" s="4">
        <f t="shared" si="259"/>
        <v>2233.3542271598258</v>
      </c>
      <c r="T261" s="4">
        <f t="shared" si="276"/>
        <v>10.568079817354361</v>
      </c>
      <c r="U261" s="4">
        <f t="shared" si="277"/>
        <v>37.502546500896656</v>
      </c>
      <c r="V261" s="4">
        <f t="shared" si="278"/>
        <v>48.124134528017912</v>
      </c>
      <c r="W261" s="11">
        <f t="shared" si="260"/>
        <v>-1.219247815263802E-2</v>
      </c>
      <c r="X261" s="11">
        <f t="shared" si="261"/>
        <v>-1.3228699347321071E-2</v>
      </c>
      <c r="Y261" s="11">
        <f t="shared" si="262"/>
        <v>-1.2203590333800474E-2</v>
      </c>
      <c r="Z261" s="4">
        <f t="shared" si="287"/>
        <v>1731.164687712959</v>
      </c>
      <c r="AA261" s="4">
        <f t="shared" si="279"/>
        <v>452.10408881302243</v>
      </c>
      <c r="AB261" s="4">
        <f t="shared" si="280"/>
        <v>44.244813234461283</v>
      </c>
      <c r="AC261" s="12">
        <f t="shared" si="281"/>
        <v>1.3507881531137298</v>
      </c>
      <c r="AD261" s="12">
        <f t="shared" si="282"/>
        <v>4.6924986982453216</v>
      </c>
      <c r="AE261" s="12">
        <f t="shared" si="283"/>
        <v>1.9634178593663714</v>
      </c>
      <c r="AF261" s="11">
        <f t="shared" si="263"/>
        <v>-2.9039671966837322E-3</v>
      </c>
      <c r="AG261" s="11">
        <f t="shared" si="264"/>
        <v>2.0567434751257441E-3</v>
      </c>
      <c r="AH261" s="11">
        <f t="shared" si="265"/>
        <v>8.257041531207765E-4</v>
      </c>
      <c r="AI261" s="1">
        <f t="shared" si="244"/>
        <v>535422.27279631142</v>
      </c>
      <c r="AJ261" s="1">
        <f t="shared" si="245"/>
        <v>485065.61016139877</v>
      </c>
      <c r="AK261" s="1">
        <f t="shared" si="246"/>
        <v>89596.424385251725</v>
      </c>
      <c r="AL261" s="16">
        <f t="shared" si="284"/>
        <v>66.055225767174818</v>
      </c>
      <c r="AM261" s="16">
        <f t="shared" si="284"/>
        <v>29.596185790337831</v>
      </c>
      <c r="AN261" s="16">
        <f t="shared" si="284"/>
        <v>4.512770285659494</v>
      </c>
      <c r="AO261" s="7">
        <f t="shared" si="266"/>
        <v>2.3286748503242088E-3</v>
      </c>
      <c r="AP261" s="7">
        <f t="shared" si="267"/>
        <v>3.5859842776688904E-3</v>
      </c>
      <c r="AQ261" s="7">
        <f t="shared" si="268"/>
        <v>2.5956791742743563E-3</v>
      </c>
      <c r="AR261" s="1">
        <f t="shared" si="288"/>
        <v>274904.96235259459</v>
      </c>
      <c r="AS261" s="1">
        <f t="shared" si="285"/>
        <v>254672.81646493802</v>
      </c>
      <c r="AT261" s="1">
        <f t="shared" si="286"/>
        <v>46408.195161609918</v>
      </c>
      <c r="AU261" s="1">
        <f t="shared" si="247"/>
        <v>54980.992470518919</v>
      </c>
      <c r="AV261" s="1">
        <f t="shared" si="248"/>
        <v>50934.563292987608</v>
      </c>
      <c r="AW261" s="1">
        <f t="shared" si="249"/>
        <v>9281.6390323219839</v>
      </c>
      <c r="AX261" s="7">
        <f t="shared" si="235"/>
        <v>0.56759428577243587</v>
      </c>
      <c r="AY261" s="7">
        <f t="shared" si="235"/>
        <v>0.99</v>
      </c>
      <c r="AZ261" s="7">
        <f t="shared" si="236"/>
        <v>0.99</v>
      </c>
      <c r="BA261">
        <f t="shared" si="231"/>
        <v>0.66171744328726056</v>
      </c>
      <c r="BB261">
        <f t="shared" si="232"/>
        <v>3.2216327324152159E-2</v>
      </c>
      <c r="BC261">
        <f t="shared" si="232"/>
        <v>9.801E-2</v>
      </c>
      <c r="BD261">
        <f t="shared" si="232"/>
        <v>9.801E-2</v>
      </c>
      <c r="BE261">
        <f t="shared" si="233"/>
        <v>8856.4282501849138</v>
      </c>
      <c r="BF261">
        <f t="shared" si="233"/>
        <v>24960.482741728574</v>
      </c>
      <c r="BG261">
        <f t="shared" si="233"/>
        <v>4548.4672077893883</v>
      </c>
      <c r="BH261">
        <f t="shared" si="269"/>
        <v>18026.532873421351</v>
      </c>
      <c r="BI261">
        <f t="shared" si="237"/>
        <v>111534.53133424808</v>
      </c>
      <c r="BJ261">
        <f t="shared" si="237"/>
        <v>207681.35223682667</v>
      </c>
      <c r="BK261" s="7">
        <f t="shared" si="234"/>
        <v>3.3426869516548469E-2</v>
      </c>
    </row>
    <row r="262" spans="1:63">
      <c r="A262">
        <f t="shared" si="250"/>
        <v>2216</v>
      </c>
      <c r="B262" s="4">
        <f t="shared" si="270"/>
        <v>1286.5288507805965</v>
      </c>
      <c r="C262" s="4">
        <f t="shared" si="271"/>
        <v>3572.5762103745215</v>
      </c>
      <c r="D262" s="4">
        <f t="shared" si="272"/>
        <v>6809.4960892172639</v>
      </c>
      <c r="E262" s="11">
        <f t="shared" si="251"/>
        <v>2.5132541475967468E-7</v>
      </c>
      <c r="F262" s="11">
        <f t="shared" si="252"/>
        <v>5.0385205052980098E-7</v>
      </c>
      <c r="G262" s="11">
        <f t="shared" si="253"/>
        <v>1.1124193035924548E-6</v>
      </c>
      <c r="H262" s="4">
        <f t="shared" si="273"/>
        <v>275545.63675557321</v>
      </c>
      <c r="I262" s="4">
        <f t="shared" si="274"/>
        <v>255832.38776835389</v>
      </c>
      <c r="J262" s="4">
        <f t="shared" si="275"/>
        <v>46560.887390338517</v>
      </c>
      <c r="K262" s="4">
        <f t="shared" si="241"/>
        <v>214177.58069582892</v>
      </c>
      <c r="L262" s="4">
        <f t="shared" si="242"/>
        <v>71610.057477691807</v>
      </c>
      <c r="M262" s="4">
        <f t="shared" si="243"/>
        <v>6837.6406683112709</v>
      </c>
      <c r="N262" s="11">
        <f t="shared" si="254"/>
        <v>2.330278602075575E-3</v>
      </c>
      <c r="O262" s="11">
        <f t="shared" si="255"/>
        <v>4.5526743603876429E-3</v>
      </c>
      <c r="P262" s="11">
        <f t="shared" si="256"/>
        <v>3.2890835988070855E-3</v>
      </c>
      <c r="Q262" s="4">
        <f t="shared" si="257"/>
        <v>2876.4839290408199</v>
      </c>
      <c r="R262" s="4">
        <f t="shared" si="258"/>
        <v>9467.4450352283402</v>
      </c>
      <c r="S262" s="4">
        <f t="shared" si="259"/>
        <v>2213.3577942630477</v>
      </c>
      <c r="T262" s="4">
        <f t="shared" si="276"/>
        <v>10.439228735065933</v>
      </c>
      <c r="U262" s="4">
        <f t="shared" si="277"/>
        <v>37.006436588477364</v>
      </c>
      <c r="V262" s="4">
        <f t="shared" si="278"/>
        <v>47.53684730506928</v>
      </c>
      <c r="W262" s="11">
        <f t="shared" si="260"/>
        <v>-1.219247815263802E-2</v>
      </c>
      <c r="X262" s="11">
        <f t="shared" si="261"/>
        <v>-1.3228699347321071E-2</v>
      </c>
      <c r="Y262" s="11">
        <f t="shared" si="262"/>
        <v>-1.2203590333800474E-2</v>
      </c>
      <c r="Z262" s="4">
        <f t="shared" si="287"/>
        <v>1691.9764736150198</v>
      </c>
      <c r="AA262" s="4">
        <f t="shared" si="279"/>
        <v>449.09666016783547</v>
      </c>
      <c r="AB262" s="4">
        <f t="shared" si="280"/>
        <v>43.886282948638694</v>
      </c>
      <c r="AC262" s="12">
        <f t="shared" si="281"/>
        <v>1.3468655086274186</v>
      </c>
      <c r="AD262" s="12">
        <f t="shared" si="282"/>
        <v>4.702149964324974</v>
      </c>
      <c r="AE262" s="12">
        <f t="shared" si="283"/>
        <v>1.9650390616471616</v>
      </c>
      <c r="AF262" s="11">
        <f t="shared" si="263"/>
        <v>-2.9039671966837322E-3</v>
      </c>
      <c r="AG262" s="11">
        <f t="shared" si="264"/>
        <v>2.0567434751257441E-3</v>
      </c>
      <c r="AH262" s="11">
        <f t="shared" si="265"/>
        <v>8.257041531207765E-4</v>
      </c>
      <c r="AI262" s="1">
        <f t="shared" si="244"/>
        <v>536861.03798719915</v>
      </c>
      <c r="AJ262" s="1">
        <f t="shared" si="245"/>
        <v>487493.61243824649</v>
      </c>
      <c r="AK262" s="1">
        <f t="shared" si="246"/>
        <v>89918.420979048533</v>
      </c>
      <c r="AL262" s="16">
        <f t="shared" si="284"/>
        <v>66.207508698721554</v>
      </c>
      <c r="AM262" s="16">
        <f t="shared" si="284"/>
        <v>29.701255932691716</v>
      </c>
      <c r="AN262" s="16">
        <f t="shared" si="284"/>
        <v>4.5243668524697771</v>
      </c>
      <c r="AO262" s="7">
        <f t="shared" si="266"/>
        <v>2.3053881018209668E-3</v>
      </c>
      <c r="AP262" s="7">
        <f t="shared" si="267"/>
        <v>3.5501244348922017E-3</v>
      </c>
      <c r="AQ262" s="7">
        <f t="shared" si="268"/>
        <v>2.5697223825316127E-3</v>
      </c>
      <c r="AR262" s="1">
        <f t="shared" si="288"/>
        <v>275545.63675557321</v>
      </c>
      <c r="AS262" s="1">
        <f t="shared" si="285"/>
        <v>255832.38776835389</v>
      </c>
      <c r="AT262" s="1">
        <f t="shared" si="286"/>
        <v>46560.887390338517</v>
      </c>
      <c r="AU262" s="1">
        <f t="shared" si="247"/>
        <v>55109.127351114643</v>
      </c>
      <c r="AV262" s="1">
        <f t="shared" si="248"/>
        <v>51166.477553670782</v>
      </c>
      <c r="AW262" s="1">
        <f t="shared" si="249"/>
        <v>9312.1774780677042</v>
      </c>
      <c r="AX262" s="7">
        <f t="shared" si="235"/>
        <v>0.5719561577664346</v>
      </c>
      <c r="AY262" s="7">
        <f t="shared" si="235"/>
        <v>0.99</v>
      </c>
      <c r="AZ262" s="7">
        <f t="shared" si="236"/>
        <v>0.99</v>
      </c>
      <c r="BA262">
        <f t="shared" si="231"/>
        <v>0.66627758182487884</v>
      </c>
      <c r="BB262">
        <f t="shared" si="232"/>
        <v>3.2713384640694267E-2</v>
      </c>
      <c r="BC262">
        <f t="shared" si="232"/>
        <v>9.801E-2</v>
      </c>
      <c r="BD262">
        <f t="shared" si="232"/>
        <v>9.801E-2</v>
      </c>
      <c r="BE262">
        <f t="shared" si="233"/>
        <v>9014.030401250091</v>
      </c>
      <c r="BF262">
        <f t="shared" si="233"/>
        <v>25074.132325176364</v>
      </c>
      <c r="BG262">
        <f t="shared" si="233"/>
        <v>4563.4325731270783</v>
      </c>
      <c r="BH262">
        <f t="shared" si="269"/>
        <v>18629.103435616977</v>
      </c>
      <c r="BI262">
        <f t="shared" si="237"/>
        <v>112792.6730944814</v>
      </c>
      <c r="BJ262">
        <f t="shared" si="237"/>
        <v>210066.9066477181</v>
      </c>
      <c r="BK262" s="7">
        <f t="shared" si="234"/>
        <v>3.3389765840963842E-2</v>
      </c>
    </row>
    <row r="263" spans="1:63">
      <c r="A263">
        <f t="shared" si="250"/>
        <v>2217</v>
      </c>
      <c r="B263" s="4">
        <f t="shared" si="270"/>
        <v>1286.5291579511236</v>
      </c>
      <c r="C263" s="4">
        <f t="shared" si="271"/>
        <v>3572.5779204218784</v>
      </c>
      <c r="D263" s="4">
        <f t="shared" si="272"/>
        <v>6809.5032854814162</v>
      </c>
      <c r="E263" s="11">
        <f t="shared" si="251"/>
        <v>2.3875914402169095E-7</v>
      </c>
      <c r="F263" s="11">
        <f t="shared" si="252"/>
        <v>4.7865944800331088E-7</v>
      </c>
      <c r="G263" s="11">
        <f t="shared" si="253"/>
        <v>1.0567983384128321E-6</v>
      </c>
      <c r="H263" s="4">
        <f t="shared" si="273"/>
        <v>276178.91003975831</v>
      </c>
      <c r="I263" s="4">
        <f t="shared" si="274"/>
        <v>256985.72514091211</v>
      </c>
      <c r="J263" s="4">
        <f t="shared" si="275"/>
        <v>46712.590792257892</v>
      </c>
      <c r="K263" s="4">
        <f t="shared" si="241"/>
        <v>214669.7634739893</v>
      </c>
      <c r="L263" s="4">
        <f t="shared" si="242"/>
        <v>71932.853772596005</v>
      </c>
      <c r="M263" s="4">
        <f t="shared" si="243"/>
        <v>6859.9116314187104</v>
      </c>
      <c r="N263" s="11">
        <f t="shared" si="254"/>
        <v>2.2980125957223763E-3</v>
      </c>
      <c r="O263" s="11">
        <f t="shared" si="255"/>
        <v>4.5076949561835278E-3</v>
      </c>
      <c r="P263" s="11">
        <f t="shared" si="256"/>
        <v>3.2571122391167329E-3</v>
      </c>
      <c r="Q263" s="4">
        <f t="shared" si="257"/>
        <v>2847.9427431781378</v>
      </c>
      <c r="R263" s="4">
        <f t="shared" si="258"/>
        <v>9384.3193447348367</v>
      </c>
      <c r="S263" s="4">
        <f t="shared" si="259"/>
        <v>2193.4703777230179</v>
      </c>
      <c r="T263" s="4">
        <f t="shared" si="276"/>
        <v>10.311948666783252</v>
      </c>
      <c r="U263" s="4">
        <f t="shared" si="277"/>
        <v>36.516889564932697</v>
      </c>
      <c r="V263" s="4">
        <f t="shared" si="278"/>
        <v>46.956727094797785</v>
      </c>
      <c r="W263" s="11">
        <f t="shared" si="260"/>
        <v>-1.219247815263802E-2</v>
      </c>
      <c r="X263" s="11">
        <f t="shared" si="261"/>
        <v>-1.3228699347321071E-2</v>
      </c>
      <c r="Y263" s="11">
        <f t="shared" si="262"/>
        <v>-1.2203590333800474E-2</v>
      </c>
      <c r="Z263" s="4">
        <f t="shared" si="287"/>
        <v>1653.5275124793191</v>
      </c>
      <c r="AA263" s="4">
        <f t="shared" si="279"/>
        <v>446.08907096251335</v>
      </c>
      <c r="AB263" s="4">
        <f t="shared" si="280"/>
        <v>43.529257867071529</v>
      </c>
      <c r="AC263" s="12">
        <f t="shared" si="281"/>
        <v>1.3429542553720197</v>
      </c>
      <c r="AD263" s="12">
        <f t="shared" si="282"/>
        <v>4.711821080583162</v>
      </c>
      <c r="AE263" s="12">
        <f t="shared" si="283"/>
        <v>1.9666616025614081</v>
      </c>
      <c r="AF263" s="11">
        <f t="shared" si="263"/>
        <v>-2.9039671966837322E-3</v>
      </c>
      <c r="AG263" s="11">
        <f t="shared" si="264"/>
        <v>2.0567434751257441E-3</v>
      </c>
      <c r="AH263" s="11">
        <f t="shared" si="265"/>
        <v>8.257041531207765E-4</v>
      </c>
      <c r="AI263" s="1">
        <f t="shared" si="244"/>
        <v>538284.06153959385</v>
      </c>
      <c r="AJ263" s="1">
        <f t="shared" si="245"/>
        <v>489910.7287480926</v>
      </c>
      <c r="AK263" s="1">
        <f t="shared" si="246"/>
        <v>90238.756359211387</v>
      </c>
      <c r="AL263" s="16">
        <f t="shared" si="284"/>
        <v>66.358616361498733</v>
      </c>
      <c r="AM263" s="16">
        <f t="shared" si="284"/>
        <v>29.805644655581013</v>
      </c>
      <c r="AN263" s="16">
        <f t="shared" si="284"/>
        <v>4.5358769555696776</v>
      </c>
      <c r="AO263" s="7">
        <f t="shared" si="266"/>
        <v>2.2823342208027572E-3</v>
      </c>
      <c r="AP263" s="7">
        <f t="shared" si="267"/>
        <v>3.5146231905432796E-3</v>
      </c>
      <c r="AQ263" s="7">
        <f t="shared" si="268"/>
        <v>2.5440251587062965E-3</v>
      </c>
      <c r="AR263" s="1">
        <f t="shared" si="288"/>
        <v>276178.91003975831</v>
      </c>
      <c r="AS263" s="1">
        <f t="shared" si="285"/>
        <v>256985.72514091211</v>
      </c>
      <c r="AT263" s="1">
        <f t="shared" si="286"/>
        <v>46712.590792257892</v>
      </c>
      <c r="AU263" s="1">
        <f t="shared" si="247"/>
        <v>55235.782007951668</v>
      </c>
      <c r="AV263" s="1">
        <f t="shared" si="248"/>
        <v>51397.145028182422</v>
      </c>
      <c r="AW263" s="1">
        <f t="shared" si="249"/>
        <v>9342.5181584515794</v>
      </c>
      <c r="AX263" s="7">
        <f t="shared" si="235"/>
        <v>0.57629788892704314</v>
      </c>
      <c r="AY263" s="7">
        <f t="shared" si="235"/>
        <v>0.99</v>
      </c>
      <c r="AZ263" s="7">
        <f t="shared" si="236"/>
        <v>0.99</v>
      </c>
      <c r="BA263">
        <f t="shared" ref="BA263:BA326" si="289">(AX263*Z263+AY263*AA263+AZ263*AB263)/(Z263+AA263+AB263)</f>
        <v>0.67081135243128287</v>
      </c>
      <c r="BB263">
        <f t="shared" ref="BB263:BD326" si="290">BB$5*AX263^2</f>
        <v>3.3211925678176657E-2</v>
      </c>
      <c r="BC263">
        <f t="shared" si="290"/>
        <v>9.801E-2</v>
      </c>
      <c r="BD263">
        <f t="shared" si="290"/>
        <v>9.801E-2</v>
      </c>
      <c r="BE263">
        <f t="shared" ref="BE263:BG326" si="291">BB263*AR263</f>
        <v>9172.4334341202903</v>
      </c>
      <c r="BF263">
        <f t="shared" si="291"/>
        <v>25187.170921060795</v>
      </c>
      <c r="BG263">
        <f t="shared" si="291"/>
        <v>4578.3010235491956</v>
      </c>
      <c r="BH263">
        <f t="shared" si="269"/>
        <v>19251.124837159325</v>
      </c>
      <c r="BI263">
        <f t="shared" si="237"/>
        <v>114065.05312517849</v>
      </c>
      <c r="BJ263">
        <f t="shared" si="237"/>
        <v>212479.91420188447</v>
      </c>
      <c r="BK263" s="7">
        <f t="shared" si="234"/>
        <v>3.3353046749881682E-2</v>
      </c>
    </row>
    <row r="264" spans="1:63">
      <c r="A264">
        <f t="shared" si="250"/>
        <v>2218</v>
      </c>
      <c r="B264" s="4">
        <f t="shared" si="270"/>
        <v>1286.529449763194</v>
      </c>
      <c r="C264" s="4">
        <f t="shared" si="271"/>
        <v>3572.5795449676448</v>
      </c>
      <c r="D264" s="4">
        <f t="shared" si="272"/>
        <v>6809.5101219395856</v>
      </c>
      <c r="E264" s="11">
        <f t="shared" si="251"/>
        <v>2.268211868206064E-7</v>
      </c>
      <c r="F264" s="11">
        <f t="shared" si="252"/>
        <v>4.5472647560314529E-7</v>
      </c>
      <c r="G264" s="11">
        <f t="shared" si="253"/>
        <v>1.0039584214921904E-6</v>
      </c>
      <c r="H264" s="4">
        <f t="shared" si="273"/>
        <v>276804.84275450819</v>
      </c>
      <c r="I264" s="4">
        <f t="shared" si="274"/>
        <v>258132.80113472886</v>
      </c>
      <c r="J264" s="4">
        <f t="shared" si="275"/>
        <v>46863.303942240615</v>
      </c>
      <c r="K264" s="4">
        <f t="shared" si="241"/>
        <v>215156.24287143874</v>
      </c>
      <c r="L264" s="4">
        <f t="shared" si="242"/>
        <v>72253.898866530799</v>
      </c>
      <c r="M264" s="4">
        <f t="shared" si="243"/>
        <v>6882.0374891949368</v>
      </c>
      <c r="N264" s="11">
        <f t="shared" si="254"/>
        <v>2.2661756810868905E-3</v>
      </c>
      <c r="O264" s="11">
        <f t="shared" si="255"/>
        <v>4.4631218851642895E-3</v>
      </c>
      <c r="P264" s="11">
        <f t="shared" si="256"/>
        <v>3.2253852476595846E-3</v>
      </c>
      <c r="Q264" s="4">
        <f t="shared" si="257"/>
        <v>2819.5951521262605</v>
      </c>
      <c r="R264" s="4">
        <f t="shared" si="258"/>
        <v>9301.5105338392095</v>
      </c>
      <c r="S264" s="4">
        <f t="shared" si="259"/>
        <v>2173.6927953142258</v>
      </c>
      <c r="T264" s="4">
        <f t="shared" si="276"/>
        <v>10.186220457952372</v>
      </c>
      <c r="U264" s="4">
        <f t="shared" si="277"/>
        <v>36.033818611778877</v>
      </c>
      <c r="V264" s="4">
        <f t="shared" si="278"/>
        <v>46.3836864339168</v>
      </c>
      <c r="W264" s="11">
        <f t="shared" si="260"/>
        <v>-1.219247815263802E-2</v>
      </c>
      <c r="X264" s="11">
        <f t="shared" si="261"/>
        <v>-1.3228699347321071E-2</v>
      </c>
      <c r="Y264" s="11">
        <f t="shared" si="262"/>
        <v>-1.2203590333800474E-2</v>
      </c>
      <c r="Z264" s="4">
        <f t="shared" si="287"/>
        <v>1615.8092484095275</v>
      </c>
      <c r="AA264" s="4">
        <f t="shared" si="279"/>
        <v>443.08177222378367</v>
      </c>
      <c r="AB264" s="4">
        <f t="shared" si="280"/>
        <v>43.173759023330845</v>
      </c>
      <c r="AC264" s="12">
        <f t="shared" si="281"/>
        <v>1.3390543602677725</v>
      </c>
      <c r="AD264" s="12">
        <f t="shared" si="282"/>
        <v>4.7215120878466115</v>
      </c>
      <c r="AE264" s="12">
        <f t="shared" si="283"/>
        <v>1.9682854832144263</v>
      </c>
      <c r="AF264" s="11">
        <f t="shared" si="263"/>
        <v>-2.9039671966837322E-3</v>
      </c>
      <c r="AG264" s="11">
        <f t="shared" si="264"/>
        <v>2.0567434751257441E-3</v>
      </c>
      <c r="AH264" s="11">
        <f t="shared" si="265"/>
        <v>8.257041531207765E-4</v>
      </c>
      <c r="AI264" s="1">
        <f t="shared" si="244"/>
        <v>539691.43739358615</v>
      </c>
      <c r="AJ264" s="1">
        <f t="shared" si="245"/>
        <v>492316.80090146576</v>
      </c>
      <c r="AK264" s="1">
        <f t="shared" si="246"/>
        <v>90557.398881741829</v>
      </c>
      <c r="AL264" s="16">
        <f t="shared" si="284"/>
        <v>66.508554377056029</v>
      </c>
      <c r="AM264" s="16">
        <f t="shared" si="284"/>
        <v>29.909352709397456</v>
      </c>
      <c r="AN264" s="16">
        <f t="shared" si="284"/>
        <v>4.547300946810525</v>
      </c>
      <c r="AO264" s="7">
        <f t="shared" si="266"/>
        <v>2.2595108785947297E-3</v>
      </c>
      <c r="AP264" s="7">
        <f t="shared" si="267"/>
        <v>3.4794769586378466E-3</v>
      </c>
      <c r="AQ264" s="7">
        <f t="shared" si="268"/>
        <v>2.5185849071192334E-3</v>
      </c>
      <c r="AR264" s="1">
        <f t="shared" si="288"/>
        <v>276804.84275450819</v>
      </c>
      <c r="AS264" s="1">
        <f t="shared" si="285"/>
        <v>258132.80113472886</v>
      </c>
      <c r="AT264" s="1">
        <f t="shared" si="286"/>
        <v>46863.303942240615</v>
      </c>
      <c r="AU264" s="1">
        <f t="shared" si="247"/>
        <v>55360.968550901642</v>
      </c>
      <c r="AV264" s="1">
        <f t="shared" si="248"/>
        <v>51626.560226945774</v>
      </c>
      <c r="AW264" s="1">
        <f t="shared" si="249"/>
        <v>9372.6607884481236</v>
      </c>
      <c r="AX264" s="7">
        <f t="shared" si="235"/>
        <v>0.58061900148099366</v>
      </c>
      <c r="AY264" s="7">
        <f t="shared" si="235"/>
        <v>0.99</v>
      </c>
      <c r="AZ264" s="7">
        <f t="shared" si="236"/>
        <v>0.99</v>
      </c>
      <c r="BA264">
        <f t="shared" si="289"/>
        <v>0.67531816434401881</v>
      </c>
      <c r="BB264">
        <f t="shared" si="290"/>
        <v>3.3711842488078618E-2</v>
      </c>
      <c r="BC264">
        <f t="shared" si="290"/>
        <v>9.801E-2</v>
      </c>
      <c r="BD264">
        <f t="shared" si="290"/>
        <v>9.801E-2</v>
      </c>
      <c r="BE264">
        <f t="shared" si="291"/>
        <v>9331.6012588773501</v>
      </c>
      <c r="BF264">
        <f t="shared" si="291"/>
        <v>25299.595839214777</v>
      </c>
      <c r="BG264">
        <f t="shared" si="291"/>
        <v>4593.0724193790029</v>
      </c>
      <c r="BH264">
        <f t="shared" si="269"/>
        <v>19893.20850384091</v>
      </c>
      <c r="BI264">
        <f t="shared" si="237"/>
        <v>115351.8330671984</v>
      </c>
      <c r="BJ264">
        <f t="shared" si="237"/>
        <v>214920.69234808485</v>
      </c>
      <c r="BK264" s="7">
        <f t="shared" ref="BK264:BK327" si="292">SUM(H264:J264)*SUM(B263:D263)/SUM(H263:J263)/SUM(B264:D264)-1+BK$5</f>
        <v>3.3316711459425025E-2</v>
      </c>
    </row>
    <row r="265" spans="1:63">
      <c r="A265">
        <f t="shared" si="250"/>
        <v>2219</v>
      </c>
      <c r="B265" s="4">
        <f t="shared" si="270"/>
        <v>1286.5297269847238</v>
      </c>
      <c r="C265" s="4">
        <f t="shared" si="271"/>
        <v>3572.581088286825</v>
      </c>
      <c r="D265" s="4">
        <f t="shared" si="272"/>
        <v>6809.5166165813671</v>
      </c>
      <c r="E265" s="11">
        <f t="shared" si="251"/>
        <v>2.1548012747957606E-7</v>
      </c>
      <c r="F265" s="11">
        <f t="shared" si="252"/>
        <v>4.3199015182298802E-7</v>
      </c>
      <c r="G265" s="11">
        <f t="shared" si="253"/>
        <v>9.5376050041758084E-7</v>
      </c>
      <c r="H265" s="4">
        <f t="shared" si="273"/>
        <v>277423.49636730587</v>
      </c>
      <c r="I265" s="4">
        <f t="shared" si="274"/>
        <v>259273.59030097086</v>
      </c>
      <c r="J265" s="4">
        <f t="shared" si="275"/>
        <v>47013.025790740336</v>
      </c>
      <c r="K265" s="4">
        <f t="shared" si="241"/>
        <v>215637.06655850945</v>
      </c>
      <c r="L265" s="4">
        <f t="shared" si="242"/>
        <v>72573.185574718882</v>
      </c>
      <c r="M265" s="4">
        <f t="shared" si="243"/>
        <v>6904.0180732156932</v>
      </c>
      <c r="N265" s="11">
        <f t="shared" si="254"/>
        <v>2.2347652136591734E-3</v>
      </c>
      <c r="O265" s="11">
        <f t="shared" si="255"/>
        <v>4.4189547304274157E-3</v>
      </c>
      <c r="P265" s="11">
        <f t="shared" si="256"/>
        <v>3.1939064637858117E-3</v>
      </c>
      <c r="Q265" s="4">
        <f t="shared" si="257"/>
        <v>2791.4422080690229</v>
      </c>
      <c r="R265" s="4">
        <f t="shared" si="258"/>
        <v>9219.0268453914196</v>
      </c>
      <c r="S265" s="4">
        <f t="shared" si="259"/>
        <v>2154.0258405226464</v>
      </c>
      <c r="T265" s="4">
        <f t="shared" si="276"/>
        <v>10.062025187560833</v>
      </c>
      <c r="U265" s="4">
        <f t="shared" si="277"/>
        <v>35.55713805902775</v>
      </c>
      <c r="V265" s="4">
        <f t="shared" si="278"/>
        <v>45.817638926505822</v>
      </c>
      <c r="W265" s="11">
        <f t="shared" si="260"/>
        <v>-1.219247815263802E-2</v>
      </c>
      <c r="X265" s="11">
        <f t="shared" si="261"/>
        <v>-1.3228699347321071E-2</v>
      </c>
      <c r="Y265" s="11">
        <f t="shared" si="262"/>
        <v>-1.2203590333800474E-2</v>
      </c>
      <c r="Z265" s="4">
        <f t="shared" si="287"/>
        <v>1578.8130259928485</v>
      </c>
      <c r="AA265" s="4">
        <f t="shared" si="279"/>
        <v>440.07520823825166</v>
      </c>
      <c r="AB265" s="4">
        <f t="shared" si="280"/>
        <v>42.819807062458125</v>
      </c>
      <c r="AC265" s="12">
        <f t="shared" si="281"/>
        <v>1.3351657903309786</v>
      </c>
      <c r="AD265" s="12">
        <f t="shared" si="282"/>
        <v>4.7312230270260169</v>
      </c>
      <c r="AE265" s="12">
        <f t="shared" si="283"/>
        <v>1.9699107047124438</v>
      </c>
      <c r="AF265" s="11">
        <f t="shared" si="263"/>
        <v>-2.9039671966837322E-3</v>
      </c>
      <c r="AG265" s="11">
        <f t="shared" si="264"/>
        <v>2.0567434751257441E-3</v>
      </c>
      <c r="AH265" s="11">
        <f t="shared" si="265"/>
        <v>8.257041531207765E-4</v>
      </c>
      <c r="AI265" s="1">
        <f t="shared" si="244"/>
        <v>541083.26220512926</v>
      </c>
      <c r="AJ265" s="1">
        <f t="shared" si="245"/>
        <v>494711.681038265</v>
      </c>
      <c r="AK265" s="1">
        <f t="shared" si="246"/>
        <v>90874.319782015766</v>
      </c>
      <c r="AL265" s="16">
        <f t="shared" si="284"/>
        <v>66.657328411169246</v>
      </c>
      <c r="AM265" s="16">
        <f t="shared" si="284"/>
        <v>30.012380923961576</v>
      </c>
      <c r="AN265" s="16">
        <f t="shared" si="284"/>
        <v>4.5586391827079629</v>
      </c>
      <c r="AO265" s="7">
        <f t="shared" si="266"/>
        <v>2.2369157698087822E-3</v>
      </c>
      <c r="AP265" s="7">
        <f t="shared" si="267"/>
        <v>3.4446821890514682E-3</v>
      </c>
      <c r="AQ265" s="7">
        <f t="shared" si="268"/>
        <v>2.4933990580480411E-3</v>
      </c>
      <c r="AR265" s="1">
        <f t="shared" si="288"/>
        <v>277423.49636730587</v>
      </c>
      <c r="AS265" s="1">
        <f t="shared" si="285"/>
        <v>259273.59030097086</v>
      </c>
      <c r="AT265" s="1">
        <f t="shared" si="286"/>
        <v>47013.025790740336</v>
      </c>
      <c r="AU265" s="1">
        <f t="shared" si="247"/>
        <v>55484.699273461178</v>
      </c>
      <c r="AV265" s="1">
        <f t="shared" si="248"/>
        <v>51854.718060194173</v>
      </c>
      <c r="AW265" s="1">
        <f t="shared" si="249"/>
        <v>9402.6051581480679</v>
      </c>
      <c r="AX265" s="7">
        <f t="shared" si="235"/>
        <v>0.58491903130053835</v>
      </c>
      <c r="AY265" s="7">
        <f t="shared" si="235"/>
        <v>0.99</v>
      </c>
      <c r="AZ265" s="7">
        <f t="shared" si="236"/>
        <v>0.99</v>
      </c>
      <c r="BA265">
        <f t="shared" si="289"/>
        <v>0.67979744117249197</v>
      </c>
      <c r="BB265">
        <f t="shared" si="290"/>
        <v>3.4213027317756016E-2</v>
      </c>
      <c r="BC265">
        <f t="shared" si="290"/>
        <v>9.801E-2</v>
      </c>
      <c r="BD265">
        <f t="shared" si="290"/>
        <v>9.801E-2</v>
      </c>
      <c r="BE265">
        <f t="shared" si="291"/>
        <v>9491.4976598020221</v>
      </c>
      <c r="BF265">
        <f t="shared" si="291"/>
        <v>25411.404585398155</v>
      </c>
      <c r="BG265">
        <f t="shared" si="291"/>
        <v>4607.7466577504601</v>
      </c>
      <c r="BH265">
        <f t="shared" si="269"/>
        <v>20555.984791565559</v>
      </c>
      <c r="BI265">
        <f t="shared" si="237"/>
        <v>116653.1763629807</v>
      </c>
      <c r="BJ265">
        <f t="shared" si="237"/>
        <v>217389.56210122205</v>
      </c>
      <c r="BK265" s="7">
        <f t="shared" si="292"/>
        <v>3.328075895526747E-2</v>
      </c>
    </row>
    <row r="266" spans="1:63">
      <c r="A266">
        <f t="shared" si="250"/>
        <v>2220</v>
      </c>
      <c r="B266" s="4">
        <f t="shared" si="270"/>
        <v>1286.529990345234</v>
      </c>
      <c r="C266" s="4">
        <f t="shared" si="271"/>
        <v>3572.5825544406789</v>
      </c>
      <c r="D266" s="4">
        <f t="shared" si="272"/>
        <v>6809.5227864969447</v>
      </c>
      <c r="E266" s="11">
        <f t="shared" si="251"/>
        <v>2.0470612110559724E-7</v>
      </c>
      <c r="F266" s="11">
        <f t="shared" si="252"/>
        <v>4.103906442318386E-7</v>
      </c>
      <c r="G266" s="11">
        <f t="shared" si="253"/>
        <v>9.0607247539670173E-7</v>
      </c>
      <c r="H266" s="4">
        <f t="shared" si="273"/>
        <v>278034.93321610248</v>
      </c>
      <c r="I266" s="4">
        <f t="shared" si="274"/>
        <v>260408.06910728573</v>
      </c>
      <c r="J266" s="4">
        <f t="shared" si="275"/>
        <v>47161.755639669493</v>
      </c>
      <c r="K266" s="4">
        <f t="shared" si="241"/>
        <v>216112.28288700304</v>
      </c>
      <c r="L266" s="4">
        <f t="shared" si="242"/>
        <v>72890.707251425585</v>
      </c>
      <c r="M266" s="4">
        <f t="shared" si="243"/>
        <v>6925.8532673081991</v>
      </c>
      <c r="N266" s="11">
        <f t="shared" si="254"/>
        <v>2.2037784879838096E-3</v>
      </c>
      <c r="O266" s="11">
        <f t="shared" si="255"/>
        <v>4.3751927684061442E-3</v>
      </c>
      <c r="P266" s="11">
        <f t="shared" si="256"/>
        <v>3.1626791617502814E-3</v>
      </c>
      <c r="Q266" s="4">
        <f t="shared" si="257"/>
        <v>2763.4848912083198</v>
      </c>
      <c r="R266" s="4">
        <f t="shared" si="258"/>
        <v>9136.8763004042976</v>
      </c>
      <c r="S266" s="4">
        <f t="shared" si="259"/>
        <v>2134.4702813498725</v>
      </c>
      <c r="T266" s="4">
        <f t="shared" si="276"/>
        <v>9.9393441652902048</v>
      </c>
      <c r="U266" s="4">
        <f t="shared" si="277"/>
        <v>35.086763369993683</v>
      </c>
      <c r="V266" s="4">
        <f t="shared" si="278"/>
        <v>45.258499230984754</v>
      </c>
      <c r="W266" s="11">
        <f t="shared" si="260"/>
        <v>-1.219247815263802E-2</v>
      </c>
      <c r="X266" s="11">
        <f t="shared" si="261"/>
        <v>-1.3228699347321071E-2</v>
      </c>
      <c r="Y266" s="11">
        <f t="shared" si="262"/>
        <v>-1.2203590333800474E-2</v>
      </c>
      <c r="Z266" s="4">
        <f t="shared" si="287"/>
        <v>1542.5300994299166</v>
      </c>
      <c r="AA266" s="4">
        <f t="shared" si="279"/>
        <v>437.06981637476639</v>
      </c>
      <c r="AB266" s="4">
        <f t="shared" si="280"/>
        <v>42.467422211756748</v>
      </c>
      <c r="AC266" s="12">
        <f t="shared" si="281"/>
        <v>1.3312885126737231</v>
      </c>
      <c r="AD266" s="12">
        <f t="shared" si="282"/>
        <v>4.740953939116217</v>
      </c>
      <c r="AE266" s="12">
        <f t="shared" si="283"/>
        <v>1.971537268162602</v>
      </c>
      <c r="AF266" s="11">
        <f t="shared" si="263"/>
        <v>-2.9039671966837322E-3</v>
      </c>
      <c r="AG266" s="11">
        <f t="shared" si="264"/>
        <v>2.0567434751257441E-3</v>
      </c>
      <c r="AH266" s="11">
        <f t="shared" si="265"/>
        <v>8.257041531207765E-4</v>
      </c>
      <c r="AI266" s="1">
        <f t="shared" si="244"/>
        <v>542459.63525807753</v>
      </c>
      <c r="AJ266" s="1">
        <f t="shared" si="245"/>
        <v>497095.2309946327</v>
      </c>
      <c r="AK266" s="1">
        <f t="shared" si="246"/>
        <v>91189.492961962256</v>
      </c>
      <c r="AL266" s="16">
        <f t="shared" si="284"/>
        <v>66.80494417197454</v>
      </c>
      <c r="AM266" s="16">
        <f t="shared" si="284"/>
        <v>30.114730206841177</v>
      </c>
      <c r="AN266" s="16">
        <f t="shared" si="284"/>
        <v>4.5698920242856662</v>
      </c>
      <c r="AO266" s="7">
        <f t="shared" si="266"/>
        <v>2.2145466121106941E-3</v>
      </c>
      <c r="AP266" s="7">
        <f t="shared" si="267"/>
        <v>3.4102353671609533E-3</v>
      </c>
      <c r="AQ266" s="7">
        <f t="shared" si="268"/>
        <v>2.4684650674675606E-3</v>
      </c>
      <c r="AR266" s="1">
        <f t="shared" si="288"/>
        <v>278034.93321610248</v>
      </c>
      <c r="AS266" s="1">
        <f t="shared" si="285"/>
        <v>260408.06910728573</v>
      </c>
      <c r="AT266" s="1">
        <f t="shared" si="286"/>
        <v>47161.755639669493</v>
      </c>
      <c r="AU266" s="1">
        <f t="shared" si="247"/>
        <v>55606.986643220502</v>
      </c>
      <c r="AV266" s="1">
        <f t="shared" si="248"/>
        <v>52081.613821457147</v>
      </c>
      <c r="AW266" s="1">
        <f t="shared" si="249"/>
        <v>9432.3511279338982</v>
      </c>
      <c r="AX266" s="7">
        <f t="shared" si="235"/>
        <v>0.58919752793927382</v>
      </c>
      <c r="AY266" s="7">
        <f t="shared" si="235"/>
        <v>0.99</v>
      </c>
      <c r="AZ266" s="7">
        <f t="shared" si="236"/>
        <v>0.99</v>
      </c>
      <c r="BA266">
        <f t="shared" si="289"/>
        <v>0.68424862097517258</v>
      </c>
      <c r="BB266">
        <f t="shared" si="290"/>
        <v>3.4715372692975137E-2</v>
      </c>
      <c r="BC266">
        <f t="shared" si="290"/>
        <v>9.801E-2</v>
      </c>
      <c r="BD266">
        <f t="shared" si="290"/>
        <v>9.801E-2</v>
      </c>
      <c r="BE266">
        <f t="shared" si="291"/>
        <v>9652.0863282634491</v>
      </c>
      <c r="BF266">
        <f t="shared" si="291"/>
        <v>25522.594853205075</v>
      </c>
      <c r="BG266">
        <f t="shared" si="291"/>
        <v>4622.3236702440072</v>
      </c>
      <c r="BH266">
        <f t="shared" si="269"/>
        <v>21240.103566501795</v>
      </c>
      <c r="BI266">
        <f t="shared" si="237"/>
        <v>117969.24827916203</v>
      </c>
      <c r="BJ266">
        <f t="shared" si="237"/>
        <v>219886.84809009681</v>
      </c>
      <c r="BK266" s="7">
        <f t="shared" si="292"/>
        <v>3.3245188015490007E-2</v>
      </c>
    </row>
    <row r="267" spans="1:63">
      <c r="A267">
        <f t="shared" si="250"/>
        <v>2221</v>
      </c>
      <c r="B267" s="4">
        <f t="shared" si="270"/>
        <v>1286.5302405377697</v>
      </c>
      <c r="C267" s="4">
        <f t="shared" si="271"/>
        <v>3572.5839472874122</v>
      </c>
      <c r="D267" s="4">
        <f t="shared" si="272"/>
        <v>6809.5286479220531</v>
      </c>
      <c r="E267" s="11">
        <f t="shared" si="251"/>
        <v>1.9447081505031737E-7</v>
      </c>
      <c r="F267" s="11">
        <f t="shared" si="252"/>
        <v>3.8987111202024668E-7</v>
      </c>
      <c r="G267" s="11">
        <f t="shared" si="253"/>
        <v>8.607688516268666E-7</v>
      </c>
      <c r="H267" s="4">
        <f t="shared" si="273"/>
        <v>278639.21645867493</v>
      </c>
      <c r="I267" s="4">
        <f t="shared" si="274"/>
        <v>261536.21586034555</v>
      </c>
      <c r="J267" s="4">
        <f t="shared" si="275"/>
        <v>47309.493120023479</v>
      </c>
      <c r="K267" s="4">
        <f t="shared" si="241"/>
        <v>216581.94085061207</v>
      </c>
      <c r="L267" s="4">
        <f t="shared" si="242"/>
        <v>73206.457768172098</v>
      </c>
      <c r="M267" s="4">
        <f t="shared" si="243"/>
        <v>6947.5430042371736</v>
      </c>
      <c r="N267" s="11">
        <f t="shared" si="254"/>
        <v>2.1732127268980772E-3</v>
      </c>
      <c r="O267" s="11">
        <f t="shared" si="255"/>
        <v>4.3318349986285476E-3</v>
      </c>
      <c r="P267" s="11">
        <f t="shared" si="256"/>
        <v>3.1317061005833313E-3</v>
      </c>
      <c r="Q267" s="4">
        <f t="shared" si="257"/>
        <v>2735.7241109606462</v>
      </c>
      <c r="R267" s="4">
        <f t="shared" si="258"/>
        <v>9055.0666971771734</v>
      </c>
      <c r="S267" s="4">
        <f t="shared" si="259"/>
        <v>2115.0268592962516</v>
      </c>
      <c r="T267" s="4">
        <f t="shared" si="276"/>
        <v>9.8181589287033546</v>
      </c>
      <c r="U267" s="4">
        <f t="shared" si="277"/>
        <v>34.622611126301436</v>
      </c>
      <c r="V267" s="4">
        <f t="shared" si="278"/>
        <v>44.706183047247194</v>
      </c>
      <c r="W267" s="11">
        <f t="shared" si="260"/>
        <v>-1.219247815263802E-2</v>
      </c>
      <c r="X267" s="11">
        <f t="shared" si="261"/>
        <v>-1.3228699347321071E-2</v>
      </c>
      <c r="Y267" s="11">
        <f t="shared" si="262"/>
        <v>-1.2203590333800474E-2</v>
      </c>
      <c r="Z267" s="4">
        <f t="shared" si="287"/>
        <v>1506.9516410987012</v>
      </c>
      <c r="AA267" s="4">
        <f t="shared" si="279"/>
        <v>434.06602693028111</v>
      </c>
      <c r="AB267" s="4">
        <f t="shared" si="280"/>
        <v>42.116624255339588</v>
      </c>
      <c r="AC267" s="12">
        <f t="shared" si="281"/>
        <v>1.3274224945035966</v>
      </c>
      <c r="AD267" s="12">
        <f t="shared" si="282"/>
        <v>4.7507048651963659</v>
      </c>
      <c r="AE267" s="12">
        <f t="shared" si="283"/>
        <v>1.9731651746729562</v>
      </c>
      <c r="AF267" s="11">
        <f t="shared" si="263"/>
        <v>-2.9039671966837322E-3</v>
      </c>
      <c r="AG267" s="11">
        <f t="shared" si="264"/>
        <v>2.0567434751257441E-3</v>
      </c>
      <c r="AH267" s="11">
        <f t="shared" si="265"/>
        <v>8.257041531207765E-4</v>
      </c>
      <c r="AI267" s="1">
        <f t="shared" si="244"/>
        <v>543820.65837549034</v>
      </c>
      <c r="AJ267" s="1">
        <f t="shared" si="245"/>
        <v>499467.32171662658</v>
      </c>
      <c r="AK267" s="1">
        <f t="shared" si="246"/>
        <v>91502.894793699932</v>
      </c>
      <c r="AL267" s="16">
        <f t="shared" si="284"/>
        <v>66.951407408134941</v>
      </c>
      <c r="AM267" s="16">
        <f t="shared" si="284"/>
        <v>30.216401541684821</v>
      </c>
      <c r="AN267" s="16">
        <f t="shared" si="284"/>
        <v>4.5810598369214741</v>
      </c>
      <c r="AO267" s="7">
        <f t="shared" si="266"/>
        <v>2.1924011459895872E-3</v>
      </c>
      <c r="AP267" s="7">
        <f t="shared" si="267"/>
        <v>3.3761330134893437E-3</v>
      </c>
      <c r="AQ267" s="7">
        <f t="shared" si="268"/>
        <v>2.4437804167928849E-3</v>
      </c>
      <c r="AR267" s="1">
        <f t="shared" si="288"/>
        <v>278639.21645867493</v>
      </c>
      <c r="AS267" s="1">
        <f t="shared" si="285"/>
        <v>261536.21586034555</v>
      </c>
      <c r="AT267" s="1">
        <f t="shared" si="286"/>
        <v>47309.493120023479</v>
      </c>
      <c r="AU267" s="1">
        <f t="shared" si="247"/>
        <v>55727.843291734986</v>
      </c>
      <c r="AV267" s="1">
        <f t="shared" si="248"/>
        <v>52307.243172069109</v>
      </c>
      <c r="AW267" s="1">
        <f t="shared" si="249"/>
        <v>9461.8986240046961</v>
      </c>
      <c r="AX267" s="7">
        <f t="shared" si="235"/>
        <v>0.59345405454227218</v>
      </c>
      <c r="AY267" s="7">
        <f t="shared" si="235"/>
        <v>0.99</v>
      </c>
      <c r="AZ267" s="7">
        <f t="shared" si="236"/>
        <v>0.99</v>
      </c>
      <c r="BA267">
        <f t="shared" si="289"/>
        <v>0.68867115625829511</v>
      </c>
      <c r="BB267">
        <f t="shared" si="290"/>
        <v>3.5218771485266219E-2</v>
      </c>
      <c r="BC267">
        <f t="shared" si="290"/>
        <v>9.801E-2</v>
      </c>
      <c r="BD267">
        <f t="shared" si="290"/>
        <v>9.801E-2</v>
      </c>
      <c r="BE267">
        <f t="shared" si="291"/>
        <v>9813.3308912917018</v>
      </c>
      <c r="BF267">
        <f t="shared" si="291"/>
        <v>25633.164516472469</v>
      </c>
      <c r="BG267">
        <f t="shared" si="291"/>
        <v>4636.8034206935008</v>
      </c>
      <c r="BH267">
        <f t="shared" si="269"/>
        <v>21946.234803038627</v>
      </c>
      <c r="BI267">
        <f t="shared" si="237"/>
        <v>119300.2159292828</v>
      </c>
      <c r="BJ267">
        <f t="shared" si="237"/>
        <v>222412.87860522338</v>
      </c>
      <c r="BK267" s="7">
        <f t="shared" si="292"/>
        <v>3.3209997222078042E-2</v>
      </c>
    </row>
    <row r="268" spans="1:63">
      <c r="A268">
        <f t="shared" si="250"/>
        <v>2222</v>
      </c>
      <c r="B268" s="4">
        <f t="shared" si="270"/>
        <v>1286.5304782207249</v>
      </c>
      <c r="C268" s="4">
        <f t="shared" si="271"/>
        <v>3572.5852704923245</v>
      </c>
      <c r="D268" s="4">
        <f t="shared" si="272"/>
        <v>6809.5342162806992</v>
      </c>
      <c r="E268" s="11">
        <f t="shared" si="251"/>
        <v>1.8474727429780148E-7</v>
      </c>
      <c r="F268" s="11">
        <f t="shared" si="252"/>
        <v>3.7037755641923434E-7</v>
      </c>
      <c r="G268" s="11">
        <f t="shared" si="253"/>
        <v>8.1773040904552326E-7</v>
      </c>
      <c r="H268" s="4">
        <f t="shared" si="273"/>
        <v>279236.4100260986</v>
      </c>
      <c r="I268" s="4">
        <f t="shared" si="274"/>
        <v>262658.01063309907</v>
      </c>
      <c r="J268" s="4">
        <f t="shared" si="275"/>
        <v>47456.238171117562</v>
      </c>
      <c r="K268" s="4">
        <f t="shared" si="241"/>
        <v>217046.09004854926</v>
      </c>
      <c r="L268" s="4">
        <f t="shared" si="242"/>
        <v>73520.431493270735</v>
      </c>
      <c r="M268" s="4">
        <f t="shared" si="243"/>
        <v>6969.087262628911</v>
      </c>
      <c r="N268" s="11">
        <f t="shared" si="254"/>
        <v>2.1430650963523146E-3</v>
      </c>
      <c r="O268" s="11">
        <f t="shared" si="255"/>
        <v>4.2888801708302893E-3</v>
      </c>
      <c r="P268" s="11">
        <f t="shared" si="256"/>
        <v>3.1009895697799994E-3</v>
      </c>
      <c r="Q268" s="4">
        <f t="shared" si="257"/>
        <v>2708.1607072008919</v>
      </c>
      <c r="R268" s="4">
        <f t="shared" si="258"/>
        <v>8973.6056108563844</v>
      </c>
      <c r="S268" s="4">
        <f t="shared" si="259"/>
        <v>2095.6962885062303</v>
      </c>
      <c r="T268" s="4">
        <f t="shared" si="276"/>
        <v>9.6984512404660119</v>
      </c>
      <c r="U268" s="4">
        <f t="shared" si="277"/>
        <v>34.164599013092378</v>
      </c>
      <c r="V268" s="4">
        <f t="shared" si="278"/>
        <v>44.160607103950696</v>
      </c>
      <c r="W268" s="11">
        <f t="shared" si="260"/>
        <v>-1.219247815263802E-2</v>
      </c>
      <c r="X268" s="11">
        <f t="shared" si="261"/>
        <v>-1.3228699347321071E-2</v>
      </c>
      <c r="Y268" s="11">
        <f t="shared" si="262"/>
        <v>-1.2203590333800474E-2</v>
      </c>
      <c r="Z268" s="4">
        <f t="shared" si="287"/>
        <v>1472.0687503225122</v>
      </c>
      <c r="AA268" s="4">
        <f t="shared" si="279"/>
        <v>431.06426299725615</v>
      </c>
      <c r="AB268" s="4">
        <f t="shared" si="280"/>
        <v>41.767432512089989</v>
      </c>
      <c r="AC268" s="12">
        <f t="shared" si="281"/>
        <v>1.3235677031234181</v>
      </c>
      <c r="AD268" s="12">
        <f t="shared" si="282"/>
        <v>4.7604758464301069</v>
      </c>
      <c r="AE268" s="12">
        <f t="shared" si="283"/>
        <v>1.974794425352477</v>
      </c>
      <c r="AF268" s="11">
        <f t="shared" si="263"/>
        <v>-2.9039671966837322E-3</v>
      </c>
      <c r="AG268" s="11">
        <f t="shared" si="264"/>
        <v>2.0567434751257441E-3</v>
      </c>
      <c r="AH268" s="11">
        <f t="shared" si="265"/>
        <v>8.257041531207765E-4</v>
      </c>
      <c r="AI268" s="1">
        <f t="shared" si="244"/>
        <v>545166.43582967622</v>
      </c>
      <c r="AJ268" s="1">
        <f t="shared" si="245"/>
        <v>501827.83271703299</v>
      </c>
      <c r="AK268" s="1">
        <f t="shared" si="246"/>
        <v>91814.50393833463</v>
      </c>
      <c r="AL268" s="16">
        <f t="shared" si="284"/>
        <v>67.096723907038879</v>
      </c>
      <c r="AM268" s="16">
        <f t="shared" si="284"/>
        <v>30.317395986570617</v>
      </c>
      <c r="AN268" s="16">
        <f t="shared" si="284"/>
        <v>4.5921429901959225</v>
      </c>
      <c r="AO268" s="7">
        <f t="shared" si="266"/>
        <v>2.1704771345296913E-3</v>
      </c>
      <c r="AP268" s="7">
        <f t="shared" si="267"/>
        <v>3.3423716833544501E-3</v>
      </c>
      <c r="AQ268" s="7">
        <f t="shared" si="268"/>
        <v>2.4193426126249561E-3</v>
      </c>
      <c r="AR268" s="1">
        <f t="shared" si="288"/>
        <v>279236.4100260986</v>
      </c>
      <c r="AS268" s="1">
        <f t="shared" si="285"/>
        <v>262658.01063309907</v>
      </c>
      <c r="AT268" s="1">
        <f t="shared" si="286"/>
        <v>47456.238171117562</v>
      </c>
      <c r="AU268" s="1">
        <f t="shared" si="247"/>
        <v>55847.28200521972</v>
      </c>
      <c r="AV268" s="1">
        <f t="shared" si="248"/>
        <v>52531.602126619815</v>
      </c>
      <c r="AW268" s="1">
        <f t="shared" si="249"/>
        <v>9491.2476342235132</v>
      </c>
      <c r="AX268" s="7">
        <f t="shared" ref="AX268:AY331" si="293">IF(AX267=0.99,0.99,MIN(0.99,$BH268*Z268/AR268/2/BB$5/1000))</f>
        <v>0.59768818789476486</v>
      </c>
      <c r="AY268" s="7">
        <f t="shared" si="293"/>
        <v>0.99</v>
      </c>
      <c r="AZ268" s="7">
        <f t="shared" ref="AZ268:AZ331" si="294">IF(AZ267=0.99,0.99,MIN(0.99,$BH268*AB268/AT268/2/BD$5/1000))</f>
        <v>0.99</v>
      </c>
      <c r="BA268">
        <f t="shared" si="289"/>
        <v>0.69306451406282354</v>
      </c>
      <c r="BB268">
        <f t="shared" si="290"/>
        <v>3.5723116994892772E-2</v>
      </c>
      <c r="BC268">
        <f t="shared" si="290"/>
        <v>9.801E-2</v>
      </c>
      <c r="BD268">
        <f t="shared" si="290"/>
        <v>9.801E-2</v>
      </c>
      <c r="BE268">
        <f t="shared" si="291"/>
        <v>9975.1949445961691</v>
      </c>
      <c r="BF268">
        <f t="shared" si="291"/>
        <v>25743.111622150038</v>
      </c>
      <c r="BG268">
        <f t="shared" si="291"/>
        <v>4651.1859031512322</v>
      </c>
      <c r="BH268">
        <f t="shared" si="269"/>
        <v>22675.069199882615</v>
      </c>
      <c r="BI268">
        <f t="shared" si="237"/>
        <v>120646.24829659019</v>
      </c>
      <c r="BJ268">
        <f t="shared" si="237"/>
        <v>224967.98564674563</v>
      </c>
      <c r="BK268" s="7">
        <f t="shared" si="292"/>
        <v>3.3175184983184031E-2</v>
      </c>
    </row>
    <row r="269" spans="1:63">
      <c r="A269">
        <f t="shared" si="250"/>
        <v>2223</v>
      </c>
      <c r="B269" s="4">
        <f t="shared" si="270"/>
        <v>1286.5307040195742</v>
      </c>
      <c r="C269" s="4">
        <f t="shared" si="271"/>
        <v>3572.5865275374572</v>
      </c>
      <c r="D269" s="4">
        <f t="shared" si="272"/>
        <v>6809.5395062257394</v>
      </c>
      <c r="E269" s="11">
        <f t="shared" si="251"/>
        <v>1.755099105829114E-7</v>
      </c>
      <c r="F269" s="11">
        <f t="shared" si="252"/>
        <v>3.518586785982726E-7</v>
      </c>
      <c r="G269" s="11">
        <f t="shared" si="253"/>
        <v>7.7684388859324704E-7</v>
      </c>
      <c r="H269" s="4">
        <f t="shared" si="273"/>
        <v>279826.57857158501</v>
      </c>
      <c r="I269" s="4">
        <f t="shared" si="274"/>
        <v>263773.43519638607</v>
      </c>
      <c r="J269" s="4">
        <f t="shared" si="275"/>
        <v>47601.991021311136</v>
      </c>
      <c r="K269" s="4">
        <f t="shared" si="241"/>
        <v>217504.78064558306</v>
      </c>
      <c r="L269" s="4">
        <f t="shared" si="242"/>
        <v>73832.623272585115</v>
      </c>
      <c r="M269" s="4">
        <f t="shared" si="243"/>
        <v>6990.4860641149362</v>
      </c>
      <c r="N269" s="11">
        <f t="shared" si="254"/>
        <v>2.1133326886062509E-3</v>
      </c>
      <c r="O269" s="11">
        <f t="shared" si="255"/>
        <v>4.2463268097516771E-3</v>
      </c>
      <c r="P269" s="11">
        <f t="shared" si="256"/>
        <v>3.0705314311063603E-3</v>
      </c>
      <c r="Q269" s="4">
        <f t="shared" si="257"/>
        <v>2680.7954514650064</v>
      </c>
      <c r="R269" s="4">
        <f t="shared" si="258"/>
        <v>8892.5003933925818</v>
      </c>
      <c r="S269" s="4">
        <f t="shared" si="259"/>
        <v>2076.4792550605166</v>
      </c>
      <c r="T269" s="4">
        <f t="shared" si="276"/>
        <v>9.5802030856022053</v>
      </c>
      <c r="U269" s="4">
        <f t="shared" si="277"/>
        <v>33.712645804426394</v>
      </c>
      <c r="V269" s="4">
        <f t="shared" si="278"/>
        <v>43.621689145962165</v>
      </c>
      <c r="W269" s="11">
        <f t="shared" si="260"/>
        <v>-1.219247815263802E-2</v>
      </c>
      <c r="X269" s="11">
        <f t="shared" si="261"/>
        <v>-1.3228699347321071E-2</v>
      </c>
      <c r="Y269" s="11">
        <f t="shared" si="262"/>
        <v>-1.2203590333800474E-2</v>
      </c>
      <c r="Z269" s="4">
        <f t="shared" si="287"/>
        <v>1437.8724613967188</v>
      </c>
      <c r="AA269" s="4">
        <f t="shared" si="279"/>
        <v>428.06494035079044</v>
      </c>
      <c r="AB269" s="4">
        <f t="shared" si="280"/>
        <v>41.41986581672419</v>
      </c>
      <c r="AC269" s="12">
        <f t="shared" si="281"/>
        <v>1.3197241059309577</v>
      </c>
      <c r="AD269" s="12">
        <f t="shared" si="282"/>
        <v>4.770266924065746</v>
      </c>
      <c r="AE269" s="12">
        <f t="shared" si="283"/>
        <v>1.9764250213110504</v>
      </c>
      <c r="AF269" s="11">
        <f t="shared" si="263"/>
        <v>-2.9039671966837322E-3</v>
      </c>
      <c r="AG269" s="11">
        <f t="shared" si="264"/>
        <v>2.0567434751257441E-3</v>
      </c>
      <c r="AH269" s="11">
        <f t="shared" si="265"/>
        <v>8.257041531207765E-4</v>
      </c>
      <c r="AI269" s="1">
        <f t="shared" si="244"/>
        <v>546497.07425192837</v>
      </c>
      <c r="AJ269" s="1">
        <f t="shared" si="245"/>
        <v>504176.65157194954</v>
      </c>
      <c r="AK269" s="1">
        <f t="shared" si="246"/>
        <v>92124.30117872468</v>
      </c>
      <c r="AL269" s="16">
        <f t="shared" si="284"/>
        <v>67.24089949303054</v>
      </c>
      <c r="AM269" s="16">
        <f t="shared" si="284"/>
        <v>30.41771467237059</v>
      </c>
      <c r="AN269" s="16">
        <f t="shared" si="284"/>
        <v>4.603141857743176</v>
      </c>
      <c r="AO269" s="7">
        <f t="shared" si="266"/>
        <v>2.1487723631843942E-3</v>
      </c>
      <c r="AP269" s="7">
        <f t="shared" si="267"/>
        <v>3.3089479665209054E-3</v>
      </c>
      <c r="AQ269" s="7">
        <f t="shared" si="268"/>
        <v>2.3951491864987063E-3</v>
      </c>
      <c r="AR269" s="1">
        <f t="shared" si="288"/>
        <v>279826.57857158501</v>
      </c>
      <c r="AS269" s="1">
        <f t="shared" si="285"/>
        <v>263773.43519638607</v>
      </c>
      <c r="AT269" s="1">
        <f t="shared" si="286"/>
        <v>47601.991021311136</v>
      </c>
      <c r="AU269" s="1">
        <f t="shared" si="247"/>
        <v>55965.315714317003</v>
      </c>
      <c r="AV269" s="1">
        <f t="shared" si="248"/>
        <v>52754.687039277218</v>
      </c>
      <c r="AW269" s="1">
        <f t="shared" si="249"/>
        <v>9520.3982042622283</v>
      </c>
      <c r="AX269" s="7">
        <f t="shared" si="293"/>
        <v>0.60189951827555277</v>
      </c>
      <c r="AY269" s="7">
        <f t="shared" si="293"/>
        <v>0.99</v>
      </c>
      <c r="AZ269" s="7">
        <f t="shared" si="294"/>
        <v>0.99</v>
      </c>
      <c r="BA269">
        <f t="shared" si="289"/>
        <v>0.69742817592898043</v>
      </c>
      <c r="BB269">
        <f t="shared" si="290"/>
        <v>3.6228303010034248E-2</v>
      </c>
      <c r="BC269">
        <f t="shared" si="290"/>
        <v>9.801E-2</v>
      </c>
      <c r="BD269">
        <f t="shared" si="290"/>
        <v>9.801E-2</v>
      </c>
      <c r="BE269">
        <f t="shared" si="291"/>
        <v>10137.642078752539</v>
      </c>
      <c r="BF269">
        <f t="shared" si="291"/>
        <v>25852.4343835978</v>
      </c>
      <c r="BG269">
        <f t="shared" si="291"/>
        <v>4665.4711399987045</v>
      </c>
      <c r="BH269">
        <f t="shared" si="269"/>
        <v>23427.318815095219</v>
      </c>
      <c r="BI269">
        <f t="shared" ref="BI269:BJ332" si="295">2*BC$5*AY269*AS269/AA269*1000</f>
        <v>122007.5162569618</v>
      </c>
      <c r="BJ269">
        <f t="shared" si="295"/>
        <v>227552.50497248047</v>
      </c>
      <c r="BK269" s="7">
        <f t="shared" si="292"/>
        <v>3.3140749539101594E-2</v>
      </c>
    </row>
    <row r="270" spans="1:63">
      <c r="A270">
        <f t="shared" si="250"/>
        <v>2224</v>
      </c>
      <c r="B270" s="4">
        <f t="shared" si="270"/>
        <v>1286.5309185285187</v>
      </c>
      <c r="C270" s="4">
        <f t="shared" si="271"/>
        <v>3572.5877217307529</v>
      </c>
      <c r="D270" s="4">
        <f t="shared" si="272"/>
        <v>6809.5445316774321</v>
      </c>
      <c r="E270" s="11">
        <f t="shared" si="251"/>
        <v>1.6673441505376583E-7</v>
      </c>
      <c r="F270" s="11">
        <f t="shared" si="252"/>
        <v>3.3426574466835898E-7</v>
      </c>
      <c r="G270" s="11">
        <f t="shared" si="253"/>
        <v>7.3800169416358469E-7</v>
      </c>
      <c r="H270" s="4">
        <f t="shared" si="273"/>
        <v>280409.78742598364</v>
      </c>
      <c r="I270" s="4">
        <f t="shared" si="274"/>
        <v>264882.47295457142</v>
      </c>
      <c r="J270" s="4">
        <f t="shared" si="275"/>
        <v>47746.752170104388</v>
      </c>
      <c r="K270" s="4">
        <f t="shared" si="241"/>
        <v>217958.06333726118</v>
      </c>
      <c r="L270" s="4">
        <f t="shared" si="242"/>
        <v>74143.028411419422</v>
      </c>
      <c r="M270" s="4">
        <f t="shared" si="243"/>
        <v>7011.7394706783234</v>
      </c>
      <c r="N270" s="11">
        <f t="shared" si="254"/>
        <v>2.0840125459895553E-3</v>
      </c>
      <c r="O270" s="11">
        <f t="shared" si="255"/>
        <v>4.2041732377340324E-3</v>
      </c>
      <c r="P270" s="11">
        <f t="shared" si="256"/>
        <v>3.0403331568729097E-3</v>
      </c>
      <c r="Q270" s="4">
        <f t="shared" si="257"/>
        <v>2653.6290482212489</v>
      </c>
      <c r="R270" s="4">
        <f t="shared" si="258"/>
        <v>8811.7581738575045</v>
      </c>
      <c r="S270" s="4">
        <f t="shared" si="259"/>
        <v>2057.3764164010572</v>
      </c>
      <c r="T270" s="4">
        <f t="shared" si="276"/>
        <v>9.4633966687831652</v>
      </c>
      <c r="U270" s="4">
        <f t="shared" si="277"/>
        <v>33.266671348876912</v>
      </c>
      <c r="V270" s="4">
        <f t="shared" si="278"/>
        <v>43.089347921956453</v>
      </c>
      <c r="W270" s="11">
        <f t="shared" si="260"/>
        <v>-1.219247815263802E-2</v>
      </c>
      <c r="X270" s="11">
        <f t="shared" si="261"/>
        <v>-1.3228699347321071E-2</v>
      </c>
      <c r="Y270" s="11">
        <f t="shared" si="262"/>
        <v>-1.2203590333800474E-2</v>
      </c>
      <c r="Z270" s="4">
        <f t="shared" si="287"/>
        <v>1404.3537520514217</v>
      </c>
      <c r="AA270" s="4">
        <f t="shared" si="279"/>
        <v>425.06846735385744</v>
      </c>
      <c r="AB270" s="4">
        <f t="shared" si="280"/>
        <v>41.073942503669052</v>
      </c>
      <c r="AC270" s="12">
        <f t="shared" si="281"/>
        <v>1.3158916704186614</v>
      </c>
      <c r="AD270" s="12">
        <f t="shared" si="282"/>
        <v>4.7800781394364265</v>
      </c>
      <c r="AE270" s="12">
        <f t="shared" si="283"/>
        <v>1.9780569636594787</v>
      </c>
      <c r="AF270" s="11">
        <f t="shared" si="263"/>
        <v>-2.9039671966837322E-3</v>
      </c>
      <c r="AG270" s="11">
        <f t="shared" si="264"/>
        <v>2.0567434751257441E-3</v>
      </c>
      <c r="AH270" s="11">
        <f t="shared" si="265"/>
        <v>8.257041531207765E-4</v>
      </c>
      <c r="AI270" s="1">
        <f t="shared" si="244"/>
        <v>547812.68254105258</v>
      </c>
      <c r="AJ270" s="1">
        <f t="shared" si="245"/>
        <v>506513.67345403181</v>
      </c>
      <c r="AK270" s="1">
        <f t="shared" si="246"/>
        <v>92432.269265114432</v>
      </c>
      <c r="AL270" s="16">
        <f t="shared" si="284"/>
        <v>67.383940025671762</v>
      </c>
      <c r="AM270" s="16">
        <f t="shared" si="284"/>
        <v>30.517358801130833</v>
      </c>
      <c r="AN270" s="16">
        <f t="shared" si="284"/>
        <v>4.6140568171043288</v>
      </c>
      <c r="AO270" s="7">
        <f t="shared" si="266"/>
        <v>2.1272846395525504E-3</v>
      </c>
      <c r="AP270" s="7">
        <f t="shared" si="267"/>
        <v>3.2758584868556964E-3</v>
      </c>
      <c r="AQ270" s="7">
        <f t="shared" si="268"/>
        <v>2.3711976946337193E-3</v>
      </c>
      <c r="AR270" s="1">
        <f t="shared" si="288"/>
        <v>280409.78742598364</v>
      </c>
      <c r="AS270" s="1">
        <f t="shared" si="285"/>
        <v>264882.47295457142</v>
      </c>
      <c r="AT270" s="1">
        <f t="shared" si="286"/>
        <v>47746.752170104388</v>
      </c>
      <c r="AU270" s="1">
        <f t="shared" si="247"/>
        <v>56081.957485196734</v>
      </c>
      <c r="AV270" s="1">
        <f t="shared" si="248"/>
        <v>52976.494590914284</v>
      </c>
      <c r="AW270" s="1">
        <f t="shared" si="249"/>
        <v>9549.3504340208783</v>
      </c>
      <c r="AX270" s="7">
        <f t="shared" si="293"/>
        <v>0.60608764954567618</v>
      </c>
      <c r="AY270" s="7">
        <f t="shared" si="293"/>
        <v>0.99</v>
      </c>
      <c r="AZ270" s="7">
        <f t="shared" si="294"/>
        <v>0.99</v>
      </c>
      <c r="BA270">
        <f t="shared" si="289"/>
        <v>0.70176163800882763</v>
      </c>
      <c r="BB270">
        <f t="shared" si="290"/>
        <v>3.6734223893180241E-2</v>
      </c>
      <c r="BC270">
        <f t="shared" si="290"/>
        <v>9.801E-2</v>
      </c>
      <c r="BD270">
        <f t="shared" si="290"/>
        <v>9.801E-2</v>
      </c>
      <c r="BE270">
        <f t="shared" si="291"/>
        <v>10300.635913145161</v>
      </c>
      <c r="BF270">
        <f t="shared" si="291"/>
        <v>25961.131174277543</v>
      </c>
      <c r="BG270">
        <f t="shared" si="291"/>
        <v>4679.6591801919312</v>
      </c>
      <c r="BH270">
        <f t="shared" si="269"/>
        <v>24203.717720318971</v>
      </c>
      <c r="BI270">
        <f t="shared" si="295"/>
        <v>123384.19260195259</v>
      </c>
      <c r="BJ270">
        <f t="shared" si="295"/>
        <v>230166.77614612173</v>
      </c>
      <c r="BK270" s="7">
        <f t="shared" si="292"/>
        <v>3.3106688986319827E-2</v>
      </c>
    </row>
    <row r="271" spans="1:63">
      <c r="A271">
        <f t="shared" si="250"/>
        <v>2225</v>
      </c>
      <c r="B271" s="4">
        <f t="shared" si="270"/>
        <v>1286.5311223120498</v>
      </c>
      <c r="C271" s="4">
        <f t="shared" si="271"/>
        <v>3572.5888562147634</v>
      </c>
      <c r="D271" s="4">
        <f t="shared" si="272"/>
        <v>6809.5493058600632</v>
      </c>
      <c r="E271" s="11">
        <f t="shared" si="251"/>
        <v>1.5839769430107753E-7</v>
      </c>
      <c r="F271" s="11">
        <f t="shared" si="252"/>
        <v>3.1755245743494099E-7</v>
      </c>
      <c r="G271" s="11">
        <f t="shared" si="253"/>
        <v>7.0110160945540542E-7</v>
      </c>
      <c r="H271" s="4">
        <f t="shared" si="273"/>
        <v>280986.10254535987</v>
      </c>
      <c r="I271" s="4">
        <f t="shared" si="274"/>
        <v>265985.10888489656</v>
      </c>
      <c r="J271" s="4">
        <f t="shared" si="275"/>
        <v>47890.52237150271</v>
      </c>
      <c r="K271" s="4">
        <f t="shared" si="241"/>
        <v>218405.98930898332</v>
      </c>
      <c r="L271" s="4">
        <f t="shared" si="242"/>
        <v>74451.642657451957</v>
      </c>
      <c r="M271" s="4">
        <f t="shared" si="243"/>
        <v>7032.8475821872344</v>
      </c>
      <c r="N271" s="11">
        <f t="shared" si="254"/>
        <v>2.0551016322303273E-3</v>
      </c>
      <c r="O271" s="11">
        <f t="shared" si="255"/>
        <v>4.1624175953540732E-3</v>
      </c>
      <c r="P271" s="11">
        <f t="shared" si="256"/>
        <v>3.0103958649891904E-3</v>
      </c>
      <c r="Q271" s="4">
        <f t="shared" si="257"/>
        <v>2626.6621360671866</v>
      </c>
      <c r="R271" s="4">
        <f t="shared" si="258"/>
        <v>8731.3858590864238</v>
      </c>
      <c r="S271" s="4">
        <f t="shared" si="259"/>
        <v>2038.3884008761568</v>
      </c>
      <c r="T271" s="4">
        <f t="shared" si="276"/>
        <v>9.3480144116492792</v>
      </c>
      <c r="U271" s="4">
        <f t="shared" si="277"/>
        <v>32.826596555316478</v>
      </c>
      <c r="V271" s="4">
        <f t="shared" si="278"/>
        <v>42.5635031721663</v>
      </c>
      <c r="W271" s="11">
        <f t="shared" si="260"/>
        <v>-1.219247815263802E-2</v>
      </c>
      <c r="X271" s="11">
        <f t="shared" si="261"/>
        <v>-1.3228699347321071E-2</v>
      </c>
      <c r="Y271" s="11">
        <f t="shared" si="262"/>
        <v>-1.2203590333800474E-2</v>
      </c>
      <c r="Z271" s="4">
        <f t="shared" si="287"/>
        <v>1371.5035508490614</v>
      </c>
      <c r="AA271" s="4">
        <f t="shared" si="279"/>
        <v>422.0752448791273</v>
      </c>
      <c r="AB271" s="4">
        <f t="shared" si="280"/>
        <v>40.729680393494419</v>
      </c>
      <c r="AC271" s="12">
        <f t="shared" si="281"/>
        <v>1.3120703641733762</v>
      </c>
      <c r="AD271" s="12">
        <f t="shared" si="282"/>
        <v>4.7899095339603033</v>
      </c>
      <c r="AE271" s="12">
        <f t="shared" si="283"/>
        <v>1.9796902535094818</v>
      </c>
      <c r="AF271" s="11">
        <f t="shared" si="263"/>
        <v>-2.9039671966837322E-3</v>
      </c>
      <c r="AG271" s="11">
        <f t="shared" si="264"/>
        <v>2.0567434751257441E-3</v>
      </c>
      <c r="AH271" s="11">
        <f t="shared" si="265"/>
        <v>8.257041531207765E-4</v>
      </c>
      <c r="AI271" s="1">
        <f t="shared" si="244"/>
        <v>549113.37177214411</v>
      </c>
      <c r="AJ271" s="1">
        <f t="shared" si="245"/>
        <v>508838.80069954292</v>
      </c>
      <c r="AK271" s="1">
        <f t="shared" si="246"/>
        <v>92738.392772623862</v>
      </c>
      <c r="AL271" s="16">
        <f t="shared" si="284"/>
        <v>67.525851398035215</v>
      </c>
      <c r="AM271" s="16">
        <f t="shared" si="284"/>
        <v>30.61632964446769</v>
      </c>
      <c r="AN271" s="16">
        <f t="shared" si="284"/>
        <v>4.624888249583079</v>
      </c>
      <c r="AO271" s="7">
        <f t="shared" si="266"/>
        <v>2.1060117931570249E-3</v>
      </c>
      <c r="AP271" s="7">
        <f t="shared" si="267"/>
        <v>3.2430999019871392E-3</v>
      </c>
      <c r="AQ271" s="7">
        <f t="shared" si="268"/>
        <v>2.347485717687382E-3</v>
      </c>
      <c r="AR271" s="1">
        <f t="shared" si="288"/>
        <v>280986.10254535987</v>
      </c>
      <c r="AS271" s="1">
        <f t="shared" si="285"/>
        <v>265985.10888489656</v>
      </c>
      <c r="AT271" s="1">
        <f t="shared" si="286"/>
        <v>47890.52237150271</v>
      </c>
      <c r="AU271" s="1">
        <f t="shared" si="247"/>
        <v>56197.22050907198</v>
      </c>
      <c r="AV271" s="1">
        <f t="shared" si="248"/>
        <v>53197.021776979316</v>
      </c>
      <c r="AW271" s="1">
        <f t="shared" si="249"/>
        <v>9578.1044743005423</v>
      </c>
      <c r="AX271" s="7">
        <f t="shared" si="293"/>
        <v>0.61025219890651894</v>
      </c>
      <c r="AY271" s="7">
        <f t="shared" si="293"/>
        <v>0.99</v>
      </c>
      <c r="AZ271" s="7">
        <f t="shared" si="294"/>
        <v>0.99</v>
      </c>
      <c r="BA271">
        <f t="shared" si="289"/>
        <v>0.70606441097190775</v>
      </c>
      <c r="BB271">
        <f t="shared" si="290"/>
        <v>3.7240774627024152E-2</v>
      </c>
      <c r="BC271">
        <f t="shared" si="290"/>
        <v>9.801E-2</v>
      </c>
      <c r="BD271">
        <f t="shared" si="290"/>
        <v>9.801E-2</v>
      </c>
      <c r="BE271">
        <f t="shared" si="291"/>
        <v>10464.140118217645</v>
      </c>
      <c r="BF271">
        <f t="shared" si="291"/>
        <v>26069.200521808711</v>
      </c>
      <c r="BG271">
        <f t="shared" si="291"/>
        <v>4693.7500976309802</v>
      </c>
      <c r="BH271">
        <f t="shared" si="269"/>
        <v>25005.022675198252</v>
      </c>
      <c r="BI271">
        <f t="shared" si="295"/>
        <v>124776.45206198147</v>
      </c>
      <c r="BJ271">
        <f t="shared" si="295"/>
        <v>232811.14258564397</v>
      </c>
      <c r="BK271" s="7">
        <f t="shared" si="292"/>
        <v>3.3073001275636588E-2</v>
      </c>
    </row>
    <row r="272" spans="1:63">
      <c r="A272">
        <f t="shared" si="250"/>
        <v>2226</v>
      </c>
      <c r="B272" s="4">
        <f t="shared" si="270"/>
        <v>1286.5313159064349</v>
      </c>
      <c r="C272" s="4">
        <f t="shared" si="271"/>
        <v>3572.5899339749158</v>
      </c>
      <c r="D272" s="4">
        <f t="shared" si="272"/>
        <v>6809.5538413367431</v>
      </c>
      <c r="E272" s="11">
        <f t="shared" si="251"/>
        <v>1.5047780958602364E-7</v>
      </c>
      <c r="F272" s="11">
        <f t="shared" si="252"/>
        <v>3.0167483456319394E-7</v>
      </c>
      <c r="G272" s="11">
        <f t="shared" si="253"/>
        <v>6.6604652898263516E-7</v>
      </c>
      <c r="H272" s="4">
        <f t="shared" si="273"/>
        <v>281555.59047015017</v>
      </c>
      <c r="I272" s="4">
        <f t="shared" si="274"/>
        <v>267081.32948026288</v>
      </c>
      <c r="J272" s="4">
        <f t="shared" si="275"/>
        <v>48033.302618549642</v>
      </c>
      <c r="K272" s="4">
        <f t="shared" si="241"/>
        <v>218848.61020408053</v>
      </c>
      <c r="L272" s="4">
        <f t="shared" si="242"/>
        <v>74758.462184632619</v>
      </c>
      <c r="M272" s="4">
        <f t="shared" si="243"/>
        <v>7053.8105341010869</v>
      </c>
      <c r="N272" s="11">
        <f t="shared" si="254"/>
        <v>2.0265968735455608E-3</v>
      </c>
      <c r="O272" s="11">
        <f t="shared" si="255"/>
        <v>4.1210578602317582E-3</v>
      </c>
      <c r="P272" s="11">
        <f t="shared" si="256"/>
        <v>2.9807203510208158E-3</v>
      </c>
      <c r="Q272" s="4">
        <f t="shared" si="257"/>
        <v>2599.8952890379883</v>
      </c>
      <c r="R272" s="4">
        <f t="shared" si="258"/>
        <v>8651.3901346152343</v>
      </c>
      <c r="S272" s="4">
        <f t="shared" si="259"/>
        <v>2019.5158073940461</v>
      </c>
      <c r="T272" s="4">
        <f t="shared" si="276"/>
        <v>9.2340389501647007</v>
      </c>
      <c r="U272" s="4">
        <f t="shared" si="277"/>
        <v>32.392343378890388</v>
      </c>
      <c r="V272" s="4">
        <f t="shared" si="278"/>
        <v>42.044075616281766</v>
      </c>
      <c r="W272" s="11">
        <f t="shared" si="260"/>
        <v>-1.219247815263802E-2</v>
      </c>
      <c r="X272" s="11">
        <f t="shared" si="261"/>
        <v>-1.3228699347321071E-2</v>
      </c>
      <c r="Y272" s="11">
        <f t="shared" si="262"/>
        <v>-1.2203590333800474E-2</v>
      </c>
      <c r="Z272" s="4">
        <f t="shared" si="287"/>
        <v>1339.3127454640176</v>
      </c>
      <c r="AA272" s="4">
        <f t="shared" si="279"/>
        <v>419.08566624599712</v>
      </c>
      <c r="AB272" s="4">
        <f t="shared" si="280"/>
        <v>40.387096781663921</v>
      </c>
      <c r="AC272" s="12">
        <f t="shared" si="281"/>
        <v>1.3082601548760757</v>
      </c>
      <c r="AD272" s="12">
        <f t="shared" si="282"/>
        <v>4.7997611491407186</v>
      </c>
      <c r="AE272" s="12">
        <f t="shared" si="283"/>
        <v>1.9813248919736972</v>
      </c>
      <c r="AF272" s="11">
        <f t="shared" si="263"/>
        <v>-2.9039671966837322E-3</v>
      </c>
      <c r="AG272" s="11">
        <f t="shared" si="264"/>
        <v>2.0567434751257441E-3</v>
      </c>
      <c r="AH272" s="11">
        <f t="shared" si="265"/>
        <v>8.257041531207765E-4</v>
      </c>
      <c r="AI272" s="1">
        <f t="shared" si="244"/>
        <v>550399.25510400173</v>
      </c>
      <c r="AJ272" s="1">
        <f t="shared" si="245"/>
        <v>511151.94240656798</v>
      </c>
      <c r="AK272" s="1">
        <f t="shared" si="246"/>
        <v>93042.657969662032</v>
      </c>
      <c r="AL272" s="16">
        <f t="shared" si="284"/>
        <v>67.66663953502858</v>
      </c>
      <c r="AM272" s="16">
        <f t="shared" si="284"/>
        <v>30.714628541980176</v>
      </c>
      <c r="AN272" s="16">
        <f t="shared" si="284"/>
        <v>4.6356365401037571</v>
      </c>
      <c r="AO272" s="7">
        <f t="shared" si="266"/>
        <v>2.0849516752254548E-3</v>
      </c>
      <c r="AP272" s="7">
        <f t="shared" si="267"/>
        <v>3.2106689029672677E-3</v>
      </c>
      <c r="AQ272" s="7">
        <f t="shared" si="268"/>
        <v>2.3240108605105084E-3</v>
      </c>
      <c r="AR272" s="1">
        <f t="shared" si="288"/>
        <v>281555.59047015017</v>
      </c>
      <c r="AS272" s="1">
        <f t="shared" si="285"/>
        <v>267081.32948026288</v>
      </c>
      <c r="AT272" s="1">
        <f t="shared" si="286"/>
        <v>48033.302618549642</v>
      </c>
      <c r="AU272" s="1">
        <f t="shared" si="247"/>
        <v>56311.11809403004</v>
      </c>
      <c r="AV272" s="1">
        <f t="shared" si="248"/>
        <v>53416.265896052581</v>
      </c>
      <c r="AW272" s="1">
        <f t="shared" si="249"/>
        <v>9606.6605237099284</v>
      </c>
      <c r="AX272" s="7">
        <f t="shared" si="293"/>
        <v>0.6143927970863462</v>
      </c>
      <c r="AY272" s="7">
        <f t="shared" si="293"/>
        <v>0.99</v>
      </c>
      <c r="AZ272" s="7">
        <f t="shared" si="294"/>
        <v>0.99</v>
      </c>
      <c r="BA272">
        <f t="shared" si="289"/>
        <v>0.71033602017832054</v>
      </c>
      <c r="BB272">
        <f t="shared" si="290"/>
        <v>3.7747850911158419E-2</v>
      </c>
      <c r="BC272">
        <f t="shared" si="290"/>
        <v>9.801E-2</v>
      </c>
      <c r="BD272">
        <f t="shared" si="290"/>
        <v>9.801E-2</v>
      </c>
      <c r="BE272">
        <f t="shared" si="291"/>
        <v>10628.118452270404</v>
      </c>
      <c r="BF272">
        <f t="shared" si="291"/>
        <v>26176.641102360565</v>
      </c>
      <c r="BG272">
        <f t="shared" si="291"/>
        <v>4707.7439896440501</v>
      </c>
      <c r="BH272">
        <f t="shared" si="269"/>
        <v>25832.013822032404</v>
      </c>
      <c r="BI272">
        <f t="shared" si="295"/>
        <v>126184.47132966612</v>
      </c>
      <c r="BJ272">
        <f t="shared" si="295"/>
        <v>235485.95161191977</v>
      </c>
      <c r="BK272" s="7">
        <f t="shared" si="292"/>
        <v>3.3039684242344131E-2</v>
      </c>
    </row>
    <row r="273" spans="1:63">
      <c r="A273">
        <f t="shared" si="250"/>
        <v>2227</v>
      </c>
      <c r="B273" s="4">
        <f t="shared" si="270"/>
        <v>1286.5314998211286</v>
      </c>
      <c r="C273" s="4">
        <f t="shared" si="271"/>
        <v>3572.5909578473693</v>
      </c>
      <c r="D273" s="4">
        <f t="shared" si="272"/>
        <v>6809.5581500424587</v>
      </c>
      <c r="E273" s="11">
        <f t="shared" si="251"/>
        <v>1.4295391910672244E-7</v>
      </c>
      <c r="F273" s="11">
        <f t="shared" si="252"/>
        <v>2.8659109283503421E-7</v>
      </c>
      <c r="G273" s="11">
        <f t="shared" si="253"/>
        <v>6.3274420253350342E-7</v>
      </c>
      <c r="H273" s="4">
        <f t="shared" si="273"/>
        <v>282118.31826959609</v>
      </c>
      <c r="I273" s="4">
        <f t="shared" si="274"/>
        <v>268171.12269519316</v>
      </c>
      <c r="J273" s="4">
        <f t="shared" si="275"/>
        <v>48175.094128939629</v>
      </c>
      <c r="K273" s="4">
        <f t="shared" si="241"/>
        <v>219285.97808045903</v>
      </c>
      <c r="L273" s="4">
        <f t="shared" si="242"/>
        <v>75063.48357797366</v>
      </c>
      <c r="M273" s="4">
        <f t="shared" si="243"/>
        <v>7074.6284953362583</v>
      </c>
      <c r="N273" s="11">
        <f t="shared" si="254"/>
        <v>1.9984951056835065E-3</v>
      </c>
      <c r="O273" s="11">
        <f t="shared" si="255"/>
        <v>4.0800918642189821E-3</v>
      </c>
      <c r="P273" s="11">
        <f t="shared" si="256"/>
        <v>2.9513071175542027E-3</v>
      </c>
      <c r="Q273" s="4">
        <f t="shared" si="257"/>
        <v>2573.3290177759677</v>
      </c>
      <c r="R273" s="4">
        <f t="shared" si="258"/>
        <v>8571.7774658840426</v>
      </c>
      <c r="S273" s="4">
        <f t="shared" si="259"/>
        <v>2000.7592051743966</v>
      </c>
      <c r="T273" s="4">
        <f t="shared" si="276"/>
        <v>9.1214531320042092</v>
      </c>
      <c r="U273" s="4">
        <f t="shared" si="277"/>
        <v>31.963834807175861</v>
      </c>
      <c r="V273" s="4">
        <f t="shared" si="278"/>
        <v>41.530986941497332</v>
      </c>
      <c r="W273" s="11">
        <f t="shared" si="260"/>
        <v>-1.219247815263802E-2</v>
      </c>
      <c r="X273" s="11">
        <f t="shared" si="261"/>
        <v>-1.3228699347321071E-2</v>
      </c>
      <c r="Y273" s="11">
        <f t="shared" si="262"/>
        <v>-1.2203590333800474E-2</v>
      </c>
      <c r="Z273" s="4">
        <f t="shared" si="287"/>
        <v>1307.7721892649315</v>
      </c>
      <c r="AA273" s="4">
        <f t="shared" si="279"/>
        <v>416.10011717155993</v>
      </c>
      <c r="AB273" s="4">
        <f t="shared" si="280"/>
        <v>40.046208429386084</v>
      </c>
      <c r="AC273" s="12">
        <f t="shared" si="281"/>
        <v>1.3044610103015872</v>
      </c>
      <c r="AD273" s="12">
        <f t="shared" si="282"/>
        <v>4.8096330265663756</v>
      </c>
      <c r="AE273" s="12">
        <f t="shared" si="283"/>
        <v>1.9829608801656815</v>
      </c>
      <c r="AF273" s="11">
        <f t="shared" si="263"/>
        <v>-2.9039671966837322E-3</v>
      </c>
      <c r="AG273" s="11">
        <f t="shared" si="264"/>
        <v>2.0567434751257441E-3</v>
      </c>
      <c r="AH273" s="11">
        <f t="shared" si="265"/>
        <v>8.257041531207765E-4</v>
      </c>
      <c r="AI273" s="1">
        <f t="shared" si="244"/>
        <v>551670.44768763159</v>
      </c>
      <c r="AJ273" s="1">
        <f t="shared" si="245"/>
        <v>513453.01406196377</v>
      </c>
      <c r="AK273" s="1">
        <f t="shared" si="246"/>
        <v>93345.052696405764</v>
      </c>
      <c r="AL273" s="16">
        <f t="shared" si="284"/>
        <v>67.806310391749463</v>
      </c>
      <c r="AM273" s="16">
        <f t="shared" si="284"/>
        <v>30.81225689967884</v>
      </c>
      <c r="AN273" s="16">
        <f t="shared" si="284"/>
        <v>4.6463020770716916</v>
      </c>
      <c r="AO273" s="7">
        <f t="shared" si="266"/>
        <v>2.0641021584732002E-3</v>
      </c>
      <c r="AP273" s="7">
        <f t="shared" si="267"/>
        <v>3.1785622139375949E-3</v>
      </c>
      <c r="AQ273" s="7">
        <f t="shared" si="268"/>
        <v>2.3007707519054031E-3</v>
      </c>
      <c r="AR273" s="1">
        <f t="shared" si="288"/>
        <v>282118.31826959609</v>
      </c>
      <c r="AS273" s="1">
        <f t="shared" si="285"/>
        <v>268171.12269519316</v>
      </c>
      <c r="AT273" s="1">
        <f t="shared" si="286"/>
        <v>48175.094128939629</v>
      </c>
      <c r="AU273" s="1">
        <f t="shared" si="247"/>
        <v>56423.663653919219</v>
      </c>
      <c r="AV273" s="1">
        <f t="shared" si="248"/>
        <v>53634.224539038638</v>
      </c>
      <c r="AW273" s="1">
        <f t="shared" si="249"/>
        <v>9635.0188257879254</v>
      </c>
      <c r="AX273" s="7">
        <f t="shared" si="293"/>
        <v>0.61850908791780057</v>
      </c>
      <c r="AY273" s="7">
        <f t="shared" si="293"/>
        <v>0.99</v>
      </c>
      <c r="AZ273" s="7">
        <f t="shared" si="294"/>
        <v>0.99</v>
      </c>
      <c r="BA273">
        <f t="shared" si="289"/>
        <v>0.71457600547227951</v>
      </c>
      <c r="BB273">
        <f t="shared" si="290"/>
        <v>3.8255349183690959E-2</v>
      </c>
      <c r="BC273">
        <f t="shared" si="290"/>
        <v>9.801E-2</v>
      </c>
      <c r="BD273">
        <f t="shared" si="290"/>
        <v>9.801E-2</v>
      </c>
      <c r="BE273">
        <f t="shared" si="291"/>
        <v>10792.534776519058</v>
      </c>
      <c r="BF273">
        <f t="shared" si="291"/>
        <v>26283.45173535588</v>
      </c>
      <c r="BG273">
        <f t="shared" si="291"/>
        <v>4721.640975577373</v>
      </c>
      <c r="BH273">
        <f t="shared" si="269"/>
        <v>26685.495402056225</v>
      </c>
      <c r="BI273">
        <f t="shared" si="295"/>
        <v>127608.42908332022</v>
      </c>
      <c r="BJ273">
        <f t="shared" si="295"/>
        <v>238191.55449759209</v>
      </c>
      <c r="BK273" s="7">
        <f t="shared" si="292"/>
        <v>3.3006735591006836E-2</v>
      </c>
    </row>
    <row r="274" spans="1:63">
      <c r="A274">
        <f t="shared" si="250"/>
        <v>2228</v>
      </c>
      <c r="B274" s="4">
        <f t="shared" si="270"/>
        <v>1286.5316745401126</v>
      </c>
      <c r="C274" s="4">
        <f t="shared" si="271"/>
        <v>3572.5919305264788</v>
      </c>
      <c r="D274" s="4">
        <f t="shared" si="272"/>
        <v>6809.5622433154776</v>
      </c>
      <c r="E274" s="11">
        <f t="shared" si="251"/>
        <v>1.3580622315138631E-7</v>
      </c>
      <c r="F274" s="11">
        <f t="shared" si="252"/>
        <v>2.7226153819328249E-7</v>
      </c>
      <c r="G274" s="11">
        <f t="shared" si="253"/>
        <v>6.0110699240682824E-7</v>
      </c>
      <c r="H274" s="4">
        <f t="shared" si="273"/>
        <v>282674.35350789787</v>
      </c>
      <c r="I274" s="4">
        <f t="shared" si="274"/>
        <v>269254.47789472219</v>
      </c>
      <c r="J274" s="4">
        <f t="shared" si="275"/>
        <v>48315.898331626937</v>
      </c>
      <c r="K274" s="4">
        <f t="shared" si="241"/>
        <v>219718.14538413403</v>
      </c>
      <c r="L274" s="4">
        <f t="shared" si="242"/>
        <v>75366.703819163362</v>
      </c>
      <c r="M274" s="4">
        <f t="shared" si="243"/>
        <v>7095.3016662790087</v>
      </c>
      <c r="N274" s="11">
        <f t="shared" si="254"/>
        <v>1.9707931508343712E-3</v>
      </c>
      <c r="O274" s="11">
        <f t="shared" si="255"/>
        <v>4.0395173090350678E-3</v>
      </c>
      <c r="P274" s="11">
        <f t="shared" si="256"/>
        <v>2.9221564010575296E-3</v>
      </c>
      <c r="Q274" s="4">
        <f t="shared" si="257"/>
        <v>2546.9637709005096</v>
      </c>
      <c r="R274" s="4">
        <f t="shared" si="258"/>
        <v>8492.5540996810214</v>
      </c>
      <c r="S274" s="4">
        <f t="shared" si="259"/>
        <v>1982.1191335881147</v>
      </c>
      <c r="T274" s="4">
        <f t="shared" si="276"/>
        <v>9.0102400139719361</v>
      </c>
      <c r="U274" s="4">
        <f t="shared" si="277"/>
        <v>31.540994846524296</v>
      </c>
      <c r="V274" s="4">
        <f t="shared" si="278"/>
        <v>41.024159790704879</v>
      </c>
      <c r="W274" s="11">
        <f t="shared" si="260"/>
        <v>-1.219247815263802E-2</v>
      </c>
      <c r="X274" s="11">
        <f t="shared" si="261"/>
        <v>-1.3228699347321071E-2</v>
      </c>
      <c r="Y274" s="11">
        <f t="shared" si="262"/>
        <v>-1.2203590333800474E-2</v>
      </c>
      <c r="Z274" s="4">
        <f t="shared" si="287"/>
        <v>1276.8727096812897</v>
      </c>
      <c r="AA274" s="4">
        <f t="shared" si="279"/>
        <v>413.11897573436067</v>
      </c>
      <c r="AB274" s="4">
        <f t="shared" si="280"/>
        <v>39.707031556369387</v>
      </c>
      <c r="AC274" s="12">
        <f t="shared" si="281"/>
        <v>1.3006728983183184</v>
      </c>
      <c r="AD274" s="12">
        <f t="shared" si="282"/>
        <v>4.8195252079115152</v>
      </c>
      <c r="AE274" s="12">
        <f t="shared" si="283"/>
        <v>1.9845982191999103</v>
      </c>
      <c r="AF274" s="11">
        <f t="shared" si="263"/>
        <v>-2.9039671966837322E-3</v>
      </c>
      <c r="AG274" s="11">
        <f t="shared" si="264"/>
        <v>2.0567434751257441E-3</v>
      </c>
      <c r="AH274" s="11">
        <f t="shared" si="265"/>
        <v>8.257041531207765E-4</v>
      </c>
      <c r="AI274" s="1">
        <f t="shared" si="244"/>
        <v>552927.06657278771</v>
      </c>
      <c r="AJ274" s="1">
        <f t="shared" si="245"/>
        <v>515741.93719480606</v>
      </c>
      <c r="AK274" s="1">
        <f t="shared" si="246"/>
        <v>93645.566252553108</v>
      </c>
      <c r="AL274" s="16">
        <f t="shared" si="284"/>
        <v>67.9448699518708</v>
      </c>
      <c r="AM274" s="16">
        <f t="shared" si="284"/>
        <v>30.909216188431223</v>
      </c>
      <c r="AN274" s="16">
        <f t="shared" si="284"/>
        <v>4.6568852522359014</v>
      </c>
      <c r="AO274" s="7">
        <f t="shared" si="266"/>
        <v>2.0434611368884683E-3</v>
      </c>
      <c r="AP274" s="7">
        <f t="shared" si="267"/>
        <v>3.1467765917982189E-3</v>
      </c>
      <c r="AQ274" s="7">
        <f t="shared" si="268"/>
        <v>2.2777630443863491E-3</v>
      </c>
      <c r="AR274" s="1">
        <f t="shared" si="288"/>
        <v>282674.35350789787</v>
      </c>
      <c r="AS274" s="1">
        <f t="shared" si="285"/>
        <v>269254.47789472219</v>
      </c>
      <c r="AT274" s="1">
        <f t="shared" si="286"/>
        <v>48315.898331626937</v>
      </c>
      <c r="AU274" s="1">
        <f t="shared" si="247"/>
        <v>56534.870701579581</v>
      </c>
      <c r="AV274" s="1">
        <f t="shared" si="248"/>
        <v>53850.895578944444</v>
      </c>
      <c r="AW274" s="1">
        <f t="shared" si="249"/>
        <v>9663.1796663253881</v>
      </c>
      <c r="AX274" s="7">
        <f t="shared" si="293"/>
        <v>0.62260072875327976</v>
      </c>
      <c r="AY274" s="7">
        <f t="shared" si="293"/>
        <v>0.99</v>
      </c>
      <c r="AZ274" s="7">
        <f t="shared" si="294"/>
        <v>0.99</v>
      </c>
      <c r="BA274">
        <f t="shared" si="289"/>
        <v>0.71878392149531811</v>
      </c>
      <c r="BB274">
        <f t="shared" si="290"/>
        <v>3.8763166744411506E-2</v>
      </c>
      <c r="BC274">
        <f t="shared" si="290"/>
        <v>9.801E-2</v>
      </c>
      <c r="BD274">
        <f t="shared" si="290"/>
        <v>9.801E-2</v>
      </c>
      <c r="BE274">
        <f t="shared" si="291"/>
        <v>10957.353099395368</v>
      </c>
      <c r="BF274">
        <f t="shared" si="291"/>
        <v>26389.631378461723</v>
      </c>
      <c r="BG274">
        <f t="shared" si="291"/>
        <v>4735.4411954827565</v>
      </c>
      <c r="BH274">
        <f t="shared" si="269"/>
        <v>27566.296492906924</v>
      </c>
      <c r="BI274">
        <f t="shared" si="295"/>
        <v>129048.5060106156</v>
      </c>
      <c r="BJ274">
        <f t="shared" si="295"/>
        <v>240928.30651621876</v>
      </c>
      <c r="BK274" s="7">
        <f t="shared" si="292"/>
        <v>3.2974152940801388E-2</v>
      </c>
    </row>
    <row r="275" spans="1:63">
      <c r="A275">
        <f t="shared" si="250"/>
        <v>2229</v>
      </c>
      <c r="B275" s="4">
        <f t="shared" si="270"/>
        <v>1286.5318405231699</v>
      </c>
      <c r="C275" s="4">
        <f t="shared" si="271"/>
        <v>3572.5928545718843</v>
      </c>
      <c r="D275" s="4">
        <f t="shared" si="272"/>
        <v>6809.566131927184</v>
      </c>
      <c r="E275" s="11">
        <f t="shared" si="251"/>
        <v>1.29015911993817E-7</v>
      </c>
      <c r="F275" s="11">
        <f t="shared" si="252"/>
        <v>2.5864846128361837E-7</v>
      </c>
      <c r="G275" s="11">
        <f t="shared" si="253"/>
        <v>5.7105164278648676E-7</v>
      </c>
      <c r="H275" s="4">
        <f t="shared" si="273"/>
        <v>283223.76418088929</v>
      </c>
      <c r="I275" s="4">
        <f t="shared" si="274"/>
        <v>270331.38580600743</v>
      </c>
      <c r="J275" s="4">
        <f t="shared" si="275"/>
        <v>48455.716854354177</v>
      </c>
      <c r="K275" s="4">
        <f t="shared" si="241"/>
        <v>220145.16489985664</v>
      </c>
      <c r="L275" s="4">
        <f t="shared" si="242"/>
        <v>75668.120272944492</v>
      </c>
      <c r="M275" s="4">
        <f t="shared" si="243"/>
        <v>7115.8302769343491</v>
      </c>
      <c r="N275" s="11">
        <f t="shared" si="254"/>
        <v>1.9434877122963545E-3</v>
      </c>
      <c r="O275" s="11">
        <f t="shared" si="255"/>
        <v>3.9993317805746553E-3</v>
      </c>
      <c r="P275" s="11">
        <f t="shared" si="256"/>
        <v>2.893268196460852E-3</v>
      </c>
      <c r="Q275" s="4">
        <f t="shared" si="257"/>
        <v>2520.7999361049369</v>
      </c>
      <c r="R275" s="4">
        <f t="shared" si="258"/>
        <v>8413.7260658032301</v>
      </c>
      <c r="S275" s="4">
        <f t="shared" si="259"/>
        <v>1963.5961020766501</v>
      </c>
      <c r="T275" s="4">
        <f t="shared" si="276"/>
        <v>8.9003828594515575</v>
      </c>
      <c r="U275" s="4">
        <f t="shared" si="277"/>
        <v>31.123748508584221</v>
      </c>
      <c r="V275" s="4">
        <f t="shared" si="278"/>
        <v>40.523517750830749</v>
      </c>
      <c r="W275" s="11">
        <f t="shared" si="260"/>
        <v>-1.219247815263802E-2</v>
      </c>
      <c r="X275" s="11">
        <f t="shared" si="261"/>
        <v>-1.3228699347321071E-2</v>
      </c>
      <c r="Y275" s="11">
        <f t="shared" si="262"/>
        <v>-1.2203590333800474E-2</v>
      </c>
      <c r="Z275" s="4">
        <f t="shared" si="287"/>
        <v>1246.6051135612563</v>
      </c>
      <c r="AA275" s="4">
        <f t="shared" si="279"/>
        <v>410.14261234985759</v>
      </c>
      <c r="AB275" s="4">
        <f t="shared" si="280"/>
        <v>39.369581835300679</v>
      </c>
      <c r="AC275" s="12">
        <f t="shared" si="281"/>
        <v>1.2968957868879865</v>
      </c>
      <c r="AD275" s="12">
        <f t="shared" si="282"/>
        <v>4.8294377349360911</v>
      </c>
      <c r="AE275" s="12">
        <f t="shared" si="283"/>
        <v>1.9862369101917798</v>
      </c>
      <c r="AF275" s="11">
        <f t="shared" si="263"/>
        <v>-2.9039671966837322E-3</v>
      </c>
      <c r="AG275" s="11">
        <f t="shared" si="264"/>
        <v>2.0567434751257441E-3</v>
      </c>
      <c r="AH275" s="11">
        <f t="shared" si="265"/>
        <v>8.257041531207765E-4</v>
      </c>
      <c r="AI275" s="1">
        <f t="shared" si="244"/>
        <v>554169.2306170885</v>
      </c>
      <c r="AJ275" s="1">
        <f t="shared" si="245"/>
        <v>518018.63905426988</v>
      </c>
      <c r="AK275" s="1">
        <f t="shared" si="246"/>
        <v>93944.189293623189</v>
      </c>
      <c r="AL275" s="16">
        <f t="shared" ref="AL275:AN290" si="296">AL274*(1+AO275)</f>
        <v>68.082324226056414</v>
      </c>
      <c r="AM275" s="16">
        <f t="shared" si="296"/>
        <v>31.005507942424082</v>
      </c>
      <c r="AN275" s="16">
        <f t="shared" si="296"/>
        <v>4.6673864605540967</v>
      </c>
      <c r="AO275" s="7">
        <f t="shared" si="266"/>
        <v>2.0230265255195838E-3</v>
      </c>
      <c r="AP275" s="7">
        <f t="shared" si="267"/>
        <v>3.1153088258802368E-3</v>
      </c>
      <c r="AQ275" s="7">
        <f t="shared" si="268"/>
        <v>2.2549854139424855E-3</v>
      </c>
      <c r="AR275" s="1">
        <f t="shared" si="288"/>
        <v>283223.76418088929</v>
      </c>
      <c r="AS275" s="1">
        <f t="shared" si="285"/>
        <v>270331.38580600743</v>
      </c>
      <c r="AT275" s="1">
        <f t="shared" si="286"/>
        <v>48455.716854354177</v>
      </c>
      <c r="AU275" s="1">
        <f t="shared" si="247"/>
        <v>56644.75283617786</v>
      </c>
      <c r="AV275" s="1">
        <f t="shared" si="248"/>
        <v>54066.277161201491</v>
      </c>
      <c r="AW275" s="1">
        <f t="shared" si="249"/>
        <v>9691.1433708708355</v>
      </c>
      <c r="AX275" s="7">
        <f t="shared" si="293"/>
        <v>0.62666738966161006</v>
      </c>
      <c r="AY275" s="7">
        <f t="shared" si="293"/>
        <v>0.99</v>
      </c>
      <c r="AZ275" s="7">
        <f t="shared" si="294"/>
        <v>0.99</v>
      </c>
      <c r="BA275">
        <f t="shared" si="289"/>
        <v>0.72295933724466543</v>
      </c>
      <c r="BB275">
        <f t="shared" si="290"/>
        <v>3.927120172652962E-2</v>
      </c>
      <c r="BC275">
        <f t="shared" si="290"/>
        <v>9.801E-2</v>
      </c>
      <c r="BD275">
        <f t="shared" si="290"/>
        <v>9.801E-2</v>
      </c>
      <c r="BE275">
        <f t="shared" si="291"/>
        <v>11122.537576894758</v>
      </c>
      <c r="BF275">
        <f t="shared" si="291"/>
        <v>26495.179122846788</v>
      </c>
      <c r="BG275">
        <f t="shared" si="291"/>
        <v>4749.1448088952529</v>
      </c>
      <c r="BH275">
        <f t="shared" si="269"/>
        <v>28475.271769475516</v>
      </c>
      <c r="BI275">
        <f t="shared" si="295"/>
        <v>130504.88483242836</v>
      </c>
      <c r="BJ275">
        <f t="shared" si="295"/>
        <v>243696.56699171421</v>
      </c>
      <c r="BK275" s="7">
        <f t="shared" si="292"/>
        <v>3.2941933784042171E-2</v>
      </c>
    </row>
    <row r="276" spans="1:63">
      <c r="A276">
        <f t="shared" si="250"/>
        <v>2230</v>
      </c>
      <c r="B276" s="4">
        <f t="shared" si="270"/>
        <v>1286.5319982070948</v>
      </c>
      <c r="C276" s="4">
        <f t="shared" si="271"/>
        <v>3572.5937324152464</v>
      </c>
      <c r="D276" s="4">
        <f t="shared" si="272"/>
        <v>6809.5698261104135</v>
      </c>
      <c r="E276" s="11">
        <f t="shared" si="251"/>
        <v>1.2256511639412613E-7</v>
      </c>
      <c r="F276" s="11">
        <f t="shared" si="252"/>
        <v>2.4571603821943742E-7</v>
      </c>
      <c r="G276" s="11">
        <f t="shared" si="253"/>
        <v>5.4249906064716237E-7</v>
      </c>
      <c r="H276" s="4">
        <f t="shared" si="273"/>
        <v>283766.61869682738</v>
      </c>
      <c r="I276" s="4">
        <f t="shared" si="274"/>
        <v>271401.83847244742</v>
      </c>
      <c r="J276" s="4">
        <f t="shared" si="275"/>
        <v>48594.551512030201</v>
      </c>
      <c r="K276" s="4">
        <f t="shared" si="241"/>
        <v>220567.08973603707</v>
      </c>
      <c r="L276" s="4">
        <f t="shared" si="242"/>
        <v>75967.73067419749</v>
      </c>
      <c r="M276" s="4">
        <f t="shared" si="243"/>
        <v>7136.2145852004751</v>
      </c>
      <c r="N276" s="11">
        <f t="shared" si="254"/>
        <v>1.9165755303887089E-3</v>
      </c>
      <c r="O276" s="11">
        <f t="shared" si="255"/>
        <v>3.9595327619117437E-3</v>
      </c>
      <c r="P276" s="11">
        <f t="shared" si="256"/>
        <v>2.8646422796509974E-3</v>
      </c>
      <c r="Q276" s="4">
        <f t="shared" si="257"/>
        <v>2494.8378416493415</v>
      </c>
      <c r="R276" s="4">
        <f t="shared" si="258"/>
        <v>8335.2991789123644</v>
      </c>
      <c r="S276" s="4">
        <f t="shared" si="259"/>
        <v>1945.1905901428393</v>
      </c>
      <c r="T276" s="4">
        <f t="shared" si="276"/>
        <v>8.7918651358875799</v>
      </c>
      <c r="U276" s="4">
        <f t="shared" si="277"/>
        <v>30.712021797002528</v>
      </c>
      <c r="V276" s="4">
        <f t="shared" si="278"/>
        <v>40.028985341315121</v>
      </c>
      <c r="W276" s="11">
        <f t="shared" si="260"/>
        <v>-1.219247815263802E-2</v>
      </c>
      <c r="X276" s="11">
        <f t="shared" si="261"/>
        <v>-1.3228699347321071E-2</v>
      </c>
      <c r="Y276" s="11">
        <f t="shared" si="262"/>
        <v>-1.2203590333800474E-2</v>
      </c>
      <c r="Z276" s="4">
        <f t="shared" si="287"/>
        <v>1216.9601962486315</v>
      </c>
      <c r="AA276" s="4">
        <f t="shared" si="279"/>
        <v>407.1713897566305</v>
      </c>
      <c r="AB276" s="4">
        <f t="shared" si="280"/>
        <v>39.033874387882435</v>
      </c>
      <c r="AC276" s="12">
        <f t="shared" si="281"/>
        <v>1.2931296440653464</v>
      </c>
      <c r="AD276" s="12">
        <f t="shared" si="282"/>
        <v>4.8393706494859465</v>
      </c>
      <c r="AE276" s="12">
        <f t="shared" si="283"/>
        <v>1.9878769542576069</v>
      </c>
      <c r="AF276" s="11">
        <f t="shared" si="263"/>
        <v>-2.9039671966837322E-3</v>
      </c>
      <c r="AG276" s="11">
        <f t="shared" si="264"/>
        <v>2.0567434751257441E-3</v>
      </c>
      <c r="AH276" s="11">
        <f t="shared" si="265"/>
        <v>8.257041531207765E-4</v>
      </c>
      <c r="AI276" s="1">
        <f t="shared" si="244"/>
        <v>555397.06039155752</v>
      </c>
      <c r="AJ276" s="1">
        <f t="shared" si="245"/>
        <v>520283.05231004441</v>
      </c>
      <c r="AK276" s="1">
        <f t="shared" si="246"/>
        <v>94240.913735131704</v>
      </c>
      <c r="AL276" s="16">
        <f t="shared" si="296"/>
        <v>68.218679250406467</v>
      </c>
      <c r="AM276" s="16">
        <f t="shared" si="296"/>
        <v>31.101133757642572</v>
      </c>
      <c r="AN276" s="16">
        <f t="shared" si="296"/>
        <v>4.6778061000599811</v>
      </c>
      <c r="AO276" s="7">
        <f t="shared" si="266"/>
        <v>2.002796260264388E-3</v>
      </c>
      <c r="AP276" s="7">
        <f t="shared" si="267"/>
        <v>3.0841557376214343E-3</v>
      </c>
      <c r="AQ276" s="7">
        <f t="shared" si="268"/>
        <v>2.2324355598030607E-3</v>
      </c>
      <c r="AR276" s="1">
        <f t="shared" si="288"/>
        <v>283766.61869682738</v>
      </c>
      <c r="AS276" s="1">
        <f t="shared" si="285"/>
        <v>271401.83847244742</v>
      </c>
      <c r="AT276" s="1">
        <f t="shared" si="286"/>
        <v>48594.551512030201</v>
      </c>
      <c r="AU276" s="1">
        <f t="shared" si="247"/>
        <v>56753.323739365478</v>
      </c>
      <c r="AV276" s="1">
        <f t="shared" si="248"/>
        <v>54280.367694489483</v>
      </c>
      <c r="AW276" s="1">
        <f t="shared" si="249"/>
        <v>9718.9103024060405</v>
      </c>
      <c r="AX276" s="7">
        <f t="shared" si="293"/>
        <v>0.63070875438751661</v>
      </c>
      <c r="AY276" s="7">
        <f t="shared" si="293"/>
        <v>0.99</v>
      </c>
      <c r="AZ276" s="7">
        <f t="shared" si="294"/>
        <v>0.99</v>
      </c>
      <c r="BA276">
        <f t="shared" si="289"/>
        <v>0.72710183671826245</v>
      </c>
      <c r="BB276">
        <f t="shared" si="290"/>
        <v>3.9779353286105275E-2</v>
      </c>
      <c r="BC276">
        <f t="shared" si="290"/>
        <v>9.801E-2</v>
      </c>
      <c r="BD276">
        <f t="shared" si="290"/>
        <v>9.801E-2</v>
      </c>
      <c r="BE276">
        <f t="shared" si="291"/>
        <v>11288.052575944623</v>
      </c>
      <c r="BF276">
        <f t="shared" si="291"/>
        <v>26600.094188684572</v>
      </c>
      <c r="BG276">
        <f t="shared" si="291"/>
        <v>4762.7519936940798</v>
      </c>
      <c r="BH276">
        <f t="shared" si="269"/>
        <v>29413.302286588183</v>
      </c>
      <c r="BI276">
        <f t="shared" si="295"/>
        <v>131977.75032686838</v>
      </c>
      <c r="BJ276">
        <f t="shared" si="295"/>
        <v>246496.69934811594</v>
      </c>
      <c r="BK276" s="7">
        <f t="shared" si="292"/>
        <v>3.2910075567260416E-2</v>
      </c>
    </row>
    <row r="277" spans="1:63">
      <c r="A277">
        <f t="shared" si="250"/>
        <v>2231</v>
      </c>
      <c r="B277" s="4">
        <f t="shared" si="270"/>
        <v>1286.5321480068417</v>
      </c>
      <c r="C277" s="4">
        <f t="shared" si="271"/>
        <v>3572.5945663666453</v>
      </c>
      <c r="D277" s="4">
        <f t="shared" si="272"/>
        <v>6809.5733355863858</v>
      </c>
      <c r="E277" s="11">
        <f t="shared" si="251"/>
        <v>1.1643686057441982E-7</v>
      </c>
      <c r="F277" s="11">
        <f t="shared" si="252"/>
        <v>2.3343023630846553E-7</v>
      </c>
      <c r="G277" s="11">
        <f t="shared" si="253"/>
        <v>5.1537410761480421E-7</v>
      </c>
      <c r="H277" s="4">
        <f t="shared" si="273"/>
        <v>284302.98579371272</v>
      </c>
      <c r="I277" s="4">
        <f t="shared" si="274"/>
        <v>272465.82921012392</v>
      </c>
      <c r="J277" s="4">
        <f t="shared" si="275"/>
        <v>48732.404295891931</v>
      </c>
      <c r="K277" s="4">
        <f t="shared" si="241"/>
        <v>220983.9732603408</v>
      </c>
      <c r="L277" s="4">
        <f t="shared" si="242"/>
        <v>76265.53311567723</v>
      </c>
      <c r="M277" s="4">
        <f t="shared" si="243"/>
        <v>7156.4548752591545</v>
      </c>
      <c r="N277" s="11">
        <f t="shared" si="254"/>
        <v>1.8900531570809065E-3</v>
      </c>
      <c r="O277" s="11">
        <f t="shared" si="255"/>
        <v>3.9201176451739705E-3</v>
      </c>
      <c r="P277" s="11">
        <f t="shared" si="256"/>
        <v>2.8362782280475507E-3</v>
      </c>
      <c r="Q277" s="4">
        <f t="shared" si="257"/>
        <v>2469.0777572807438</v>
      </c>
      <c r="R277" s="4">
        <f t="shared" si="258"/>
        <v>8257.2790405657142</v>
      </c>
      <c r="S277" s="4">
        <f t="shared" si="259"/>
        <v>1926.9030474060005</v>
      </c>
      <c r="T277" s="4">
        <f t="shared" si="276"/>
        <v>8.6846705122973304</v>
      </c>
      <c r="U277" s="4">
        <f t="shared" si="277"/>
        <v>30.305741694301609</v>
      </c>
      <c r="V277" s="4">
        <f t="shared" si="278"/>
        <v>39.540488002732005</v>
      </c>
      <c r="W277" s="11">
        <f t="shared" si="260"/>
        <v>-1.219247815263802E-2</v>
      </c>
      <c r="X277" s="11">
        <f t="shared" si="261"/>
        <v>-1.3228699347321071E-2</v>
      </c>
      <c r="Y277" s="11">
        <f t="shared" si="262"/>
        <v>-1.2203590333800474E-2</v>
      </c>
      <c r="Z277" s="4">
        <f t="shared" si="287"/>
        <v>1187.9287447519678</v>
      </c>
      <c r="AA277" s="4">
        <f t="shared" si="279"/>
        <v>404.20566301242201</v>
      </c>
      <c r="AB277" s="4">
        <f t="shared" si="280"/>
        <v>38.69992378227947</v>
      </c>
      <c r="AC277" s="12">
        <f t="shared" si="281"/>
        <v>1.2893744379979213</v>
      </c>
      <c r="AD277" s="12">
        <f t="shared" si="282"/>
        <v>4.8493239934929919</v>
      </c>
      <c r="AE277" s="12">
        <f t="shared" si="283"/>
        <v>1.9895183525146305</v>
      </c>
      <c r="AF277" s="11">
        <f t="shared" si="263"/>
        <v>-2.9039671966837322E-3</v>
      </c>
      <c r="AG277" s="11">
        <f t="shared" si="264"/>
        <v>2.0567434751257441E-3</v>
      </c>
      <c r="AH277" s="11">
        <f t="shared" si="265"/>
        <v>8.257041531207765E-4</v>
      </c>
      <c r="AI277" s="1">
        <f t="shared" si="244"/>
        <v>556610.67809176724</v>
      </c>
      <c r="AJ277" s="1">
        <f t="shared" si="245"/>
        <v>522535.11477352947</v>
      </c>
      <c r="AK277" s="1">
        <f t="shared" si="246"/>
        <v>94535.732664024588</v>
      </c>
      <c r="AL277" s="16">
        <f t="shared" si="296"/>
        <v>68.353941084932515</v>
      </c>
      <c r="AM277" s="16">
        <f t="shared" si="296"/>
        <v>31.196095290366483</v>
      </c>
      <c r="AN277" s="16">
        <f t="shared" si="296"/>
        <v>4.6881445717328223</v>
      </c>
      <c r="AO277" s="7">
        <f t="shared" si="266"/>
        <v>1.982768297661744E-3</v>
      </c>
      <c r="AP277" s="7">
        <f t="shared" si="267"/>
        <v>3.0533141802452199E-3</v>
      </c>
      <c r="AQ277" s="7">
        <f t="shared" si="268"/>
        <v>2.2101112042050299E-3</v>
      </c>
      <c r="AR277" s="1">
        <f t="shared" si="288"/>
        <v>284302.98579371272</v>
      </c>
      <c r="AS277" s="1">
        <f t="shared" si="285"/>
        <v>272465.82921012392</v>
      </c>
      <c r="AT277" s="1">
        <f t="shared" si="286"/>
        <v>48732.404295891931</v>
      </c>
      <c r="AU277" s="1">
        <f t="shared" si="247"/>
        <v>56860.597158742545</v>
      </c>
      <c r="AV277" s="1">
        <f t="shared" si="248"/>
        <v>54493.165842024784</v>
      </c>
      <c r="AW277" s="1">
        <f t="shared" si="249"/>
        <v>9746.4808591783858</v>
      </c>
      <c r="AX277" s="7">
        <f t="shared" si="293"/>
        <v>0.63472451866828639</v>
      </c>
      <c r="AY277" s="7">
        <f t="shared" si="293"/>
        <v>0.99</v>
      </c>
      <c r="AZ277" s="7">
        <f t="shared" si="294"/>
        <v>0.99</v>
      </c>
      <c r="BA277">
        <f t="shared" si="289"/>
        <v>0.73121101793382481</v>
      </c>
      <c r="BB277">
        <f t="shared" si="290"/>
        <v>4.0287521459868789E-2</v>
      </c>
      <c r="BC277">
        <f t="shared" si="290"/>
        <v>9.801E-2</v>
      </c>
      <c r="BD277">
        <f t="shared" si="290"/>
        <v>9.801E-2</v>
      </c>
      <c r="BE277">
        <f t="shared" si="291"/>
        <v>11453.862641268972</v>
      </c>
      <c r="BF277">
        <f t="shared" si="291"/>
        <v>26704.375920884246</v>
      </c>
      <c r="BG277">
        <f t="shared" si="291"/>
        <v>4776.2629450403683</v>
      </c>
      <c r="BH277">
        <f t="shared" si="269"/>
        <v>30381.296287522473</v>
      </c>
      <c r="BI277">
        <f t="shared" si="295"/>
        <v>133467.28935350568</v>
      </c>
      <c r="BJ277">
        <f t="shared" si="295"/>
        <v>249329.0711596917</v>
      </c>
      <c r="BK277" s="7">
        <f t="shared" si="292"/>
        <v>3.2878575591935827E-2</v>
      </c>
    </row>
    <row r="278" spans="1:63">
      <c r="A278">
        <f t="shared" si="250"/>
        <v>2232</v>
      </c>
      <c r="B278" s="4">
        <f t="shared" si="270"/>
        <v>1286.5322903166179</v>
      </c>
      <c r="C278" s="4">
        <f t="shared" si="271"/>
        <v>3572.5953586206592</v>
      </c>
      <c r="D278" s="4">
        <f t="shared" si="272"/>
        <v>6809.5766695902776</v>
      </c>
      <c r="E278" s="11">
        <f t="shared" si="251"/>
        <v>1.1061501754569883E-7</v>
      </c>
      <c r="F278" s="11">
        <f t="shared" si="252"/>
        <v>2.2175872449304223E-7</v>
      </c>
      <c r="G278" s="11">
        <f t="shared" si="253"/>
        <v>4.8960540223406395E-7</v>
      </c>
      <c r="H278" s="4">
        <f t="shared" si="273"/>
        <v>284832.93455373251</v>
      </c>
      <c r="I278" s="4">
        <f t="shared" si="274"/>
        <v>273523.35256640293</v>
      </c>
      <c r="J278" s="4">
        <f t="shared" si="275"/>
        <v>48869.277363390807</v>
      </c>
      <c r="K278" s="4">
        <f t="shared" si="241"/>
        <v>221395.86911078196</v>
      </c>
      <c r="L278" s="4">
        <f t="shared" si="242"/>
        <v>76561.526036356765</v>
      </c>
      <c r="M278" s="4">
        <f t="shared" si="243"/>
        <v>7176.551456073289</v>
      </c>
      <c r="N278" s="11">
        <f t="shared" si="254"/>
        <v>1.8639172984544761E-3</v>
      </c>
      <c r="O278" s="11">
        <f t="shared" si="255"/>
        <v>3.8810837423843836E-3</v>
      </c>
      <c r="P278" s="11">
        <f t="shared" si="256"/>
        <v>2.8081754394360114E-3</v>
      </c>
      <c r="Q278" s="4">
        <f t="shared" si="257"/>
        <v>2443.5198960053808</v>
      </c>
      <c r="R278" s="4">
        <f t="shared" si="258"/>
        <v>8179.6710414043246</v>
      </c>
      <c r="S278" s="4">
        <f t="shared" si="259"/>
        <v>1908.733893714679</v>
      </c>
      <c r="T278" s="4">
        <f t="shared" si="276"/>
        <v>8.5787828568132856</v>
      </c>
      <c r="U278" s="4">
        <f t="shared" si="277"/>
        <v>29.904836148930119</v>
      </c>
      <c r="V278" s="4">
        <f t="shared" si="278"/>
        <v>39.057952085548109</v>
      </c>
      <c r="W278" s="11">
        <f t="shared" si="260"/>
        <v>-1.219247815263802E-2</v>
      </c>
      <c r="X278" s="11">
        <f t="shared" si="261"/>
        <v>-1.3228699347321071E-2</v>
      </c>
      <c r="Y278" s="11">
        <f t="shared" si="262"/>
        <v>-1.2203590333800474E-2</v>
      </c>
      <c r="Z278" s="4">
        <f t="shared" si="287"/>
        <v>1159.5015490526212</v>
      </c>
      <c r="AA278" s="4">
        <f t="shared" si="279"/>
        <v>401.24577949919336</v>
      </c>
      <c r="AB278" s="4">
        <f t="shared" si="280"/>
        <v>38.367744031838079</v>
      </c>
      <c r="AC278" s="12">
        <f t="shared" si="281"/>
        <v>1.2856301369257328</v>
      </c>
      <c r="AD278" s="12">
        <f t="shared" si="282"/>
        <v>4.8592978089753798</v>
      </c>
      <c r="AE278" s="12">
        <f t="shared" si="283"/>
        <v>1.9911611060810119</v>
      </c>
      <c r="AF278" s="11">
        <f t="shared" si="263"/>
        <v>-2.9039671966837322E-3</v>
      </c>
      <c r="AG278" s="11">
        <f t="shared" si="264"/>
        <v>2.0567434751257441E-3</v>
      </c>
      <c r="AH278" s="11">
        <f t="shared" si="265"/>
        <v>8.257041531207765E-4</v>
      </c>
      <c r="AI278" s="1">
        <f t="shared" si="244"/>
        <v>557810.2074413331</v>
      </c>
      <c r="AJ278" s="1">
        <f t="shared" si="245"/>
        <v>524774.76913820137</v>
      </c>
      <c r="AK278" s="1">
        <f t="shared" si="246"/>
        <v>94828.640256800514</v>
      </c>
      <c r="AL278" s="16">
        <f t="shared" si="296"/>
        <v>68.48811581206192</v>
      </c>
      <c r="AM278" s="16">
        <f t="shared" si="296"/>
        <v>31.290394255683655</v>
      </c>
      <c r="AN278" s="16">
        <f t="shared" si="296"/>
        <v>4.6984022793692928</v>
      </c>
      <c r="AO278" s="7">
        <f t="shared" si="266"/>
        <v>1.9629406146851264E-3</v>
      </c>
      <c r="AP278" s="7">
        <f t="shared" si="267"/>
        <v>3.0227810384427676E-3</v>
      </c>
      <c r="AQ278" s="7">
        <f t="shared" si="268"/>
        <v>2.1880100921629797E-3</v>
      </c>
      <c r="AR278" s="1">
        <f t="shared" si="288"/>
        <v>284832.93455373251</v>
      </c>
      <c r="AS278" s="1">
        <f t="shared" si="285"/>
        <v>273523.35256640293</v>
      </c>
      <c r="AT278" s="1">
        <f t="shared" si="286"/>
        <v>48869.277363390807</v>
      </c>
      <c r="AU278" s="1">
        <f t="shared" si="247"/>
        <v>56966.586910746504</v>
      </c>
      <c r="AV278" s="1">
        <f t="shared" si="248"/>
        <v>54704.670513280587</v>
      </c>
      <c r="AW278" s="1">
        <f t="shared" si="249"/>
        <v>9773.8554726781622</v>
      </c>
      <c r="AX278" s="7">
        <f t="shared" si="293"/>
        <v>0.63871439254564599</v>
      </c>
      <c r="AY278" s="7">
        <f t="shared" si="293"/>
        <v>0.99</v>
      </c>
      <c r="AZ278" s="7">
        <f t="shared" si="294"/>
        <v>0.99</v>
      </c>
      <c r="BA278">
        <f t="shared" si="289"/>
        <v>0.7352864943952262</v>
      </c>
      <c r="BB278">
        <f t="shared" si="290"/>
        <v>4.0795607524495361E-2</v>
      </c>
      <c r="BC278">
        <f t="shared" si="290"/>
        <v>9.801E-2</v>
      </c>
      <c r="BD278">
        <f t="shared" si="290"/>
        <v>9.801E-2</v>
      </c>
      <c r="BE278">
        <f t="shared" si="291"/>
        <v>11619.932608104345</v>
      </c>
      <c r="BF278">
        <f t="shared" si="291"/>
        <v>26808.02378503315</v>
      </c>
      <c r="BG278">
        <f t="shared" si="291"/>
        <v>4789.6778743859331</v>
      </c>
      <c r="BH278">
        <f t="shared" si="269"/>
        <v>31380.190034092782</v>
      </c>
      <c r="BI278">
        <f t="shared" si="295"/>
        <v>134973.69087780439</v>
      </c>
      <c r="BJ278">
        <f t="shared" si="295"/>
        <v>252194.05420141475</v>
      </c>
      <c r="BK278" s="7">
        <f t="shared" si="292"/>
        <v>3.2847431182022574E-2</v>
      </c>
    </row>
    <row r="279" spans="1:63">
      <c r="A279">
        <f t="shared" si="250"/>
        <v>2233</v>
      </c>
      <c r="B279" s="4">
        <f t="shared" si="270"/>
        <v>1286.5324255109201</v>
      </c>
      <c r="C279" s="4">
        <f t="shared" si="271"/>
        <v>3572.5961112621399</v>
      </c>
      <c r="D279" s="4">
        <f t="shared" si="272"/>
        <v>6809.5798368955266</v>
      </c>
      <c r="E279" s="11">
        <f t="shared" si="251"/>
        <v>1.0508426666841388E-7</v>
      </c>
      <c r="F279" s="11">
        <f t="shared" si="252"/>
        <v>2.1067078826839011E-7</v>
      </c>
      <c r="G279" s="11">
        <f t="shared" si="253"/>
        <v>4.6512513212236075E-7</v>
      </c>
      <c r="H279" s="4">
        <f t="shared" si="273"/>
        <v>285356.53427070391</v>
      </c>
      <c r="I279" s="4">
        <f t="shared" si="274"/>
        <v>274574.40428052336</v>
      </c>
      <c r="J279" s="4">
        <f t="shared" si="275"/>
        <v>49005.173028747799</v>
      </c>
      <c r="K279" s="4">
        <f t="shared" si="241"/>
        <v>221802.8310925629</v>
      </c>
      <c r="L279" s="4">
        <f t="shared" si="242"/>
        <v>76855.708210330195</v>
      </c>
      <c r="M279" s="4">
        <f t="shared" si="243"/>
        <v>7196.5046599834204</v>
      </c>
      <c r="N279" s="11">
        <f t="shared" si="254"/>
        <v>1.8381642955465072E-3</v>
      </c>
      <c r="O279" s="11">
        <f t="shared" si="255"/>
        <v>3.8424282952997935E-3</v>
      </c>
      <c r="P279" s="11">
        <f t="shared" si="256"/>
        <v>2.7803331491820238E-3</v>
      </c>
      <c r="Q279" s="4">
        <f t="shared" si="257"/>
        <v>2418.1644145716182</v>
      </c>
      <c r="R279" s="4">
        <f t="shared" si="258"/>
        <v>8102.4803634813543</v>
      </c>
      <c r="S279" s="4">
        <f t="shared" si="259"/>
        <v>1890.6835193109846</v>
      </c>
      <c r="T279" s="4">
        <f t="shared" si="276"/>
        <v>8.4741862342553649</v>
      </c>
      <c r="U279" s="4">
        <f t="shared" si="277"/>
        <v>29.509234062485024</v>
      </c>
      <c r="V279" s="4">
        <f t="shared" si="278"/>
        <v>38.58130483901887</v>
      </c>
      <c r="W279" s="11">
        <f t="shared" si="260"/>
        <v>-1.219247815263802E-2</v>
      </c>
      <c r="X279" s="11">
        <f t="shared" si="261"/>
        <v>-1.3228699347321071E-2</v>
      </c>
      <c r="Y279" s="11">
        <f t="shared" si="262"/>
        <v>-1.2203590333800474E-2</v>
      </c>
      <c r="Z279" s="4">
        <f t="shared" si="287"/>
        <v>1131.6694006622611</v>
      </c>
      <c r="AA279" s="4">
        <f t="shared" si="279"/>
        <v>398.2920789364461</v>
      </c>
      <c r="AB279" s="4">
        <f t="shared" si="280"/>
        <v>38.037348594953549</v>
      </c>
      <c r="AC279" s="12">
        <f t="shared" si="281"/>
        <v>1.2818967091810325</v>
      </c>
      <c r="AD279" s="12">
        <f t="shared" si="282"/>
        <v>4.8692921380376823</v>
      </c>
      <c r="AE279" s="12">
        <f t="shared" si="283"/>
        <v>1.9928052160758356</v>
      </c>
      <c r="AF279" s="11">
        <f t="shared" si="263"/>
        <v>-2.9039671966837322E-3</v>
      </c>
      <c r="AG279" s="11">
        <f t="shared" si="264"/>
        <v>2.0567434751257441E-3</v>
      </c>
      <c r="AH279" s="11">
        <f t="shared" si="265"/>
        <v>8.257041531207765E-4</v>
      </c>
      <c r="AI279" s="1">
        <f t="shared" si="244"/>
        <v>558995.77360794635</v>
      </c>
      <c r="AJ279" s="1">
        <f t="shared" si="245"/>
        <v>527001.96273766179</v>
      </c>
      <c r="AK279" s="1">
        <f t="shared" si="246"/>
        <v>95119.63170379863</v>
      </c>
      <c r="AL279" s="16">
        <f t="shared" si="296"/>
        <v>68.621209535171175</v>
      </c>
      <c r="AM279" s="16">
        <f t="shared" si="296"/>
        <v>31.38403242602072</v>
      </c>
      <c r="AN279" s="16">
        <f t="shared" si="296"/>
        <v>4.7085796294575522</v>
      </c>
      <c r="AO279" s="7">
        <f t="shared" si="266"/>
        <v>1.9433112085382751E-3</v>
      </c>
      <c r="AP279" s="7">
        <f t="shared" si="267"/>
        <v>2.9925532280583398E-3</v>
      </c>
      <c r="AQ279" s="7">
        <f t="shared" si="268"/>
        <v>2.16612999124135E-3</v>
      </c>
      <c r="AR279" s="1">
        <f t="shared" si="288"/>
        <v>285356.53427070391</v>
      </c>
      <c r="AS279" s="1">
        <f t="shared" si="285"/>
        <v>274574.40428052336</v>
      </c>
      <c r="AT279" s="1">
        <f t="shared" si="286"/>
        <v>49005.173028747799</v>
      </c>
      <c r="AU279" s="1">
        <f t="shared" si="247"/>
        <v>57071.306854140785</v>
      </c>
      <c r="AV279" s="1">
        <f t="shared" si="248"/>
        <v>54914.880856104675</v>
      </c>
      <c r="AW279" s="1">
        <f t="shared" si="249"/>
        <v>9801.0346057495608</v>
      </c>
      <c r="AX279" s="7">
        <f t="shared" si="293"/>
        <v>0.64267809647847773</v>
      </c>
      <c r="AY279" s="7">
        <f t="shared" si="293"/>
        <v>0.99</v>
      </c>
      <c r="AZ279" s="7">
        <f t="shared" si="294"/>
        <v>0.99</v>
      </c>
      <c r="BA279">
        <f t="shared" si="289"/>
        <v>0.73932789277152988</v>
      </c>
      <c r="BB279">
        <f t="shared" si="290"/>
        <v>4.1303513569319959E-2</v>
      </c>
      <c r="BC279">
        <f t="shared" si="290"/>
        <v>9.801E-2</v>
      </c>
      <c r="BD279">
        <f t="shared" si="290"/>
        <v>9.801E-2</v>
      </c>
      <c r="BE279">
        <f t="shared" si="291"/>
        <v>11786.227485344134</v>
      </c>
      <c r="BF279">
        <f t="shared" si="291"/>
        <v>26911.037363534095</v>
      </c>
      <c r="BG279">
        <f t="shared" si="291"/>
        <v>4802.9970085475716</v>
      </c>
      <c r="BH279">
        <f t="shared" si="269"/>
        <v>32410.948666716435</v>
      </c>
      <c r="BI279">
        <f t="shared" si="295"/>
        <v>136497.14599576194</v>
      </c>
      <c r="BJ279">
        <f t="shared" si="295"/>
        <v>255092.0244998195</v>
      </c>
      <c r="BK279" s="7">
        <f t="shared" si="292"/>
        <v>3.2816639445643697E-2</v>
      </c>
    </row>
    <row r="280" spans="1:63">
      <c r="A280">
        <f t="shared" si="250"/>
        <v>2234</v>
      </c>
      <c r="B280" s="4">
        <f t="shared" si="270"/>
        <v>1286.5325539455207</v>
      </c>
      <c r="C280" s="4">
        <f t="shared" si="271"/>
        <v>3572.5968262716965</v>
      </c>
      <c r="D280" s="4">
        <f t="shared" si="272"/>
        <v>6809.5828458369115</v>
      </c>
      <c r="E280" s="11">
        <f t="shared" si="251"/>
        <v>9.9830053334993188E-8</v>
      </c>
      <c r="F280" s="11">
        <f t="shared" si="252"/>
        <v>2.0013724885497059E-7</v>
      </c>
      <c r="G280" s="11">
        <f t="shared" si="253"/>
        <v>4.4186887551624267E-7</v>
      </c>
      <c r="H280" s="4">
        <f t="shared" si="273"/>
        <v>285873.8545490086</v>
      </c>
      <c r="I280" s="4">
        <f t="shared" si="274"/>
        <v>275618.98124603915</v>
      </c>
      <c r="J280" s="4">
        <f t="shared" si="275"/>
        <v>49140.093754127061</v>
      </c>
      <c r="K280" s="4">
        <f t="shared" si="241"/>
        <v>222204.91325485276</v>
      </c>
      <c r="L280" s="4">
        <f t="shared" si="242"/>
        <v>77148.078736236974</v>
      </c>
      <c r="M280" s="4">
        <f t="shared" si="243"/>
        <v>7216.3148413957861</v>
      </c>
      <c r="N280" s="11">
        <f t="shared" si="254"/>
        <v>1.8127909382819052E-3</v>
      </c>
      <c r="O280" s="11">
        <f t="shared" si="255"/>
        <v>3.8041484844124618E-3</v>
      </c>
      <c r="P280" s="11">
        <f t="shared" si="256"/>
        <v>2.752750445993879E-3</v>
      </c>
      <c r="Q280" s="4">
        <f t="shared" si="257"/>
        <v>2393.0114159391173</v>
      </c>
      <c r="R280" s="4">
        <f t="shared" si="258"/>
        <v>8025.7119827157057</v>
      </c>
      <c r="S280" s="4">
        <f t="shared" si="259"/>
        <v>1872.7522850410703</v>
      </c>
      <c r="T280" s="4">
        <f t="shared" si="276"/>
        <v>8.3708649037328211</v>
      </c>
      <c r="U280" s="4">
        <f t="shared" si="277"/>
        <v>29.118865277102685</v>
      </c>
      <c r="V280" s="4">
        <f t="shared" si="278"/>
        <v>38.110474400220006</v>
      </c>
      <c r="W280" s="11">
        <f t="shared" si="260"/>
        <v>-1.219247815263802E-2</v>
      </c>
      <c r="X280" s="11">
        <f t="shared" si="261"/>
        <v>-1.3228699347321071E-2</v>
      </c>
      <c r="Y280" s="11">
        <f t="shared" si="262"/>
        <v>-1.2203590333800474E-2</v>
      </c>
      <c r="Z280" s="4">
        <f t="shared" si="287"/>
        <v>1104.4231101030809</v>
      </c>
      <c r="AA280" s="4">
        <f t="shared" si="279"/>
        <v>395.34489340209569</v>
      </c>
      <c r="AB280" s="4">
        <f t="shared" si="280"/>
        <v>37.708750375971817</v>
      </c>
      <c r="AC280" s="12">
        <f t="shared" si="281"/>
        <v>1.2781741231880339</v>
      </c>
      <c r="AD280" s="12">
        <f t="shared" si="282"/>
        <v>4.8793070228710729</v>
      </c>
      <c r="AE280" s="12">
        <f t="shared" si="283"/>
        <v>1.9944506836191103</v>
      </c>
      <c r="AF280" s="11">
        <f t="shared" si="263"/>
        <v>-2.9039671966837322E-3</v>
      </c>
      <c r="AG280" s="11">
        <f t="shared" si="264"/>
        <v>2.0567434751257441E-3</v>
      </c>
      <c r="AH280" s="11">
        <f t="shared" si="265"/>
        <v>8.257041531207765E-4</v>
      </c>
      <c r="AI280" s="1">
        <f t="shared" si="244"/>
        <v>560167.50310129253</v>
      </c>
      <c r="AJ280" s="1">
        <f t="shared" si="245"/>
        <v>529216.64732000034</v>
      </c>
      <c r="AK280" s="1">
        <f t="shared" si="246"/>
        <v>95408.703139168327</v>
      </c>
      <c r="AL280" s="16">
        <f t="shared" si="296"/>
        <v>68.753228377148005</v>
      </c>
      <c r="AM280" s="16">
        <f t="shared" si="296"/>
        <v>31.477011629691233</v>
      </c>
      <c r="AN280" s="16">
        <f t="shared" si="296"/>
        <v>4.7186770310535531</v>
      </c>
      <c r="AO280" s="7">
        <f t="shared" si="266"/>
        <v>1.9238780964528923E-3</v>
      </c>
      <c r="AP280" s="7">
        <f t="shared" si="267"/>
        <v>2.9626276957777564E-3</v>
      </c>
      <c r="AQ280" s="7">
        <f t="shared" si="268"/>
        <v>2.1444686913289364E-3</v>
      </c>
      <c r="AR280" s="1">
        <f t="shared" si="288"/>
        <v>285873.8545490086</v>
      </c>
      <c r="AS280" s="1">
        <f t="shared" si="285"/>
        <v>275618.98124603915</v>
      </c>
      <c r="AT280" s="1">
        <f t="shared" si="286"/>
        <v>49140.093754127061</v>
      </c>
      <c r="AU280" s="1">
        <f t="shared" si="247"/>
        <v>57174.770909801722</v>
      </c>
      <c r="AV280" s="1">
        <f t="shared" si="248"/>
        <v>55123.796249207837</v>
      </c>
      <c r="AW280" s="1">
        <f t="shared" si="249"/>
        <v>9828.018750825413</v>
      </c>
      <c r="AX280" s="7">
        <f t="shared" si="293"/>
        <v>0.64661536721693635</v>
      </c>
      <c r="AY280" s="7">
        <f t="shared" si="293"/>
        <v>0.99</v>
      </c>
      <c r="AZ280" s="7">
        <f t="shared" si="294"/>
        <v>0.99</v>
      </c>
      <c r="BA280">
        <f t="shared" si="289"/>
        <v>0.74333485651569586</v>
      </c>
      <c r="BB280">
        <f t="shared" si="290"/>
        <v>4.1811143312109347E-2</v>
      </c>
      <c r="BC280">
        <f t="shared" si="290"/>
        <v>9.801E-2</v>
      </c>
      <c r="BD280">
        <f t="shared" si="290"/>
        <v>9.801E-2</v>
      </c>
      <c r="BE280">
        <f t="shared" si="291"/>
        <v>11952.712701733701</v>
      </c>
      <c r="BF280">
        <f t="shared" si="291"/>
        <v>27013.416351924297</v>
      </c>
      <c r="BG280">
        <f t="shared" si="291"/>
        <v>4816.220588841993</v>
      </c>
      <c r="BH280">
        <f t="shared" si="269"/>
        <v>33474.567083203336</v>
      </c>
      <c r="BI280">
        <f t="shared" si="295"/>
        <v>138037.84795877288</v>
      </c>
      <c r="BJ280">
        <f t="shared" si="295"/>
        <v>258023.36238426482</v>
      </c>
      <c r="BK280" s="7">
        <f t="shared" si="292"/>
        <v>3.2786197662704603E-2</v>
      </c>
    </row>
    <row r="281" spans="1:63">
      <c r="A281">
        <f t="shared" si="250"/>
        <v>2235</v>
      </c>
      <c r="B281" s="4">
        <f t="shared" si="270"/>
        <v>1286.5326759584034</v>
      </c>
      <c r="C281" s="4">
        <f t="shared" si="271"/>
        <v>3572.5975055309113</v>
      </c>
      <c r="D281" s="4">
        <f t="shared" si="272"/>
        <v>6809.5857043324904</v>
      </c>
      <c r="E281" s="11">
        <f t="shared" si="251"/>
        <v>9.4838550668243524E-8</v>
      </c>
      <c r="F281" s="11">
        <f t="shared" si="252"/>
        <v>1.9013038641222205E-7</v>
      </c>
      <c r="G281" s="11">
        <f t="shared" si="253"/>
        <v>4.1977543174043053E-7</v>
      </c>
      <c r="H281" s="4">
        <f t="shared" si="273"/>
        <v>286384.96503614867</v>
      </c>
      <c r="I281" s="4">
        <f t="shared" si="274"/>
        <v>276657.08147497772</v>
      </c>
      <c r="J281" s="4">
        <f t="shared" si="275"/>
        <v>49274.042141380334</v>
      </c>
      <c r="K281" s="4">
        <f t="shared" si="241"/>
        <v>222602.16968279178</v>
      </c>
      <c r="L281" s="4">
        <f t="shared" si="242"/>
        <v>77438.637027169025</v>
      </c>
      <c r="M281" s="4">
        <f t="shared" si="243"/>
        <v>7235.982375554875</v>
      </c>
      <c r="N281" s="11">
        <f t="shared" si="254"/>
        <v>1.7877931775676092E-3</v>
      </c>
      <c r="O281" s="11">
        <f t="shared" si="255"/>
        <v>3.7662414371386621E-3</v>
      </c>
      <c r="P281" s="11">
        <f t="shared" si="256"/>
        <v>2.7254262863183332E-3</v>
      </c>
      <c r="Q281" s="4">
        <f t="shared" si="257"/>
        <v>2368.0609486223134</v>
      </c>
      <c r="R281" s="4">
        <f t="shared" si="258"/>
        <v>7949.3706714568789</v>
      </c>
      <c r="S281" s="4">
        <f t="shared" si="259"/>
        <v>1854.9405226067229</v>
      </c>
      <c r="T281" s="4">
        <f t="shared" si="276"/>
        <v>8.268803316275374</v>
      </c>
      <c r="U281" s="4">
        <f t="shared" si="277"/>
        <v>28.733660563016748</v>
      </c>
      <c r="V281" s="4">
        <f t="shared" si="278"/>
        <v>37.645389783212934</v>
      </c>
      <c r="W281" s="11">
        <f t="shared" si="260"/>
        <v>-1.219247815263802E-2</v>
      </c>
      <c r="X281" s="11">
        <f t="shared" si="261"/>
        <v>-1.3228699347321071E-2</v>
      </c>
      <c r="Y281" s="11">
        <f t="shared" si="262"/>
        <v>-1.2203590333800474E-2</v>
      </c>
      <c r="Z281" s="4">
        <f t="shared" si="287"/>
        <v>1077.7534943670958</v>
      </c>
      <c r="AA281" s="4">
        <f t="shared" si="279"/>
        <v>392.40454736027118</v>
      </c>
      <c r="AB281" s="4">
        <f t="shared" si="280"/>
        <v>37.381961727022393</v>
      </c>
      <c r="AC281" s="12">
        <f t="shared" si="281"/>
        <v>1.274462347462646</v>
      </c>
      <c r="AD281" s="12">
        <f t="shared" si="282"/>
        <v>4.8893425057534978</v>
      </c>
      <c r="AE281" s="12">
        <f t="shared" si="283"/>
        <v>1.996097509831769</v>
      </c>
      <c r="AF281" s="11">
        <f t="shared" si="263"/>
        <v>-2.9039671966837322E-3</v>
      </c>
      <c r="AG281" s="11">
        <f t="shared" si="264"/>
        <v>2.0567434751257441E-3</v>
      </c>
      <c r="AH281" s="11">
        <f t="shared" si="265"/>
        <v>8.257041531207765E-4</v>
      </c>
      <c r="AI281" s="1">
        <f t="shared" si="244"/>
        <v>561325.52370096499</v>
      </c>
      <c r="AJ281" s="1">
        <f t="shared" si="245"/>
        <v>531418.77883720817</v>
      </c>
      <c r="AK281" s="1">
        <f t="shared" si="246"/>
        <v>95695.851576076908</v>
      </c>
      <c r="AL281" s="16">
        <f t="shared" si="296"/>
        <v>68.88417847898188</v>
      </c>
      <c r="AM281" s="16">
        <f t="shared" si="296"/>
        <v>31.569333749461332</v>
      </c>
      <c r="AN281" s="16">
        <f t="shared" si="296"/>
        <v>4.7286948956595642</v>
      </c>
      <c r="AO281" s="7">
        <f t="shared" si="266"/>
        <v>1.9046393154883634E-3</v>
      </c>
      <c r="AP281" s="7">
        <f t="shared" si="267"/>
        <v>2.9330014188199789E-3</v>
      </c>
      <c r="AQ281" s="7">
        <f t="shared" si="268"/>
        <v>2.1230240044156469E-3</v>
      </c>
      <c r="AR281" s="1">
        <f t="shared" si="288"/>
        <v>286384.96503614867</v>
      </c>
      <c r="AS281" s="1">
        <f t="shared" si="285"/>
        <v>276657.08147497772</v>
      </c>
      <c r="AT281" s="1">
        <f t="shared" si="286"/>
        <v>49274.042141380334</v>
      </c>
      <c r="AU281" s="1">
        <f t="shared" si="247"/>
        <v>57276.993007229736</v>
      </c>
      <c r="AV281" s="1">
        <f t="shared" si="248"/>
        <v>55331.41629499555</v>
      </c>
      <c r="AW281" s="1">
        <f t="shared" si="249"/>
        <v>9854.8084282760683</v>
      </c>
      <c r="AX281" s="7">
        <f t="shared" si="293"/>
        <v>0.65052594796911112</v>
      </c>
      <c r="AY281" s="7">
        <f t="shared" si="293"/>
        <v>0.99</v>
      </c>
      <c r="AZ281" s="7">
        <f t="shared" si="294"/>
        <v>0.99</v>
      </c>
      <c r="BA281">
        <f t="shared" si="289"/>
        <v>0.74730703995589387</v>
      </c>
      <c r="BB281">
        <f t="shared" si="290"/>
        <v>4.2318400898111071E-2</v>
      </c>
      <c r="BC281">
        <f t="shared" si="290"/>
        <v>9.801E-2</v>
      </c>
      <c r="BD281">
        <f t="shared" si="290"/>
        <v>9.801E-2</v>
      </c>
      <c r="BE281">
        <f t="shared" si="291"/>
        <v>12119.353761591261</v>
      </c>
      <c r="BF281">
        <f t="shared" si="291"/>
        <v>27115.160555362567</v>
      </c>
      <c r="BG281">
        <f t="shared" si="291"/>
        <v>4829.3488702766863</v>
      </c>
      <c r="BH281">
        <f t="shared" si="269"/>
        <v>34572.070856266706</v>
      </c>
      <c r="BI281">
        <f t="shared" si="295"/>
        <v>139595.99219871726</v>
      </c>
      <c r="BJ281">
        <f t="shared" si="295"/>
        <v>260988.45253861498</v>
      </c>
      <c r="BK281" s="7">
        <f t="shared" si="292"/>
        <v>3.2756102685447902E-2</v>
      </c>
    </row>
    <row r="282" spans="1:63">
      <c r="A282">
        <f t="shared" si="250"/>
        <v>2236</v>
      </c>
      <c r="B282" s="4">
        <f t="shared" si="270"/>
        <v>1286.532791870653</v>
      </c>
      <c r="C282" s="4">
        <f t="shared" si="271"/>
        <v>3572.5981508272889</v>
      </c>
      <c r="D282" s="4">
        <f t="shared" si="272"/>
        <v>6809.5884199044303</v>
      </c>
      <c r="E282" s="11">
        <f t="shared" si="251"/>
        <v>9.0096623134831338E-8</v>
      </c>
      <c r="F282" s="11">
        <f t="shared" si="252"/>
        <v>1.8062386709161094E-7</v>
      </c>
      <c r="G282" s="11">
        <f t="shared" si="253"/>
        <v>3.9878666015340899E-7</v>
      </c>
      <c r="H282" s="4">
        <f t="shared" si="273"/>
        <v>286889.93575165479</v>
      </c>
      <c r="I282" s="4">
        <f t="shared" si="274"/>
        <v>277688.70406358613</v>
      </c>
      <c r="J282" s="4">
        <f t="shared" si="275"/>
        <v>49407.020924319775</v>
      </c>
      <c r="K282" s="4">
        <f t="shared" si="241"/>
        <v>222994.65475303523</v>
      </c>
      <c r="L282" s="4">
        <f t="shared" si="242"/>
        <v>77727.382801024825</v>
      </c>
      <c r="M282" s="4">
        <f t="shared" si="243"/>
        <v>7255.5076573942451</v>
      </c>
      <c r="N282" s="11">
        <f t="shared" si="254"/>
        <v>1.7631682153087525E-3</v>
      </c>
      <c r="O282" s="11">
        <f t="shared" si="255"/>
        <v>3.7287042352578403E-3</v>
      </c>
      <c r="P282" s="11">
        <f t="shared" si="256"/>
        <v>2.6983595075260602E-3</v>
      </c>
      <c r="Q282" s="4">
        <f t="shared" si="257"/>
        <v>2343.3130110335906</v>
      </c>
      <c r="R282" s="4">
        <f t="shared" si="258"/>
        <v>7873.4610011480772</v>
      </c>
      <c r="S282" s="4">
        <f t="shared" si="259"/>
        <v>1837.2485348535461</v>
      </c>
      <c r="T282" s="4">
        <f t="shared" si="276"/>
        <v>8.1679861124932263</v>
      </c>
      <c r="U282" s="4">
        <f t="shared" si="277"/>
        <v>28.353551606280625</v>
      </c>
      <c r="V282" s="4">
        <f t="shared" si="278"/>
        <v>37.185980868342362</v>
      </c>
      <c r="W282" s="11">
        <f t="shared" si="260"/>
        <v>-1.219247815263802E-2</v>
      </c>
      <c r="X282" s="11">
        <f t="shared" si="261"/>
        <v>-1.3228699347321071E-2</v>
      </c>
      <c r="Y282" s="11">
        <f t="shared" si="262"/>
        <v>-1.2203590333800474E-2</v>
      </c>
      <c r="Z282" s="4">
        <f t="shared" si="287"/>
        <v>1051.6514114513425</v>
      </c>
      <c r="AA282" s="4">
        <f t="shared" si="279"/>
        <v>389.47135769545048</v>
      </c>
      <c r="AB282" s="4">
        <f t="shared" si="280"/>
        <v>37.056994450687547</v>
      </c>
      <c r="AC282" s="12">
        <f t="shared" si="281"/>
        <v>1.270761350612206</v>
      </c>
      <c r="AD282" s="12">
        <f t="shared" si="282"/>
        <v>4.8993986290498617</v>
      </c>
      <c r="AE282" s="12">
        <f t="shared" si="283"/>
        <v>1.9977456958356712</v>
      </c>
      <c r="AF282" s="11">
        <f t="shared" si="263"/>
        <v>-2.9039671966837322E-3</v>
      </c>
      <c r="AG282" s="11">
        <f t="shared" si="264"/>
        <v>2.0567434751257441E-3</v>
      </c>
      <c r="AH282" s="11">
        <f t="shared" si="265"/>
        <v>8.257041531207765E-4</v>
      </c>
      <c r="AI282" s="1">
        <f t="shared" si="244"/>
        <v>562469.96433809819</v>
      </c>
      <c r="AJ282" s="1">
        <f t="shared" si="245"/>
        <v>533608.31724848296</v>
      </c>
      <c r="AK282" s="1">
        <f t="shared" si="246"/>
        <v>95981.074846745294</v>
      </c>
      <c r="AL282" s="16">
        <f t="shared" si="296"/>
        <v>69.014065998382605</v>
      </c>
      <c r="AM282" s="16">
        <f t="shared" si="296"/>
        <v>31.661000721132918</v>
      </c>
      <c r="AN282" s="16">
        <f t="shared" si="296"/>
        <v>4.7386336371048765</v>
      </c>
      <c r="AO282" s="7">
        <f t="shared" si="266"/>
        <v>1.8855929223334797E-3</v>
      </c>
      <c r="AP282" s="7">
        <f t="shared" si="267"/>
        <v>2.9036714046317791E-3</v>
      </c>
      <c r="AQ282" s="7">
        <f t="shared" si="268"/>
        <v>2.1017937643714904E-3</v>
      </c>
      <c r="AR282" s="1">
        <f t="shared" si="288"/>
        <v>286889.93575165479</v>
      </c>
      <c r="AS282" s="1">
        <f t="shared" si="285"/>
        <v>277688.70406358613</v>
      </c>
      <c r="AT282" s="1">
        <f t="shared" si="286"/>
        <v>49407.020924319775</v>
      </c>
      <c r="AU282" s="1">
        <f t="shared" si="247"/>
        <v>57377.987150330962</v>
      </c>
      <c r="AV282" s="1">
        <f t="shared" si="248"/>
        <v>55537.740812717231</v>
      </c>
      <c r="AW282" s="1">
        <f t="shared" si="249"/>
        <v>9881.4041848639554</v>
      </c>
      <c r="AX282" s="7">
        <f t="shared" si="293"/>
        <v>0.65440960428553874</v>
      </c>
      <c r="AY282" s="7">
        <f t="shared" si="293"/>
        <v>0.99</v>
      </c>
      <c r="AZ282" s="7">
        <f t="shared" si="294"/>
        <v>0.99</v>
      </c>
      <c r="BA282">
        <f t="shared" si="289"/>
        <v>0.75124411792534063</v>
      </c>
      <c r="BB282">
        <f t="shared" si="290"/>
        <v>4.2825193018115548E-2</v>
      </c>
      <c r="BC282">
        <f t="shared" si="290"/>
        <v>9.801E-2</v>
      </c>
      <c r="BD282">
        <f t="shared" si="290"/>
        <v>9.801E-2</v>
      </c>
      <c r="BE282">
        <f t="shared" si="291"/>
        <v>12286.116873519384</v>
      </c>
      <c r="BF282">
        <f t="shared" si="291"/>
        <v>27216.269885272079</v>
      </c>
      <c r="BG282">
        <f t="shared" si="291"/>
        <v>4842.3821207925812</v>
      </c>
      <c r="BH282">
        <f t="shared" si="269"/>
        <v>35704.517159283161</v>
      </c>
      <c r="BI282">
        <f t="shared" si="295"/>
        <v>141171.77635327898</v>
      </c>
      <c r="BJ282">
        <f t="shared" si="295"/>
        <v>263987.68405336264</v>
      </c>
      <c r="BK282" s="7">
        <f t="shared" si="292"/>
        <v>3.272635192257331E-2</v>
      </c>
    </row>
    <row r="283" spans="1:63">
      <c r="A283">
        <f t="shared" si="250"/>
        <v>2237</v>
      </c>
      <c r="B283" s="4">
        <f t="shared" si="270"/>
        <v>1286.5329019873</v>
      </c>
      <c r="C283" s="4">
        <f t="shared" si="271"/>
        <v>3572.5987638589581</v>
      </c>
      <c r="D283" s="4">
        <f t="shared" si="272"/>
        <v>6809.5909996988021</v>
      </c>
      <c r="E283" s="11">
        <f t="shared" si="251"/>
        <v>8.5591791978089762E-8</v>
      </c>
      <c r="F283" s="11">
        <f t="shared" si="252"/>
        <v>1.7159267373703039E-7</v>
      </c>
      <c r="G283" s="11">
        <f t="shared" si="253"/>
        <v>3.788473271457385E-7</v>
      </c>
      <c r="H283" s="4">
        <f t="shared" si="273"/>
        <v>287388.83643263829</v>
      </c>
      <c r="I283" s="4">
        <f t="shared" si="274"/>
        <v>278713.84915956069</v>
      </c>
      <c r="J283" s="4">
        <f t="shared" si="275"/>
        <v>49539.032961478726</v>
      </c>
      <c r="K283" s="4">
        <f t="shared" si="241"/>
        <v>223382.42262495612</v>
      </c>
      <c r="L283" s="4">
        <f t="shared" si="242"/>
        <v>78014.31607128105</v>
      </c>
      <c r="M283" s="4">
        <f t="shared" si="243"/>
        <v>7274.8911004596175</v>
      </c>
      <c r="N283" s="11">
        <f t="shared" si="254"/>
        <v>1.738911062017845E-3</v>
      </c>
      <c r="O283" s="11">
        <f t="shared" si="255"/>
        <v>3.6915339217165055E-3</v>
      </c>
      <c r="P283" s="11">
        <f t="shared" si="256"/>
        <v>2.6715488399517984E-3</v>
      </c>
      <c r="Q283" s="4">
        <f t="shared" si="257"/>
        <v>2318.7675476584172</v>
      </c>
      <c r="R283" s="4">
        <f t="shared" si="258"/>
        <v>7797.987345076117</v>
      </c>
      <c r="S283" s="4">
        <f t="shared" si="259"/>
        <v>1819.6765960915877</v>
      </c>
      <c r="T283" s="4">
        <f t="shared" si="276"/>
        <v>8.0683981202656021</v>
      </c>
      <c r="U283" s="4">
        <f t="shared" si="277"/>
        <v>27.978470996652387</v>
      </c>
      <c r="V283" s="4">
        <f t="shared" si="278"/>
        <v>36.732178391664569</v>
      </c>
      <c r="W283" s="11">
        <f t="shared" si="260"/>
        <v>-1.219247815263802E-2</v>
      </c>
      <c r="X283" s="11">
        <f t="shared" si="261"/>
        <v>-1.3228699347321071E-2</v>
      </c>
      <c r="Y283" s="11">
        <f t="shared" si="262"/>
        <v>-1.2203590333800474E-2</v>
      </c>
      <c r="Z283" s="4">
        <f t="shared" si="287"/>
        <v>1026.107718203815</v>
      </c>
      <c r="AA283" s="4">
        <f t="shared" si="279"/>
        <v>386.54563375237774</v>
      </c>
      <c r="AB283" s="4">
        <f t="shared" si="280"/>
        <v>36.733859803422085</v>
      </c>
      <c r="AC283" s="12">
        <f t="shared" si="281"/>
        <v>1.2670711013352145</v>
      </c>
      <c r="AD283" s="12">
        <f t="shared" si="282"/>
        <v>4.9094754352122001</v>
      </c>
      <c r="AE283" s="12">
        <f t="shared" si="283"/>
        <v>1.9993952427536019</v>
      </c>
      <c r="AF283" s="11">
        <f t="shared" si="263"/>
        <v>-2.9039671966837322E-3</v>
      </c>
      <c r="AG283" s="11">
        <f t="shared" si="264"/>
        <v>2.0567434751257441E-3</v>
      </c>
      <c r="AH283" s="11">
        <f t="shared" si="265"/>
        <v>8.257041531207765E-4</v>
      </c>
      <c r="AI283" s="1">
        <f t="shared" si="244"/>
        <v>563600.95505461935</v>
      </c>
      <c r="AJ283" s="1">
        <f t="shared" si="245"/>
        <v>535785.22633635183</v>
      </c>
      <c r="AK283" s="1">
        <f t="shared" si="246"/>
        <v>96264.371546934723</v>
      </c>
      <c r="AL283" s="16">
        <f t="shared" si="296"/>
        <v>69.142897108426737</v>
      </c>
      <c r="AM283" s="16">
        <f t="shared" si="296"/>
        <v>31.752014532144539</v>
      </c>
      <c r="AN283" s="16">
        <f t="shared" si="296"/>
        <v>4.7484936714286841</v>
      </c>
      <c r="AO283" s="7">
        <f t="shared" si="266"/>
        <v>1.8667369931101448E-3</v>
      </c>
      <c r="AP283" s="7">
        <f t="shared" si="267"/>
        <v>2.8746346905854613E-3</v>
      </c>
      <c r="AQ283" s="7">
        <f t="shared" si="268"/>
        <v>2.0807758267277756E-3</v>
      </c>
      <c r="AR283" s="1">
        <f t="shared" si="288"/>
        <v>287388.83643263829</v>
      </c>
      <c r="AS283" s="1">
        <f t="shared" si="285"/>
        <v>278713.84915956069</v>
      </c>
      <c r="AT283" s="1">
        <f t="shared" si="286"/>
        <v>49539.032961478726</v>
      </c>
      <c r="AU283" s="1">
        <f t="shared" si="247"/>
        <v>57477.767286527662</v>
      </c>
      <c r="AV283" s="1">
        <f t="shared" si="248"/>
        <v>55742.769831912141</v>
      </c>
      <c r="AW283" s="1">
        <f t="shared" si="249"/>
        <v>9907.8065922957467</v>
      </c>
      <c r="AX283" s="7">
        <f t="shared" si="293"/>
        <v>0.65826609699196248</v>
      </c>
      <c r="AY283" s="7">
        <f t="shared" si="293"/>
        <v>0.99</v>
      </c>
      <c r="AZ283" s="7">
        <f t="shared" si="294"/>
        <v>0.99</v>
      </c>
      <c r="BA283">
        <f t="shared" si="289"/>
        <v>0.75514576953306367</v>
      </c>
      <c r="BB283">
        <f t="shared" si="290"/>
        <v>4.3331425444903177E-2</v>
      </c>
      <c r="BC283">
        <f t="shared" si="290"/>
        <v>9.801E-2</v>
      </c>
      <c r="BD283">
        <f t="shared" si="290"/>
        <v>9.801E-2</v>
      </c>
      <c r="BE283">
        <f t="shared" si="291"/>
        <v>12452.967939578341</v>
      </c>
      <c r="BF283">
        <f t="shared" si="291"/>
        <v>27316.744356128544</v>
      </c>
      <c r="BG283">
        <f t="shared" si="291"/>
        <v>4855.3206205545303</v>
      </c>
      <c r="BH283">
        <f t="shared" si="269"/>
        <v>36872.99575306342</v>
      </c>
      <c r="BI283">
        <f t="shared" si="295"/>
        <v>142765.40029150844</v>
      </c>
      <c r="BJ283">
        <f t="shared" si="295"/>
        <v>267021.45047820476</v>
      </c>
      <c r="BK283" s="7">
        <f t="shared" si="292"/>
        <v>3.2696941731328727E-2</v>
      </c>
    </row>
    <row r="284" spans="1:63">
      <c r="A284">
        <f t="shared" si="250"/>
        <v>2238</v>
      </c>
      <c r="B284" s="4">
        <f t="shared" si="270"/>
        <v>1286.5330065981236</v>
      </c>
      <c r="C284" s="4">
        <f t="shared" si="271"/>
        <v>3572.599346239143</v>
      </c>
      <c r="D284" s="4">
        <f t="shared" si="272"/>
        <v>6809.5934505043833</v>
      </c>
      <c r="E284" s="11">
        <f t="shared" si="251"/>
        <v>8.1312202379185269E-8</v>
      </c>
      <c r="F284" s="11">
        <f t="shared" si="252"/>
        <v>1.6301304005017886E-7</v>
      </c>
      <c r="G284" s="11">
        <f t="shared" si="253"/>
        <v>3.5990496078845155E-7</v>
      </c>
      <c r="H284" s="4">
        <f t="shared" si="273"/>
        <v>287881.73753771104</v>
      </c>
      <c r="I284" s="4">
        <f t="shared" si="274"/>
        <v>279732.51793064963</v>
      </c>
      <c r="J284" s="4">
        <f t="shared" si="275"/>
        <v>49670.081229324016</v>
      </c>
      <c r="K284" s="4">
        <f t="shared" si="241"/>
        <v>223765.52802087349</v>
      </c>
      <c r="L284" s="4">
        <f t="shared" si="242"/>
        <v>78299.437138150577</v>
      </c>
      <c r="M284" s="4">
        <f t="shared" si="243"/>
        <v>7294.13313589888</v>
      </c>
      <c r="N284" s="11">
        <f t="shared" si="254"/>
        <v>1.7150203288849308E-3</v>
      </c>
      <c r="O284" s="11">
        <f t="shared" si="255"/>
        <v>3.6547275067952967E-3</v>
      </c>
      <c r="P284" s="11">
        <f t="shared" si="256"/>
        <v>2.6449929179073184E-3</v>
      </c>
      <c r="Q284" s="4">
        <f t="shared" si="257"/>
        <v>2294.4244588033293</v>
      </c>
      <c r="R284" s="4">
        <f t="shared" si="258"/>
        <v>7722.953881197187</v>
      </c>
      <c r="S284" s="4">
        <f t="shared" si="259"/>
        <v>1802.2249524446459</v>
      </c>
      <c r="T284" s="4">
        <f t="shared" si="276"/>
        <v>7.9700243524574779</v>
      </c>
      <c r="U284" s="4">
        <f t="shared" si="277"/>
        <v>27.608352215639929</v>
      </c>
      <c r="V284" s="4">
        <f t="shared" si="278"/>
        <v>36.283913934504618</v>
      </c>
      <c r="W284" s="11">
        <f t="shared" si="260"/>
        <v>-1.219247815263802E-2</v>
      </c>
      <c r="X284" s="11">
        <f t="shared" si="261"/>
        <v>-1.3228699347321071E-2</v>
      </c>
      <c r="Y284" s="11">
        <f t="shared" si="262"/>
        <v>-1.2203590333800474E-2</v>
      </c>
      <c r="Z284" s="4">
        <f t="shared" si="287"/>
        <v>1001.1133539801283</v>
      </c>
      <c r="AA284" s="4">
        <f t="shared" si="279"/>
        <v>383.6276773812798</v>
      </c>
      <c r="AB284" s="4">
        <f t="shared" si="280"/>
        <v>36.412568499645054</v>
      </c>
      <c r="AC284" s="12">
        <f t="shared" si="281"/>
        <v>1.263391568421071</v>
      </c>
      <c r="AD284" s="12">
        <f t="shared" si="282"/>
        <v>4.9195729667798629</v>
      </c>
      <c r="AE284" s="12">
        <f t="shared" si="283"/>
        <v>2.0010461517092737</v>
      </c>
      <c r="AF284" s="11">
        <f t="shared" si="263"/>
        <v>-2.9039671966837322E-3</v>
      </c>
      <c r="AG284" s="11">
        <f t="shared" si="264"/>
        <v>2.0567434751257441E-3</v>
      </c>
      <c r="AH284" s="11">
        <f t="shared" si="265"/>
        <v>8.257041531207765E-4</v>
      </c>
      <c r="AI284" s="1">
        <f t="shared" si="244"/>
        <v>564718.62683568511</v>
      </c>
      <c r="AJ284" s="1">
        <f t="shared" si="245"/>
        <v>537949.47353462887</v>
      </c>
      <c r="AK284" s="1">
        <f t="shared" si="246"/>
        <v>96545.740984536998</v>
      </c>
      <c r="AL284" s="16">
        <f t="shared" si="296"/>
        <v>69.270677996231413</v>
      </c>
      <c r="AM284" s="16">
        <f t="shared" si="296"/>
        <v>31.842377220189917</v>
      </c>
      <c r="AN284" s="16">
        <f t="shared" si="296"/>
        <v>4.7582754167651142</v>
      </c>
      <c r="AO284" s="7">
        <f t="shared" si="266"/>
        <v>1.8480696231790435E-3</v>
      </c>
      <c r="AP284" s="7">
        <f t="shared" si="267"/>
        <v>2.8458883436796065E-3</v>
      </c>
      <c r="AQ284" s="7">
        <f t="shared" si="268"/>
        <v>2.0599680684604978E-3</v>
      </c>
      <c r="AR284" s="1">
        <f t="shared" si="288"/>
        <v>287881.73753771104</v>
      </c>
      <c r="AS284" s="1">
        <f t="shared" si="285"/>
        <v>279732.51793064963</v>
      </c>
      <c r="AT284" s="1">
        <f t="shared" si="286"/>
        <v>49670.081229324016</v>
      </c>
      <c r="AU284" s="1">
        <f t="shared" si="247"/>
        <v>57576.34750754221</v>
      </c>
      <c r="AV284" s="1">
        <f t="shared" si="248"/>
        <v>55946.503586129926</v>
      </c>
      <c r="AW284" s="1">
        <f t="shared" si="249"/>
        <v>9934.0162458648047</v>
      </c>
      <c r="AX284" s="7">
        <f t="shared" si="293"/>
        <v>0.66209522818160971</v>
      </c>
      <c r="AY284" s="7">
        <f t="shared" si="293"/>
        <v>0.99</v>
      </c>
      <c r="AZ284" s="7">
        <f t="shared" si="294"/>
        <v>0.99</v>
      </c>
      <c r="BA284">
        <f t="shared" si="289"/>
        <v>0.75901170574856047</v>
      </c>
      <c r="BB284">
        <f t="shared" si="290"/>
        <v>4.3837009118085787E-2</v>
      </c>
      <c r="BC284">
        <f t="shared" si="290"/>
        <v>9.801E-2</v>
      </c>
      <c r="BD284">
        <f t="shared" si="290"/>
        <v>9.801E-2</v>
      </c>
      <c r="BE284">
        <f t="shared" si="291"/>
        <v>12619.874353371019</v>
      </c>
      <c r="BF284">
        <f t="shared" si="291"/>
        <v>27416.584082382971</v>
      </c>
      <c r="BG284">
        <f t="shared" si="291"/>
        <v>4868.1646612860468</v>
      </c>
      <c r="BH284">
        <f t="shared" si="269"/>
        <v>38078.629946660869</v>
      </c>
      <c r="BI284">
        <f t="shared" si="295"/>
        <v>144377.06613962725</v>
      </c>
      <c r="BJ284">
        <f t="shared" si="295"/>
        <v>270090.14987509116</v>
      </c>
      <c r="BK284" s="7">
        <f t="shared" si="292"/>
        <v>3.2667870130820925E-2</v>
      </c>
    </row>
    <row r="285" spans="1:63">
      <c r="A285">
        <f t="shared" si="250"/>
        <v>2239</v>
      </c>
      <c r="B285" s="4">
        <f t="shared" si="270"/>
        <v>1286.5331059784141</v>
      </c>
      <c r="C285" s="4">
        <f t="shared" si="271"/>
        <v>3572.5998995004093</v>
      </c>
      <c r="D285" s="4">
        <f t="shared" si="272"/>
        <v>6809.5957787705238</v>
      </c>
      <c r="E285" s="11">
        <f t="shared" si="251"/>
        <v>7.7246592260225997E-8</v>
      </c>
      <c r="F285" s="11">
        <f t="shared" si="252"/>
        <v>1.5486238804766991E-7</v>
      </c>
      <c r="G285" s="11">
        <f t="shared" si="253"/>
        <v>3.4190971274902894E-7</v>
      </c>
      <c r="H285" s="4">
        <f t="shared" si="273"/>
        <v>288368.70840771182</v>
      </c>
      <c r="I285" s="4">
        <f t="shared" si="274"/>
        <v>280744.71253453387</v>
      </c>
      <c r="J285" s="4">
        <f t="shared" si="275"/>
        <v>49800.168815886114</v>
      </c>
      <c r="K285" s="4">
        <f t="shared" si="241"/>
        <v>224144.02479631966</v>
      </c>
      <c r="L285" s="4">
        <f t="shared" si="242"/>
        <v>78582.746580100691</v>
      </c>
      <c r="M285" s="4">
        <f t="shared" si="243"/>
        <v>7313.2342115140291</v>
      </c>
      <c r="N285" s="11">
        <f t="shared" si="254"/>
        <v>1.6914883127612246E-3</v>
      </c>
      <c r="O285" s="11">
        <f t="shared" si="255"/>
        <v>3.6182819737291538E-3</v>
      </c>
      <c r="P285" s="11">
        <f t="shared" si="256"/>
        <v>2.6186902897535891E-3</v>
      </c>
      <c r="Q285" s="4">
        <f t="shared" si="257"/>
        <v>2270.283587332648</v>
      </c>
      <c r="R285" s="4">
        <f t="shared" si="258"/>
        <v>7648.3645950286482</v>
      </c>
      <c r="S285" s="4">
        <f t="shared" si="259"/>
        <v>1784.8938222248416</v>
      </c>
      <c r="T285" s="4">
        <f t="shared" si="276"/>
        <v>7.872850004664147</v>
      </c>
      <c r="U285" s="4">
        <f t="shared" si="277"/>
        <v>27.243129624704284</v>
      </c>
      <c r="V285" s="4">
        <f t="shared" si="278"/>
        <v>35.84111991314105</v>
      </c>
      <c r="W285" s="11">
        <f t="shared" si="260"/>
        <v>-1.219247815263802E-2</v>
      </c>
      <c r="X285" s="11">
        <f t="shared" si="261"/>
        <v>-1.3228699347321071E-2</v>
      </c>
      <c r="Y285" s="11">
        <f t="shared" si="262"/>
        <v>-1.2203590333800474E-2</v>
      </c>
      <c r="Z285" s="4">
        <f t="shared" si="287"/>
        <v>976.65921247674976</v>
      </c>
      <c r="AA285" s="4">
        <f t="shared" si="279"/>
        <v>380.71778298790957</v>
      </c>
      <c r="AB285" s="4">
        <f t="shared" si="280"/>
        <v>36.09313071643173</v>
      </c>
      <c r="AC285" s="12">
        <f t="shared" si="281"/>
        <v>1.2597227207498094</v>
      </c>
      <c r="AD285" s="12">
        <f t="shared" si="282"/>
        <v>4.9296912663796926</v>
      </c>
      <c r="AE285" s="12">
        <f t="shared" si="283"/>
        <v>2.0026984238273262</v>
      </c>
      <c r="AF285" s="11">
        <f t="shared" si="263"/>
        <v>-2.9039671966837322E-3</v>
      </c>
      <c r="AG285" s="11">
        <f t="shared" si="264"/>
        <v>2.0567434751257441E-3</v>
      </c>
      <c r="AH285" s="11">
        <f t="shared" si="265"/>
        <v>8.257041531207765E-4</v>
      </c>
      <c r="AI285" s="1">
        <f t="shared" si="244"/>
        <v>565823.11165965884</v>
      </c>
      <c r="AJ285" s="1">
        <f t="shared" si="245"/>
        <v>540101.02976729593</v>
      </c>
      <c r="AK285" s="1">
        <f t="shared" si="246"/>
        <v>96825.183131948113</v>
      </c>
      <c r="AL285" s="16">
        <f t="shared" si="296"/>
        <v>69.397414861655449</v>
      </c>
      <c r="AM285" s="16">
        <f t="shared" si="296"/>
        <v>31.932090871854243</v>
      </c>
      <c r="AN285" s="16">
        <f t="shared" si="296"/>
        <v>4.7679792932303968</v>
      </c>
      <c r="AO285" s="7">
        <f t="shared" si="266"/>
        <v>1.8295889269472529E-3</v>
      </c>
      <c r="AP285" s="7">
        <f t="shared" si="267"/>
        <v>2.8174294602428102E-3</v>
      </c>
      <c r="AQ285" s="7">
        <f t="shared" si="268"/>
        <v>2.0393683877758927E-3</v>
      </c>
      <c r="AR285" s="1">
        <f t="shared" si="288"/>
        <v>288368.70840771182</v>
      </c>
      <c r="AS285" s="1">
        <f t="shared" si="285"/>
        <v>280744.71253453387</v>
      </c>
      <c r="AT285" s="1">
        <f t="shared" si="286"/>
        <v>49800.168815886114</v>
      </c>
      <c r="AU285" s="1">
        <f t="shared" si="247"/>
        <v>57673.741681542364</v>
      </c>
      <c r="AV285" s="1">
        <f t="shared" si="248"/>
        <v>56148.94250690678</v>
      </c>
      <c r="AW285" s="1">
        <f t="shared" si="249"/>
        <v>9960.0337631772236</v>
      </c>
      <c r="AX285" s="7">
        <f t="shared" si="293"/>
        <v>0.66589676053925984</v>
      </c>
      <c r="AY285" s="7">
        <f t="shared" si="293"/>
        <v>0.99</v>
      </c>
      <c r="AZ285" s="7">
        <f t="shared" si="294"/>
        <v>0.99</v>
      </c>
      <c r="BA285">
        <f t="shared" si="289"/>
        <v>0.76284162131240862</v>
      </c>
      <c r="BB285">
        <f t="shared" si="290"/>
        <v>4.4341849569668038E-2</v>
      </c>
      <c r="BC285">
        <f t="shared" si="290"/>
        <v>9.801E-2</v>
      </c>
      <c r="BD285">
        <f t="shared" si="290"/>
        <v>9.801E-2</v>
      </c>
      <c r="BE285">
        <f t="shared" si="291"/>
        <v>12786.801888814223</v>
      </c>
      <c r="BF285">
        <f t="shared" si="291"/>
        <v>27515.789275509665</v>
      </c>
      <c r="BG285">
        <f t="shared" si="291"/>
        <v>4880.9145456449978</v>
      </c>
      <c r="BH285">
        <f t="shared" si="269"/>
        <v>39322.577684517979</v>
      </c>
      <c r="BI285">
        <f t="shared" si="295"/>
        <v>146006.9783070863</v>
      </c>
      <c r="BJ285">
        <f t="shared" si="295"/>
        <v>273194.18487176002</v>
      </c>
      <c r="BK285" s="7">
        <f t="shared" si="292"/>
        <v>3.2639132171636803E-2</v>
      </c>
    </row>
    <row r="286" spans="1:63">
      <c r="A286">
        <f t="shared" si="250"/>
        <v>2240</v>
      </c>
      <c r="B286" s="4">
        <f t="shared" si="270"/>
        <v>1286.5332003896974</v>
      </c>
      <c r="C286" s="4">
        <f t="shared" si="271"/>
        <v>3572.6004250986934</v>
      </c>
      <c r="D286" s="4">
        <f t="shared" si="272"/>
        <v>6809.5979906241137</v>
      </c>
      <c r="E286" s="11">
        <f t="shared" si="251"/>
        <v>7.33842626472147E-8</v>
      </c>
      <c r="F286" s="11">
        <f t="shared" si="252"/>
        <v>1.471192686452864E-7</v>
      </c>
      <c r="G286" s="11">
        <f t="shared" si="253"/>
        <v>3.2481422711157747E-7</v>
      </c>
      <c r="H286" s="4">
        <f t="shared" si="273"/>
        <v>288849.82039965346</v>
      </c>
      <c r="I286" s="4">
        <f t="shared" si="274"/>
        <v>281750.43608990056</v>
      </c>
      <c r="J286" s="4">
        <f t="shared" si="275"/>
        <v>49929.298914775922</v>
      </c>
      <c r="K286" s="4">
        <f t="shared" si="241"/>
        <v>224517.96837591083</v>
      </c>
      <c r="L286" s="4">
        <f t="shared" si="242"/>
        <v>78864.245245707018</v>
      </c>
      <c r="M286" s="4">
        <f t="shared" si="243"/>
        <v>7332.1947908704369</v>
      </c>
      <c r="N286" s="11">
        <f t="shared" si="254"/>
        <v>1.6683183052994544E-3</v>
      </c>
      <c r="O286" s="11">
        <f t="shared" si="255"/>
        <v>3.5821942838227816E-3</v>
      </c>
      <c r="P286" s="11">
        <f t="shared" si="256"/>
        <v>2.5926394271027497E-3</v>
      </c>
      <c r="Q286" s="4">
        <f t="shared" si="257"/>
        <v>2246.3447451173893</v>
      </c>
      <c r="R286" s="4">
        <f t="shared" si="258"/>
        <v>7574.2232825978854</v>
      </c>
      <c r="S286" s="4">
        <f t="shared" si="259"/>
        <v>1767.6833963293416</v>
      </c>
      <c r="T286" s="4">
        <f t="shared" si="276"/>
        <v>7.776860452983283</v>
      </c>
      <c r="U286" s="4">
        <f t="shared" si="277"/>
        <v>26.882738453618977</v>
      </c>
      <c r="V286" s="4">
        <f t="shared" si="278"/>
        <v>35.403729568616455</v>
      </c>
      <c r="W286" s="11">
        <f t="shared" si="260"/>
        <v>-1.219247815263802E-2</v>
      </c>
      <c r="X286" s="11">
        <f t="shared" si="261"/>
        <v>-1.3228699347321071E-2</v>
      </c>
      <c r="Y286" s="11">
        <f t="shared" si="262"/>
        <v>-1.2203590333800474E-2</v>
      </c>
      <c r="Z286" s="4">
        <f t="shared" si="287"/>
        <v>952.73637542224014</v>
      </c>
      <c r="AA286" s="4">
        <f t="shared" si="279"/>
        <v>377.81623758799759</v>
      </c>
      <c r="AB286" s="4">
        <f t="shared" si="280"/>
        <v>35.775556098741056</v>
      </c>
      <c r="AC286" s="12">
        <f t="shared" si="281"/>
        <v>1.2560645272918347</v>
      </c>
      <c r="AD286" s="12">
        <f t="shared" si="282"/>
        <v>4.9398303767262037</v>
      </c>
      <c r="AE286" s="12">
        <f t="shared" si="283"/>
        <v>2.0043520602333289</v>
      </c>
      <c r="AF286" s="11">
        <f t="shared" si="263"/>
        <v>-2.9039671966837322E-3</v>
      </c>
      <c r="AG286" s="11">
        <f t="shared" si="264"/>
        <v>2.0567434751257441E-3</v>
      </c>
      <c r="AH286" s="11">
        <f t="shared" si="265"/>
        <v>8.257041531207765E-4</v>
      </c>
      <c r="AI286" s="1">
        <f t="shared" si="244"/>
        <v>566914.54217523534</v>
      </c>
      <c r="AJ286" s="1">
        <f t="shared" si="245"/>
        <v>542239.86929747311</v>
      </c>
      <c r="AK286" s="1">
        <f t="shared" si="246"/>
        <v>97102.698581930526</v>
      </c>
      <c r="AL286" s="16">
        <f t="shared" si="296"/>
        <v>69.523113916027199</v>
      </c>
      <c r="AM286" s="16">
        <f t="shared" si="296"/>
        <v>32.021157621268259</v>
      </c>
      <c r="AN286" s="16">
        <f t="shared" si="296"/>
        <v>4.7776057228121394</v>
      </c>
      <c r="AO286" s="7">
        <f t="shared" si="266"/>
        <v>1.8112930376777804E-3</v>
      </c>
      <c r="AP286" s="7">
        <f t="shared" si="267"/>
        <v>2.7892551656403821E-3</v>
      </c>
      <c r="AQ286" s="7">
        <f t="shared" si="268"/>
        <v>2.018974703898134E-3</v>
      </c>
      <c r="AR286" s="1">
        <f t="shared" si="288"/>
        <v>288849.82039965346</v>
      </c>
      <c r="AS286" s="1">
        <f t="shared" si="285"/>
        <v>281750.43608990056</v>
      </c>
      <c r="AT286" s="1">
        <f t="shared" si="286"/>
        <v>49929.298914775922</v>
      </c>
      <c r="AU286" s="1">
        <f t="shared" si="247"/>
        <v>57769.964079930694</v>
      </c>
      <c r="AV286" s="1">
        <f t="shared" si="248"/>
        <v>56350.087217980115</v>
      </c>
      <c r="AW286" s="1">
        <f t="shared" si="249"/>
        <v>9985.8597829551854</v>
      </c>
      <c r="AX286" s="7">
        <f t="shared" si="293"/>
        <v>0.66967056039595729</v>
      </c>
      <c r="AY286" s="7">
        <f t="shared" si="293"/>
        <v>0.99</v>
      </c>
      <c r="AZ286" s="7">
        <f t="shared" si="294"/>
        <v>0.99</v>
      </c>
      <c r="BA286">
        <f t="shared" si="289"/>
        <v>0.76663527977439283</v>
      </c>
      <c r="BB286">
        <f t="shared" si="290"/>
        <v>4.4845865946103548E-2</v>
      </c>
      <c r="BC286">
        <f t="shared" si="290"/>
        <v>9.801E-2</v>
      </c>
      <c r="BD286">
        <f t="shared" si="290"/>
        <v>9.801E-2</v>
      </c>
      <c r="BE286">
        <f t="shared" si="291"/>
        <v>12953.720324198945</v>
      </c>
      <c r="BF286">
        <f t="shared" si="291"/>
        <v>27614.360241171154</v>
      </c>
      <c r="BG286">
        <f t="shared" si="291"/>
        <v>4893.5705866371882</v>
      </c>
      <c r="BH286">
        <f t="shared" si="269"/>
        <v>40606.032494892417</v>
      </c>
      <c r="BI286">
        <f t="shared" si="295"/>
        <v>147655.34351288169</v>
      </c>
      <c r="BJ286">
        <f t="shared" si="295"/>
        <v>276333.96271577518</v>
      </c>
      <c r="BK286" s="7">
        <f t="shared" si="292"/>
        <v>3.2610728020441931E-2</v>
      </c>
    </row>
    <row r="287" spans="1:63">
      <c r="A287">
        <f t="shared" si="250"/>
        <v>2241</v>
      </c>
      <c r="B287" s="4">
        <f t="shared" si="270"/>
        <v>1286.5332900804233</v>
      </c>
      <c r="C287" s="4">
        <f t="shared" si="271"/>
        <v>3572.6009244171369</v>
      </c>
      <c r="D287" s="4">
        <f t="shared" si="272"/>
        <v>6809.6000918857071</v>
      </c>
      <c r="E287" s="11">
        <f t="shared" si="251"/>
        <v>6.971504951485396E-8</v>
      </c>
      <c r="F287" s="11">
        <f t="shared" si="252"/>
        <v>1.3976330521302209E-7</v>
      </c>
      <c r="G287" s="11">
        <f t="shared" si="253"/>
        <v>3.0857351575599857E-7</v>
      </c>
      <c r="H287" s="4">
        <f t="shared" si="273"/>
        <v>289325.14116512699</v>
      </c>
      <c r="I287" s="4">
        <f t="shared" si="274"/>
        <v>282749.6926486225</v>
      </c>
      <c r="J287" s="4">
        <f t="shared" si="275"/>
        <v>50057.474819559269</v>
      </c>
      <c r="K287" s="4">
        <f t="shared" si="241"/>
        <v>224887.41130596068</v>
      </c>
      <c r="L287" s="4">
        <f t="shared" si="242"/>
        <v>79143.934245819124</v>
      </c>
      <c r="M287" s="4">
        <f t="shared" si="243"/>
        <v>7351.0153524591797</v>
      </c>
      <c r="N287" s="11">
        <f t="shared" si="254"/>
        <v>1.6454938227095095E-3</v>
      </c>
      <c r="O287" s="11">
        <f t="shared" si="255"/>
        <v>3.5464613810822776E-3</v>
      </c>
      <c r="P287" s="11">
        <f t="shared" si="256"/>
        <v>2.5668387332231646E-3</v>
      </c>
      <c r="Q287" s="4">
        <f t="shared" si="257"/>
        <v>2222.6076696174632</v>
      </c>
      <c r="R287" s="4">
        <f t="shared" si="258"/>
        <v>7500.53355343978</v>
      </c>
      <c r="S287" s="4">
        <f t="shared" si="259"/>
        <v>1750.5938386563901</v>
      </c>
      <c r="T287" s="4">
        <f t="shared" si="276"/>
        <v>7.6820412518141694</v>
      </c>
      <c r="U287" s="4">
        <f t="shared" si="277"/>
        <v>26.527114788983383</v>
      </c>
      <c r="V287" s="4">
        <f t="shared" si="278"/>
        <v>34.971676956672404</v>
      </c>
      <c r="W287" s="11">
        <f t="shared" si="260"/>
        <v>-1.219247815263802E-2</v>
      </c>
      <c r="X287" s="11">
        <f t="shared" si="261"/>
        <v>-1.3228699347321071E-2</v>
      </c>
      <c r="Y287" s="11">
        <f t="shared" si="262"/>
        <v>-1.2203590333800474E-2</v>
      </c>
      <c r="Z287" s="4">
        <f t="shared" si="287"/>
        <v>929.33571488413929</v>
      </c>
      <c r="AA287" s="4">
        <f t="shared" si="279"/>
        <v>374.92332086572026</v>
      </c>
      <c r="AB287" s="4">
        <f t="shared" si="280"/>
        <v>35.45985376511873</v>
      </c>
      <c r="AC287" s="12">
        <f t="shared" si="281"/>
        <v>1.2524169571076611</v>
      </c>
      <c r="AD287" s="12">
        <f t="shared" si="282"/>
        <v>4.9499903406217634</v>
      </c>
      <c r="AE287" s="12">
        <f t="shared" si="283"/>
        <v>2.0060070620537798</v>
      </c>
      <c r="AF287" s="11">
        <f t="shared" si="263"/>
        <v>-2.9039671966837322E-3</v>
      </c>
      <c r="AG287" s="11">
        <f t="shared" si="264"/>
        <v>2.0567434751257441E-3</v>
      </c>
      <c r="AH287" s="11">
        <f t="shared" si="265"/>
        <v>8.257041531207765E-4</v>
      </c>
      <c r="AI287" s="1">
        <f t="shared" si="244"/>
        <v>567993.05203764257</v>
      </c>
      <c r="AJ287" s="1">
        <f t="shared" si="245"/>
        <v>544365.9695857059</v>
      </c>
      <c r="AK287" s="1">
        <f t="shared" si="246"/>
        <v>97378.288506692668</v>
      </c>
      <c r="AL287" s="16">
        <f t="shared" si="296"/>
        <v>69.647781380899048</v>
      </c>
      <c r="AM287" s="16">
        <f t="shared" si="296"/>
        <v>32.109579648780119</v>
      </c>
      <c r="AN287" s="16">
        <f t="shared" si="296"/>
        <v>4.7871551292607011</v>
      </c>
      <c r="AO287" s="7">
        <f t="shared" si="266"/>
        <v>1.7931801073010026E-3</v>
      </c>
      <c r="AP287" s="7">
        <f t="shared" si="267"/>
        <v>2.7613626139839781E-3</v>
      </c>
      <c r="AQ287" s="7">
        <f t="shared" si="268"/>
        <v>1.9987849568591527E-3</v>
      </c>
      <c r="AR287" s="1">
        <f t="shared" si="288"/>
        <v>289325.14116512699</v>
      </c>
      <c r="AS287" s="1">
        <f t="shared" si="285"/>
        <v>282749.6926486225</v>
      </c>
      <c r="AT287" s="1">
        <f t="shared" si="286"/>
        <v>50057.474819559269</v>
      </c>
      <c r="AU287" s="1">
        <f t="shared" si="247"/>
        <v>57865.028233025398</v>
      </c>
      <c r="AV287" s="1">
        <f t="shared" si="248"/>
        <v>56549.938529724503</v>
      </c>
      <c r="AW287" s="1">
        <f t="shared" si="249"/>
        <v>10011.494963911855</v>
      </c>
      <c r="AX287" s="7">
        <f t="shared" si="293"/>
        <v>0.6734163381216306</v>
      </c>
      <c r="AY287" s="7">
        <f t="shared" si="293"/>
        <v>0.99</v>
      </c>
      <c r="AZ287" s="7">
        <f t="shared" si="294"/>
        <v>0.99</v>
      </c>
      <c r="BA287">
        <f t="shared" si="289"/>
        <v>0.77039235989358379</v>
      </c>
      <c r="BB287">
        <f t="shared" si="290"/>
        <v>4.5348956444914629E-2</v>
      </c>
      <c r="BC287">
        <f t="shared" si="290"/>
        <v>9.801E-2</v>
      </c>
      <c r="BD287">
        <f t="shared" si="290"/>
        <v>9.801E-2</v>
      </c>
      <c r="BE287">
        <f t="shared" si="291"/>
        <v>13120.593225116121</v>
      </c>
      <c r="BF287">
        <f t="shared" si="291"/>
        <v>27712.29737649149</v>
      </c>
      <c r="BG287">
        <f t="shared" si="291"/>
        <v>4906.133107065004</v>
      </c>
      <c r="BH287">
        <f t="shared" si="269"/>
        <v>41930.224776572584</v>
      </c>
      <c r="BI287">
        <f t="shared" si="295"/>
        <v>149322.37081213261</v>
      </c>
      <c r="BJ287">
        <f t="shared" si="295"/>
        <v>279509.89532907767</v>
      </c>
      <c r="BK287" s="7">
        <f t="shared" si="292"/>
        <v>3.2582648610478077E-2</v>
      </c>
    </row>
    <row r="288" spans="1:63">
      <c r="A288">
        <f t="shared" si="250"/>
        <v>2242</v>
      </c>
      <c r="B288" s="4">
        <f t="shared" si="270"/>
        <v>1286.5333752866186</v>
      </c>
      <c r="C288" s="4">
        <f t="shared" si="271"/>
        <v>3572.6013987697247</v>
      </c>
      <c r="D288" s="4">
        <f t="shared" si="272"/>
        <v>6809.6020880848364</v>
      </c>
      <c r="E288" s="11">
        <f t="shared" si="251"/>
        <v>6.6229297039111266E-8</v>
      </c>
      <c r="F288" s="11">
        <f t="shared" si="252"/>
        <v>1.3277513995237097E-7</v>
      </c>
      <c r="G288" s="11">
        <f t="shared" si="253"/>
        <v>2.9314483996819865E-7</v>
      </c>
      <c r="H288" s="4">
        <f t="shared" si="273"/>
        <v>289794.74500049825</v>
      </c>
      <c r="I288" s="4">
        <f t="shared" si="274"/>
        <v>283742.48716897791</v>
      </c>
      <c r="J288" s="4">
        <f t="shared" si="275"/>
        <v>50184.699918462728</v>
      </c>
      <c r="K288" s="4">
        <f t="shared" si="241"/>
        <v>225252.41129942451</v>
      </c>
      <c r="L288" s="4">
        <f t="shared" si="242"/>
        <v>79421.814946019062</v>
      </c>
      <c r="M288" s="4">
        <f t="shared" si="243"/>
        <v>7369.6963889085191</v>
      </c>
      <c r="N288" s="11">
        <f t="shared" si="254"/>
        <v>1.6230343501408839E-3</v>
      </c>
      <c r="O288" s="11">
        <f t="shared" si="255"/>
        <v>3.5110801964537419E-3</v>
      </c>
      <c r="P288" s="11">
        <f t="shared" si="256"/>
        <v>2.5412865507197235E-3</v>
      </c>
      <c r="Q288" s="4">
        <f t="shared" si="257"/>
        <v>2199.0721056386528</v>
      </c>
      <c r="R288" s="4">
        <f t="shared" si="258"/>
        <v>7427.2988336354183</v>
      </c>
      <c r="S288" s="4">
        <f t="shared" si="259"/>
        <v>1733.6252865380748</v>
      </c>
      <c r="T288" s="4">
        <f t="shared" si="276"/>
        <v>7.5883781316837613</v>
      </c>
      <c r="U288" s="4">
        <f t="shared" si="277"/>
        <v>26.176195562888047</v>
      </c>
      <c r="V288" s="4">
        <f t="shared" si="278"/>
        <v>34.544896937807167</v>
      </c>
      <c r="W288" s="11">
        <f t="shared" si="260"/>
        <v>-1.219247815263802E-2</v>
      </c>
      <c r="X288" s="11">
        <f t="shared" si="261"/>
        <v>-1.3228699347321071E-2</v>
      </c>
      <c r="Y288" s="11">
        <f t="shared" si="262"/>
        <v>-1.2203590333800474E-2</v>
      </c>
      <c r="Z288" s="4">
        <f t="shared" si="287"/>
        <v>906.4486164183802</v>
      </c>
      <c r="AA288" s="4">
        <f t="shared" si="279"/>
        <v>372.03930523581994</v>
      </c>
      <c r="AB288" s="4">
        <f t="shared" si="280"/>
        <v>35.146032313821927</v>
      </c>
      <c r="AC288" s="12">
        <f t="shared" si="281"/>
        <v>1.2487799793476499</v>
      </c>
      <c r="AD288" s="12">
        <f t="shared" si="282"/>
        <v>4.9601712009567729</v>
      </c>
      <c r="AE288" s="12">
        <f t="shared" si="283"/>
        <v>2.0076634304161072</v>
      </c>
      <c r="AF288" s="11">
        <f t="shared" si="263"/>
        <v>-2.9039671966837322E-3</v>
      </c>
      <c r="AG288" s="11">
        <f t="shared" si="264"/>
        <v>2.0567434751257441E-3</v>
      </c>
      <c r="AH288" s="11">
        <f t="shared" si="265"/>
        <v>8.257041531207765E-4</v>
      </c>
      <c r="AI288" s="1">
        <f t="shared" si="244"/>
        <v>569058.77506690379</v>
      </c>
      <c r="AJ288" s="1">
        <f t="shared" si="245"/>
        <v>546479.31115685985</v>
      </c>
      <c r="AK288" s="1">
        <f t="shared" si="246"/>
        <v>97651.954619935263</v>
      </c>
      <c r="AL288" s="16">
        <f t="shared" si="296"/>
        <v>69.771423486828013</v>
      </c>
      <c r="AM288" s="16">
        <f t="shared" si="296"/>
        <v>32.197359179645069</v>
      </c>
      <c r="AN288" s="16">
        <f t="shared" si="296"/>
        <v>4.7966279379826338</v>
      </c>
      <c r="AO288" s="7">
        <f t="shared" si="266"/>
        <v>1.7752483062279925E-3</v>
      </c>
      <c r="AP288" s="7">
        <f t="shared" si="267"/>
        <v>2.7337489878441383E-3</v>
      </c>
      <c r="AQ288" s="7">
        <f t="shared" si="268"/>
        <v>1.978797107290561E-3</v>
      </c>
      <c r="AR288" s="1">
        <f t="shared" si="288"/>
        <v>289794.74500049825</v>
      </c>
      <c r="AS288" s="1">
        <f t="shared" si="285"/>
        <v>283742.48716897791</v>
      </c>
      <c r="AT288" s="1">
        <f t="shared" si="286"/>
        <v>50184.699918462728</v>
      </c>
      <c r="AU288" s="1">
        <f t="shared" si="247"/>
        <v>57958.949000099652</v>
      </c>
      <c r="AV288" s="1">
        <f t="shared" si="248"/>
        <v>56748.497433795586</v>
      </c>
      <c r="AW288" s="1">
        <f t="shared" si="249"/>
        <v>10036.939983692546</v>
      </c>
      <c r="AX288" s="7">
        <f t="shared" si="293"/>
        <v>0.67713412681537266</v>
      </c>
      <c r="AY288" s="7">
        <f t="shared" si="293"/>
        <v>0.99</v>
      </c>
      <c r="AZ288" s="7">
        <f t="shared" si="294"/>
        <v>0.99</v>
      </c>
      <c r="BA288">
        <f t="shared" si="289"/>
        <v>0.77411273778658929</v>
      </c>
      <c r="BB288">
        <f t="shared" si="290"/>
        <v>4.5851062569801725E-2</v>
      </c>
      <c r="BC288">
        <f t="shared" si="290"/>
        <v>9.801E-2</v>
      </c>
      <c r="BD288">
        <f t="shared" si="290"/>
        <v>9.801E-2</v>
      </c>
      <c r="BE288">
        <f t="shared" si="291"/>
        <v>13287.396985417581</v>
      </c>
      <c r="BF288">
        <f t="shared" si="291"/>
        <v>27809.601167431523</v>
      </c>
      <c r="BG288">
        <f t="shared" si="291"/>
        <v>4918.6024390085322</v>
      </c>
      <c r="BH288">
        <f t="shared" si="269"/>
        <v>43296.422556626014</v>
      </c>
      <c r="BI288">
        <f t="shared" si="295"/>
        <v>151008.27162293205</v>
      </c>
      <c r="BJ288">
        <f t="shared" si="295"/>
        <v>282722.399363067</v>
      </c>
      <c r="BK288" s="7">
        <f t="shared" si="292"/>
        <v>3.2554901620107629E-2</v>
      </c>
    </row>
    <row r="289" spans="1:63">
      <c r="A289">
        <f t="shared" si="250"/>
        <v>2243</v>
      </c>
      <c r="B289" s="4">
        <f t="shared" si="270"/>
        <v>1286.5334562325097</v>
      </c>
      <c r="C289" s="4">
        <f t="shared" si="271"/>
        <v>3572.6018494047426</v>
      </c>
      <c r="D289" s="4">
        <f t="shared" si="272"/>
        <v>6809.6039844745646</v>
      </c>
      <c r="E289" s="11">
        <f t="shared" si="251"/>
        <v>6.2917832187155696E-8</v>
      </c>
      <c r="F289" s="11">
        <f t="shared" si="252"/>
        <v>1.2613638295475242E-7</v>
      </c>
      <c r="G289" s="11">
        <f t="shared" si="253"/>
        <v>2.7848759796978869E-7</v>
      </c>
      <c r="H289" s="4">
        <f t="shared" si="273"/>
        <v>290258.69349060772</v>
      </c>
      <c r="I289" s="4">
        <f t="shared" si="274"/>
        <v>284728.82548983063</v>
      </c>
      <c r="J289" s="4">
        <f t="shared" si="275"/>
        <v>50310.977689386964</v>
      </c>
      <c r="K289" s="4">
        <f t="shared" si="241"/>
        <v>225613.01619050201</v>
      </c>
      <c r="L289" s="4">
        <f t="shared" si="242"/>
        <v>79697.88895935085</v>
      </c>
      <c r="M289" s="4">
        <f t="shared" si="243"/>
        <v>7388.2384062410356</v>
      </c>
      <c r="N289" s="11">
        <f t="shared" si="254"/>
        <v>1.6008924787853651E-3</v>
      </c>
      <c r="O289" s="11">
        <f t="shared" si="255"/>
        <v>3.4760476516362271E-3</v>
      </c>
      <c r="P289" s="11">
        <f t="shared" si="256"/>
        <v>2.5159811685624422E-3</v>
      </c>
      <c r="Q289" s="4">
        <f t="shared" si="257"/>
        <v>2175.7376585704587</v>
      </c>
      <c r="R289" s="4">
        <f t="shared" si="258"/>
        <v>7354.5223688847591</v>
      </c>
      <c r="S289" s="4">
        <f t="shared" si="259"/>
        <v>1716.7778511875156</v>
      </c>
      <c r="T289" s="4">
        <f t="shared" si="276"/>
        <v>7.495856997099251</v>
      </c>
      <c r="U289" s="4">
        <f t="shared" si="277"/>
        <v>25.829918541729921</v>
      </c>
      <c r="V289" s="4">
        <f t="shared" si="278"/>
        <v>34.123325167454809</v>
      </c>
      <c r="W289" s="11">
        <f t="shared" si="260"/>
        <v>-1.219247815263802E-2</v>
      </c>
      <c r="X289" s="11">
        <f t="shared" si="261"/>
        <v>-1.3228699347321071E-2</v>
      </c>
      <c r="Y289" s="11">
        <f t="shared" si="262"/>
        <v>-1.2203590333800474E-2</v>
      </c>
      <c r="Z289" s="4">
        <f t="shared" si="287"/>
        <v>884.06567352890215</v>
      </c>
      <c r="AA289" s="4">
        <f t="shared" si="279"/>
        <v>369.16445590905261</v>
      </c>
      <c r="AB289" s="4">
        <f t="shared" si="280"/>
        <v>34.834099829315974</v>
      </c>
      <c r="AC289" s="12">
        <f t="shared" si="281"/>
        <v>1.245153563251749</v>
      </c>
      <c r="AD289" s="12">
        <f t="shared" si="282"/>
        <v>4.9703730007098477</v>
      </c>
      <c r="AE289" s="12">
        <f t="shared" si="283"/>
        <v>2.0093211664486703</v>
      </c>
      <c r="AF289" s="11">
        <f t="shared" si="263"/>
        <v>-2.9039671966837322E-3</v>
      </c>
      <c r="AG289" s="11">
        <f t="shared" si="264"/>
        <v>2.0567434751257441E-3</v>
      </c>
      <c r="AH289" s="11">
        <f t="shared" si="265"/>
        <v>8.257041531207765E-4</v>
      </c>
      <c r="AI289" s="1">
        <f t="shared" si="244"/>
        <v>570111.84656031302</v>
      </c>
      <c r="AJ289" s="1">
        <f t="shared" si="245"/>
        <v>548579.87747496949</v>
      </c>
      <c r="AK289" s="1">
        <f t="shared" si="246"/>
        <v>97923.699141634279</v>
      </c>
      <c r="AL289" s="16">
        <f t="shared" si="296"/>
        <v>69.894046472182438</v>
      </c>
      <c r="AM289" s="16">
        <f t="shared" si="296"/>
        <v>32.284498482732992</v>
      </c>
      <c r="AN289" s="16">
        <f t="shared" si="296"/>
        <v>4.8060245759361786</v>
      </c>
      <c r="AO289" s="7">
        <f t="shared" si="266"/>
        <v>1.7574958231657127E-3</v>
      </c>
      <c r="AP289" s="7">
        <f t="shared" si="267"/>
        <v>2.706411497965697E-3</v>
      </c>
      <c r="AQ289" s="7">
        <f t="shared" si="268"/>
        <v>1.9590091362176555E-3</v>
      </c>
      <c r="AR289" s="1">
        <f t="shared" si="288"/>
        <v>290258.69349060772</v>
      </c>
      <c r="AS289" s="1">
        <f t="shared" si="285"/>
        <v>284728.82548983063</v>
      </c>
      <c r="AT289" s="1">
        <f t="shared" si="286"/>
        <v>50310.977689386964</v>
      </c>
      <c r="AU289" s="1">
        <f t="shared" si="247"/>
        <v>58051.738698121546</v>
      </c>
      <c r="AV289" s="1">
        <f t="shared" si="248"/>
        <v>56945.765097966127</v>
      </c>
      <c r="AW289" s="1">
        <f t="shared" si="249"/>
        <v>10062.195537877393</v>
      </c>
      <c r="AX289" s="7">
        <f t="shared" si="293"/>
        <v>0.68082338185784674</v>
      </c>
      <c r="AY289" s="7">
        <f t="shared" si="293"/>
        <v>0.99</v>
      </c>
      <c r="AZ289" s="7">
        <f t="shared" si="294"/>
        <v>0.99</v>
      </c>
      <c r="BA289">
        <f t="shared" si="289"/>
        <v>0.77779595850377814</v>
      </c>
      <c r="BB289">
        <f t="shared" si="290"/>
        <v>4.6352047728435541E-2</v>
      </c>
      <c r="BC289">
        <f t="shared" si="290"/>
        <v>9.801E-2</v>
      </c>
      <c r="BD289">
        <f t="shared" si="290"/>
        <v>9.801E-2</v>
      </c>
      <c r="BE289">
        <f t="shared" si="291"/>
        <v>13454.084814269992</v>
      </c>
      <c r="BF289">
        <f t="shared" si="291"/>
        <v>27906.272186258302</v>
      </c>
      <c r="BG289">
        <f t="shared" si="291"/>
        <v>4930.9789233368165</v>
      </c>
      <c r="BH289">
        <f t="shared" si="269"/>
        <v>44705.933333459587</v>
      </c>
      <c r="BI289">
        <f t="shared" si="295"/>
        <v>152713.25975346699</v>
      </c>
      <c r="BJ289">
        <f t="shared" si="295"/>
        <v>285971.89625422942</v>
      </c>
      <c r="BK289" s="7">
        <f t="shared" si="292"/>
        <v>3.2527463589018452E-2</v>
      </c>
    </row>
    <row r="290" spans="1:63">
      <c r="A290">
        <f t="shared" si="250"/>
        <v>2244</v>
      </c>
      <c r="B290" s="4">
        <f t="shared" si="270"/>
        <v>1286.533533131111</v>
      </c>
      <c r="C290" s="4">
        <f t="shared" si="271"/>
        <v>3572.6022775080637</v>
      </c>
      <c r="D290" s="4">
        <f t="shared" si="272"/>
        <v>6809.6057860453084</v>
      </c>
      <c r="E290" s="11">
        <f t="shared" si="251"/>
        <v>5.9771940577797908E-8</v>
      </c>
      <c r="F290" s="11">
        <f t="shared" si="252"/>
        <v>1.1982956380701481E-7</v>
      </c>
      <c r="G290" s="11">
        <f t="shared" si="253"/>
        <v>2.6456321807129922E-7</v>
      </c>
      <c r="H290" s="4">
        <f t="shared" si="273"/>
        <v>290717.07209348679</v>
      </c>
      <c r="I290" s="4">
        <f t="shared" si="274"/>
        <v>285708.71430571808</v>
      </c>
      <c r="J290" s="4">
        <f t="shared" si="275"/>
        <v>50436.311695204582</v>
      </c>
      <c r="K290" s="4">
        <f t="shared" si="241"/>
        <v>225969.29237122319</v>
      </c>
      <c r="L290" s="4">
        <f t="shared" si="242"/>
        <v>79972.158139305568</v>
      </c>
      <c r="M290" s="4">
        <f t="shared" si="243"/>
        <v>7406.6419231729951</v>
      </c>
      <c r="N290" s="11">
        <f t="shared" si="254"/>
        <v>1.5791472794297601E-3</v>
      </c>
      <c r="O290" s="11">
        <f t="shared" si="255"/>
        <v>3.4413606625716131E-3</v>
      </c>
      <c r="P290" s="11">
        <f t="shared" si="256"/>
        <v>2.4909208284904505E-3</v>
      </c>
      <c r="Q290" s="4">
        <f t="shared" si="257"/>
        <v>2152.6040725312137</v>
      </c>
      <c r="R290" s="4">
        <f t="shared" si="258"/>
        <v>7282.2072276071285</v>
      </c>
      <c r="S290" s="4">
        <f t="shared" si="259"/>
        <v>1700.0516181583212</v>
      </c>
      <c r="T290" s="4">
        <f t="shared" si="276"/>
        <v>7.4044639244268193</v>
      </c>
      <c r="U290" s="4">
        <f t="shared" si="277"/>
        <v>25.48822231517558</v>
      </c>
      <c r="V290" s="4">
        <f t="shared" si="278"/>
        <v>33.706898086284127</v>
      </c>
      <c r="W290" s="11">
        <f t="shared" si="260"/>
        <v>-1.219247815263802E-2</v>
      </c>
      <c r="X290" s="11">
        <f t="shared" si="261"/>
        <v>-1.3228699347321071E-2</v>
      </c>
      <c r="Y290" s="11">
        <f t="shared" si="262"/>
        <v>-1.2203590333800474E-2</v>
      </c>
      <c r="Z290" s="4">
        <f t="shared" si="287"/>
        <v>862.17912117409105</v>
      </c>
      <c r="AA290" s="4">
        <f t="shared" si="279"/>
        <v>366.29903096064191</v>
      </c>
      <c r="AB290" s="4">
        <f t="shared" si="280"/>
        <v>34.524063889098741</v>
      </c>
      <c r="AC290" s="12">
        <f t="shared" si="281"/>
        <v>1.241537678149232</v>
      </c>
      <c r="AD290" s="12">
        <f t="shared" si="282"/>
        <v>4.980595782947999</v>
      </c>
      <c r="AE290" s="12">
        <f t="shared" si="283"/>
        <v>2.0109802712807605</v>
      </c>
      <c r="AF290" s="11">
        <f t="shared" si="263"/>
        <v>-2.9039671966837322E-3</v>
      </c>
      <c r="AG290" s="11">
        <f t="shared" si="264"/>
        <v>2.0567434751257441E-3</v>
      </c>
      <c r="AH290" s="11">
        <f t="shared" si="265"/>
        <v>8.257041531207765E-4</v>
      </c>
      <c r="AI290" s="1">
        <f t="shared" si="244"/>
        <v>571152.40060240321</v>
      </c>
      <c r="AJ290" s="1">
        <f t="shared" si="245"/>
        <v>550667.65482543875</v>
      </c>
      <c r="AK290" s="1">
        <f t="shared" si="246"/>
        <v>98193.524765348237</v>
      </c>
      <c r="AL290" s="16">
        <f t="shared" si="296"/>
        <v>70.015656581974056</v>
      </c>
      <c r="AM290" s="16">
        <f t="shared" si="296"/>
        <v>32.370999869253723</v>
      </c>
      <c r="AN290" s="16">
        <f t="shared" si="296"/>
        <v>4.8153454715287927</v>
      </c>
      <c r="AO290" s="7">
        <f t="shared" si="266"/>
        <v>1.7399208649340554E-3</v>
      </c>
      <c r="AP290" s="7">
        <f t="shared" si="267"/>
        <v>2.6793473829860399E-3</v>
      </c>
      <c r="AQ290" s="7">
        <f t="shared" si="268"/>
        <v>1.9394190448554789E-3</v>
      </c>
      <c r="AR290" s="1">
        <f t="shared" si="288"/>
        <v>290717.07209348679</v>
      </c>
      <c r="AS290" s="1">
        <f t="shared" si="285"/>
        <v>285708.71430571808</v>
      </c>
      <c r="AT290" s="1">
        <f t="shared" si="286"/>
        <v>50436.311695204582</v>
      </c>
      <c r="AU290" s="1">
        <f t="shared" si="247"/>
        <v>58143.414418697357</v>
      </c>
      <c r="AV290" s="1">
        <f t="shared" si="248"/>
        <v>57141.742861143619</v>
      </c>
      <c r="AW290" s="1">
        <f t="shared" si="249"/>
        <v>10087.262339040917</v>
      </c>
      <c r="AX290" s="7">
        <f t="shared" si="293"/>
        <v>0.68448470487475199</v>
      </c>
      <c r="AY290" s="7">
        <f t="shared" si="293"/>
        <v>0.99</v>
      </c>
      <c r="AZ290" s="7">
        <f t="shared" si="294"/>
        <v>0.99</v>
      </c>
      <c r="BA290">
        <f t="shared" si="289"/>
        <v>0.78144224347793301</v>
      </c>
      <c r="BB290">
        <f t="shared" si="290"/>
        <v>4.6851931120747634E-2</v>
      </c>
      <c r="BC290">
        <f t="shared" si="290"/>
        <v>9.801E-2</v>
      </c>
      <c r="BD290">
        <f t="shared" si="290"/>
        <v>9.801E-2</v>
      </c>
      <c r="BE290">
        <f t="shared" si="291"/>
        <v>13620.656237349467</v>
      </c>
      <c r="BF290">
        <f t="shared" si="291"/>
        <v>28002.31108910343</v>
      </c>
      <c r="BG290">
        <f t="shared" si="291"/>
        <v>4943.2629092470015</v>
      </c>
      <c r="BH290">
        <f t="shared" si="269"/>
        <v>46160.103952176782</v>
      </c>
      <c r="BI290">
        <f t="shared" si="295"/>
        <v>154437.55142942365</v>
      </c>
      <c r="BJ290">
        <f t="shared" si="295"/>
        <v>289258.81228031771</v>
      </c>
      <c r="BK290" s="7">
        <f t="shared" si="292"/>
        <v>3.2500369856008876E-2</v>
      </c>
    </row>
    <row r="291" spans="1:63">
      <c r="A291">
        <f t="shared" si="250"/>
        <v>2245</v>
      </c>
      <c r="B291" s="4">
        <f t="shared" si="270"/>
        <v>1286.5336061847865</v>
      </c>
      <c r="C291" s="4">
        <f t="shared" si="271"/>
        <v>3572.6026842062679</v>
      </c>
      <c r="D291" s="4">
        <f t="shared" si="272"/>
        <v>6809.6074975379679</v>
      </c>
      <c r="E291" s="11">
        <f t="shared" si="251"/>
        <v>5.6783343548908008E-8</v>
      </c>
      <c r="F291" s="11">
        <f t="shared" si="252"/>
        <v>1.1383808561666407E-7</v>
      </c>
      <c r="G291" s="11">
        <f t="shared" si="253"/>
        <v>2.5133505716773427E-7</v>
      </c>
      <c r="H291" s="4">
        <f t="shared" si="273"/>
        <v>291169.91942885</v>
      </c>
      <c r="I291" s="4">
        <f t="shared" si="274"/>
        <v>286682.16114278167</v>
      </c>
      <c r="J291" s="4">
        <f t="shared" si="275"/>
        <v>50560.705579321664</v>
      </c>
      <c r="K291" s="4">
        <f t="shared" si="241"/>
        <v>226321.26982855421</v>
      </c>
      <c r="L291" s="4">
        <f t="shared" si="242"/>
        <v>80244.624573044115</v>
      </c>
      <c r="M291" s="4">
        <f t="shared" si="243"/>
        <v>7424.9074704528894</v>
      </c>
      <c r="N291" s="11">
        <f t="shared" si="254"/>
        <v>1.5576340202578809E-3</v>
      </c>
      <c r="O291" s="11">
        <f t="shared" si="255"/>
        <v>3.4070161425920897E-3</v>
      </c>
      <c r="P291" s="11">
        <f t="shared" si="256"/>
        <v>2.4661037308617573E-3</v>
      </c>
      <c r="Q291" s="4">
        <f t="shared" si="257"/>
        <v>2129.6707036655644</v>
      </c>
      <c r="R291" s="4">
        <f t="shared" si="258"/>
        <v>7210.3563040634617</v>
      </c>
      <c r="S291" s="4">
        <f t="shared" si="259"/>
        <v>1683.4466478143797</v>
      </c>
      <c r="T291" s="4">
        <f t="shared" si="276"/>
        <v>7.3141851597962493</v>
      </c>
      <c r="U291" s="4">
        <f t="shared" si="277"/>
        <v>25.151046285270443</v>
      </c>
      <c r="V291" s="4">
        <f t="shared" si="278"/>
        <v>33.295552910615953</v>
      </c>
      <c r="W291" s="11">
        <f t="shared" si="260"/>
        <v>-1.219247815263802E-2</v>
      </c>
      <c r="X291" s="11">
        <f t="shared" si="261"/>
        <v>-1.3228699347321071E-2</v>
      </c>
      <c r="Y291" s="11">
        <f t="shared" si="262"/>
        <v>-1.2203590333800474E-2</v>
      </c>
      <c r="Z291" s="4">
        <f t="shared" si="287"/>
        <v>840.77824753416223</v>
      </c>
      <c r="AA291" s="4">
        <f t="shared" si="279"/>
        <v>363.44328140146871</v>
      </c>
      <c r="AB291" s="4">
        <f t="shared" si="280"/>
        <v>34.215931570810973</v>
      </c>
      <c r="AC291" s="12">
        <f t="shared" si="281"/>
        <v>1.2379322934584398</v>
      </c>
      <c r="AD291" s="12">
        <f t="shared" si="282"/>
        <v>4.9908395908268162</v>
      </c>
      <c r="AE291" s="12">
        <f t="shared" si="283"/>
        <v>2.0126407460426008</v>
      </c>
      <c r="AF291" s="11">
        <f t="shared" si="263"/>
        <v>-2.9039671966837322E-3</v>
      </c>
      <c r="AG291" s="11">
        <f t="shared" si="264"/>
        <v>2.0567434751257441E-3</v>
      </c>
      <c r="AH291" s="11">
        <f t="shared" si="265"/>
        <v>8.257041531207765E-4</v>
      </c>
      <c r="AI291" s="1">
        <f t="shared" si="244"/>
        <v>572180.57496086019</v>
      </c>
      <c r="AJ291" s="1">
        <f t="shared" si="245"/>
        <v>552742.63220403856</v>
      </c>
      <c r="AK291" s="1">
        <f t="shared" si="246"/>
        <v>98461.434627854323</v>
      </c>
      <c r="AL291" s="16">
        <f t="shared" ref="AL291:AN306" si="297">AL290*(1+AO291)</f>
        <v>70.136260066715494</v>
      </c>
      <c r="AM291" s="16">
        <f t="shared" si="297"/>
        <v>32.456865691500205</v>
      </c>
      <c r="AN291" s="16">
        <f t="shared" si="297"/>
        <v>4.8245910545166835</v>
      </c>
      <c r="AO291" s="7">
        <f t="shared" si="266"/>
        <v>1.7225216562847148E-3</v>
      </c>
      <c r="AP291" s="7">
        <f t="shared" si="267"/>
        <v>2.6525539091561794E-3</v>
      </c>
      <c r="AQ291" s="7">
        <f t="shared" si="268"/>
        <v>1.9200248544069241E-3</v>
      </c>
      <c r="AR291" s="1">
        <f t="shared" si="288"/>
        <v>291169.91942885</v>
      </c>
      <c r="AS291" s="1">
        <f t="shared" si="285"/>
        <v>286682.16114278167</v>
      </c>
      <c r="AT291" s="1">
        <f t="shared" si="286"/>
        <v>50560.705579321664</v>
      </c>
      <c r="AU291" s="1">
        <f t="shared" si="247"/>
        <v>58233.983885770002</v>
      </c>
      <c r="AV291" s="1">
        <f t="shared" si="248"/>
        <v>57336.432228556339</v>
      </c>
      <c r="AW291" s="1">
        <f t="shared" si="249"/>
        <v>10112.141115864333</v>
      </c>
      <c r="AX291" s="7">
        <f t="shared" si="293"/>
        <v>0.68811648035703299</v>
      </c>
      <c r="AY291" s="7">
        <f t="shared" si="293"/>
        <v>0.99</v>
      </c>
      <c r="AZ291" s="7">
        <f t="shared" si="294"/>
        <v>0.99</v>
      </c>
      <c r="BA291">
        <f t="shared" si="289"/>
        <v>0.78505053367728106</v>
      </c>
      <c r="BB291">
        <f t="shared" si="290"/>
        <v>4.7350429053895103E-2</v>
      </c>
      <c r="BC291">
        <f t="shared" si="290"/>
        <v>9.801E-2</v>
      </c>
      <c r="BD291">
        <f t="shared" si="290"/>
        <v>9.801E-2</v>
      </c>
      <c r="BE291">
        <f t="shared" si="291"/>
        <v>13787.020612544115</v>
      </c>
      <c r="BF291">
        <f t="shared" si="291"/>
        <v>28097.718613604033</v>
      </c>
      <c r="BG291">
        <f t="shared" si="291"/>
        <v>4955.4547538293164</v>
      </c>
      <c r="BH291">
        <f t="shared" si="269"/>
        <v>47660.324403214348</v>
      </c>
      <c r="BI291">
        <f t="shared" si="295"/>
        <v>156181.36532167406</v>
      </c>
      <c r="BJ291">
        <f t="shared" si="295"/>
        <v>292583.57861710008</v>
      </c>
      <c r="BK291" s="7">
        <f t="shared" si="292"/>
        <v>3.2473542511461922E-2</v>
      </c>
    </row>
    <row r="292" spans="1:63">
      <c r="A292">
        <f t="shared" si="250"/>
        <v>2246</v>
      </c>
      <c r="B292" s="4">
        <f t="shared" si="270"/>
        <v>1286.5336755857825</v>
      </c>
      <c r="C292" s="4">
        <f t="shared" si="271"/>
        <v>3572.6030705696057</v>
      </c>
      <c r="D292" s="4">
        <f t="shared" si="272"/>
        <v>6809.6091234564028</v>
      </c>
      <c r="E292" s="11">
        <f t="shared" si="251"/>
        <v>5.3944176371462606E-8</v>
      </c>
      <c r="F292" s="11">
        <f t="shared" si="252"/>
        <v>1.0814618133583086E-7</v>
      </c>
      <c r="G292" s="11">
        <f t="shared" si="253"/>
        <v>2.3876830430934755E-7</v>
      </c>
      <c r="H292" s="4">
        <f t="shared" si="273"/>
        <v>291617.36619231396</v>
      </c>
      <c r="I292" s="4">
        <f t="shared" si="274"/>
        <v>287649.17433549202</v>
      </c>
      <c r="J292" s="4">
        <f t="shared" si="275"/>
        <v>50684.163061484309</v>
      </c>
      <c r="K292" s="4">
        <f t="shared" si="241"/>
        <v>226669.05011991636</v>
      </c>
      <c r="L292" s="4">
        <f t="shared" si="242"/>
        <v>80515.290574844083</v>
      </c>
      <c r="M292" s="4">
        <f t="shared" si="243"/>
        <v>7443.0355902363717</v>
      </c>
      <c r="N292" s="11">
        <f t="shared" si="254"/>
        <v>1.536666401817266E-3</v>
      </c>
      <c r="O292" s="11">
        <f t="shared" si="255"/>
        <v>3.3730110052865303E-3</v>
      </c>
      <c r="P292" s="11">
        <f t="shared" si="256"/>
        <v>2.441528039995422E-3</v>
      </c>
      <c r="Q292" s="4">
        <f t="shared" si="257"/>
        <v>2106.9375461893283</v>
      </c>
      <c r="R292" s="4">
        <f t="shared" si="258"/>
        <v>7138.9723214950473</v>
      </c>
      <c r="S292" s="4">
        <f t="shared" si="259"/>
        <v>1666.9629758082478</v>
      </c>
      <c r="T292" s="4">
        <f t="shared" si="276"/>
        <v>7.2250071170310841</v>
      </c>
      <c r="U292" s="4">
        <f t="shared" si="277"/>
        <v>24.818330655692044</v>
      </c>
      <c r="V292" s="4">
        <f t="shared" si="278"/>
        <v>32.889227622957421</v>
      </c>
      <c r="W292" s="11">
        <f t="shared" si="260"/>
        <v>-1.219247815263802E-2</v>
      </c>
      <c r="X292" s="11">
        <f t="shared" si="261"/>
        <v>-1.3228699347321071E-2</v>
      </c>
      <c r="Y292" s="11">
        <f t="shared" si="262"/>
        <v>-1.2203590333800474E-2</v>
      </c>
      <c r="Z292" s="4">
        <f t="shared" si="287"/>
        <v>819.85823633452389</v>
      </c>
      <c r="AA292" s="4">
        <f t="shared" si="279"/>
        <v>360.59745125172202</v>
      </c>
      <c r="AB292" s="4">
        <f t="shared" si="280"/>
        <v>33.909709459595398</v>
      </c>
      <c r="AC292" s="12">
        <f t="shared" si="281"/>
        <v>1.234337378686521</v>
      </c>
      <c r="AD292" s="12">
        <f t="shared" si="282"/>
        <v>5.0011044675906486</v>
      </c>
      <c r="AE292" s="12">
        <f t="shared" si="283"/>
        <v>2.0143025918653481</v>
      </c>
      <c r="AF292" s="11">
        <f t="shared" si="263"/>
        <v>-2.9039671966837322E-3</v>
      </c>
      <c r="AG292" s="11">
        <f t="shared" si="264"/>
        <v>2.0567434751257441E-3</v>
      </c>
      <c r="AH292" s="11">
        <f t="shared" si="265"/>
        <v>8.257041531207765E-4</v>
      </c>
      <c r="AI292" s="1">
        <f t="shared" si="244"/>
        <v>573196.50135054416</v>
      </c>
      <c r="AJ292" s="1">
        <f t="shared" si="245"/>
        <v>554804.801212191</v>
      </c>
      <c r="AK292" s="1">
        <f t="shared" si="246"/>
        <v>98727.432280933223</v>
      </c>
      <c r="AL292" s="16">
        <f t="shared" si="297"/>
        <v>70.255863181302672</v>
      </c>
      <c r="AM292" s="16">
        <f t="shared" si="297"/>
        <v>32.54209834160946</v>
      </c>
      <c r="AN292" s="16">
        <f t="shared" si="297"/>
        <v>4.8337617559063348</v>
      </c>
      <c r="AO292" s="7">
        <f t="shared" si="266"/>
        <v>1.7052964397218677E-3</v>
      </c>
      <c r="AP292" s="7">
        <f t="shared" si="267"/>
        <v>2.6260283700646177E-3</v>
      </c>
      <c r="AQ292" s="7">
        <f t="shared" si="268"/>
        <v>1.9008246058628549E-3</v>
      </c>
      <c r="AR292" s="1">
        <f t="shared" si="288"/>
        <v>291617.36619231396</v>
      </c>
      <c r="AS292" s="1">
        <f t="shared" si="285"/>
        <v>287649.17433549202</v>
      </c>
      <c r="AT292" s="1">
        <f t="shared" si="286"/>
        <v>50684.163061484309</v>
      </c>
      <c r="AU292" s="1">
        <f t="shared" si="247"/>
        <v>58323.473238462793</v>
      </c>
      <c r="AV292" s="1">
        <f t="shared" si="248"/>
        <v>57529.834867098405</v>
      </c>
      <c r="AW292" s="1">
        <f t="shared" si="249"/>
        <v>10136.832612296863</v>
      </c>
      <c r="AX292" s="7">
        <f t="shared" si="293"/>
        <v>0.69172155752355791</v>
      </c>
      <c r="AY292" s="7">
        <f t="shared" si="293"/>
        <v>0.99</v>
      </c>
      <c r="AZ292" s="7">
        <f t="shared" si="294"/>
        <v>0.99</v>
      </c>
      <c r="BA292">
        <f t="shared" si="289"/>
        <v>0.78862235997480978</v>
      </c>
      <c r="BB292">
        <f t="shared" si="290"/>
        <v>4.7847871314281684E-2</v>
      </c>
      <c r="BC292">
        <f t="shared" si="290"/>
        <v>9.801E-2</v>
      </c>
      <c r="BD292">
        <f t="shared" si="290"/>
        <v>9.801E-2</v>
      </c>
      <c r="BE292">
        <f t="shared" si="291"/>
        <v>13953.270210579596</v>
      </c>
      <c r="BF292">
        <f t="shared" si="291"/>
        <v>28192.495576621572</v>
      </c>
      <c r="BG292">
        <f t="shared" si="291"/>
        <v>4967.5548216560774</v>
      </c>
      <c r="BH292">
        <f t="shared" si="269"/>
        <v>49208.023973832198</v>
      </c>
      <c r="BI292">
        <f t="shared" si="295"/>
        <v>157944.92257425637</v>
      </c>
      <c r="BJ292">
        <f t="shared" si="295"/>
        <v>295946.63139569212</v>
      </c>
      <c r="BK292" s="7">
        <f t="shared" si="292"/>
        <v>3.2447125663548321E-2</v>
      </c>
    </row>
    <row r="293" spans="1:63">
      <c r="A293">
        <f t="shared" si="250"/>
        <v>2247</v>
      </c>
      <c r="B293" s="4">
        <f t="shared" si="270"/>
        <v>1286.5337415167321</v>
      </c>
      <c r="C293" s="4">
        <f t="shared" si="271"/>
        <v>3572.6034376148164</v>
      </c>
      <c r="D293" s="4">
        <f t="shared" si="272"/>
        <v>6809.6106680792855</v>
      </c>
      <c r="E293" s="11">
        <f t="shared" si="251"/>
        <v>5.1246967552889475E-8</v>
      </c>
      <c r="F293" s="11">
        <f t="shared" si="252"/>
        <v>1.0273887226903931E-7</v>
      </c>
      <c r="G293" s="11">
        <f t="shared" si="253"/>
        <v>2.2682988909388015E-7</v>
      </c>
      <c r="H293" s="4">
        <f t="shared" si="273"/>
        <v>292059.35694734519</v>
      </c>
      <c r="I293" s="4">
        <f t="shared" si="274"/>
        <v>288609.76300411177</v>
      </c>
      <c r="J293" s="4">
        <f t="shared" si="275"/>
        <v>50806.687933813359</v>
      </c>
      <c r="K293" s="4">
        <f t="shared" si="241"/>
        <v>227012.59012688458</v>
      </c>
      <c r="L293" s="4">
        <f t="shared" si="242"/>
        <v>80784.158679754517</v>
      </c>
      <c r="M293" s="4">
        <f t="shared" si="243"/>
        <v>7461.0268354951131</v>
      </c>
      <c r="N293" s="11">
        <f t="shared" si="254"/>
        <v>1.5156017408926026E-3</v>
      </c>
      <c r="O293" s="11">
        <f t="shared" si="255"/>
        <v>3.3393421670695478E-3</v>
      </c>
      <c r="P293" s="11">
        <f t="shared" si="256"/>
        <v>2.4171918890649735E-3</v>
      </c>
      <c r="Q293" s="4">
        <f t="shared" si="257"/>
        <v>2084.4032072458899</v>
      </c>
      <c r="R293" s="4">
        <f t="shared" si="258"/>
        <v>7068.0578352736056</v>
      </c>
      <c r="S293" s="4">
        <f t="shared" si="259"/>
        <v>1650.6006135665641</v>
      </c>
      <c r="T293" s="4">
        <f t="shared" si="276"/>
        <v>7.1369163756040281</v>
      </c>
      <c r="U293" s="4">
        <f t="shared" si="277"/>
        <v>24.490016421145491</v>
      </c>
      <c r="V293" s="4">
        <f t="shared" si="278"/>
        <v>32.487860962651737</v>
      </c>
      <c r="W293" s="11">
        <f t="shared" si="260"/>
        <v>-1.219247815263802E-2</v>
      </c>
      <c r="X293" s="11">
        <f t="shared" si="261"/>
        <v>-1.3228699347321071E-2</v>
      </c>
      <c r="Y293" s="11">
        <f t="shared" si="262"/>
        <v>-1.2203590333800474E-2</v>
      </c>
      <c r="Z293" s="4">
        <f t="shared" si="287"/>
        <v>799.40284132940405</v>
      </c>
      <c r="AA293" s="4">
        <f t="shared" si="279"/>
        <v>357.76177761677587</v>
      </c>
      <c r="AB293" s="4">
        <f t="shared" si="280"/>
        <v>33.605403655670749</v>
      </c>
      <c r="AC293" s="12">
        <f t="shared" si="281"/>
        <v>1.2307529034291749</v>
      </c>
      <c r="AD293" s="12">
        <f t="shared" si="282"/>
        <v>5.011390456572788</v>
      </c>
      <c r="AE293" s="12">
        <f t="shared" si="283"/>
        <v>2.0159658098810933</v>
      </c>
      <c r="AF293" s="11">
        <f t="shared" si="263"/>
        <v>-2.9039671966837322E-3</v>
      </c>
      <c r="AG293" s="11">
        <f t="shared" si="264"/>
        <v>2.0567434751257441E-3</v>
      </c>
      <c r="AH293" s="11">
        <f t="shared" si="265"/>
        <v>8.257041531207765E-4</v>
      </c>
      <c r="AI293" s="1">
        <f t="shared" si="244"/>
        <v>574200.32445395249</v>
      </c>
      <c r="AJ293" s="1">
        <f t="shared" si="245"/>
        <v>556854.1559580703</v>
      </c>
      <c r="AK293" s="1">
        <f t="shared" si="246"/>
        <v>98991.521665136766</v>
      </c>
      <c r="AL293" s="16">
        <f t="shared" si="297"/>
        <v>70.37447218392181</v>
      </c>
      <c r="AM293" s="16">
        <f t="shared" si="297"/>
        <v>32.626700250341294</v>
      </c>
      <c r="AN293" s="16">
        <f t="shared" si="297"/>
        <v>4.8428580078579957</v>
      </c>
      <c r="AO293" s="7">
        <f t="shared" si="266"/>
        <v>1.6882434753246491E-3</v>
      </c>
      <c r="AP293" s="7">
        <f t="shared" si="267"/>
        <v>2.5997680863639717E-3</v>
      </c>
      <c r="AQ293" s="7">
        <f t="shared" si="268"/>
        <v>1.8818163598042263E-3</v>
      </c>
      <c r="AR293" s="1">
        <f t="shared" si="288"/>
        <v>292059.35694734519</v>
      </c>
      <c r="AS293" s="1">
        <f t="shared" si="285"/>
        <v>288609.76300411177</v>
      </c>
      <c r="AT293" s="1">
        <f t="shared" si="286"/>
        <v>50806.687933813359</v>
      </c>
      <c r="AU293" s="1">
        <f t="shared" si="247"/>
        <v>58411.871389469045</v>
      </c>
      <c r="AV293" s="1">
        <f t="shared" si="248"/>
        <v>57721.952600822355</v>
      </c>
      <c r="AW293" s="1">
        <f t="shared" si="249"/>
        <v>10161.337586762673</v>
      </c>
      <c r="AX293" s="7">
        <f t="shared" si="293"/>
        <v>0.69529372893037511</v>
      </c>
      <c r="AY293" s="7">
        <f t="shared" si="293"/>
        <v>0.99</v>
      </c>
      <c r="AZ293" s="7">
        <f t="shared" si="294"/>
        <v>0.99</v>
      </c>
      <c r="BA293">
        <f t="shared" si="289"/>
        <v>0.79215404655897703</v>
      </c>
      <c r="BB293">
        <f t="shared" si="290"/>
        <v>4.8343336948990595E-2</v>
      </c>
      <c r="BC293">
        <f t="shared" si="290"/>
        <v>9.801E-2</v>
      </c>
      <c r="BD293">
        <f t="shared" si="290"/>
        <v>9.801E-2</v>
      </c>
      <c r="BE293">
        <f t="shared" si="291"/>
        <v>14119.123902011026</v>
      </c>
      <c r="BF293">
        <f t="shared" si="291"/>
        <v>28286.642872032993</v>
      </c>
      <c r="BG293">
        <f t="shared" si="291"/>
        <v>4979.5634843930475</v>
      </c>
      <c r="BH293">
        <f t="shared" si="269"/>
        <v>50804.682911366028</v>
      </c>
      <c r="BI293">
        <f t="shared" si="295"/>
        <v>159728.44683264606</v>
      </c>
      <c r="BJ293">
        <f t="shared" si="295"/>
        <v>299348.41176048532</v>
      </c>
      <c r="BK293" s="7">
        <f t="shared" si="292"/>
        <v>3.2420820019521929E-2</v>
      </c>
    </row>
    <row r="294" spans="1:63">
      <c r="A294">
        <f t="shared" si="250"/>
        <v>2248</v>
      </c>
      <c r="B294" s="4">
        <f t="shared" si="270"/>
        <v>1286.5338041511375</v>
      </c>
      <c r="C294" s="4">
        <f t="shared" si="271"/>
        <v>3572.6037863078027</v>
      </c>
      <c r="D294" s="4">
        <f t="shared" si="272"/>
        <v>6809.6121354713569</v>
      </c>
      <c r="E294" s="11">
        <f t="shared" si="251"/>
        <v>4.8684619175244999E-8</v>
      </c>
      <c r="F294" s="11">
        <f t="shared" si="252"/>
        <v>9.7601928655587334E-8</v>
      </c>
      <c r="G294" s="11">
        <f t="shared" si="253"/>
        <v>2.1548839463918613E-7</v>
      </c>
      <c r="H294" s="4">
        <f t="shared" si="273"/>
        <v>292496.21726351132</v>
      </c>
      <c r="I294" s="4">
        <f t="shared" si="274"/>
        <v>289563.93703286164</v>
      </c>
      <c r="J294" s="4">
        <f t="shared" si="275"/>
        <v>50928.28405704871</v>
      </c>
      <c r="K294" s="4">
        <f t="shared" si="241"/>
        <v>227352.1428817038</v>
      </c>
      <c r="L294" s="4">
        <f t="shared" si="242"/>
        <v>81051.231637449164</v>
      </c>
      <c r="M294" s="4">
        <f t="shared" si="243"/>
        <v>7478.8817694568279</v>
      </c>
      <c r="N294" s="11">
        <f t="shared" si="254"/>
        <v>1.495744155112444E-3</v>
      </c>
      <c r="O294" s="11">
        <f t="shared" si="255"/>
        <v>3.3060065495436053E-3</v>
      </c>
      <c r="P294" s="11">
        <f t="shared" si="256"/>
        <v>2.3930933845153213E-3</v>
      </c>
      <c r="Q294" s="4">
        <f t="shared" si="257"/>
        <v>2062.0689880827963</v>
      </c>
      <c r="R294" s="4">
        <f t="shared" si="258"/>
        <v>6997.6152360584383</v>
      </c>
      <c r="S294" s="4">
        <f t="shared" si="259"/>
        <v>1634.3595487809662</v>
      </c>
      <c r="T294" s="4">
        <f t="shared" si="276"/>
        <v>7.0498996786172716</v>
      </c>
      <c r="U294" s="4">
        <f t="shared" si="277"/>
        <v>24.1660453568992</v>
      </c>
      <c r="V294" s="4">
        <f t="shared" si="278"/>
        <v>32.091392416642066</v>
      </c>
      <c r="W294" s="11">
        <f t="shared" si="260"/>
        <v>-1.219247815263802E-2</v>
      </c>
      <c r="X294" s="11">
        <f t="shared" si="261"/>
        <v>-1.3228699347321071E-2</v>
      </c>
      <c r="Y294" s="11">
        <f t="shared" si="262"/>
        <v>-1.2203590333800474E-2</v>
      </c>
      <c r="Z294" s="4">
        <f t="shared" si="287"/>
        <v>779.41898920643553</v>
      </c>
      <c r="AA294" s="4">
        <f t="shared" si="279"/>
        <v>354.93649076505625</v>
      </c>
      <c r="AB294" s="4">
        <f t="shared" si="280"/>
        <v>33.303019782090111</v>
      </c>
      <c r="AC294" s="12">
        <f t="shared" si="281"/>
        <v>1.2271788373703933</v>
      </c>
      <c r="AD294" s="12">
        <f t="shared" si="282"/>
        <v>5.0216976011956511</v>
      </c>
      <c r="AE294" s="12">
        <f t="shared" si="283"/>
        <v>2.0176304012228616</v>
      </c>
      <c r="AF294" s="11">
        <f t="shared" si="263"/>
        <v>-2.9039671966837322E-3</v>
      </c>
      <c r="AG294" s="11">
        <f t="shared" si="264"/>
        <v>2.0567434751257441E-3</v>
      </c>
      <c r="AH294" s="11">
        <f t="shared" si="265"/>
        <v>8.257041531207765E-4</v>
      </c>
      <c r="AI294" s="1">
        <f t="shared" si="244"/>
        <v>575192.16339802626</v>
      </c>
      <c r="AJ294" s="1">
        <f t="shared" si="245"/>
        <v>558890.6929630856</v>
      </c>
      <c r="AK294" s="1">
        <f t="shared" si="246"/>
        <v>99253.707085385773</v>
      </c>
      <c r="AL294" s="16">
        <f t="shared" si="297"/>
        <v>70.492093334980794</v>
      </c>
      <c r="AM294" s="16">
        <f t="shared" si="297"/>
        <v>32.710673885874755</v>
      </c>
      <c r="AN294" s="16">
        <f t="shared" si="297"/>
        <v>4.8518802435911175</v>
      </c>
      <c r="AO294" s="7">
        <f t="shared" si="266"/>
        <v>1.6713610405714025E-3</v>
      </c>
      <c r="AP294" s="7">
        <f t="shared" si="267"/>
        <v>2.5737704055003321E-3</v>
      </c>
      <c r="AQ294" s="7">
        <f t="shared" si="268"/>
        <v>1.8629981962061839E-3</v>
      </c>
      <c r="AR294" s="1">
        <f t="shared" si="288"/>
        <v>292496.21726351132</v>
      </c>
      <c r="AS294" s="1">
        <f t="shared" si="285"/>
        <v>289563.93703286164</v>
      </c>
      <c r="AT294" s="1">
        <f t="shared" si="286"/>
        <v>50928.28405704871</v>
      </c>
      <c r="AU294" s="1">
        <f t="shared" si="247"/>
        <v>58499.243452702271</v>
      </c>
      <c r="AV294" s="1">
        <f t="shared" si="248"/>
        <v>57912.78740657233</v>
      </c>
      <c r="AW294" s="1">
        <f t="shared" si="249"/>
        <v>10185.656811409743</v>
      </c>
      <c r="AX294" s="7">
        <f t="shared" si="293"/>
        <v>0.69884559498304777</v>
      </c>
      <c r="AY294" s="7">
        <f t="shared" si="293"/>
        <v>0.99</v>
      </c>
      <c r="AZ294" s="7">
        <f t="shared" si="294"/>
        <v>0.99</v>
      </c>
      <c r="BA294">
        <f t="shared" si="289"/>
        <v>0.79565270401473998</v>
      </c>
      <c r="BB294">
        <f t="shared" si="290"/>
        <v>4.8838516562721007E-2</v>
      </c>
      <c r="BC294">
        <f t="shared" si="290"/>
        <v>9.801E-2</v>
      </c>
      <c r="BD294">
        <f t="shared" si="290"/>
        <v>9.801E-2</v>
      </c>
      <c r="BE294">
        <f t="shared" si="291"/>
        <v>14285.081351357239</v>
      </c>
      <c r="BF294">
        <f t="shared" si="291"/>
        <v>28380.16146859077</v>
      </c>
      <c r="BG294">
        <f t="shared" si="291"/>
        <v>4991.4811204313437</v>
      </c>
      <c r="BH294">
        <f t="shared" si="269"/>
        <v>52451.812392184307</v>
      </c>
      <c r="BI294">
        <f t="shared" si="295"/>
        <v>161532.16427233338</v>
      </c>
      <c r="BJ294">
        <f t="shared" si="295"/>
        <v>302789.36592766794</v>
      </c>
      <c r="BK294" s="7">
        <f t="shared" si="292"/>
        <v>3.2395228028330364E-2</v>
      </c>
    </row>
    <row r="295" spans="1:63">
      <c r="A295">
        <f t="shared" si="250"/>
        <v>2249</v>
      </c>
      <c r="B295" s="4">
        <f t="shared" si="270"/>
        <v>1286.5338636538254</v>
      </c>
      <c r="C295" s="4">
        <f t="shared" si="271"/>
        <v>3572.6041175661717</v>
      </c>
      <c r="D295" s="4">
        <f t="shared" si="272"/>
        <v>6809.6135294941241</v>
      </c>
      <c r="E295" s="11">
        <f t="shared" si="251"/>
        <v>4.6250388216482747E-8</v>
      </c>
      <c r="F295" s="11">
        <f t="shared" si="252"/>
        <v>9.2721832222807968E-8</v>
      </c>
      <c r="G295" s="11">
        <f t="shared" si="253"/>
        <v>2.0471397490722682E-7</v>
      </c>
      <c r="H295" s="4">
        <f t="shared" si="273"/>
        <v>292927.47611133067</v>
      </c>
      <c r="I295" s="4">
        <f t="shared" si="274"/>
        <v>290511.70704873803</v>
      </c>
      <c r="J295" s="4">
        <f t="shared" si="275"/>
        <v>51048.955356991471</v>
      </c>
      <c r="K295" s="4">
        <f t="shared" si="241"/>
        <v>227687.34223551714</v>
      </c>
      <c r="L295" s="4">
        <f t="shared" si="242"/>
        <v>81316.512406263602</v>
      </c>
      <c r="M295" s="4">
        <f t="shared" si="243"/>
        <v>7496.6009650747128</v>
      </c>
      <c r="N295" s="11">
        <f t="shared" si="254"/>
        <v>1.4743619724215673E-3</v>
      </c>
      <c r="O295" s="11">
        <f t="shared" si="255"/>
        <v>3.2730010816006683E-3</v>
      </c>
      <c r="P295" s="11">
        <f t="shared" si="256"/>
        <v>2.3692306101492644E-3</v>
      </c>
      <c r="Q295" s="4">
        <f t="shared" si="257"/>
        <v>2039.9305194322428</v>
      </c>
      <c r="R295" s="4">
        <f t="shared" si="258"/>
        <v>6927.6467529562005</v>
      </c>
      <c r="S295" s="4">
        <f t="shared" si="259"/>
        <v>1618.239745903307</v>
      </c>
      <c r="T295" s="4">
        <f t="shared" si="276"/>
        <v>6.9639439308074405</v>
      </c>
      <c r="U295" s="4">
        <f t="shared" si="277"/>
        <v>23.846360008459058</v>
      </c>
      <c r="V295" s="4">
        <f t="shared" si="278"/>
        <v>31.699762210348133</v>
      </c>
      <c r="W295" s="11">
        <f t="shared" si="260"/>
        <v>-1.219247815263802E-2</v>
      </c>
      <c r="X295" s="11">
        <f t="shared" si="261"/>
        <v>-1.3228699347321071E-2</v>
      </c>
      <c r="Y295" s="11">
        <f t="shared" si="262"/>
        <v>-1.2203590333800474E-2</v>
      </c>
      <c r="Z295" s="4">
        <f t="shared" si="287"/>
        <v>759.86642675214739</v>
      </c>
      <c r="AA295" s="4">
        <f t="shared" si="279"/>
        <v>352.12181420770213</v>
      </c>
      <c r="AB295" s="4">
        <f t="shared" si="280"/>
        <v>33.002562992653957</v>
      </c>
      <c r="AC295" s="12">
        <f t="shared" si="281"/>
        <v>1.2236151502822052</v>
      </c>
      <c r="AD295" s="12">
        <f t="shared" si="282"/>
        <v>5.0320259449709646</v>
      </c>
      <c r="AE295" s="12">
        <f t="shared" si="283"/>
        <v>2.019296367024614</v>
      </c>
      <c r="AF295" s="11">
        <f t="shared" si="263"/>
        <v>-2.9039671966837322E-3</v>
      </c>
      <c r="AG295" s="11">
        <f t="shared" si="264"/>
        <v>2.0567434751257441E-3</v>
      </c>
      <c r="AH295" s="11">
        <f t="shared" si="265"/>
        <v>8.257041531207765E-4</v>
      </c>
      <c r="AI295" s="1">
        <f t="shared" si="244"/>
        <v>576172.19051092595</v>
      </c>
      <c r="AJ295" s="1">
        <f t="shared" si="245"/>
        <v>560914.41107334942</v>
      </c>
      <c r="AK295" s="1">
        <f t="shared" si="246"/>
        <v>99513.993188256951</v>
      </c>
      <c r="AL295" s="16">
        <f t="shared" si="297"/>
        <v>70.608732896064524</v>
      </c>
      <c r="AM295" s="16">
        <f t="shared" si="297"/>
        <v>32.794021752622278</v>
      </c>
      <c r="AN295" s="16">
        <f t="shared" si="297"/>
        <v>4.8608288972917162</v>
      </c>
      <c r="AO295" s="7">
        <f t="shared" si="266"/>
        <v>1.6546474301656884E-3</v>
      </c>
      <c r="AP295" s="7">
        <f t="shared" si="267"/>
        <v>2.5480327014453289E-3</v>
      </c>
      <c r="AQ295" s="7">
        <f t="shared" si="268"/>
        <v>1.8443682142441221E-3</v>
      </c>
      <c r="AR295" s="1">
        <f t="shared" si="288"/>
        <v>292927.47611133067</v>
      </c>
      <c r="AS295" s="1">
        <f t="shared" si="285"/>
        <v>290511.70704873803</v>
      </c>
      <c r="AT295" s="1">
        <f t="shared" si="286"/>
        <v>51048.955356991471</v>
      </c>
      <c r="AU295" s="1">
        <f t="shared" si="247"/>
        <v>58585.495222266138</v>
      </c>
      <c r="AV295" s="1">
        <f t="shared" si="248"/>
        <v>58102.341409747605</v>
      </c>
      <c r="AW295" s="1">
        <f t="shared" si="249"/>
        <v>10209.791071398295</v>
      </c>
      <c r="AX295" s="7">
        <f t="shared" si="293"/>
        <v>0.70235008406663701</v>
      </c>
      <c r="AY295" s="7">
        <f t="shared" si="293"/>
        <v>0.99</v>
      </c>
      <c r="AZ295" s="7">
        <f t="shared" si="294"/>
        <v>0.99</v>
      </c>
      <c r="BA295">
        <f t="shared" si="289"/>
        <v>0.79910282159357238</v>
      </c>
      <c r="BB295">
        <f t="shared" si="290"/>
        <v>4.9329564058841209E-2</v>
      </c>
      <c r="BC295">
        <f t="shared" si="290"/>
        <v>9.801E-2</v>
      </c>
      <c r="BD295">
        <f t="shared" si="290"/>
        <v>9.801E-2</v>
      </c>
      <c r="BE295">
        <f t="shared" si="291"/>
        <v>14449.984697428565</v>
      </c>
      <c r="BF295">
        <f t="shared" si="291"/>
        <v>28473.052407846815</v>
      </c>
      <c r="BG295">
        <f t="shared" si="291"/>
        <v>5003.3081145387341</v>
      </c>
      <c r="BH295">
        <f t="shared" si="269"/>
        <v>54151.000815128325</v>
      </c>
      <c r="BI295">
        <f t="shared" si="295"/>
        <v>163356.30362770049</v>
      </c>
      <c r="BJ295">
        <f t="shared" si="295"/>
        <v>306269.94524437946</v>
      </c>
      <c r="BK295" s="7">
        <f t="shared" si="292"/>
        <v>3.2369084528547337E-2</v>
      </c>
    </row>
    <row r="296" spans="1:63">
      <c r="A296">
        <f t="shared" si="250"/>
        <v>2250</v>
      </c>
      <c r="B296" s="4">
        <f t="shared" si="270"/>
        <v>1286.5339201813815</v>
      </c>
      <c r="C296" s="4">
        <f t="shared" si="271"/>
        <v>3572.6044322616517</v>
      </c>
      <c r="D296" s="4">
        <f t="shared" si="272"/>
        <v>6809.6148538160242</v>
      </c>
      <c r="E296" s="11">
        <f t="shared" si="251"/>
        <v>4.3937868805658608E-8</v>
      </c>
      <c r="F296" s="11">
        <f t="shared" si="252"/>
        <v>8.8085740611667567E-8</v>
      </c>
      <c r="G296" s="11">
        <f t="shared" si="253"/>
        <v>1.9447827616186545E-7</v>
      </c>
      <c r="H296" s="4">
        <f t="shared" si="273"/>
        <v>293354.35548404645</v>
      </c>
      <c r="I296" s="4">
        <f t="shared" si="274"/>
        <v>291453.08440095227</v>
      </c>
      <c r="J296" s="4">
        <f t="shared" si="275"/>
        <v>51168.705821127682</v>
      </c>
      <c r="K296" s="4">
        <f t="shared" si="241"/>
        <v>228019.13799730054</v>
      </c>
      <c r="L296" s="4">
        <f t="shared" si="242"/>
        <v>81580.004147407599</v>
      </c>
      <c r="M296" s="4">
        <f t="shared" si="243"/>
        <v>7514.1850045239153</v>
      </c>
      <c r="N296" s="11">
        <f t="shared" si="254"/>
        <v>1.4572428951284966E-3</v>
      </c>
      <c r="O296" s="11">
        <f t="shared" si="255"/>
        <v>3.2403227013422242E-3</v>
      </c>
      <c r="P296" s="11">
        <f t="shared" si="256"/>
        <v>2.345601630808769E-3</v>
      </c>
      <c r="Q296" s="4">
        <f t="shared" si="257"/>
        <v>2017.9952297976488</v>
      </c>
      <c r="R296" s="4">
        <f t="shared" si="258"/>
        <v>6858.154456679682</v>
      </c>
      <c r="S296" s="4">
        <f t="shared" si="259"/>
        <v>1602.2411466438996</v>
      </c>
      <c r="T296" s="4">
        <f t="shared" si="276"/>
        <v>6.8790361965748748</v>
      </c>
      <c r="U296" s="4">
        <f t="shared" si="277"/>
        <v>23.530903681379172</v>
      </c>
      <c r="V296" s="4">
        <f t="shared" si="278"/>
        <v>31.312911298654154</v>
      </c>
      <c r="W296" s="11">
        <f t="shared" si="260"/>
        <v>-1.219247815263802E-2</v>
      </c>
      <c r="X296" s="11">
        <f t="shared" si="261"/>
        <v>-1.3228699347321071E-2</v>
      </c>
      <c r="Y296" s="11">
        <f t="shared" si="262"/>
        <v>-1.2203590333800474E-2</v>
      </c>
      <c r="Z296" s="4">
        <f t="shared" si="287"/>
        <v>740.80341143824069</v>
      </c>
      <c r="AA296" s="4">
        <f t="shared" si="279"/>
        <v>349.31796477981436</v>
      </c>
      <c r="AB296" s="4">
        <f t="shared" si="280"/>
        <v>32.704037979954087</v>
      </c>
      <c r="AC296" s="12">
        <f t="shared" si="281"/>
        <v>1.2200618120244204</v>
      </c>
      <c r="AD296" s="12">
        <f t="shared" si="282"/>
        <v>5.042375531499947</v>
      </c>
      <c r="AE296" s="12">
        <f t="shared" si="283"/>
        <v>2.020963708421248</v>
      </c>
      <c r="AF296" s="11">
        <f t="shared" si="263"/>
        <v>-2.9039671966837322E-3</v>
      </c>
      <c r="AG296" s="11">
        <f t="shared" si="264"/>
        <v>2.0567434751257441E-3</v>
      </c>
      <c r="AH296" s="11">
        <f t="shared" si="265"/>
        <v>8.257041531207765E-4</v>
      </c>
      <c r="AI296" s="1">
        <f t="shared" si="244"/>
        <v>577140.4666820995</v>
      </c>
      <c r="AJ296" s="1">
        <f t="shared" si="245"/>
        <v>562925.3113757621</v>
      </c>
      <c r="AK296" s="1">
        <f t="shared" si="246"/>
        <v>99772.384940829565</v>
      </c>
      <c r="AL296" s="16">
        <f t="shared" si="297"/>
        <v>70.724397128913921</v>
      </c>
      <c r="AM296" s="16">
        <f t="shared" si="297"/>
        <v>32.876746390061491</v>
      </c>
      <c r="AN296" s="16">
        <f t="shared" si="297"/>
        <v>4.86970440402163</v>
      </c>
      <c r="AO296" s="7">
        <f t="shared" si="266"/>
        <v>1.6381009558640316E-3</v>
      </c>
      <c r="AP296" s="7">
        <f t="shared" si="267"/>
        <v>2.5225523744308756E-3</v>
      </c>
      <c r="AQ296" s="7">
        <f t="shared" si="268"/>
        <v>1.8259245321016809E-3</v>
      </c>
      <c r="AR296" s="1">
        <f t="shared" si="288"/>
        <v>293354.35548404645</v>
      </c>
      <c r="AS296" s="1">
        <f t="shared" si="285"/>
        <v>291453.08440095227</v>
      </c>
      <c r="AT296" s="1">
        <f t="shared" si="286"/>
        <v>51168.705821127682</v>
      </c>
      <c r="AU296" s="1">
        <f t="shared" si="247"/>
        <v>58670.871096809293</v>
      </c>
      <c r="AV296" s="1">
        <f t="shared" si="248"/>
        <v>58290.616880190457</v>
      </c>
      <c r="AW296" s="1">
        <f t="shared" si="249"/>
        <v>10233.741164225537</v>
      </c>
      <c r="AX296" s="7">
        <f t="shared" si="293"/>
        <v>0.70586543467861818</v>
      </c>
      <c r="AY296" s="7">
        <f t="shared" si="293"/>
        <v>0.99</v>
      </c>
      <c r="AZ296" s="7">
        <f t="shared" si="294"/>
        <v>0.99</v>
      </c>
      <c r="BA296">
        <f t="shared" si="289"/>
        <v>0.80253732536153488</v>
      </c>
      <c r="BB296">
        <f t="shared" si="290"/>
        <v>4.9824601187403457E-2</v>
      </c>
      <c r="BC296">
        <f t="shared" si="290"/>
        <v>9.801E-2</v>
      </c>
      <c r="BD296">
        <f t="shared" si="290"/>
        <v>9.801E-2</v>
      </c>
      <c r="BE296">
        <f t="shared" si="291"/>
        <v>14616.263768580397</v>
      </c>
      <c r="BF296">
        <f t="shared" si="291"/>
        <v>28565.316802137331</v>
      </c>
      <c r="BG296">
        <f t="shared" si="291"/>
        <v>5015.0448575287237</v>
      </c>
      <c r="BH296">
        <f t="shared" si="269"/>
        <v>55903.819137818653</v>
      </c>
      <c r="BI296">
        <f t="shared" si="295"/>
        <v>165201.09622121343</v>
      </c>
      <c r="BJ296">
        <f t="shared" si="295"/>
        <v>309790.60624847969</v>
      </c>
      <c r="BK296" s="7">
        <f t="shared" si="292"/>
        <v>3.2345063189229889E-2</v>
      </c>
    </row>
    <row r="297" spans="1:63">
      <c r="A297">
        <f t="shared" si="250"/>
        <v>2251</v>
      </c>
      <c r="B297" s="4">
        <f t="shared" si="270"/>
        <v>1286.5339738825621</v>
      </c>
      <c r="C297" s="4">
        <f t="shared" si="271"/>
        <v>3572.6047312223836</v>
      </c>
      <c r="D297" s="4">
        <f t="shared" si="272"/>
        <v>6809.6161119220733</v>
      </c>
      <c r="E297" s="11">
        <f t="shared" si="251"/>
        <v>4.1740975365375674E-8</v>
      </c>
      <c r="F297" s="11">
        <f t="shared" si="252"/>
        <v>8.3681453581084185E-8</v>
      </c>
      <c r="G297" s="11">
        <f t="shared" si="253"/>
        <v>1.8475436235377218E-7</v>
      </c>
      <c r="H297" s="4">
        <f t="shared" si="273"/>
        <v>293774.4106890093</v>
      </c>
      <c r="I297" s="4">
        <f t="shared" si="274"/>
        <v>292388.08114094794</v>
      </c>
      <c r="J297" s="4">
        <f t="shared" si="275"/>
        <v>51287.539495422257</v>
      </c>
      <c r="K297" s="4">
        <f t="shared" si="241"/>
        <v>228345.62992724025</v>
      </c>
      <c r="L297" s="4">
        <f t="shared" si="242"/>
        <v>81841.710219340719</v>
      </c>
      <c r="M297" s="4">
        <f t="shared" si="243"/>
        <v>7531.6344787233393</v>
      </c>
      <c r="N297" s="11">
        <f t="shared" si="254"/>
        <v>1.4318619603921334E-3</v>
      </c>
      <c r="O297" s="11">
        <f t="shared" si="255"/>
        <v>3.20796835778836E-3</v>
      </c>
      <c r="P297" s="11">
        <f t="shared" si="256"/>
        <v>2.3222044957529331E-3</v>
      </c>
      <c r="Q297" s="4">
        <f t="shared" si="257"/>
        <v>1996.2452109261478</v>
      </c>
      <c r="R297" s="4">
        <f t="shared" si="258"/>
        <v>6789.1402627018924</v>
      </c>
      <c r="S297" s="4">
        <f t="shared" si="259"/>
        <v>1586.3636704717539</v>
      </c>
      <c r="T297" s="4">
        <f t="shared" si="276"/>
        <v>6.7951636980369292</v>
      </c>
      <c r="U297" s="4">
        <f t="shared" si="277"/>
        <v>23.219620431207435</v>
      </c>
      <c r="V297" s="4">
        <f t="shared" si="278"/>
        <v>30.930781357006747</v>
      </c>
      <c r="W297" s="11">
        <f t="shared" si="260"/>
        <v>-1.219247815263802E-2</v>
      </c>
      <c r="X297" s="11">
        <f t="shared" si="261"/>
        <v>-1.3228699347321071E-2</v>
      </c>
      <c r="Y297" s="11">
        <f t="shared" si="262"/>
        <v>-1.2203590333800474E-2</v>
      </c>
      <c r="Z297" s="4">
        <f t="shared" si="287"/>
        <v>722.07950969828539</v>
      </c>
      <c r="AA297" s="4">
        <f t="shared" si="279"/>
        <v>346.52515272312149</v>
      </c>
      <c r="AB297" s="4">
        <f t="shared" si="280"/>
        <v>32.407448983523608</v>
      </c>
      <c r="AC297" s="12">
        <f t="shared" si="281"/>
        <v>1.216518792544375</v>
      </c>
      <c r="AD297" s="12">
        <f t="shared" si="282"/>
        <v>5.0527464044734929</v>
      </c>
      <c r="AE297" s="12">
        <f t="shared" si="283"/>
        <v>2.0226324265485975</v>
      </c>
      <c r="AF297" s="11">
        <f t="shared" si="263"/>
        <v>-2.9039671966837322E-3</v>
      </c>
      <c r="AG297" s="11">
        <f t="shared" si="264"/>
        <v>2.0567434751257441E-3</v>
      </c>
      <c r="AH297" s="11">
        <f t="shared" si="265"/>
        <v>8.257041531207765E-4</v>
      </c>
      <c r="AI297" s="1">
        <f t="shared" si="244"/>
        <v>578097.29111069883</v>
      </c>
      <c r="AJ297" s="1">
        <f t="shared" si="245"/>
        <v>564923.39711837634</v>
      </c>
      <c r="AK297" s="1">
        <f t="shared" si="246"/>
        <v>100028.88761097215</v>
      </c>
      <c r="AL297" s="16">
        <f t="shared" si="297"/>
        <v>70.839092294428298</v>
      </c>
      <c r="AM297" s="16">
        <f t="shared" si="297"/>
        <v>32.958850371584603</v>
      </c>
      <c r="AN297" s="16">
        <f t="shared" si="297"/>
        <v>4.8785071996296629</v>
      </c>
      <c r="AO297" s="7">
        <f t="shared" si="266"/>
        <v>1.6217199463053912E-3</v>
      </c>
      <c r="AP297" s="7">
        <f t="shared" si="267"/>
        <v>2.497326850686567E-3</v>
      </c>
      <c r="AQ297" s="7">
        <f t="shared" si="268"/>
        <v>1.8076652867806641E-3</v>
      </c>
      <c r="AR297" s="1">
        <f t="shared" si="288"/>
        <v>293774.4106890093</v>
      </c>
      <c r="AS297" s="1">
        <f t="shared" si="285"/>
        <v>292388.08114094794</v>
      </c>
      <c r="AT297" s="1">
        <f t="shared" si="286"/>
        <v>51287.539495422257</v>
      </c>
      <c r="AU297" s="1">
        <f t="shared" si="247"/>
        <v>58754.882137801862</v>
      </c>
      <c r="AV297" s="1">
        <f t="shared" si="248"/>
        <v>58477.616228189589</v>
      </c>
      <c r="AW297" s="1">
        <f t="shared" si="249"/>
        <v>10257.507899084452</v>
      </c>
      <c r="AX297" s="7">
        <f t="shared" si="293"/>
        <v>0.70926319716110275</v>
      </c>
      <c r="AY297" s="7">
        <f t="shared" si="293"/>
        <v>0.99</v>
      </c>
      <c r="AZ297" s="7">
        <f t="shared" si="294"/>
        <v>0.99</v>
      </c>
      <c r="BA297">
        <f t="shared" si="289"/>
        <v>0.80588368479479799</v>
      </c>
      <c r="BB297">
        <f t="shared" si="290"/>
        <v>5.0305428284718935E-2</v>
      </c>
      <c r="BC297">
        <f t="shared" si="290"/>
        <v>9.801E-2</v>
      </c>
      <c r="BD297">
        <f t="shared" si="290"/>
        <v>9.801E-2</v>
      </c>
      <c r="BE297">
        <f t="shared" si="291"/>
        <v>14778.447548801525</v>
      </c>
      <c r="BF297">
        <f t="shared" si="291"/>
        <v>28656.955832624306</v>
      </c>
      <c r="BG297">
        <f t="shared" si="291"/>
        <v>5026.6917459463357</v>
      </c>
      <c r="BH297">
        <f t="shared" si="269"/>
        <v>57712.031700350679</v>
      </c>
      <c r="BI297">
        <f t="shared" si="295"/>
        <v>167066.77599292449</v>
      </c>
      <c r="BJ297">
        <f t="shared" si="295"/>
        <v>313351.81072896277</v>
      </c>
      <c r="BK297" s="7">
        <f t="shared" si="292"/>
        <v>3.231737878046001E-2</v>
      </c>
    </row>
    <row r="298" spans="1:63">
      <c r="A298">
        <f t="shared" si="250"/>
        <v>2252</v>
      </c>
      <c r="B298" s="4">
        <f t="shared" si="270"/>
        <v>1286.5340248986859</v>
      </c>
      <c r="C298" s="4">
        <f t="shared" si="271"/>
        <v>3572.6050152351027</v>
      </c>
      <c r="D298" s="4">
        <f t="shared" si="272"/>
        <v>6809.6173071230423</v>
      </c>
      <c r="E298" s="11">
        <f t="shared" si="251"/>
        <v>3.9653926597106891E-8</v>
      </c>
      <c r="F298" s="11">
        <f t="shared" si="252"/>
        <v>7.9497380902029978E-8</v>
      </c>
      <c r="G298" s="11">
        <f t="shared" si="253"/>
        <v>1.7551664423608357E-7</v>
      </c>
      <c r="H298" s="4">
        <f t="shared" si="273"/>
        <v>294193.27853810263</v>
      </c>
      <c r="I298" s="4">
        <f t="shared" si="274"/>
        <v>293316.71000297309</v>
      </c>
      <c r="J298" s="4">
        <f t="shared" si="275"/>
        <v>51405.460481271053</v>
      </c>
      <c r="K298" s="4">
        <f t="shared" si="241"/>
        <v>228671.19939658826</v>
      </c>
      <c r="L298" s="4">
        <f t="shared" si="242"/>
        <v>82101.634172304606</v>
      </c>
      <c r="M298" s="4">
        <f t="shared" si="243"/>
        <v>7548.9499868809899</v>
      </c>
      <c r="N298" s="11">
        <f t="shared" si="254"/>
        <v>1.42577490732676E-3</v>
      </c>
      <c r="O298" s="11">
        <f t="shared" si="255"/>
        <v>3.1759350124438424E-3</v>
      </c>
      <c r="P298" s="11">
        <f t="shared" si="256"/>
        <v>2.2990372417257543E-3</v>
      </c>
      <c r="Q298" s="4">
        <f t="shared" si="257"/>
        <v>1974.7176072539576</v>
      </c>
      <c r="R298" s="4">
        <f t="shared" si="258"/>
        <v>6720.6059344024097</v>
      </c>
      <c r="S298" s="4">
        <f t="shared" si="259"/>
        <v>1570.6072151158287</v>
      </c>
      <c r="T298" s="4">
        <f t="shared" si="276"/>
        <v>6.7123138131050153</v>
      </c>
      <c r="U298" s="4">
        <f t="shared" si="277"/>
        <v>22.912455053564077</v>
      </c>
      <c r="V298" s="4">
        <f t="shared" si="278"/>
        <v>30.553314772621484</v>
      </c>
      <c r="W298" s="11">
        <f t="shared" si="260"/>
        <v>-1.219247815263802E-2</v>
      </c>
      <c r="X298" s="11">
        <f t="shared" si="261"/>
        <v>-1.3228699347321071E-2</v>
      </c>
      <c r="Y298" s="11">
        <f t="shared" si="262"/>
        <v>-1.2203590333800474E-2</v>
      </c>
      <c r="Z298" s="4">
        <f t="shared" si="287"/>
        <v>703.99521628734863</v>
      </c>
      <c r="AA298" s="4">
        <f t="shared" si="279"/>
        <v>343.74358176988841</v>
      </c>
      <c r="AB298" s="4">
        <f t="shared" si="280"/>
        <v>32.11279979807238</v>
      </c>
      <c r="AC298" s="12">
        <f t="shared" si="281"/>
        <v>1.2129860618766768</v>
      </c>
      <c r="AD298" s="12">
        <f t="shared" si="282"/>
        <v>5.063138607672359</v>
      </c>
      <c r="AE298" s="12">
        <f t="shared" si="283"/>
        <v>2.0243025225434357</v>
      </c>
      <c r="AF298" s="11">
        <f t="shared" si="263"/>
        <v>-2.9039671966837322E-3</v>
      </c>
      <c r="AG298" s="11">
        <f t="shared" si="264"/>
        <v>2.0567434751257441E-3</v>
      </c>
      <c r="AH298" s="11">
        <f t="shared" si="265"/>
        <v>8.257041531207765E-4</v>
      </c>
      <c r="AI298" s="1">
        <f t="shared" si="244"/>
        <v>579042.44413743087</v>
      </c>
      <c r="AJ298" s="1">
        <f t="shared" si="245"/>
        <v>566908.6736347283</v>
      </c>
      <c r="AK298" s="1">
        <f t="shared" si="246"/>
        <v>100283.50674895938</v>
      </c>
      <c r="AL298" s="16">
        <f t="shared" si="297"/>
        <v>70.952824651690818</v>
      </c>
      <c r="AM298" s="16">
        <f t="shared" si="297"/>
        <v>33.040336303365315</v>
      </c>
      <c r="AN298" s="16">
        <f t="shared" si="297"/>
        <v>4.8872377206645821</v>
      </c>
      <c r="AO298" s="7">
        <f t="shared" si="266"/>
        <v>1.6055027468423373E-3</v>
      </c>
      <c r="AP298" s="7">
        <f t="shared" si="267"/>
        <v>2.4723535821797012E-3</v>
      </c>
      <c r="AQ298" s="7">
        <f t="shared" si="268"/>
        <v>1.7895886339128575E-3</v>
      </c>
      <c r="AR298" s="1">
        <f t="shared" si="288"/>
        <v>294193.27853810263</v>
      </c>
      <c r="AS298" s="1">
        <f t="shared" si="285"/>
        <v>293316.71000297309</v>
      </c>
      <c r="AT298" s="1">
        <f t="shared" si="286"/>
        <v>51405.460481271053</v>
      </c>
      <c r="AU298" s="1">
        <f t="shared" si="247"/>
        <v>58838.655707620528</v>
      </c>
      <c r="AV298" s="1">
        <f t="shared" si="248"/>
        <v>58663.342000594625</v>
      </c>
      <c r="AW298" s="1">
        <f t="shared" si="249"/>
        <v>10281.092096254211</v>
      </c>
      <c r="AX298" s="7">
        <f t="shared" si="293"/>
        <v>0.71283098383463206</v>
      </c>
      <c r="AY298" s="7">
        <f t="shared" si="293"/>
        <v>0.99</v>
      </c>
      <c r="AZ298" s="7">
        <f t="shared" si="294"/>
        <v>0.99</v>
      </c>
      <c r="BA298">
        <f t="shared" si="289"/>
        <v>0.80930326178983447</v>
      </c>
      <c r="BB298">
        <f t="shared" si="290"/>
        <v>5.0812801151464949E-2</v>
      </c>
      <c r="BC298">
        <f t="shared" si="290"/>
        <v>9.801E-2</v>
      </c>
      <c r="BD298">
        <f t="shared" si="290"/>
        <v>9.801E-2</v>
      </c>
      <c r="BE298">
        <f t="shared" si="291"/>
        <v>14948.78456245415</v>
      </c>
      <c r="BF298">
        <f t="shared" si="291"/>
        <v>28747.970747391391</v>
      </c>
      <c r="BG298">
        <f t="shared" si="291"/>
        <v>5038.2491817693763</v>
      </c>
      <c r="BH298">
        <f t="shared" si="269"/>
        <v>59577.133289000827</v>
      </c>
      <c r="BI298">
        <f t="shared" si="295"/>
        <v>168953.57953029897</v>
      </c>
      <c r="BJ298">
        <f t="shared" si="295"/>
        <v>316954.0257870208</v>
      </c>
      <c r="BK298" s="7">
        <f t="shared" si="292"/>
        <v>3.2298743177006733E-2</v>
      </c>
    </row>
    <row r="299" spans="1:63">
      <c r="A299">
        <f t="shared" si="250"/>
        <v>2253</v>
      </c>
      <c r="B299" s="4">
        <f t="shared" si="270"/>
        <v>1286.5340733640055</v>
      </c>
      <c r="C299" s="4">
        <f t="shared" si="271"/>
        <v>3572.605285047207</v>
      </c>
      <c r="D299" s="4">
        <f t="shared" si="272"/>
        <v>6809.6184425641623</v>
      </c>
      <c r="E299" s="11">
        <f t="shared" si="251"/>
        <v>3.7671230267251548E-8</v>
      </c>
      <c r="F299" s="11">
        <f t="shared" si="252"/>
        <v>7.552251185692847E-8</v>
      </c>
      <c r="G299" s="11">
        <f t="shared" si="253"/>
        <v>1.6674081202427938E-7</v>
      </c>
      <c r="H299" s="4">
        <f t="shared" si="273"/>
        <v>294598.45794920617</v>
      </c>
      <c r="I299" s="4">
        <f t="shared" si="274"/>
        <v>294238.9843851687</v>
      </c>
      <c r="J299" s="4">
        <f t="shared" si="275"/>
        <v>51522.472932600489</v>
      </c>
      <c r="K299" s="4">
        <f t="shared" si="241"/>
        <v>228986.12951532297</v>
      </c>
      <c r="L299" s="4">
        <f t="shared" si="242"/>
        <v>82359.779743000836</v>
      </c>
      <c r="M299" s="4">
        <f t="shared" si="243"/>
        <v>7566.1321360613119</v>
      </c>
      <c r="N299" s="11">
        <f t="shared" si="254"/>
        <v>1.3772181173918874E-3</v>
      </c>
      <c r="O299" s="11">
        <f t="shared" si="255"/>
        <v>3.144219640676793E-3</v>
      </c>
      <c r="P299" s="11">
        <f t="shared" si="256"/>
        <v>2.2760978957578892E-3</v>
      </c>
      <c r="Q299" s="4">
        <f t="shared" si="257"/>
        <v>1953.3274375503563</v>
      </c>
      <c r="R299" s="4">
        <f t="shared" si="258"/>
        <v>6652.5530862028681</v>
      </c>
      <c r="S299" s="4">
        <f t="shared" si="259"/>
        <v>1554.9716570664152</v>
      </c>
      <c r="T299" s="4">
        <f t="shared" si="276"/>
        <v>6.6304740735850816</v>
      </c>
      <c r="U299" s="4">
        <f t="shared" si="277"/>
        <v>22.609353074351471</v>
      </c>
      <c r="V299" s="4">
        <f t="shared" si="278"/>
        <v>30.180454635796757</v>
      </c>
      <c r="W299" s="11">
        <f t="shared" si="260"/>
        <v>-1.219247815263802E-2</v>
      </c>
      <c r="X299" s="11">
        <f t="shared" si="261"/>
        <v>-1.3228699347321071E-2</v>
      </c>
      <c r="Y299" s="11">
        <f t="shared" si="262"/>
        <v>-1.2203590333800474E-2</v>
      </c>
      <c r="Z299" s="4">
        <f t="shared" si="287"/>
        <v>685.85984602556755</v>
      </c>
      <c r="AA299" s="4">
        <f t="shared" si="279"/>
        <v>340.97344922791893</v>
      </c>
      <c r="AB299" s="4">
        <f t="shared" si="280"/>
        <v>31.820093781788394</v>
      </c>
      <c r="AC299" s="12">
        <f t="shared" si="281"/>
        <v>1.2094635901429522</v>
      </c>
      <c r="AD299" s="12">
        <f t="shared" si="282"/>
        <v>5.0735521849673466</v>
      </c>
      <c r="AE299" s="12">
        <f t="shared" si="283"/>
        <v>2.0259739975434727</v>
      </c>
      <c r="AF299" s="11">
        <f t="shared" si="263"/>
        <v>-2.9039671966837322E-3</v>
      </c>
      <c r="AG299" s="11">
        <f t="shared" si="264"/>
        <v>2.0567434751257441E-3</v>
      </c>
      <c r="AH299" s="11">
        <f t="shared" si="265"/>
        <v>8.257041531207765E-4</v>
      </c>
      <c r="AI299" s="1">
        <f t="shared" si="244"/>
        <v>579976.85543130827</v>
      </c>
      <c r="AJ299" s="1">
        <f t="shared" si="245"/>
        <v>568881.14827185008</v>
      </c>
      <c r="AK299" s="1">
        <f t="shared" si="246"/>
        <v>100536.24817031766</v>
      </c>
      <c r="AL299" s="16">
        <f t="shared" si="297"/>
        <v>71.065600457016586</v>
      </c>
      <c r="AM299" s="16">
        <f t="shared" si="297"/>
        <v>33.121206823243199</v>
      </c>
      <c r="AN299" s="16">
        <f t="shared" si="297"/>
        <v>4.8958964042899522</v>
      </c>
      <c r="AO299" s="7">
        <f t="shared" si="266"/>
        <v>1.5894477193739139E-3</v>
      </c>
      <c r="AP299" s="7">
        <f t="shared" si="267"/>
        <v>2.4476300463579042E-3</v>
      </c>
      <c r="AQ299" s="7">
        <f t="shared" si="268"/>
        <v>1.7716927475737289E-3</v>
      </c>
      <c r="AR299" s="1">
        <f t="shared" si="288"/>
        <v>294598.45794920617</v>
      </c>
      <c r="AS299" s="1">
        <f t="shared" si="285"/>
        <v>294238.9843851687</v>
      </c>
      <c r="AT299" s="1">
        <f t="shared" si="286"/>
        <v>51522.472932600489</v>
      </c>
      <c r="AU299" s="1">
        <f t="shared" si="247"/>
        <v>58919.691589841241</v>
      </c>
      <c r="AV299" s="1">
        <f t="shared" si="248"/>
        <v>58847.796877033747</v>
      </c>
      <c r="AW299" s="1">
        <f t="shared" si="249"/>
        <v>10304.494586520099</v>
      </c>
      <c r="AX299" s="7">
        <f t="shared" si="293"/>
        <v>0.71591244743809923</v>
      </c>
      <c r="AY299" s="7">
        <f t="shared" si="293"/>
        <v>0.99</v>
      </c>
      <c r="AZ299" s="7">
        <f t="shared" si="294"/>
        <v>0.99</v>
      </c>
      <c r="BA299">
        <f t="shared" si="289"/>
        <v>0.81242946695807894</v>
      </c>
      <c r="BB299">
        <f t="shared" si="290"/>
        <v>5.1253063239680922E-2</v>
      </c>
      <c r="BC299">
        <f t="shared" si="290"/>
        <v>9.801E-2</v>
      </c>
      <c r="BD299">
        <f t="shared" si="290"/>
        <v>9.801E-2</v>
      </c>
      <c r="BE299">
        <f t="shared" si="291"/>
        <v>15099.073395583146</v>
      </c>
      <c r="BF299">
        <f t="shared" si="291"/>
        <v>28838.362859590383</v>
      </c>
      <c r="BG299">
        <f t="shared" si="291"/>
        <v>5049.7175721241738</v>
      </c>
      <c r="BH299">
        <f t="shared" si="269"/>
        <v>61501.399816324563</v>
      </c>
      <c r="BI299">
        <f t="shared" si="295"/>
        <v>170861.74609836197</v>
      </c>
      <c r="BJ299">
        <f t="shared" si="295"/>
        <v>320597.72389776853</v>
      </c>
      <c r="BK299" s="7">
        <f t="shared" si="292"/>
        <v>3.2260684836225656E-2</v>
      </c>
    </row>
    <row r="300" spans="1:63">
      <c r="A300">
        <f t="shared" si="250"/>
        <v>2254</v>
      </c>
      <c r="B300" s="4">
        <f t="shared" si="270"/>
        <v>1286.5341194060609</v>
      </c>
      <c r="C300" s="4">
        <f t="shared" si="271"/>
        <v>3572.6055413687254</v>
      </c>
      <c r="D300" s="4">
        <f t="shared" si="272"/>
        <v>6809.619521233406</v>
      </c>
      <c r="E300" s="11">
        <f t="shared" si="251"/>
        <v>3.5787668753888972E-8</v>
      </c>
      <c r="F300" s="11">
        <f t="shared" si="252"/>
        <v>7.1746386264082039E-8</v>
      </c>
      <c r="G300" s="11">
        <f t="shared" si="253"/>
        <v>1.5840377142306541E-7</v>
      </c>
      <c r="H300" s="4">
        <f t="shared" si="273"/>
        <v>295018.88460108027</v>
      </c>
      <c r="I300" s="4">
        <f t="shared" si="274"/>
        <v>295154.91833115462</v>
      </c>
      <c r="J300" s="4">
        <f t="shared" si="275"/>
        <v>51638.581053104215</v>
      </c>
      <c r="K300" s="4">
        <f t="shared" si="241"/>
        <v>229312.91145024446</v>
      </c>
      <c r="L300" s="4">
        <f t="shared" si="242"/>
        <v>82616.150849409416</v>
      </c>
      <c r="M300" s="4">
        <f t="shared" si="243"/>
        <v>7583.1815407729382</v>
      </c>
      <c r="N300" s="11">
        <f t="shared" si="254"/>
        <v>1.4270817870634112E-3</v>
      </c>
      <c r="O300" s="11">
        <f t="shared" si="255"/>
        <v>3.1128192329870075E-3</v>
      </c>
      <c r="P300" s="11">
        <f t="shared" si="256"/>
        <v>2.253384477699738E-3</v>
      </c>
      <c r="Q300" s="4">
        <f t="shared" si="257"/>
        <v>1932.2651753644989</v>
      </c>
      <c r="R300" s="4">
        <f t="shared" si="258"/>
        <v>6584.9831866890472</v>
      </c>
      <c r="S300" s="4">
        <f t="shared" si="259"/>
        <v>1539.4568520758462</v>
      </c>
      <c r="T300" s="4">
        <f t="shared" si="276"/>
        <v>6.5496321633012631</v>
      </c>
      <c r="U300" s="4">
        <f t="shared" si="277"/>
        <v>22.310260740093447</v>
      </c>
      <c r="V300" s="4">
        <f t="shared" si="278"/>
        <v>29.812144731333643</v>
      </c>
      <c r="W300" s="11">
        <f t="shared" si="260"/>
        <v>-1.219247815263802E-2</v>
      </c>
      <c r="X300" s="11">
        <f t="shared" si="261"/>
        <v>-1.3228699347321071E-2</v>
      </c>
      <c r="Y300" s="11">
        <f t="shared" si="262"/>
        <v>-1.2203590333800474E-2</v>
      </c>
      <c r="Z300" s="4">
        <f t="shared" si="287"/>
        <v>669.20171134674274</v>
      </c>
      <c r="AA300" s="4">
        <f t="shared" si="279"/>
        <v>338.21494606650253</v>
      </c>
      <c r="AB300" s="4">
        <f t="shared" si="280"/>
        <v>31.529333864687676</v>
      </c>
      <c r="AC300" s="12">
        <f t="shared" si="281"/>
        <v>1.2059513475515937</v>
      </c>
      <c r="AD300" s="12">
        <f t="shared" si="282"/>
        <v>5.0839871803194878</v>
      </c>
      <c r="AE300" s="12">
        <f t="shared" si="283"/>
        <v>2.0276468526873592</v>
      </c>
      <c r="AF300" s="11">
        <f t="shared" si="263"/>
        <v>-2.9039671966837322E-3</v>
      </c>
      <c r="AG300" s="11">
        <f t="shared" si="264"/>
        <v>2.0567434751257441E-3</v>
      </c>
      <c r="AH300" s="11">
        <f t="shared" si="265"/>
        <v>8.257041531207765E-4</v>
      </c>
      <c r="AI300" s="1">
        <f t="shared" si="244"/>
        <v>580898.86147801869</v>
      </c>
      <c r="AJ300" s="1">
        <f t="shared" si="245"/>
        <v>570840.8303216988</v>
      </c>
      <c r="AK300" s="1">
        <f t="shared" si="246"/>
        <v>100787.11793980599</v>
      </c>
      <c r="AL300" s="16">
        <f t="shared" si="297"/>
        <v>71.177425963023197</v>
      </c>
      <c r="AM300" s="16">
        <f t="shared" si="297"/>
        <v>33.201464599625481</v>
      </c>
      <c r="AN300" s="16">
        <f t="shared" si="297"/>
        <v>4.9044836882007816</v>
      </c>
      <c r="AO300" s="7">
        <f t="shared" si="266"/>
        <v>1.5735532421801747E-3</v>
      </c>
      <c r="AP300" s="7">
        <f t="shared" si="267"/>
        <v>2.423153745894325E-3</v>
      </c>
      <c r="AQ300" s="7">
        <f t="shared" si="268"/>
        <v>1.7539758200979915E-3</v>
      </c>
      <c r="AR300" s="1">
        <f t="shared" si="288"/>
        <v>295018.88460108027</v>
      </c>
      <c r="AS300" s="1">
        <f t="shared" si="285"/>
        <v>295154.91833115462</v>
      </c>
      <c r="AT300" s="1">
        <f t="shared" si="286"/>
        <v>51638.581053104215</v>
      </c>
      <c r="AU300" s="1">
        <f t="shared" si="247"/>
        <v>59003.776920216056</v>
      </c>
      <c r="AV300" s="1">
        <f t="shared" si="248"/>
        <v>59030.983666230924</v>
      </c>
      <c r="AW300" s="1">
        <f t="shared" si="249"/>
        <v>10327.716210620843</v>
      </c>
      <c r="AX300" s="7">
        <f t="shared" si="293"/>
        <v>0.72003170192992227</v>
      </c>
      <c r="AY300" s="7">
        <f t="shared" si="293"/>
        <v>0.99</v>
      </c>
      <c r="AZ300" s="7">
        <f t="shared" si="294"/>
        <v>0.99</v>
      </c>
      <c r="BA300">
        <f t="shared" si="289"/>
        <v>0.81610910615705567</v>
      </c>
      <c r="BB300">
        <f t="shared" si="290"/>
        <v>5.1844565178410046E-2</v>
      </c>
      <c r="BC300">
        <f t="shared" si="290"/>
        <v>9.801E-2</v>
      </c>
      <c r="BD300">
        <f t="shared" si="290"/>
        <v>9.801E-2</v>
      </c>
      <c r="BE300">
        <f t="shared" si="291"/>
        <v>15295.125791562537</v>
      </c>
      <c r="BF300">
        <f t="shared" si="291"/>
        <v>28928.133545636465</v>
      </c>
      <c r="BG300">
        <f t="shared" si="291"/>
        <v>5061.097329014744</v>
      </c>
      <c r="BH300">
        <f t="shared" si="269"/>
        <v>63485.477092785717</v>
      </c>
      <c r="BI300">
        <f t="shared" si="295"/>
        <v>172791.5176701787</v>
      </c>
      <c r="BJ300">
        <f t="shared" si="295"/>
        <v>324283.38297263667</v>
      </c>
      <c r="BK300" s="7">
        <f t="shared" si="292"/>
        <v>3.2268088184951721E-2</v>
      </c>
    </row>
    <row r="301" spans="1:63">
      <c r="A301">
        <f t="shared" si="250"/>
        <v>2255</v>
      </c>
      <c r="B301" s="4">
        <f t="shared" si="270"/>
        <v>1286.5341631460149</v>
      </c>
      <c r="C301" s="4">
        <f t="shared" si="271"/>
        <v>3572.6057848741862</v>
      </c>
      <c r="D301" s="4">
        <f t="shared" si="272"/>
        <v>6809.6205459693501</v>
      </c>
      <c r="E301" s="11">
        <f t="shared" si="251"/>
        <v>3.399828531619452E-8</v>
      </c>
      <c r="F301" s="11">
        <f t="shared" si="252"/>
        <v>6.8159066950877939E-8</v>
      </c>
      <c r="G301" s="11">
        <f t="shared" si="253"/>
        <v>1.5048358285191213E-7</v>
      </c>
      <c r="H301" s="4">
        <f t="shared" si="273"/>
        <v>295387.11553465592</v>
      </c>
      <c r="I301" s="4">
        <f t="shared" si="274"/>
        <v>296064.52651207673</v>
      </c>
      <c r="J301" s="4">
        <f t="shared" si="275"/>
        <v>51753.789093608561</v>
      </c>
      <c r="K301" s="4">
        <f t="shared" si="241"/>
        <v>229599.12297418801</v>
      </c>
      <c r="L301" s="4">
        <f t="shared" si="242"/>
        <v>82870.751585737307</v>
      </c>
      <c r="M301" s="4">
        <f t="shared" si="243"/>
        <v>7600.0988225756419</v>
      </c>
      <c r="N301" s="11">
        <f t="shared" si="254"/>
        <v>1.2481265103367889E-3</v>
      </c>
      <c r="O301" s="11">
        <f t="shared" si="255"/>
        <v>3.0817307961001905E-3</v>
      </c>
      <c r="P301" s="11">
        <f t="shared" si="256"/>
        <v>2.2308950025451413E-3</v>
      </c>
      <c r="Q301" s="4">
        <f t="shared" si="257"/>
        <v>1911.0884460544271</v>
      </c>
      <c r="R301" s="4">
        <f t="shared" si="258"/>
        <v>6517.8975617168389</v>
      </c>
      <c r="S301" s="4">
        <f t="shared" si="259"/>
        <v>1524.062635657835</v>
      </c>
      <c r="T301" s="4">
        <f t="shared" si="276"/>
        <v>6.4697759162423969</v>
      </c>
      <c r="U301" s="4">
        <f t="shared" si="277"/>
        <v>22.015125008402411</v>
      </c>
      <c r="V301" s="4">
        <f t="shared" si="278"/>
        <v>29.44832953006048</v>
      </c>
      <c r="W301" s="11">
        <f t="shared" si="260"/>
        <v>-1.219247815263802E-2</v>
      </c>
      <c r="X301" s="11">
        <f t="shared" si="261"/>
        <v>-1.3228699347321071E-2</v>
      </c>
      <c r="Y301" s="11">
        <f t="shared" si="262"/>
        <v>-1.2203590333800474E-2</v>
      </c>
      <c r="Z301" s="4">
        <f t="shared" si="287"/>
        <v>650.49259860988161</v>
      </c>
      <c r="AA301" s="4">
        <f t="shared" si="279"/>
        <v>335.46825700317851</v>
      </c>
      <c r="AB301" s="4">
        <f t="shared" si="280"/>
        <v>31.24052255699624</v>
      </c>
      <c r="AC301" s="12">
        <f t="shared" si="281"/>
        <v>1.2024493043975073</v>
      </c>
      <c r="AD301" s="12">
        <f t="shared" si="282"/>
        <v>5.0944436377802331</v>
      </c>
      <c r="AE301" s="12">
        <f t="shared" si="283"/>
        <v>2.0293210891146853</v>
      </c>
      <c r="AF301" s="11">
        <f t="shared" si="263"/>
        <v>-2.9039671966837322E-3</v>
      </c>
      <c r="AG301" s="11">
        <f t="shared" si="264"/>
        <v>2.0567434751257441E-3</v>
      </c>
      <c r="AH301" s="11">
        <f t="shared" si="265"/>
        <v>8.257041531207765E-4</v>
      </c>
      <c r="AI301" s="1">
        <f t="shared" si="244"/>
        <v>581812.75225043285</v>
      </c>
      <c r="AJ301" s="1">
        <f t="shared" si="245"/>
        <v>572787.73095575988</v>
      </c>
      <c r="AK301" s="1">
        <f t="shared" si="246"/>
        <v>101036.12235644624</v>
      </c>
      <c r="AL301" s="16">
        <f t="shared" si="297"/>
        <v>71.288307417723416</v>
      </c>
      <c r="AM301" s="16">
        <f t="shared" si="297"/>
        <v>33.281112330406103</v>
      </c>
      <c r="AN301" s="16">
        <f t="shared" si="297"/>
        <v>4.9130000105419587</v>
      </c>
      <c r="AO301" s="7">
        <f t="shared" si="266"/>
        <v>1.5578177097583729E-3</v>
      </c>
      <c r="AP301" s="7">
        <f t="shared" si="267"/>
        <v>2.3989222084353817E-3</v>
      </c>
      <c r="AQ301" s="7">
        <f t="shared" si="268"/>
        <v>1.7364360618970117E-3</v>
      </c>
      <c r="AR301" s="1">
        <f t="shared" si="288"/>
        <v>295387.11553465592</v>
      </c>
      <c r="AS301" s="1">
        <f t="shared" si="285"/>
        <v>296064.52651207673</v>
      </c>
      <c r="AT301" s="1">
        <f t="shared" si="286"/>
        <v>51753.789093608561</v>
      </c>
      <c r="AU301" s="1">
        <f t="shared" si="247"/>
        <v>59077.423106931186</v>
      </c>
      <c r="AV301" s="1">
        <f t="shared" si="248"/>
        <v>59212.905302415347</v>
      </c>
      <c r="AW301" s="1">
        <f t="shared" si="249"/>
        <v>10350.757818721713</v>
      </c>
      <c r="AX301" s="7">
        <f t="shared" si="293"/>
        <v>0.72158534638329364</v>
      </c>
      <c r="AY301" s="7">
        <f t="shared" si="293"/>
        <v>0.99</v>
      </c>
      <c r="AZ301" s="7">
        <f t="shared" si="294"/>
        <v>0.99</v>
      </c>
      <c r="BA301">
        <f t="shared" si="289"/>
        <v>0.81835085629729398</v>
      </c>
      <c r="BB301">
        <f t="shared" si="290"/>
        <v>5.2068541211509792E-2</v>
      </c>
      <c r="BC301">
        <f t="shared" si="290"/>
        <v>9.801E-2</v>
      </c>
      <c r="BD301">
        <f t="shared" si="290"/>
        <v>9.801E-2</v>
      </c>
      <c r="BE301">
        <f t="shared" si="291"/>
        <v>15380.376198565236</v>
      </c>
      <c r="BF301">
        <f t="shared" si="291"/>
        <v>29017.284243448641</v>
      </c>
      <c r="BG301">
        <f t="shared" si="291"/>
        <v>5072.3888690645754</v>
      </c>
      <c r="BH301">
        <f t="shared" si="269"/>
        <v>65534.03206607946</v>
      </c>
      <c r="BI301">
        <f t="shared" si="295"/>
        <v>174743.1389576623</v>
      </c>
      <c r="BJ301">
        <f t="shared" si="295"/>
        <v>328011.48642245255</v>
      </c>
      <c r="BK301" s="7">
        <f t="shared" si="292"/>
        <v>3.2170376999138134E-2</v>
      </c>
    </row>
    <row r="302" spans="1:63">
      <c r="A302">
        <f t="shared" si="250"/>
        <v>2256</v>
      </c>
      <c r="B302" s="4">
        <f t="shared" si="270"/>
        <v>1286.5342046989726</v>
      </c>
      <c r="C302" s="4">
        <f t="shared" si="271"/>
        <v>3572.6060162043891</v>
      </c>
      <c r="D302" s="4">
        <f t="shared" si="272"/>
        <v>6809.6215194686429</v>
      </c>
      <c r="E302" s="11">
        <f t="shared" si="251"/>
        <v>3.2298371050384794E-8</v>
      </c>
      <c r="F302" s="11">
        <f t="shared" si="252"/>
        <v>6.4751113603334033E-8</v>
      </c>
      <c r="G302" s="11">
        <f t="shared" si="253"/>
        <v>1.4295940370931652E-7</v>
      </c>
      <c r="H302" s="4">
        <f t="shared" si="273"/>
        <v>295863.85387053801</v>
      </c>
      <c r="I302" s="4">
        <f t="shared" si="274"/>
        <v>296967.8242091072</v>
      </c>
      <c r="J302" s="4">
        <f t="shared" si="275"/>
        <v>51868.101349557575</v>
      </c>
      <c r="K302" s="4">
        <f t="shared" si="241"/>
        <v>229969.67573028125</v>
      </c>
      <c r="L302" s="4">
        <f t="shared" si="242"/>
        <v>83123.586217495089</v>
      </c>
      <c r="M302" s="4">
        <f t="shared" si="243"/>
        <v>7616.8846097051319</v>
      </c>
      <c r="N302" s="11">
        <f t="shared" si="254"/>
        <v>1.6139118969322741E-3</v>
      </c>
      <c r="O302" s="11">
        <f t="shared" si="255"/>
        <v>3.0509513540033506E-3</v>
      </c>
      <c r="P302" s="11">
        <f t="shared" si="256"/>
        <v>2.2086274825308116E-3</v>
      </c>
      <c r="Q302" s="4">
        <f t="shared" si="257"/>
        <v>1890.8343257718147</v>
      </c>
      <c r="R302" s="4">
        <f t="shared" si="258"/>
        <v>6451.2973975001769</v>
      </c>
      <c r="S302" s="4">
        <f t="shared" si="259"/>
        <v>1508.7888235847806</v>
      </c>
      <c r="T302" s="4">
        <f t="shared" si="276"/>
        <v>6.390893314731148</v>
      </c>
      <c r="U302" s="4">
        <f t="shared" si="277"/>
        <v>21.723893538572565</v>
      </c>
      <c r="V302" s="4">
        <f t="shared" si="278"/>
        <v>29.088954180460863</v>
      </c>
      <c r="W302" s="11">
        <f t="shared" si="260"/>
        <v>-1.219247815263802E-2</v>
      </c>
      <c r="X302" s="11">
        <f t="shared" si="261"/>
        <v>-1.3228699347321071E-2</v>
      </c>
      <c r="Y302" s="11">
        <f t="shared" si="262"/>
        <v>-1.2203590333800474E-2</v>
      </c>
      <c r="Z302" s="4">
        <f t="shared" si="287"/>
        <v>637.9353083902796</v>
      </c>
      <c r="AA302" s="4">
        <f t="shared" si="279"/>
        <v>332.7335605911797</v>
      </c>
      <c r="AB302" s="4">
        <f t="shared" si="280"/>
        <v>30.953661957550249</v>
      </c>
      <c r="AC302" s="12">
        <f t="shared" si="281"/>
        <v>1.1989574310618618</v>
      </c>
      <c r="AD302" s="12">
        <f t="shared" si="282"/>
        <v>5.1049216014916334</v>
      </c>
      <c r="AE302" s="12">
        <f t="shared" si="283"/>
        <v>2.0309967079659828</v>
      </c>
      <c r="AF302" s="11">
        <f t="shared" si="263"/>
        <v>-2.9039671966837322E-3</v>
      </c>
      <c r="AG302" s="11">
        <f t="shared" si="264"/>
        <v>2.0567434751257441E-3</v>
      </c>
      <c r="AH302" s="11">
        <f t="shared" si="265"/>
        <v>8.257041531207765E-4</v>
      </c>
      <c r="AI302" s="1">
        <f t="shared" si="244"/>
        <v>582708.9001323207</v>
      </c>
      <c r="AJ302" s="1">
        <f t="shared" si="245"/>
        <v>574721.86316259927</v>
      </c>
      <c r="AK302" s="1">
        <f t="shared" si="246"/>
        <v>101283.26793952333</v>
      </c>
      <c r="AL302" s="16">
        <f t="shared" si="297"/>
        <v>71.398251063639506</v>
      </c>
      <c r="AM302" s="16">
        <f t="shared" si="297"/>
        <v>33.360152741902034</v>
      </c>
      <c r="AN302" s="16">
        <f t="shared" si="297"/>
        <v>4.9214458098284597</v>
      </c>
      <c r="AO302" s="7">
        <f t="shared" si="266"/>
        <v>1.5422395326607891E-3</v>
      </c>
      <c r="AP302" s="7">
        <f t="shared" si="267"/>
        <v>2.3749329863510279E-3</v>
      </c>
      <c r="AQ302" s="7">
        <f t="shared" si="268"/>
        <v>1.7190717012780415E-3</v>
      </c>
      <c r="AR302" s="1">
        <f t="shared" si="288"/>
        <v>295863.85387053801</v>
      </c>
      <c r="AS302" s="1">
        <f t="shared" si="285"/>
        <v>296967.8242091072</v>
      </c>
      <c r="AT302" s="1">
        <f t="shared" si="286"/>
        <v>51868.101349557575</v>
      </c>
      <c r="AU302" s="1">
        <f t="shared" si="247"/>
        <v>59172.770774107601</v>
      </c>
      <c r="AV302" s="1">
        <f t="shared" si="248"/>
        <v>59393.56484182144</v>
      </c>
      <c r="AW302" s="1">
        <f t="shared" si="249"/>
        <v>10373.620269911517</v>
      </c>
      <c r="AX302" s="7">
        <f t="shared" si="293"/>
        <v>0.72924425183445729</v>
      </c>
      <c r="AY302" s="7">
        <f t="shared" si="293"/>
        <v>0.99</v>
      </c>
      <c r="AZ302" s="7">
        <f t="shared" si="294"/>
        <v>0.99</v>
      </c>
      <c r="BA302">
        <f t="shared" si="289"/>
        <v>0.82392416456069839</v>
      </c>
      <c r="BB302">
        <f t="shared" si="290"/>
        <v>5.3179717883359734E-2</v>
      </c>
      <c r="BC302">
        <f t="shared" si="290"/>
        <v>9.801E-2</v>
      </c>
      <c r="BD302">
        <f t="shared" si="290"/>
        <v>9.801E-2</v>
      </c>
      <c r="BE302">
        <f t="shared" si="291"/>
        <v>15733.956280718781</v>
      </c>
      <c r="BF302">
        <f t="shared" si="291"/>
        <v>29105.816450734597</v>
      </c>
      <c r="BG302">
        <f t="shared" si="291"/>
        <v>5083.5926132701379</v>
      </c>
      <c r="BH302">
        <f t="shared" si="269"/>
        <v>67642.286583918845</v>
      </c>
      <c r="BI302">
        <f t="shared" si="295"/>
        <v>176716.85744272929</v>
      </c>
      <c r="BJ302">
        <f t="shared" si="295"/>
        <v>331782.52322120999</v>
      </c>
      <c r="BK302" s="7">
        <f t="shared" si="292"/>
        <v>3.2323176008491855E-2</v>
      </c>
    </row>
    <row r="303" spans="1:63">
      <c r="A303">
        <f t="shared" si="250"/>
        <v>2257</v>
      </c>
      <c r="B303" s="4">
        <f t="shared" si="270"/>
        <v>1286.5342441742837</v>
      </c>
      <c r="C303" s="4">
        <f t="shared" si="271"/>
        <v>3572.6062359680964</v>
      </c>
      <c r="D303" s="4">
        <f t="shared" si="272"/>
        <v>6809.6224442931025</v>
      </c>
      <c r="E303" s="11">
        <f t="shared" si="251"/>
        <v>3.0683452497865554E-8</v>
      </c>
      <c r="F303" s="11">
        <f t="shared" si="252"/>
        <v>6.1513557923167324E-8</v>
      </c>
      <c r="G303" s="11">
        <f t="shared" si="253"/>
        <v>1.3581143352385068E-7</v>
      </c>
      <c r="H303" s="4">
        <f t="shared" si="273"/>
        <v>296059.80604127585</v>
      </c>
      <c r="I303" s="4">
        <f t="shared" si="274"/>
        <v>297864.82729636075</v>
      </c>
      <c r="J303" s="4">
        <f t="shared" si="275"/>
        <v>51981.5221586103</v>
      </c>
      <c r="K303" s="4">
        <f t="shared" si="241"/>
        <v>230121.97878284327</v>
      </c>
      <c r="L303" s="4">
        <f t="shared" si="242"/>
        <v>83374.659176690941</v>
      </c>
      <c r="M303" s="4">
        <f t="shared" si="243"/>
        <v>7633.5395367145684</v>
      </c>
      <c r="N303" s="11">
        <f t="shared" si="254"/>
        <v>6.6227450240297081E-4</v>
      </c>
      <c r="O303" s="11">
        <f t="shared" si="255"/>
        <v>3.0204779488087752E-3</v>
      </c>
      <c r="P303" s="11">
        <f t="shared" si="256"/>
        <v>2.1865799290454735E-3</v>
      </c>
      <c r="Q303" s="4">
        <f t="shared" si="257"/>
        <v>1869.0174102273402</v>
      </c>
      <c r="R303" s="4">
        <f t="shared" si="258"/>
        <v>6385.183743678469</v>
      </c>
      <c r="S303" s="4">
        <f t="shared" si="259"/>
        <v>1493.6352123824634</v>
      </c>
      <c r="T303" s="4">
        <f t="shared" si="276"/>
        <v>6.3129724876154478</v>
      </c>
      <c r="U303" s="4">
        <f t="shared" si="277"/>
        <v>21.436514682297577</v>
      </c>
      <c r="V303" s="4">
        <f t="shared" si="278"/>
        <v>28.733964500403825</v>
      </c>
      <c r="W303" s="11">
        <f t="shared" si="260"/>
        <v>-1.219247815263802E-2</v>
      </c>
      <c r="X303" s="11">
        <f t="shared" si="261"/>
        <v>-1.3228699347321071E-2</v>
      </c>
      <c r="Y303" s="11">
        <f t="shared" si="262"/>
        <v>-1.2203590333800474E-2</v>
      </c>
      <c r="Z303" s="4">
        <f t="shared" si="287"/>
        <v>612.02887934990565</v>
      </c>
      <c r="AA303" s="4">
        <f t="shared" si="279"/>
        <v>330.01102930745992</v>
      </c>
      <c r="AB303" s="4">
        <f t="shared" si="280"/>
        <v>30.668753762200655</v>
      </c>
      <c r="AC303" s="12">
        <f t="shared" si="281"/>
        <v>1.195475698011838</v>
      </c>
      <c r="AD303" s="12">
        <f t="shared" si="282"/>
        <v>5.1154211156865301</v>
      </c>
      <c r="AE303" s="12">
        <f t="shared" si="283"/>
        <v>2.032673710382725</v>
      </c>
      <c r="AF303" s="11">
        <f t="shared" si="263"/>
        <v>-2.9039671966837322E-3</v>
      </c>
      <c r="AG303" s="11">
        <f t="shared" si="264"/>
        <v>2.0567434751257441E-3</v>
      </c>
      <c r="AH303" s="11">
        <f t="shared" si="265"/>
        <v>8.257041531207765E-4</v>
      </c>
      <c r="AI303" s="1">
        <f t="shared" si="244"/>
        <v>583610.78089319635</v>
      </c>
      <c r="AJ303" s="1">
        <f t="shared" si="245"/>
        <v>576643.24168816081</v>
      </c>
      <c r="AK303" s="1">
        <f t="shared" si="246"/>
        <v>101528.56141548252</v>
      </c>
      <c r="AL303" s="16">
        <f t="shared" si="297"/>
        <v>71.507263136939159</v>
      </c>
      <c r="AM303" s="16">
        <f t="shared" si="297"/>
        <v>33.43858858780672</v>
      </c>
      <c r="AN303" s="16">
        <f t="shared" si="297"/>
        <v>4.9298215248672985</v>
      </c>
      <c r="AO303" s="7">
        <f t="shared" si="266"/>
        <v>1.5268171373341811E-3</v>
      </c>
      <c r="AP303" s="7">
        <f t="shared" si="267"/>
        <v>2.3511836564875177E-3</v>
      </c>
      <c r="AQ303" s="7">
        <f t="shared" si="268"/>
        <v>1.7018809842652611E-3</v>
      </c>
      <c r="AR303" s="1">
        <f t="shared" si="288"/>
        <v>296059.80604127585</v>
      </c>
      <c r="AS303" s="1">
        <f t="shared" si="285"/>
        <v>297864.82729636075</v>
      </c>
      <c r="AT303" s="1">
        <f t="shared" si="286"/>
        <v>51981.5221586103</v>
      </c>
      <c r="AU303" s="1">
        <f t="shared" si="247"/>
        <v>59211.961208255176</v>
      </c>
      <c r="AV303" s="1">
        <f t="shared" si="248"/>
        <v>59572.965459272149</v>
      </c>
      <c r="AW303" s="1">
        <f t="shared" si="249"/>
        <v>10396.304431722061</v>
      </c>
      <c r="AX303" s="7">
        <f t="shared" si="293"/>
        <v>0.72176601159773701</v>
      </c>
      <c r="AY303" s="7">
        <f t="shared" si="293"/>
        <v>0.99</v>
      </c>
      <c r="AZ303" s="7">
        <f t="shared" si="294"/>
        <v>0.99</v>
      </c>
      <c r="BA303">
        <f t="shared" si="289"/>
        <v>0.82122701208701565</v>
      </c>
      <c r="BB303">
        <f t="shared" si="290"/>
        <v>5.2094617549770461E-2</v>
      </c>
      <c r="BC303">
        <f t="shared" si="290"/>
        <v>9.801E-2</v>
      </c>
      <c r="BD303">
        <f t="shared" si="290"/>
        <v>9.801E-2</v>
      </c>
      <c r="BE303">
        <f t="shared" si="291"/>
        <v>15423.122367579488</v>
      </c>
      <c r="BF303">
        <f t="shared" si="291"/>
        <v>29193.731723316316</v>
      </c>
      <c r="BG303">
        <f t="shared" si="291"/>
        <v>5094.7089867653958</v>
      </c>
      <c r="BH303">
        <f t="shared" si="269"/>
        <v>69828.700118787703</v>
      </c>
      <c r="BI303">
        <f t="shared" si="295"/>
        <v>178712.92340878816</v>
      </c>
      <c r="BJ303">
        <f t="shared" si="295"/>
        <v>335596.98797054437</v>
      </c>
      <c r="BK303" s="7">
        <f t="shared" si="292"/>
        <v>3.1871119804208509E-2</v>
      </c>
    </row>
    <row r="304" spans="1:63">
      <c r="A304">
        <f t="shared" si="250"/>
        <v>2258</v>
      </c>
      <c r="B304" s="4">
        <f t="shared" si="270"/>
        <v>1286.5342816758305</v>
      </c>
      <c r="C304" s="4">
        <f t="shared" si="271"/>
        <v>3572.6064447436311</v>
      </c>
      <c r="D304" s="4">
        <f t="shared" si="272"/>
        <v>6809.6233228764586</v>
      </c>
      <c r="E304" s="11">
        <f t="shared" si="251"/>
        <v>2.9149279872972274E-8</v>
      </c>
      <c r="F304" s="11">
        <f t="shared" si="252"/>
        <v>5.8437880027008954E-8</v>
      </c>
      <c r="G304" s="11">
        <f t="shared" si="253"/>
        <v>1.2902086184765814E-7</v>
      </c>
      <c r="H304" s="4">
        <f t="shared" si="273"/>
        <v>296933.64112175215</v>
      </c>
      <c r="I304" s="4">
        <f t="shared" si="274"/>
        <v>298755.55222421576</v>
      </c>
      <c r="J304" s="4">
        <f t="shared" si="275"/>
        <v>52094.055898342842</v>
      </c>
      <c r="K304" s="4">
        <f t="shared" si="241"/>
        <v>230801.18839504881</v>
      </c>
      <c r="L304" s="4">
        <f t="shared" si="242"/>
        <v>83623.97505713909</v>
      </c>
      <c r="M304" s="4">
        <f t="shared" si="243"/>
        <v>7650.0642441317514</v>
      </c>
      <c r="N304" s="11">
        <f t="shared" si="254"/>
        <v>2.951519953886983E-3</v>
      </c>
      <c r="O304" s="11">
        <f t="shared" si="255"/>
        <v>2.9903076415556118E-3</v>
      </c>
      <c r="P304" s="11">
        <f t="shared" si="256"/>
        <v>2.1647503543678059E-3</v>
      </c>
      <c r="Q304" s="4">
        <f t="shared" si="257"/>
        <v>1851.6786933410249</v>
      </c>
      <c r="R304" s="4">
        <f t="shared" si="258"/>
        <v>6319.5575163618505</v>
      </c>
      <c r="S304" s="4">
        <f t="shared" si="259"/>
        <v>1478.601579821604</v>
      </c>
      <c r="T304" s="4">
        <f t="shared" si="276"/>
        <v>6.2360017084819912</v>
      </c>
      <c r="U304" s="4">
        <f t="shared" si="277"/>
        <v>21.152937474511027</v>
      </c>
      <c r="V304" s="4">
        <f t="shared" si="278"/>
        <v>28.383306968974932</v>
      </c>
      <c r="W304" s="11">
        <f t="shared" si="260"/>
        <v>-1.219247815263802E-2</v>
      </c>
      <c r="X304" s="11">
        <f t="shared" si="261"/>
        <v>-1.3228699347321071E-2</v>
      </c>
      <c r="Y304" s="11">
        <f t="shared" si="262"/>
        <v>-1.2203590333800474E-2</v>
      </c>
      <c r="Z304" s="4">
        <f t="shared" si="287"/>
        <v>619.87092829616188</v>
      </c>
      <c r="AA304" s="4">
        <f t="shared" si="279"/>
        <v>327.30082964117611</v>
      </c>
      <c r="AB304" s="4">
        <f t="shared" si="280"/>
        <v>30.385799272210694</v>
      </c>
      <c r="AC304" s="12">
        <f t="shared" si="281"/>
        <v>1.1920040758003789</v>
      </c>
      <c r="AD304" s="12">
        <f t="shared" si="282"/>
        <v>5.1259422246887389</v>
      </c>
      <c r="AE304" s="12">
        <f t="shared" si="283"/>
        <v>2.0343520975073273</v>
      </c>
      <c r="AF304" s="11">
        <f t="shared" si="263"/>
        <v>-2.9039671966837322E-3</v>
      </c>
      <c r="AG304" s="11">
        <f t="shared" si="264"/>
        <v>2.0567434751257441E-3</v>
      </c>
      <c r="AH304" s="11">
        <f t="shared" si="265"/>
        <v>8.257041531207765E-4</v>
      </c>
      <c r="AI304" s="1">
        <f t="shared" si="244"/>
        <v>584461.66401213186</v>
      </c>
      <c r="AJ304" s="1">
        <f t="shared" si="245"/>
        <v>578551.88297861686</v>
      </c>
      <c r="AK304" s="1">
        <f t="shared" si="246"/>
        <v>101772.00970565632</v>
      </c>
      <c r="AL304" s="16">
        <f t="shared" si="297"/>
        <v>71.615349866592481</v>
      </c>
      <c r="AM304" s="16">
        <f t="shared" si="297"/>
        <v>33.516422648160543</v>
      </c>
      <c r="AN304" s="16">
        <f t="shared" si="297"/>
        <v>4.9381275946812018</v>
      </c>
      <c r="AO304" s="7">
        <f t="shared" si="266"/>
        <v>1.5115489659608392E-3</v>
      </c>
      <c r="AP304" s="7">
        <f t="shared" si="267"/>
        <v>2.3276718199226427E-3</v>
      </c>
      <c r="AQ304" s="7">
        <f t="shared" si="268"/>
        <v>1.6848621744226084E-3</v>
      </c>
      <c r="AR304" s="1">
        <f t="shared" si="288"/>
        <v>296933.64112175215</v>
      </c>
      <c r="AS304" s="1">
        <f t="shared" si="285"/>
        <v>298755.55222421576</v>
      </c>
      <c r="AT304" s="1">
        <f t="shared" si="286"/>
        <v>52094.055898342842</v>
      </c>
      <c r="AU304" s="1">
        <f t="shared" si="247"/>
        <v>59386.728224350431</v>
      </c>
      <c r="AV304" s="1">
        <f t="shared" si="248"/>
        <v>59751.110444843158</v>
      </c>
      <c r="AW304" s="1">
        <f t="shared" si="249"/>
        <v>10418.81117966857</v>
      </c>
      <c r="AX304" s="7">
        <f t="shared" si="293"/>
        <v>0.75209254569140127</v>
      </c>
      <c r="AY304" s="7">
        <f t="shared" si="293"/>
        <v>0.99</v>
      </c>
      <c r="AZ304" s="7">
        <f t="shared" si="294"/>
        <v>0.99</v>
      </c>
      <c r="BA304">
        <f t="shared" si="289"/>
        <v>0.83914247405359088</v>
      </c>
      <c r="BB304">
        <f t="shared" si="290"/>
        <v>5.6564319728457248E-2</v>
      </c>
      <c r="BC304">
        <f t="shared" si="290"/>
        <v>9.801E-2</v>
      </c>
      <c r="BD304">
        <f t="shared" si="290"/>
        <v>9.801E-2</v>
      </c>
      <c r="BE304">
        <f t="shared" si="291"/>
        <v>16795.84941454577</v>
      </c>
      <c r="BF304">
        <f t="shared" si="291"/>
        <v>29281.031673495385</v>
      </c>
      <c r="BG304">
        <f t="shared" si="291"/>
        <v>5105.7384185965821</v>
      </c>
      <c r="BH304">
        <f t="shared" si="269"/>
        <v>72054.218986045744</v>
      </c>
      <c r="BI304">
        <f t="shared" si="295"/>
        <v>180731.58997258131</v>
      </c>
      <c r="BJ304">
        <f t="shared" si="295"/>
        <v>339455.38096492045</v>
      </c>
      <c r="BK304" s="7">
        <f t="shared" si="292"/>
        <v>3.2906043372173704E-2</v>
      </c>
    </row>
    <row r="305" spans="1:63">
      <c r="A305">
        <f t="shared" si="250"/>
        <v>2259</v>
      </c>
      <c r="B305" s="4">
        <f t="shared" si="270"/>
        <v>1286.5343173023009</v>
      </c>
      <c r="C305" s="4">
        <f t="shared" si="271"/>
        <v>3572.6066430804008</v>
      </c>
      <c r="D305" s="4">
        <f t="shared" si="272"/>
        <v>6809.6241575307549</v>
      </c>
      <c r="E305" s="11">
        <f t="shared" si="251"/>
        <v>2.7691815879323658E-8</v>
      </c>
      <c r="F305" s="11">
        <f t="shared" si="252"/>
        <v>5.5515986025658502E-8</v>
      </c>
      <c r="G305" s="11">
        <f t="shared" si="253"/>
        <v>1.2256981875527521E-7</v>
      </c>
      <c r="H305" s="4">
        <f t="shared" si="273"/>
        <v>296070.9491805571</v>
      </c>
      <c r="I305" s="4">
        <f t="shared" si="274"/>
        <v>299640.0160030254</v>
      </c>
      <c r="J305" s="4">
        <f t="shared" si="275"/>
        <v>52205.706984048978</v>
      </c>
      <c r="K305" s="4">
        <f t="shared" si="241"/>
        <v>230130.62706432914</v>
      </c>
      <c r="L305" s="4">
        <f t="shared" si="242"/>
        <v>83871.538609878262</v>
      </c>
      <c r="M305" s="4">
        <f t="shared" si="243"/>
        <v>7666.4593781309877</v>
      </c>
      <c r="N305" s="11">
        <f t="shared" si="254"/>
        <v>-2.905363422877727E-3</v>
      </c>
      <c r="O305" s="11">
        <f t="shared" si="255"/>
        <v>2.960437512926406E-3</v>
      </c>
      <c r="P305" s="11">
        <f t="shared" si="256"/>
        <v>2.1431367732385187E-3</v>
      </c>
      <c r="Q305" s="4">
        <f t="shared" si="257"/>
        <v>1823.7879853726406</v>
      </c>
      <c r="R305" s="4">
        <f t="shared" si="258"/>
        <v>6254.4195011525826</v>
      </c>
      <c r="S305" s="4">
        <f t="shared" si="259"/>
        <v>1463.6876854058266</v>
      </c>
      <c r="T305" s="4">
        <f t="shared" si="276"/>
        <v>6.1599693938915108</v>
      </c>
      <c r="U305" s="4">
        <f t="shared" si="277"/>
        <v>20.873111624348041</v>
      </c>
      <c r="V305" s="4">
        <f t="shared" si="278"/>
        <v>28.036928718407058</v>
      </c>
      <c r="W305" s="11">
        <f t="shared" si="260"/>
        <v>-1.219247815263802E-2</v>
      </c>
      <c r="X305" s="11">
        <f t="shared" si="261"/>
        <v>-1.3228699347321071E-2</v>
      </c>
      <c r="Y305" s="11">
        <f t="shared" si="262"/>
        <v>-1.2203590333800474E-2</v>
      </c>
      <c r="Z305" s="4">
        <f t="shared" si="287"/>
        <v>545.59444984640675</v>
      </c>
      <c r="AA305" s="4">
        <f t="shared" si="279"/>
        <v>324.60312218253586</v>
      </c>
      <c r="AB305" s="4">
        <f t="shared" si="280"/>
        <v>30.104799402635223</v>
      </c>
      <c r="AC305" s="12">
        <f t="shared" si="281"/>
        <v>1.1885425350659413</v>
      </c>
      <c r="AD305" s="12">
        <f t="shared" si="282"/>
        <v>5.1364849729132391</v>
      </c>
      <c r="AE305" s="12">
        <f t="shared" si="283"/>
        <v>2.036031870483149</v>
      </c>
      <c r="AF305" s="11">
        <f t="shared" si="263"/>
        <v>-2.9039671966837322E-3</v>
      </c>
      <c r="AG305" s="11">
        <f t="shared" si="264"/>
        <v>2.0567434751257441E-3</v>
      </c>
      <c r="AH305" s="11">
        <f t="shared" si="265"/>
        <v>8.257041531207765E-4</v>
      </c>
      <c r="AI305" s="1">
        <f t="shared" si="244"/>
        <v>585402.22583526908</v>
      </c>
      <c r="AJ305" s="1">
        <f t="shared" si="245"/>
        <v>580447.80512559833</v>
      </c>
      <c r="AK305" s="1">
        <f t="shared" si="246"/>
        <v>102013.61991475927</v>
      </c>
      <c r="AL305" s="16">
        <f t="shared" si="297"/>
        <v>71.722517473549871</v>
      </c>
      <c r="AM305" s="16">
        <f t="shared" si="297"/>
        <v>33.593657728338258</v>
      </c>
      <c r="AN305" s="16">
        <f t="shared" si="297"/>
        <v>4.946364458433985</v>
      </c>
      <c r="AO305" s="7">
        <f t="shared" si="266"/>
        <v>1.4964334763012308E-3</v>
      </c>
      <c r="AP305" s="7">
        <f t="shared" si="267"/>
        <v>2.3043951017234165E-3</v>
      </c>
      <c r="AQ305" s="7">
        <f t="shared" si="268"/>
        <v>1.6680135526783823E-3</v>
      </c>
      <c r="AR305" s="1">
        <f t="shared" si="288"/>
        <v>296070.9491805571</v>
      </c>
      <c r="AS305" s="1">
        <f t="shared" si="285"/>
        <v>299640.0160030254</v>
      </c>
      <c r="AT305" s="1">
        <f t="shared" si="286"/>
        <v>52205.706984048978</v>
      </c>
      <c r="AU305" s="1">
        <f t="shared" si="247"/>
        <v>59214.189836111422</v>
      </c>
      <c r="AV305" s="1">
        <f t="shared" si="248"/>
        <v>59928.003200605082</v>
      </c>
      <c r="AW305" s="1">
        <f t="shared" si="249"/>
        <v>10441.141396809797</v>
      </c>
      <c r="AX305" s="7">
        <f t="shared" si="293"/>
        <v>0.68574774095961599</v>
      </c>
      <c r="AY305" s="7">
        <f t="shared" si="293"/>
        <v>0.99</v>
      </c>
      <c r="AZ305" s="7">
        <f t="shared" si="294"/>
        <v>0.99</v>
      </c>
      <c r="BA305">
        <f t="shared" si="289"/>
        <v>0.80561934173103467</v>
      </c>
      <c r="BB305">
        <f t="shared" si="290"/>
        <v>4.7024996423121662E-2</v>
      </c>
      <c r="BC305">
        <f t="shared" si="290"/>
        <v>9.801E-2</v>
      </c>
      <c r="BD305">
        <f t="shared" si="290"/>
        <v>9.801E-2</v>
      </c>
      <c r="BE305">
        <f t="shared" si="291"/>
        <v>13922.735326205933</v>
      </c>
      <c r="BF305">
        <f t="shared" si="291"/>
        <v>29367.71796845652</v>
      </c>
      <c r="BG305">
        <f t="shared" si="291"/>
        <v>5116.6813415066408</v>
      </c>
      <c r="BH305">
        <f t="shared" si="269"/>
        <v>74425.238241148676</v>
      </c>
      <c r="BI305">
        <f t="shared" si="295"/>
        <v>182773.1131163809</v>
      </c>
      <c r="BJ305">
        <f t="shared" si="295"/>
        <v>343358.20825754688</v>
      </c>
      <c r="BK305" s="7">
        <f t="shared" si="292"/>
        <v>3.0205876869632248E-2</v>
      </c>
    </row>
    <row r="306" spans="1:63">
      <c r="A306">
        <f t="shared" si="250"/>
        <v>2260</v>
      </c>
      <c r="B306" s="4">
        <f t="shared" si="270"/>
        <v>1286.5343511474487</v>
      </c>
      <c r="C306" s="4">
        <f t="shared" si="271"/>
        <v>3572.6068315003422</v>
      </c>
      <c r="D306" s="4">
        <f t="shared" si="272"/>
        <v>6809.6249504524349</v>
      </c>
      <c r="E306" s="11">
        <f t="shared" si="251"/>
        <v>2.6307225085357473E-8</v>
      </c>
      <c r="F306" s="11">
        <f t="shared" si="252"/>
        <v>5.2740186724375576E-8</v>
      </c>
      <c r="G306" s="11">
        <f t="shared" si="253"/>
        <v>1.1644132781751144E-7</v>
      </c>
      <c r="H306" s="4">
        <f t="shared" si="273"/>
        <v>299576.59300672327</v>
      </c>
      <c r="I306" s="4">
        <f t="shared" si="274"/>
        <v>300518.23618718871</v>
      </c>
      <c r="J306" s="4">
        <f t="shared" si="275"/>
        <v>52316.479866632086</v>
      </c>
      <c r="K306" s="4">
        <f t="shared" si="241"/>
        <v>232855.49487235496</v>
      </c>
      <c r="L306" s="4">
        <f t="shared" si="242"/>
        <v>84117.354738691996</v>
      </c>
      <c r="M306" s="4">
        <f t="shared" si="243"/>
        <v>7682.7255902186143</v>
      </c>
      <c r="N306" s="11">
        <f t="shared" si="254"/>
        <v>1.184052658607726E-2</v>
      </c>
      <c r="O306" s="11">
        <f t="shared" si="255"/>
        <v>2.9308646638417368E-3</v>
      </c>
      <c r="P306" s="11">
        <f t="shared" si="256"/>
        <v>2.1217372042727778E-3</v>
      </c>
      <c r="Q306" s="4">
        <f t="shared" si="257"/>
        <v>1822.8828564768999</v>
      </c>
      <c r="R306" s="4">
        <f t="shared" si="258"/>
        <v>6189.7703561407416</v>
      </c>
      <c r="S306" s="4">
        <f t="shared" si="259"/>
        <v>1448.8932708555703</v>
      </c>
      <c r="T306" s="4">
        <f t="shared" si="276"/>
        <v>6.0848641016355698</v>
      </c>
      <c r="U306" s="4">
        <f t="shared" si="277"/>
        <v>20.596987506226469</v>
      </c>
      <c r="V306" s="4">
        <f t="shared" si="278"/>
        <v>27.694777526109654</v>
      </c>
      <c r="W306" s="11">
        <f t="shared" si="260"/>
        <v>-1.219247815263802E-2</v>
      </c>
      <c r="X306" s="11">
        <f t="shared" si="261"/>
        <v>-1.3228699347321071E-2</v>
      </c>
      <c r="Y306" s="11">
        <f t="shared" si="262"/>
        <v>-1.2203590333800474E-2</v>
      </c>
      <c r="Z306" s="4">
        <f t="shared" si="287"/>
        <v>679.21063233365931</v>
      </c>
      <c r="AA306" s="4">
        <f t="shared" si="279"/>
        <v>321.91806171191985</v>
      </c>
      <c r="AB306" s="4">
        <f t="shared" si="280"/>
        <v>29.82575469067233</v>
      </c>
      <c r="AC306" s="12">
        <f t="shared" si="281"/>
        <v>1.1850910465322464</v>
      </c>
      <c r="AD306" s="12">
        <f t="shared" si="282"/>
        <v>5.14704940486636</v>
      </c>
      <c r="AE306" s="12">
        <f t="shared" si="283"/>
        <v>2.0377130304544933</v>
      </c>
      <c r="AF306" s="11">
        <f t="shared" si="263"/>
        <v>-2.9039671966837322E-3</v>
      </c>
      <c r="AG306" s="11">
        <f t="shared" si="264"/>
        <v>2.0567434751257441E-3</v>
      </c>
      <c r="AH306" s="11">
        <f t="shared" si="265"/>
        <v>8.257041531207765E-4</v>
      </c>
      <c r="AI306" s="1">
        <f t="shared" si="244"/>
        <v>586076.19308785361</v>
      </c>
      <c r="AJ306" s="1">
        <f t="shared" si="245"/>
        <v>582331.02781364357</v>
      </c>
      <c r="AK306" s="1">
        <f t="shared" si="246"/>
        <v>102253.39932009314</v>
      </c>
      <c r="AL306" s="16">
        <f t="shared" si="297"/>
        <v>71.828772169940365</v>
      </c>
      <c r="AM306" s="16">
        <f t="shared" si="297"/>
        <v>33.670296658053232</v>
      </c>
      <c r="AN306" s="16">
        <f t="shared" si="297"/>
        <v>4.9545325553576074</v>
      </c>
      <c r="AO306" s="7">
        <f t="shared" si="266"/>
        <v>1.4814691415382184E-3</v>
      </c>
      <c r="AP306" s="7">
        <f t="shared" si="267"/>
        <v>2.2813511507061824E-3</v>
      </c>
      <c r="AQ306" s="7">
        <f t="shared" si="268"/>
        <v>1.6513334171515985E-3</v>
      </c>
      <c r="AR306" s="1">
        <f t="shared" si="288"/>
        <v>299576.59300672327</v>
      </c>
      <c r="AS306" s="1">
        <f t="shared" si="285"/>
        <v>300518.23618718871</v>
      </c>
      <c r="AT306" s="1">
        <f t="shared" si="286"/>
        <v>52316.479866632086</v>
      </c>
      <c r="AU306" s="1">
        <f t="shared" si="247"/>
        <v>59915.318601344654</v>
      </c>
      <c r="AV306" s="1">
        <f t="shared" si="248"/>
        <v>60103.647237437748</v>
      </c>
      <c r="AW306" s="1">
        <f t="shared" si="249"/>
        <v>10463.295973326418</v>
      </c>
      <c r="AX306" s="7">
        <f t="shared" si="293"/>
        <v>0.86918227087286115</v>
      </c>
      <c r="AY306" s="7">
        <f t="shared" si="293"/>
        <v>0.99</v>
      </c>
      <c r="AZ306" s="7">
        <f t="shared" si="294"/>
        <v>0.99</v>
      </c>
      <c r="BA306">
        <f t="shared" si="289"/>
        <v>0.91040318920185948</v>
      </c>
      <c r="BB306">
        <f t="shared" si="290"/>
        <v>7.5547781999970379E-2</v>
      </c>
      <c r="BC306">
        <f t="shared" si="290"/>
        <v>9.801E-2</v>
      </c>
      <c r="BD306">
        <f t="shared" si="290"/>
        <v>9.801E-2</v>
      </c>
      <c r="BE306">
        <f t="shared" si="291"/>
        <v>22632.347140765782</v>
      </c>
      <c r="BF306">
        <f t="shared" si="291"/>
        <v>29453.792328706364</v>
      </c>
      <c r="BG306">
        <f t="shared" si="291"/>
        <v>5127.5381917286104</v>
      </c>
      <c r="BH306">
        <f t="shared" si="269"/>
        <v>76673.317823453865</v>
      </c>
      <c r="BI306">
        <f t="shared" si="295"/>
        <v>184837.75172053397</v>
      </c>
      <c r="BJ306">
        <f t="shared" si="295"/>
        <v>347305.98172701756</v>
      </c>
      <c r="BK306" s="7">
        <f t="shared" si="292"/>
        <v>3.6936972493486903E-2</v>
      </c>
    </row>
    <row r="307" spans="1:63">
      <c r="A307">
        <f t="shared" si="250"/>
        <v>2261</v>
      </c>
      <c r="B307" s="4">
        <f t="shared" si="270"/>
        <v>1286.5343833003401</v>
      </c>
      <c r="C307" s="4">
        <f t="shared" si="271"/>
        <v>3572.6070104992959</v>
      </c>
      <c r="D307" s="4">
        <f t="shared" si="272"/>
        <v>6809.6257037281184</v>
      </c>
      <c r="E307" s="11">
        <f t="shared" si="251"/>
        <v>2.4991863831089599E-8</v>
      </c>
      <c r="F307" s="11">
        <f t="shared" si="252"/>
        <v>5.0103177388156794E-8</v>
      </c>
      <c r="G307" s="11">
        <f t="shared" si="253"/>
        <v>1.1061926142663586E-7</v>
      </c>
      <c r="H307" s="4">
        <f t="shared" si="273"/>
        <v>291166.18041610549</v>
      </c>
      <c r="I307" s="4">
        <f t="shared" si="274"/>
        <v>301390.23085958208</v>
      </c>
      <c r="J307" s="4">
        <f t="shared" si="275"/>
        <v>52426.379030584627</v>
      </c>
      <c r="K307" s="4">
        <f t="shared" si="241"/>
        <v>226318.22685467478</v>
      </c>
      <c r="L307" s="4">
        <f t="shared" si="242"/>
        <v>84361.428495730564</v>
      </c>
      <c r="M307" s="4">
        <f t="shared" si="243"/>
        <v>7698.8635369316044</v>
      </c>
      <c r="N307" s="11">
        <f t="shared" si="254"/>
        <v>-2.8074355819963537E-2</v>
      </c>
      <c r="O307" s="11">
        <f t="shared" si="255"/>
        <v>2.9015862160284289E-3</v>
      </c>
      <c r="P307" s="11">
        <f t="shared" si="256"/>
        <v>2.1005496712698246E-3</v>
      </c>
      <c r="Q307" s="4">
        <f t="shared" si="257"/>
        <v>1750.105144337557</v>
      </c>
      <c r="R307" s="4">
        <f t="shared" si="258"/>
        <v>6125.6106148730796</v>
      </c>
      <c r="S307" s="4">
        <f t="shared" si="259"/>
        <v>1434.218060587631</v>
      </c>
      <c r="T307" s="4">
        <f t="shared" si="276"/>
        <v>6.0106745290146071</v>
      </c>
      <c r="U307" s="4">
        <f t="shared" si="277"/>
        <v>20.324516151046069</v>
      </c>
      <c r="V307" s="4">
        <f t="shared" si="278"/>
        <v>27.356801806795268</v>
      </c>
      <c r="W307" s="11">
        <f t="shared" si="260"/>
        <v>-1.219247815263802E-2</v>
      </c>
      <c r="X307" s="11">
        <f t="shared" si="261"/>
        <v>-1.3228699347321071E-2</v>
      </c>
      <c r="Y307" s="11">
        <f t="shared" si="262"/>
        <v>-1.2203590333800474E-2</v>
      </c>
      <c r="Z307" s="4">
        <f t="shared" si="287"/>
        <v>281.78253497183908</v>
      </c>
      <c r="AA307" s="4">
        <f t="shared" si="279"/>
        <v>319.24579728917752</v>
      </c>
      <c r="AB307" s="4">
        <f t="shared" si="280"/>
        <v>29.548665303977632</v>
      </c>
      <c r="AC307" s="12">
        <f t="shared" si="281"/>
        <v>1.1816495810080332</v>
      </c>
      <c r="AD307" s="12">
        <f t="shared" si="282"/>
        <v>5.1576355651459691</v>
      </c>
      <c r="AE307" s="12">
        <f t="shared" si="283"/>
        <v>2.0393955785666078</v>
      </c>
      <c r="AF307" s="11">
        <f t="shared" si="263"/>
        <v>-2.9039671966837322E-3</v>
      </c>
      <c r="AG307" s="11">
        <f t="shared" si="264"/>
        <v>2.0567434751257441E-3</v>
      </c>
      <c r="AH307" s="11">
        <f t="shared" si="265"/>
        <v>8.257041531207765E-4</v>
      </c>
      <c r="AI307" s="1">
        <f t="shared" si="244"/>
        <v>587383.8923804129</v>
      </c>
      <c r="AJ307" s="1">
        <f t="shared" si="245"/>
        <v>584201.572269717</v>
      </c>
      <c r="AK307" s="1">
        <f t="shared" si="246"/>
        <v>102491.35536141024</v>
      </c>
      <c r="AL307" s="16">
        <f t="shared" ref="AL307:AN322" si="298">AL306*(1+AO307)</f>
        <v>71.934120158290256</v>
      </c>
      <c r="AM307" s="16">
        <f t="shared" si="298"/>
        <v>33.746342290378443</v>
      </c>
      <c r="AN307" s="16">
        <f t="shared" si="298"/>
        <v>4.962632324680885</v>
      </c>
      <c r="AO307" s="7">
        <f t="shared" si="266"/>
        <v>1.4666544501228363E-3</v>
      </c>
      <c r="AP307" s="7">
        <f t="shared" si="267"/>
        <v>2.2585376391991204E-3</v>
      </c>
      <c r="AQ307" s="7">
        <f t="shared" si="268"/>
        <v>1.6348200829800824E-3</v>
      </c>
      <c r="AR307" s="1">
        <f t="shared" si="288"/>
        <v>291166.18041610549</v>
      </c>
      <c r="AS307" s="1">
        <f t="shared" si="285"/>
        <v>301390.23085958208</v>
      </c>
      <c r="AT307" s="1">
        <f t="shared" si="286"/>
        <v>52426.379030584627</v>
      </c>
      <c r="AU307" s="1">
        <f t="shared" si="247"/>
        <v>58233.236083221098</v>
      </c>
      <c r="AV307" s="1">
        <f t="shared" si="248"/>
        <v>60278.046171916416</v>
      </c>
      <c r="AW307" s="1">
        <f t="shared" si="249"/>
        <v>10485.275806116926</v>
      </c>
      <c r="AX307" s="7">
        <f t="shared" si="293"/>
        <v>0.38471556991669931</v>
      </c>
      <c r="AY307" s="7">
        <f t="shared" si="293"/>
        <v>0.99</v>
      </c>
      <c r="AZ307" s="7">
        <f t="shared" si="294"/>
        <v>0.99</v>
      </c>
      <c r="BA307">
        <f t="shared" si="289"/>
        <v>0.71951981796596109</v>
      </c>
      <c r="BB307">
        <f t="shared" si="290"/>
        <v>1.4800606973633078E-2</v>
      </c>
      <c r="BC307">
        <f t="shared" si="290"/>
        <v>9.801E-2</v>
      </c>
      <c r="BD307">
        <f t="shared" si="290"/>
        <v>9.801E-2</v>
      </c>
      <c r="BE307">
        <f t="shared" si="291"/>
        <v>4309.4362003527176</v>
      </c>
      <c r="BF307">
        <f t="shared" si="291"/>
        <v>29539.256526547641</v>
      </c>
      <c r="BG307">
        <f t="shared" si="291"/>
        <v>5138.3094087875988</v>
      </c>
      <c r="BH307">
        <f t="shared" si="269"/>
        <v>79505.398054883161</v>
      </c>
      <c r="BI307">
        <f t="shared" si="295"/>
        <v>186925.76759637819</v>
      </c>
      <c r="BJ307">
        <f t="shared" si="295"/>
        <v>351299.21914471098</v>
      </c>
      <c r="BK307" s="7">
        <f t="shared" si="292"/>
        <v>1.8613667545074514E-2</v>
      </c>
    </row>
    <row r="308" spans="1:63">
      <c r="A308">
        <f t="shared" si="250"/>
        <v>2262</v>
      </c>
      <c r="B308" s="4">
        <f t="shared" si="270"/>
        <v>1286.5344138455876</v>
      </c>
      <c r="C308" s="4">
        <f t="shared" si="271"/>
        <v>3572.6071805483102</v>
      </c>
      <c r="D308" s="4">
        <f t="shared" si="272"/>
        <v>6809.6264193400957</v>
      </c>
      <c r="E308" s="11">
        <f t="shared" si="251"/>
        <v>2.3742270639535119E-8</v>
      </c>
      <c r="F308" s="11">
        <f t="shared" si="252"/>
        <v>4.759801851874895E-8</v>
      </c>
      <c r="G308" s="11">
        <f t="shared" si="253"/>
        <v>1.0508829835530405E-7</v>
      </c>
      <c r="H308" s="4">
        <f t="shared" si="273"/>
        <v>310696.24616745877</v>
      </c>
      <c r="I308" s="4">
        <f t="shared" si="274"/>
        <v>302256.01861632464</v>
      </c>
      <c r="J308" s="4">
        <f t="shared" si="275"/>
        <v>52535.408992047982</v>
      </c>
      <c r="K308" s="4">
        <f t="shared" si="241"/>
        <v>241498.58940714598</v>
      </c>
      <c r="L308" s="4">
        <f t="shared" si="242"/>
        <v>84603.765077227305</v>
      </c>
      <c r="M308" s="4">
        <f t="shared" si="243"/>
        <v>7714.8738795481622</v>
      </c>
      <c r="N308" s="11">
        <f t="shared" si="254"/>
        <v>6.7075298191598742E-2</v>
      </c>
      <c r="O308" s="11">
        <f t="shared" si="255"/>
        <v>2.8725993124809612E-3</v>
      </c>
      <c r="P308" s="11">
        <f t="shared" si="256"/>
        <v>2.0795722043591702E-3</v>
      </c>
      <c r="Q308" s="4">
        <f t="shared" si="257"/>
        <v>1844.7246331443023</v>
      </c>
      <c r="R308" s="4">
        <f t="shared" si="258"/>
        <v>6061.9406892935194</v>
      </c>
      <c r="S308" s="4">
        <f t="shared" si="259"/>
        <v>1419.6617621899386</v>
      </c>
      <c r="T308" s="4">
        <f t="shared" si="276"/>
        <v>5.9373895111369785</v>
      </c>
      <c r="U308" s="4">
        <f t="shared" si="277"/>
        <v>20.05564923750411</v>
      </c>
      <c r="V308" s="4">
        <f t="shared" si="278"/>
        <v>27.022950604702167</v>
      </c>
      <c r="W308" s="11">
        <f t="shared" si="260"/>
        <v>-1.219247815263802E-2</v>
      </c>
      <c r="X308" s="11">
        <f t="shared" si="261"/>
        <v>-1.3228699347321071E-2</v>
      </c>
      <c r="Y308" s="11">
        <f t="shared" si="262"/>
        <v>-1.2203590333800474E-2</v>
      </c>
      <c r="Z308" s="4">
        <f t="shared" si="287"/>
        <v>1268.7199246668497</v>
      </c>
      <c r="AA308" s="4">
        <f t="shared" si="279"/>
        <v>316.58647234303038</v>
      </c>
      <c r="AB308" s="4">
        <f t="shared" si="280"/>
        <v>29.273531048934501</v>
      </c>
      <c r="AC308" s="12">
        <f t="shared" si="281"/>
        <v>1.1782181093868107</v>
      </c>
      <c r="AD308" s="12">
        <f t="shared" si="282"/>
        <v>5.1682434984416599</v>
      </c>
      <c r="AE308" s="12">
        <f t="shared" si="283"/>
        <v>2.0410795159656865</v>
      </c>
      <c r="AF308" s="11">
        <f t="shared" si="263"/>
        <v>-2.9039671966837322E-3</v>
      </c>
      <c r="AG308" s="11">
        <f t="shared" si="264"/>
        <v>2.0567434751257441E-3</v>
      </c>
      <c r="AH308" s="11">
        <f t="shared" si="265"/>
        <v>8.257041531207765E-4</v>
      </c>
      <c r="AI308" s="1">
        <f t="shared" si="244"/>
        <v>586878.7392255927</v>
      </c>
      <c r="AJ308" s="1">
        <f t="shared" si="245"/>
        <v>586059.46121466171</v>
      </c>
      <c r="AK308" s="1">
        <f t="shared" si="246"/>
        <v>102727.49563138615</v>
      </c>
      <c r="AL308" s="16">
        <f t="shared" si="298"/>
        <v>72.038567630761619</v>
      </c>
      <c r="AM308" s="16">
        <f t="shared" si="298"/>
        <v>33.821797500784079</v>
      </c>
      <c r="AN308" s="16">
        <f t="shared" si="298"/>
        <v>4.9706642055598316</v>
      </c>
      <c r="AO308" s="7">
        <f t="shared" si="266"/>
        <v>1.4519879056216079E-3</v>
      </c>
      <c r="AP308" s="7">
        <f t="shared" si="267"/>
        <v>2.2359522628071292E-3</v>
      </c>
      <c r="AQ308" s="7">
        <f t="shared" si="268"/>
        <v>1.6184718821502814E-3</v>
      </c>
      <c r="AR308" s="1">
        <f t="shared" si="288"/>
        <v>310696.24616745877</v>
      </c>
      <c r="AS308" s="1">
        <f t="shared" si="285"/>
        <v>302256.01861632464</v>
      </c>
      <c r="AT308" s="1">
        <f t="shared" si="286"/>
        <v>52535.408992047982</v>
      </c>
      <c r="AU308" s="1">
        <f t="shared" si="247"/>
        <v>62139.249233491755</v>
      </c>
      <c r="AV308" s="1">
        <f t="shared" si="248"/>
        <v>60451.203723264931</v>
      </c>
      <c r="AW308" s="1">
        <f t="shared" si="249"/>
        <v>10507.081798409597</v>
      </c>
      <c r="AX308" s="7">
        <f t="shared" si="293"/>
        <v>0.99</v>
      </c>
      <c r="AY308" s="7">
        <f t="shared" si="293"/>
        <v>0.99</v>
      </c>
      <c r="AZ308" s="7">
        <f t="shared" si="294"/>
        <v>0.99</v>
      </c>
      <c r="BA308">
        <f t="shared" si="289"/>
        <v>0.98999999999999988</v>
      </c>
      <c r="BB308">
        <f t="shared" si="290"/>
        <v>9.801E-2</v>
      </c>
      <c r="BC308">
        <f t="shared" si="290"/>
        <v>9.801E-2</v>
      </c>
      <c r="BD308">
        <f t="shared" si="290"/>
        <v>9.801E-2</v>
      </c>
      <c r="BE308">
        <f t="shared" si="291"/>
        <v>30451.339086872635</v>
      </c>
      <c r="BF308">
        <f t="shared" si="291"/>
        <v>29624.112384585977</v>
      </c>
      <c r="BG308">
        <f t="shared" si="291"/>
        <v>5148.9954353106223</v>
      </c>
      <c r="BH308">
        <f t="shared" si="269"/>
        <v>80985.285102315567</v>
      </c>
      <c r="BI308">
        <f t="shared" si="295"/>
        <v>189037.42551951716</v>
      </c>
      <c r="BJ308">
        <f t="shared" si="295"/>
        <v>355338.44424293027</v>
      </c>
      <c r="BK308" s="7">
        <f t="shared" si="292"/>
        <v>6.1791284240592298E-2</v>
      </c>
    </row>
    <row r="309" spans="1:63">
      <c r="A309">
        <f t="shared" si="250"/>
        <v>2263</v>
      </c>
      <c r="B309" s="4">
        <f t="shared" si="270"/>
        <v>1286.5344428635733</v>
      </c>
      <c r="C309" s="4">
        <f t="shared" si="271"/>
        <v>3572.6073420948824</v>
      </c>
      <c r="D309" s="4">
        <f t="shared" si="272"/>
        <v>6809.6270991715455</v>
      </c>
      <c r="E309" s="11">
        <f t="shared" si="251"/>
        <v>2.2555157107558361E-8</v>
      </c>
      <c r="F309" s="11">
        <f t="shared" si="252"/>
        <v>4.5218117592811502E-8</v>
      </c>
      <c r="G309" s="11">
        <f t="shared" si="253"/>
        <v>9.9833883437538844E-8</v>
      </c>
      <c r="H309" s="4">
        <f t="shared" si="273"/>
        <v>285198.17993117857</v>
      </c>
      <c r="I309" s="4">
        <f t="shared" si="274"/>
        <v>303115.6185518711</v>
      </c>
      <c r="J309" s="4">
        <f t="shared" si="275"/>
        <v>52643.574296949329</v>
      </c>
      <c r="K309" s="4">
        <f t="shared" si="241"/>
        <v>221679.39732447689</v>
      </c>
      <c r="L309" s="4">
        <f t="shared" si="242"/>
        <v>84844.369819307409</v>
      </c>
      <c r="M309" s="4">
        <f t="shared" si="243"/>
        <v>7730.7572838098449</v>
      </c>
      <c r="N309" s="11">
        <f t="shared" si="254"/>
        <v>-8.2067527314851674E-2</v>
      </c>
      <c r="O309" s="11">
        <f t="shared" si="255"/>
        <v>2.8439011178813534E-3</v>
      </c>
      <c r="P309" s="11">
        <f t="shared" si="256"/>
        <v>2.0588028410664094E-3</v>
      </c>
      <c r="Q309" s="4">
        <f t="shared" si="257"/>
        <v>1672.6867603868557</v>
      </c>
      <c r="R309" s="4">
        <f t="shared" si="258"/>
        <v>5998.7608726542048</v>
      </c>
      <c r="S309" s="4">
        <f t="shared" si="259"/>
        <v>1405.2240668913164</v>
      </c>
      <c r="T309" s="4">
        <f t="shared" si="276"/>
        <v>5.8649980192387385</v>
      </c>
      <c r="U309" s="4">
        <f t="shared" si="277"/>
        <v>19.79033908352584</v>
      </c>
      <c r="V309" s="4">
        <f t="shared" si="278"/>
        <v>26.693173585911858</v>
      </c>
      <c r="W309" s="11">
        <f t="shared" si="260"/>
        <v>-1.219247815263802E-2</v>
      </c>
      <c r="X309" s="11">
        <f t="shared" si="261"/>
        <v>-1.3228699347321071E-2</v>
      </c>
      <c r="Y309" s="11">
        <f t="shared" si="262"/>
        <v>-1.2203590333800474E-2</v>
      </c>
      <c r="Z309" s="4">
        <f t="shared" si="287"/>
        <v>21.671762318364472</v>
      </c>
      <c r="AA309" s="4">
        <f t="shared" si="279"/>
        <v>313.94022476049633</v>
      </c>
      <c r="AB309" s="4">
        <f t="shared" si="280"/>
        <v>29.000351378871596</v>
      </c>
      <c r="AC309" s="12">
        <f t="shared" si="281"/>
        <v>1.1747966026466128</v>
      </c>
      <c r="AD309" s="12">
        <f t="shared" si="282"/>
        <v>5.1788732495349405</v>
      </c>
      <c r="AE309" s="12">
        <f t="shared" si="283"/>
        <v>2.042764843798869</v>
      </c>
      <c r="AF309" s="11">
        <f t="shared" si="263"/>
        <v>-2.9039671966837322E-3</v>
      </c>
      <c r="AG309" s="11">
        <f t="shared" si="264"/>
        <v>2.0567434751257441E-3</v>
      </c>
      <c r="AH309" s="11">
        <f t="shared" si="265"/>
        <v>8.257041531207765E-4</v>
      </c>
      <c r="AI309" s="1">
        <f t="shared" si="244"/>
        <v>590330.11453652522</v>
      </c>
      <c r="AJ309" s="1">
        <f t="shared" si="245"/>
        <v>587904.71881646058</v>
      </c>
      <c r="AK309" s="1">
        <f t="shared" si="246"/>
        <v>102961.82786665713</v>
      </c>
      <c r="AL309" s="16">
        <f t="shared" si="298"/>
        <v>72.142120768410408</v>
      </c>
      <c r="AM309" s="16">
        <f t="shared" si="298"/>
        <v>33.896665186191619</v>
      </c>
      <c r="AN309" s="16">
        <f t="shared" si="298"/>
        <v>4.978628637009618</v>
      </c>
      <c r="AO309" s="7">
        <f t="shared" si="266"/>
        <v>1.4374680265653919E-3</v>
      </c>
      <c r="AP309" s="7">
        <f t="shared" si="267"/>
        <v>2.2135927401790577E-3</v>
      </c>
      <c r="AQ309" s="7">
        <f t="shared" si="268"/>
        <v>1.6022871633287787E-3</v>
      </c>
      <c r="AR309" s="1">
        <f t="shared" si="288"/>
        <v>285198.17993117857</v>
      </c>
      <c r="AS309" s="1">
        <f t="shared" si="285"/>
        <v>303115.6185518711</v>
      </c>
      <c r="AT309" s="1">
        <f t="shared" si="286"/>
        <v>52643.574296949329</v>
      </c>
      <c r="AU309" s="1">
        <f t="shared" si="247"/>
        <v>57039.63598623572</v>
      </c>
      <c r="AV309" s="1">
        <f t="shared" si="248"/>
        <v>60623.123710374224</v>
      </c>
      <c r="AW309" s="1">
        <f t="shared" si="249"/>
        <v>10528.714859389867</v>
      </c>
      <c r="AX309" s="7">
        <f t="shared" si="293"/>
        <v>0.99</v>
      </c>
      <c r="AY309" s="7">
        <f t="shared" si="293"/>
        <v>0.99</v>
      </c>
      <c r="AZ309" s="7">
        <f t="shared" si="294"/>
        <v>0.99</v>
      </c>
      <c r="BA309">
        <f t="shared" si="289"/>
        <v>0.99000000000000021</v>
      </c>
      <c r="BB309">
        <f t="shared" si="290"/>
        <v>9.801E-2</v>
      </c>
      <c r="BC309">
        <f t="shared" si="290"/>
        <v>9.801E-2</v>
      </c>
      <c r="BD309">
        <f t="shared" si="290"/>
        <v>9.801E-2</v>
      </c>
      <c r="BE309">
        <f t="shared" si="291"/>
        <v>27952.273615054812</v>
      </c>
      <c r="BF309">
        <f t="shared" si="291"/>
        <v>29708.361774268888</v>
      </c>
      <c r="BG309">
        <f t="shared" si="291"/>
        <v>5159.5967168440038</v>
      </c>
      <c r="BH309">
        <f t="shared" si="269"/>
        <v>2605659.7888452196</v>
      </c>
      <c r="BI309">
        <f t="shared" si="295"/>
        <v>191172.99326346954</v>
      </c>
      <c r="BJ309">
        <f t="shared" si="295"/>
        <v>359424.18678382039</v>
      </c>
      <c r="BK309" s="7">
        <f t="shared" si="292"/>
        <v>-6.8607109834219193E-3</v>
      </c>
    </row>
    <row r="310" spans="1:63">
      <c r="A310">
        <f t="shared" si="250"/>
        <v>2264</v>
      </c>
      <c r="B310" s="4">
        <f t="shared" si="270"/>
        <v>1286.5344704306603</v>
      </c>
      <c r="C310" s="4">
        <f t="shared" si="271"/>
        <v>3572.6074955641325</v>
      </c>
      <c r="D310" s="4">
        <f t="shared" si="272"/>
        <v>6809.6277450114876</v>
      </c>
      <c r="E310" s="11">
        <f t="shared" si="251"/>
        <v>2.1427399252180441E-8</v>
      </c>
      <c r="F310" s="11">
        <f t="shared" si="252"/>
        <v>4.2957211713170927E-8</v>
      </c>
      <c r="G310" s="11">
        <f t="shared" si="253"/>
        <v>9.4842189265661899E-8</v>
      </c>
      <c r="H310" s="4">
        <f t="shared" si="273"/>
        <v>285410.90681928757</v>
      </c>
      <c r="I310" s="4">
        <f t="shared" si="274"/>
        <v>303969.0502444189</v>
      </c>
      <c r="J310" s="4">
        <f t="shared" si="275"/>
        <v>52750.879519209884</v>
      </c>
      <c r="K310" s="4">
        <f t="shared" si="241"/>
        <v>221844.74134124664</v>
      </c>
      <c r="L310" s="4">
        <f t="shared" si="242"/>
        <v>85083.248193885534</v>
      </c>
      <c r="M310" s="4">
        <f t="shared" si="243"/>
        <v>7746.5144196543588</v>
      </c>
      <c r="N310" s="11">
        <f t="shared" si="254"/>
        <v>7.4587002114467893E-4</v>
      </c>
      <c r="O310" s="11">
        <f t="shared" si="255"/>
        <v>2.8154888189617644E-3</v>
      </c>
      <c r="P310" s="11">
        <f t="shared" si="256"/>
        <v>2.038239627250249E-3</v>
      </c>
      <c r="Q310" s="4">
        <f t="shared" si="257"/>
        <v>1653.5249945247247</v>
      </c>
      <c r="R310" s="4">
        <f t="shared" si="258"/>
        <v>5936.0713423960387</v>
      </c>
      <c r="S310" s="4">
        <f t="shared" si="259"/>
        <v>1390.904650025921</v>
      </c>
      <c r="T310" s="4">
        <f t="shared" si="276"/>
        <v>5.7934891590239053</v>
      </c>
      <c r="U310" s="4">
        <f t="shared" si="277"/>
        <v>19.528538637808339</v>
      </c>
      <c r="V310" s="4">
        <f t="shared" si="278"/>
        <v>26.367421030760365</v>
      </c>
      <c r="W310" s="11">
        <f t="shared" si="260"/>
        <v>-1.219247815263802E-2</v>
      </c>
      <c r="X310" s="11">
        <f t="shared" si="261"/>
        <v>-1.3228699347321071E-2</v>
      </c>
      <c r="Y310" s="11">
        <f t="shared" si="262"/>
        <v>-1.2203590333800474E-2</v>
      </c>
      <c r="Z310" s="4">
        <f t="shared" si="287"/>
        <v>19.593602340904162</v>
      </c>
      <c r="AA310" s="4">
        <f t="shared" si="279"/>
        <v>311.30718697626776</v>
      </c>
      <c r="AB310" s="4">
        <f t="shared" si="280"/>
        <v>28.729125402222301</v>
      </c>
      <c r="AC310" s="12">
        <f t="shared" si="281"/>
        <v>1.1713850318497516</v>
      </c>
      <c r="AD310" s="12">
        <f t="shared" si="282"/>
        <v>5.1895248632994244</v>
      </c>
      <c r="AE310" s="12">
        <f t="shared" si="283"/>
        <v>2.0444515632142428</v>
      </c>
      <c r="AF310" s="11">
        <f t="shared" si="263"/>
        <v>-2.9039671966837322E-3</v>
      </c>
      <c r="AG310" s="11">
        <f t="shared" si="264"/>
        <v>2.0567434751257441E-3</v>
      </c>
      <c r="AH310" s="11">
        <f t="shared" si="265"/>
        <v>8.257041531207765E-4</v>
      </c>
      <c r="AI310" s="1">
        <f t="shared" si="244"/>
        <v>588336.73906910839</v>
      </c>
      <c r="AJ310" s="1">
        <f t="shared" si="245"/>
        <v>589737.37064518873</v>
      </c>
      <c r="AK310" s="1">
        <f t="shared" si="246"/>
        <v>103194.35993938128</v>
      </c>
      <c r="AL310" s="16">
        <f t="shared" si="298"/>
        <v>72.244785740463882</v>
      </c>
      <c r="AM310" s="16">
        <f t="shared" si="298"/>
        <v>33.970948264044324</v>
      </c>
      <c r="AN310" s="16">
        <f t="shared" si="298"/>
        <v>4.9865260578381188</v>
      </c>
      <c r="AO310" s="7">
        <f t="shared" si="266"/>
        <v>1.4230933462997381E-3</v>
      </c>
      <c r="AP310" s="7">
        <f t="shared" si="267"/>
        <v>2.191456812777267E-3</v>
      </c>
      <c r="AQ310" s="7">
        <f t="shared" si="268"/>
        <v>1.5862642916954909E-3</v>
      </c>
      <c r="AR310" s="1">
        <f t="shared" si="288"/>
        <v>285410.90681928757</v>
      </c>
      <c r="AS310" s="1">
        <f t="shared" si="285"/>
        <v>303969.0502444189</v>
      </c>
      <c r="AT310" s="1">
        <f t="shared" si="286"/>
        <v>52750.879519209884</v>
      </c>
      <c r="AU310" s="1">
        <f t="shared" si="247"/>
        <v>57082.181363857519</v>
      </c>
      <c r="AV310" s="1">
        <f t="shared" si="248"/>
        <v>60793.810048883781</v>
      </c>
      <c r="AW310" s="1">
        <f t="shared" si="249"/>
        <v>10550.175903841977</v>
      </c>
      <c r="AX310" s="7">
        <f t="shared" si="293"/>
        <v>0.99</v>
      </c>
      <c r="AY310" s="7">
        <f t="shared" si="293"/>
        <v>0.99</v>
      </c>
      <c r="AZ310" s="7">
        <f t="shared" si="294"/>
        <v>0.99</v>
      </c>
      <c r="BA310">
        <f t="shared" si="289"/>
        <v>0.9900000000000001</v>
      </c>
      <c r="BB310">
        <f t="shared" si="290"/>
        <v>9.801E-2</v>
      </c>
      <c r="BC310">
        <f t="shared" si="290"/>
        <v>9.801E-2</v>
      </c>
      <c r="BD310">
        <f t="shared" si="290"/>
        <v>9.801E-2</v>
      </c>
      <c r="BE310">
        <f t="shared" si="291"/>
        <v>27973.122977358376</v>
      </c>
      <c r="BF310">
        <f t="shared" si="291"/>
        <v>29792.006614455498</v>
      </c>
      <c r="BG310">
        <f t="shared" si="291"/>
        <v>5170.1137016777611</v>
      </c>
      <c r="BH310">
        <f t="shared" si="269"/>
        <v>2884174.0567656728</v>
      </c>
      <c r="BI310">
        <f t="shared" si="295"/>
        <v>193332.74163369433</v>
      </c>
      <c r="BJ310">
        <f t="shared" si="295"/>
        <v>363556.98262905085</v>
      </c>
      <c r="BK310" s="7">
        <f t="shared" si="292"/>
        <v>3.1830727517708074E-2</v>
      </c>
    </row>
    <row r="311" spans="1:63">
      <c r="A311">
        <f t="shared" si="250"/>
        <v>2265</v>
      </c>
      <c r="B311" s="4">
        <f t="shared" si="270"/>
        <v>1286.5344966193936</v>
      </c>
      <c r="C311" s="4">
        <f t="shared" si="271"/>
        <v>3572.6076413599267</v>
      </c>
      <c r="D311" s="4">
        <f t="shared" si="272"/>
        <v>6809.6283585594911</v>
      </c>
      <c r="E311" s="11">
        <f t="shared" si="251"/>
        <v>2.0356029289571418E-8</v>
      </c>
      <c r="F311" s="11">
        <f t="shared" si="252"/>
        <v>4.0809351127512381E-8</v>
      </c>
      <c r="G311" s="11">
        <f t="shared" si="253"/>
        <v>9.0100079802378801E-8</v>
      </c>
      <c r="H311" s="4">
        <f t="shared" si="273"/>
        <v>285642.63872751442</v>
      </c>
      <c r="I311" s="4">
        <f t="shared" si="274"/>
        <v>304816.33374161209</v>
      </c>
      <c r="J311" s="4">
        <f t="shared" si="275"/>
        <v>52857.329259021491</v>
      </c>
      <c r="K311" s="4">
        <f t="shared" si="241"/>
        <v>222024.85784725795</v>
      </c>
      <c r="L311" s="4">
        <f t="shared" si="242"/>
        <v>85320.405804647104</v>
      </c>
      <c r="M311" s="4">
        <f t="shared" si="243"/>
        <v>7762.14596095857</v>
      </c>
      <c r="N311" s="11">
        <f t="shared" si="254"/>
        <v>8.1190342814685401E-4</v>
      </c>
      <c r="O311" s="11">
        <f t="shared" si="255"/>
        <v>2.7873596247893762E-3</v>
      </c>
      <c r="P311" s="11">
        <f t="shared" si="256"/>
        <v>2.017880617965595E-3</v>
      </c>
      <c r="Q311" s="4">
        <f t="shared" si="257"/>
        <v>1634.6905946077693</v>
      </c>
      <c r="R311" s="4">
        <f t="shared" si="258"/>
        <v>5873.8721629976035</v>
      </c>
      <c r="S311" s="4">
        <f t="shared" si="259"/>
        <v>1376.7031714921663</v>
      </c>
      <c r="T311" s="4">
        <f t="shared" si="276"/>
        <v>5.7228521690249607</v>
      </c>
      <c r="U311" s="4">
        <f t="shared" si="277"/>
        <v>19.270201471476231</v>
      </c>
      <c r="V311" s="4">
        <f t="shared" si="278"/>
        <v>26.045643826342129</v>
      </c>
      <c r="W311" s="11">
        <f t="shared" si="260"/>
        <v>-1.219247815263802E-2</v>
      </c>
      <c r="X311" s="11">
        <f t="shared" si="261"/>
        <v>-1.3228699347321071E-2</v>
      </c>
      <c r="Y311" s="11">
        <f t="shared" si="262"/>
        <v>-1.2203590333800474E-2</v>
      </c>
      <c r="Z311" s="4">
        <f t="shared" si="287"/>
        <v>19.312896924129202</v>
      </c>
      <c r="AA311" s="4">
        <f t="shared" si="279"/>
        <v>308.68748606197914</v>
      </c>
      <c r="AB311" s="4">
        <f t="shared" si="280"/>
        <v>28.459851890619273</v>
      </c>
      <c r="AC311" s="12">
        <f t="shared" si="281"/>
        <v>1.1679833681425735</v>
      </c>
      <c r="AD311" s="12">
        <f t="shared" si="282"/>
        <v>5.200198384701018</v>
      </c>
      <c r="AE311" s="12">
        <f t="shared" si="283"/>
        <v>2.046139675360843</v>
      </c>
      <c r="AF311" s="11">
        <f t="shared" si="263"/>
        <v>-2.9039671966837322E-3</v>
      </c>
      <c r="AG311" s="11">
        <f t="shared" si="264"/>
        <v>2.0567434751257441E-3</v>
      </c>
      <c r="AH311" s="11">
        <f t="shared" si="265"/>
        <v>8.257041531207765E-4</v>
      </c>
      <c r="AI311" s="1">
        <f t="shared" si="244"/>
        <v>586585.24652605504</v>
      </c>
      <c r="AJ311" s="1">
        <f t="shared" si="245"/>
        <v>591557.44362955366</v>
      </c>
      <c r="AK311" s="1">
        <f t="shared" si="246"/>
        <v>103425.09984928512</v>
      </c>
      <c r="AL311" s="16">
        <f t="shared" si="298"/>
        <v>72.346568703617066</v>
      </c>
      <c r="AM311" s="16">
        <f t="shared" si="298"/>
        <v>34.044649671393969</v>
      </c>
      <c r="AN311" s="16">
        <f t="shared" si="298"/>
        <v>4.9943569065810252</v>
      </c>
      <c r="AO311" s="7">
        <f t="shared" si="266"/>
        <v>1.4088624128367406E-3</v>
      </c>
      <c r="AP311" s="7">
        <f t="shared" si="267"/>
        <v>2.1695422446494942E-3</v>
      </c>
      <c r="AQ311" s="7">
        <f t="shared" si="268"/>
        <v>1.570401648778536E-3</v>
      </c>
      <c r="AR311" s="1">
        <f t="shared" si="288"/>
        <v>285642.63872751442</v>
      </c>
      <c r="AS311" s="1">
        <f t="shared" si="285"/>
        <v>304816.33374161209</v>
      </c>
      <c r="AT311" s="1">
        <f t="shared" si="286"/>
        <v>52857.329259021491</v>
      </c>
      <c r="AU311" s="1">
        <f t="shared" si="247"/>
        <v>57128.527745502884</v>
      </c>
      <c r="AV311" s="1">
        <f t="shared" si="248"/>
        <v>60963.266748322421</v>
      </c>
      <c r="AW311" s="1">
        <f t="shared" si="249"/>
        <v>10571.4658518043</v>
      </c>
      <c r="AX311" s="7">
        <f t="shared" si="293"/>
        <v>0.99</v>
      </c>
      <c r="AY311" s="7">
        <f t="shared" si="293"/>
        <v>0.99</v>
      </c>
      <c r="AZ311" s="7">
        <f t="shared" si="294"/>
        <v>0.99</v>
      </c>
      <c r="BA311">
        <f t="shared" si="289"/>
        <v>0.99</v>
      </c>
      <c r="BB311">
        <f t="shared" si="290"/>
        <v>9.801E-2</v>
      </c>
      <c r="BC311">
        <f t="shared" si="290"/>
        <v>9.801E-2</v>
      </c>
      <c r="BD311">
        <f t="shared" si="290"/>
        <v>9.801E-2</v>
      </c>
      <c r="BE311">
        <f t="shared" si="291"/>
        <v>27995.835021683688</v>
      </c>
      <c r="BF311">
        <f t="shared" si="291"/>
        <v>29875.048870015402</v>
      </c>
      <c r="BG311">
        <f t="shared" si="291"/>
        <v>5180.5468406766968</v>
      </c>
      <c r="BH311">
        <f t="shared" si="269"/>
        <v>2928470.1663470385</v>
      </c>
      <c r="BI311">
        <f t="shared" si="295"/>
        <v>195516.94450199133</v>
      </c>
      <c r="BJ311">
        <f t="shared" si="295"/>
        <v>367737.37381029379</v>
      </c>
      <c r="BK311" s="7">
        <f t="shared" si="292"/>
        <v>3.1846075239102295E-2</v>
      </c>
    </row>
    <row r="312" spans="1:63">
      <c r="A312">
        <f t="shared" si="250"/>
        <v>2266</v>
      </c>
      <c r="B312" s="4">
        <f t="shared" si="270"/>
        <v>1286.534521498691</v>
      </c>
      <c r="C312" s="4">
        <f t="shared" si="271"/>
        <v>3572.6077798659367</v>
      </c>
      <c r="D312" s="4">
        <f t="shared" si="272"/>
        <v>6809.6289414301473</v>
      </c>
      <c r="E312" s="11">
        <f t="shared" si="251"/>
        <v>1.9338227825092845E-8</v>
      </c>
      <c r="F312" s="11">
        <f t="shared" si="252"/>
        <v>3.8768883571136761E-8</v>
      </c>
      <c r="G312" s="11">
        <f t="shared" si="253"/>
        <v>8.5595075812259863E-8</v>
      </c>
      <c r="H312" s="4">
        <f t="shared" si="273"/>
        <v>285891.67727384949</v>
      </c>
      <c r="I312" s="4">
        <f t="shared" si="274"/>
        <v>305657.48954654153</v>
      </c>
      <c r="J312" s="4">
        <f t="shared" si="275"/>
        <v>52962.928141186865</v>
      </c>
      <c r="K312" s="4">
        <f t="shared" si="241"/>
        <v>222218.42670868459</v>
      </c>
      <c r="L312" s="4">
        <f t="shared" si="242"/>
        <v>85555.848383113422</v>
      </c>
      <c r="M312" s="4">
        <f t="shared" si="243"/>
        <v>7777.6525852910381</v>
      </c>
      <c r="N312" s="11">
        <f t="shared" si="254"/>
        <v>8.718341869620172E-4</v>
      </c>
      <c r="O312" s="11">
        <f t="shared" si="255"/>
        <v>2.7595107670419505E-3</v>
      </c>
      <c r="P312" s="11">
        <f t="shared" si="256"/>
        <v>1.9977238782240558E-3</v>
      </c>
      <c r="Q312" s="4">
        <f t="shared" si="257"/>
        <v>1616.1674991803959</v>
      </c>
      <c r="R312" s="4">
        <f t="shared" si="258"/>
        <v>5812.1632887917858</v>
      </c>
      <c r="S312" s="4">
        <f t="shared" si="259"/>
        <v>1362.6192762058952</v>
      </c>
      <c r="T312" s="4">
        <f t="shared" si="276"/>
        <v>5.6530764189833471</v>
      </c>
      <c r="U312" s="4">
        <f t="shared" si="277"/>
        <v>19.015281769847768</v>
      </c>
      <c r="V312" s="4">
        <f t="shared" si="278"/>
        <v>25.727793459105371</v>
      </c>
      <c r="W312" s="11">
        <f t="shared" si="260"/>
        <v>-1.219247815263802E-2</v>
      </c>
      <c r="X312" s="11">
        <f t="shared" si="261"/>
        <v>-1.3228699347321071E-2</v>
      </c>
      <c r="Y312" s="11">
        <f t="shared" si="262"/>
        <v>-1.2203590333800474E-2</v>
      </c>
      <c r="Z312" s="4">
        <f t="shared" si="287"/>
        <v>19.037469068893277</v>
      </c>
      <c r="AA312" s="4">
        <f t="shared" si="279"/>
        <v>306.08124381529416</v>
      </c>
      <c r="AB312" s="4">
        <f t="shared" si="280"/>
        <v>28.192529286919687</v>
      </c>
      <c r="AC312" s="12">
        <f t="shared" si="281"/>
        <v>1.1645915827552153</v>
      </c>
      <c r="AD312" s="12">
        <f t="shared" si="282"/>
        <v>5.2108938587981113</v>
      </c>
      <c r="AE312" s="12">
        <f t="shared" si="283"/>
        <v>2.0478291813886536</v>
      </c>
      <c r="AF312" s="11">
        <f t="shared" si="263"/>
        <v>-2.9039671966837322E-3</v>
      </c>
      <c r="AG312" s="11">
        <f t="shared" si="264"/>
        <v>2.0567434751257441E-3</v>
      </c>
      <c r="AH312" s="11">
        <f t="shared" si="265"/>
        <v>8.257041531207765E-4</v>
      </c>
      <c r="AI312" s="1">
        <f t="shared" si="244"/>
        <v>585055.2496189524</v>
      </c>
      <c r="AJ312" s="1">
        <f t="shared" si="245"/>
        <v>593364.96601492073</v>
      </c>
      <c r="AK312" s="1">
        <f t="shared" si="246"/>
        <v>103654.05571616092</v>
      </c>
      <c r="AL312" s="16">
        <f t="shared" si="298"/>
        <v>72.447475801347863</v>
      </c>
      <c r="AM312" s="16">
        <f t="shared" si="298"/>
        <v>34.117772364003685</v>
      </c>
      <c r="AN312" s="16">
        <f t="shared" si="298"/>
        <v>5.0021216214385014</v>
      </c>
      <c r="AO312" s="7">
        <f t="shared" si="266"/>
        <v>1.3947737887083731E-3</v>
      </c>
      <c r="AP312" s="7">
        <f t="shared" si="267"/>
        <v>2.1478468222029994E-3</v>
      </c>
      <c r="AQ312" s="7">
        <f t="shared" si="268"/>
        <v>1.5546976322907506E-3</v>
      </c>
      <c r="AR312" s="1">
        <f t="shared" si="288"/>
        <v>285891.67727384949</v>
      </c>
      <c r="AS312" s="1">
        <f t="shared" si="285"/>
        <v>305657.48954654153</v>
      </c>
      <c r="AT312" s="1">
        <f t="shared" si="286"/>
        <v>52962.928141186865</v>
      </c>
      <c r="AU312" s="1">
        <f t="shared" si="247"/>
        <v>57178.335454769898</v>
      </c>
      <c r="AV312" s="1">
        <f t="shared" si="248"/>
        <v>61131.497909308309</v>
      </c>
      <c r="AW312" s="1">
        <f t="shared" si="249"/>
        <v>10592.585628237373</v>
      </c>
      <c r="AX312" s="7">
        <f t="shared" si="293"/>
        <v>0.99</v>
      </c>
      <c r="AY312" s="7">
        <f t="shared" si="293"/>
        <v>0.99</v>
      </c>
      <c r="AZ312" s="7">
        <f t="shared" si="294"/>
        <v>0.99</v>
      </c>
      <c r="BA312">
        <f t="shared" si="289"/>
        <v>0.98999999999999988</v>
      </c>
      <c r="BB312">
        <f t="shared" si="290"/>
        <v>9.801E-2</v>
      </c>
      <c r="BC312">
        <f t="shared" si="290"/>
        <v>9.801E-2</v>
      </c>
      <c r="BD312">
        <f t="shared" si="290"/>
        <v>9.801E-2</v>
      </c>
      <c r="BE312">
        <f t="shared" si="291"/>
        <v>28020.243289609989</v>
      </c>
      <c r="BF312">
        <f t="shared" si="291"/>
        <v>29957.490550456536</v>
      </c>
      <c r="BG312">
        <f t="shared" si="291"/>
        <v>5190.8965871177243</v>
      </c>
      <c r="BH312">
        <f t="shared" si="269"/>
        <v>2973428.4476246801</v>
      </c>
      <c r="BI312">
        <f t="shared" si="295"/>
        <v>197725.87884129336</v>
      </c>
      <c r="BJ312">
        <f t="shared" si="295"/>
        <v>371965.90860048973</v>
      </c>
      <c r="BK312" s="7">
        <f t="shared" si="292"/>
        <v>3.1858731096302079E-2</v>
      </c>
    </row>
    <row r="313" spans="1:63">
      <c r="A313">
        <f t="shared" si="250"/>
        <v>2267</v>
      </c>
      <c r="B313" s="4">
        <f t="shared" si="270"/>
        <v>1286.5345451340238</v>
      </c>
      <c r="C313" s="4">
        <f t="shared" si="271"/>
        <v>3572.6079114466511</v>
      </c>
      <c r="D313" s="4">
        <f t="shared" si="272"/>
        <v>6809.6294951573173</v>
      </c>
      <c r="E313" s="11">
        <f t="shared" si="251"/>
        <v>1.8371316433838203E-8</v>
      </c>
      <c r="F313" s="11">
        <f t="shared" si="252"/>
        <v>3.6830439392579923E-8</v>
      </c>
      <c r="G313" s="11">
        <f t="shared" si="253"/>
        <v>8.1315322021646867E-8</v>
      </c>
      <c r="H313" s="4">
        <f t="shared" si="273"/>
        <v>286156.44279076788</v>
      </c>
      <c r="I313" s="4">
        <f t="shared" si="274"/>
        <v>306492.53860402637</v>
      </c>
      <c r="J313" s="4">
        <f t="shared" si="275"/>
        <v>53067.68081352047</v>
      </c>
      <c r="K313" s="4">
        <f t="shared" ref="K313:K346" si="299">H313/B313*1000</f>
        <v>222424.22006706221</v>
      </c>
      <c r="L313" s="4">
        <f t="shared" ref="L313:L346" si="300">I313/C313*1000</f>
        <v>85789.581784786104</v>
      </c>
      <c r="M313" s="4">
        <f t="shared" ref="M313:M346" si="301">J313/D313*1000</f>
        <v>7793.034973673628</v>
      </c>
      <c r="N313" s="11">
        <f t="shared" si="254"/>
        <v>9.260859300719293E-4</v>
      </c>
      <c r="O313" s="11">
        <f t="shared" si="255"/>
        <v>2.7319395002203262E-3</v>
      </c>
      <c r="P313" s="11">
        <f t="shared" si="256"/>
        <v>1.9777674836853887E-3</v>
      </c>
      <c r="Q313" s="4">
        <f t="shared" si="257"/>
        <v>1597.9409029897911</v>
      </c>
      <c r="R313" s="4">
        <f t="shared" si="258"/>
        <v>5750.9445667492328</v>
      </c>
      <c r="S313" s="4">
        <f t="shared" si="259"/>
        <v>1348.652594547639</v>
      </c>
      <c r="T313" s="4">
        <f t="shared" si="276"/>
        <v>5.5841514082496992</v>
      </c>
      <c r="U313" s="4">
        <f t="shared" si="277"/>
        <v>18.763734324309855</v>
      </c>
      <c r="V313" s="4">
        <f t="shared" si="278"/>
        <v>25.413822007537817</v>
      </c>
      <c r="W313" s="11">
        <f t="shared" si="260"/>
        <v>-1.219247815263802E-2</v>
      </c>
      <c r="X313" s="11">
        <f t="shared" si="261"/>
        <v>-1.3228699347321071E-2</v>
      </c>
      <c r="Y313" s="11">
        <f t="shared" si="262"/>
        <v>-1.2203590333800474E-2</v>
      </c>
      <c r="Z313" s="4">
        <f t="shared" si="287"/>
        <v>18.767092912183404</v>
      </c>
      <c r="AA313" s="4">
        <f t="shared" si="279"/>
        <v>303.48857684876555</v>
      </c>
      <c r="AB313" s="4">
        <f t="shared" si="280"/>
        <v>27.927155713155713</v>
      </c>
      <c r="AC313" s="12">
        <f t="shared" si="281"/>
        <v>1.1612096470013602</v>
      </c>
      <c r="AD313" s="12">
        <f t="shared" si="282"/>
        <v>5.2216113307417675</v>
      </c>
      <c r="AE313" s="12">
        <f t="shared" si="283"/>
        <v>2.0495200824486082</v>
      </c>
      <c r="AF313" s="11">
        <f t="shared" si="263"/>
        <v>-2.9039671966837322E-3</v>
      </c>
      <c r="AG313" s="11">
        <f t="shared" si="264"/>
        <v>2.0567434751257441E-3</v>
      </c>
      <c r="AH313" s="11">
        <f t="shared" si="265"/>
        <v>8.257041531207765E-4</v>
      </c>
      <c r="AI313" s="1">
        <f t="shared" ref="AI313:AI346" si="302">(1-$AI$5)*AI312+AU312</f>
        <v>583728.0601118271</v>
      </c>
      <c r="AJ313" s="1">
        <f t="shared" ref="AJ313:AJ346" si="303">(1-$AI$5)*AJ312+AV312</f>
        <v>595159.96732273698</v>
      </c>
      <c r="AK313" s="1">
        <f t="shared" ref="AK313:AK346" si="304">(1-$AI$5)*AK312+AW312</f>
        <v>103881.23577278219</v>
      </c>
      <c r="AL313" s="16">
        <f t="shared" si="298"/>
        <v>72.547513163250599</v>
      </c>
      <c r="AM313" s="16">
        <f t="shared" si="298"/>
        <v>34.19031931546683</v>
      </c>
      <c r="AN313" s="16">
        <f t="shared" si="298"/>
        <v>5.0098206402133698</v>
      </c>
      <c r="AO313" s="7">
        <f t="shared" si="266"/>
        <v>1.3808260508212894E-3</v>
      </c>
      <c r="AP313" s="7">
        <f t="shared" si="267"/>
        <v>2.1263683539809695E-3</v>
      </c>
      <c r="AQ313" s="7">
        <f t="shared" si="268"/>
        <v>1.5391506559678432E-3</v>
      </c>
      <c r="AR313" s="1">
        <f t="shared" si="288"/>
        <v>286156.44279076788</v>
      </c>
      <c r="AS313" s="1">
        <f t="shared" si="285"/>
        <v>306492.53860402637</v>
      </c>
      <c r="AT313" s="1">
        <f t="shared" si="286"/>
        <v>53067.68081352047</v>
      </c>
      <c r="AU313" s="1">
        <f t="shared" ref="AU313:AU346" si="305">$AU$5*AR313</f>
        <v>57231.288558153581</v>
      </c>
      <c r="AV313" s="1">
        <f t="shared" ref="AV313:AV346" si="306">$AU$5*AS313</f>
        <v>61298.507720805275</v>
      </c>
      <c r="AW313" s="1">
        <f t="shared" ref="AW313:AW346" si="307">$AU$5*AT313</f>
        <v>10613.536162704095</v>
      </c>
      <c r="AX313" s="7">
        <f t="shared" si="293"/>
        <v>0.99</v>
      </c>
      <c r="AY313" s="7">
        <f t="shared" si="293"/>
        <v>0.99</v>
      </c>
      <c r="AZ313" s="7">
        <f t="shared" si="294"/>
        <v>0.99</v>
      </c>
      <c r="BA313">
        <f t="shared" si="289"/>
        <v>0.99</v>
      </c>
      <c r="BB313">
        <f t="shared" si="290"/>
        <v>9.801E-2</v>
      </c>
      <c r="BC313">
        <f t="shared" si="290"/>
        <v>9.801E-2</v>
      </c>
      <c r="BD313">
        <f t="shared" si="290"/>
        <v>9.801E-2</v>
      </c>
      <c r="BE313">
        <f t="shared" si="291"/>
        <v>28046.192957923158</v>
      </c>
      <c r="BF313">
        <f t="shared" si="291"/>
        <v>30039.333708580623</v>
      </c>
      <c r="BG313">
        <f t="shared" si="291"/>
        <v>5201.1633965331412</v>
      </c>
      <c r="BH313">
        <f t="shared" si="269"/>
        <v>3019059.7945934189</v>
      </c>
      <c r="BI313">
        <f t="shared" si="295"/>
        <v>199959.82476084441</v>
      </c>
      <c r="BJ313">
        <f t="shared" si="295"/>
        <v>376243.14158592623</v>
      </c>
      <c r="BK313" s="7">
        <f t="shared" si="292"/>
        <v>3.1868899009423107E-2</v>
      </c>
    </row>
    <row r="314" spans="1:63">
      <c r="A314">
        <f t="shared" ref="A314:A347" si="308">1+A313</f>
        <v>2268</v>
      </c>
      <c r="B314" s="4">
        <f t="shared" si="270"/>
        <v>1286.5345675875903</v>
      </c>
      <c r="C314" s="4">
        <f t="shared" si="271"/>
        <v>3572.6080364483341</v>
      </c>
      <c r="D314" s="4">
        <f t="shared" si="272"/>
        <v>6809.6300211981716</v>
      </c>
      <c r="E314" s="11">
        <f t="shared" ref="E314:E346" si="309">E313*$E$5</f>
        <v>1.7452750612146291E-8</v>
      </c>
      <c r="F314" s="11">
        <f t="shared" ref="F314:F346" si="310">F313*$E$5</f>
        <v>3.4988917422950927E-8</v>
      </c>
      <c r="G314" s="11">
        <f t="shared" ref="G314:G346" si="311">G313*$E$5</f>
        <v>7.724955592056452E-8</v>
      </c>
      <c r="H314" s="4">
        <f t="shared" si="273"/>
        <v>286435.46753825352</v>
      </c>
      <c r="I314" s="4">
        <f t="shared" si="274"/>
        <v>307321.50228716346</v>
      </c>
      <c r="J314" s="4">
        <f t="shared" si="275"/>
        <v>53171.591945306565</v>
      </c>
      <c r="K314" s="4">
        <f t="shared" si="299"/>
        <v>222641.09706383955</v>
      </c>
      <c r="L314" s="4">
        <f t="shared" si="300"/>
        <v>86021.611985367272</v>
      </c>
      <c r="M314" s="4">
        <f t="shared" si="301"/>
        <v>7808.2938103516653</v>
      </c>
      <c r="N314" s="11">
        <f t="shared" ref="N314:N346" si="312">K314/K313-1</f>
        <v>9.7506016526405226E-4</v>
      </c>
      <c r="O314" s="11">
        <f t="shared" ref="O314:O346" si="313">L314/L313-1</f>
        <v>2.7046431018074024E-3</v>
      </c>
      <c r="P314" s="11">
        <f t="shared" ref="P314:P346" si="314">M314/M313-1</f>
        <v>1.9580095212692328E-3</v>
      </c>
      <c r="Q314" s="4">
        <f t="shared" ref="Q314:Q346" si="315">T314*H314/1000</f>
        <v>1579.9971625768774</v>
      </c>
      <c r="R314" s="4">
        <f t="shared" ref="R314:R346" si="316">U314*I314/1000</f>
        <v>5690.2157392278405</v>
      </c>
      <c r="S314" s="4">
        <f t="shared" ref="S314:S346" si="317">V314*J314/1000</f>
        <v>1334.8027428038024</v>
      </c>
      <c r="T314" s="4">
        <f t="shared" si="276"/>
        <v>5.5160667642035923</v>
      </c>
      <c r="U314" s="4">
        <f t="shared" si="277"/>
        <v>18.515514524300553</v>
      </c>
      <c r="V314" s="4">
        <f t="shared" si="278"/>
        <v>25.103682134941703</v>
      </c>
      <c r="W314" s="11">
        <f t="shared" ref="W314:W346" si="318">T$5-1</f>
        <v>-1.219247815263802E-2</v>
      </c>
      <c r="X314" s="11">
        <f t="shared" ref="X314:X346" si="319">U$5-1</f>
        <v>-1.3228699347321071E-2</v>
      </c>
      <c r="Y314" s="11">
        <f t="shared" ref="Y314:Y346" si="320">V$5-1</f>
        <v>-1.2203590333800474E-2</v>
      </c>
      <c r="Z314" s="4">
        <f t="shared" si="287"/>
        <v>18.50155951843773</v>
      </c>
      <c r="AA314" s="4">
        <f t="shared" si="279"/>
        <v>300.90959667840769</v>
      </c>
      <c r="AB314" s="4">
        <f t="shared" si="280"/>
        <v>27.66372897840651</v>
      </c>
      <c r="AC314" s="12">
        <f t="shared" si="281"/>
        <v>1.1578375322779955</v>
      </c>
      <c r="AD314" s="12">
        <f t="shared" si="282"/>
        <v>5.2323508457759136</v>
      </c>
      <c r="AE314" s="12">
        <f t="shared" si="283"/>
        <v>2.0512123796925903</v>
      </c>
      <c r="AF314" s="11">
        <f t="shared" ref="AF314:AF346" si="321">AC$5-1</f>
        <v>-2.9039671966837322E-3</v>
      </c>
      <c r="AG314" s="11">
        <f t="shared" ref="AG314:AG346" si="322">AD$5-1</f>
        <v>2.0567434751257441E-3</v>
      </c>
      <c r="AH314" s="11">
        <f t="shared" ref="AH314:AH346" si="323">AE$5-1</f>
        <v>8.257041531207765E-4</v>
      </c>
      <c r="AI314" s="1">
        <f t="shared" si="302"/>
        <v>582586.54265879793</v>
      </c>
      <c r="AJ314" s="1">
        <f t="shared" si="303"/>
        <v>596942.4783112685</v>
      </c>
      <c r="AK314" s="1">
        <f t="shared" si="304"/>
        <v>104106.64835820807</v>
      </c>
      <c r="AL314" s="16">
        <f t="shared" si="298"/>
        <v>72.646686904387735</v>
      </c>
      <c r="AM314" s="16">
        <f t="shared" si="298"/>
        <v>34.2622935163417</v>
      </c>
      <c r="AN314" s="16">
        <f t="shared" si="298"/>
        <v>5.0174544002507888</v>
      </c>
      <c r="AO314" s="7">
        <f t="shared" ref="AO314:AO346" si="324">AO$5*AO313</f>
        <v>1.3670177903130764E-3</v>
      </c>
      <c r="AP314" s="7">
        <f t="shared" ref="AP314:AP346" si="325">AP$5*AP313</f>
        <v>2.1051046704411596E-3</v>
      </c>
      <c r="AQ314" s="7">
        <f t="shared" ref="AQ314:AQ346" si="326">AQ$5*AQ313</f>
        <v>1.5237591494081646E-3</v>
      </c>
      <c r="AR314" s="1">
        <f t="shared" si="288"/>
        <v>286435.46753825352</v>
      </c>
      <c r="AS314" s="1">
        <f t="shared" si="285"/>
        <v>307321.50228716346</v>
      </c>
      <c r="AT314" s="1">
        <f t="shared" si="286"/>
        <v>53171.591945306565</v>
      </c>
      <c r="AU314" s="1">
        <f t="shared" si="305"/>
        <v>57287.093507650708</v>
      </c>
      <c r="AV314" s="1">
        <f t="shared" si="306"/>
        <v>61464.300457432691</v>
      </c>
      <c r="AW314" s="1">
        <f t="shared" si="307"/>
        <v>10634.318389061315</v>
      </c>
      <c r="AX314" s="7">
        <f t="shared" si="293"/>
        <v>0.99</v>
      </c>
      <c r="AY314" s="7">
        <f t="shared" si="293"/>
        <v>0.99</v>
      </c>
      <c r="AZ314" s="7">
        <f t="shared" si="294"/>
        <v>0.99</v>
      </c>
      <c r="BA314">
        <f t="shared" si="289"/>
        <v>0.9900000000000001</v>
      </c>
      <c r="BB314">
        <f t="shared" si="290"/>
        <v>9.801E-2</v>
      </c>
      <c r="BC314">
        <f t="shared" si="290"/>
        <v>9.801E-2</v>
      </c>
      <c r="BD314">
        <f t="shared" si="290"/>
        <v>9.801E-2</v>
      </c>
      <c r="BE314">
        <f t="shared" si="291"/>
        <v>28073.540173424226</v>
      </c>
      <c r="BF314">
        <f t="shared" si="291"/>
        <v>30120.580439164889</v>
      </c>
      <c r="BG314">
        <f t="shared" si="291"/>
        <v>5211.3477265594966</v>
      </c>
      <c r="BH314">
        <f t="shared" si="269"/>
        <v>3065375.2466680249</v>
      </c>
      <c r="BI314">
        <f t="shared" si="295"/>
        <v>202219.06554176955</v>
      </c>
      <c r="BJ314">
        <f t="shared" si="295"/>
        <v>380569.63373912917</v>
      </c>
      <c r="BK314" s="7">
        <f t="shared" si="292"/>
        <v>3.1876770871853893E-2</v>
      </c>
    </row>
    <row r="315" spans="1:63">
      <c r="A315">
        <f t="shared" si="308"/>
        <v>2269</v>
      </c>
      <c r="B315" s="4">
        <f t="shared" si="270"/>
        <v>1286.5345889184789</v>
      </c>
      <c r="C315" s="4">
        <f t="shared" si="271"/>
        <v>3572.6081551999378</v>
      </c>
      <c r="D315" s="4">
        <f t="shared" si="272"/>
        <v>6809.6305209370221</v>
      </c>
      <c r="E315" s="11">
        <f t="shared" si="309"/>
        <v>1.6580113081538975E-8</v>
      </c>
      <c r="F315" s="11">
        <f t="shared" si="310"/>
        <v>3.3239471551803377E-8</v>
      </c>
      <c r="G315" s="11">
        <f t="shared" si="311"/>
        <v>7.3387078124536289E-8</v>
      </c>
      <c r="H315" s="4">
        <f t="shared" si="273"/>
        <v>286727.38909002312</v>
      </c>
      <c r="I315" s="4">
        <f t="shared" si="274"/>
        <v>308144.4023841481</v>
      </c>
      <c r="J315" s="4">
        <f t="shared" si="275"/>
        <v>53274.66622581143</v>
      </c>
      <c r="K315" s="4">
        <f t="shared" si="299"/>
        <v>222867.99869956047</v>
      </c>
      <c r="L315" s="4">
        <f t="shared" si="300"/>
        <v>86251.945077056196</v>
      </c>
      <c r="M315" s="4">
        <f t="shared" si="301"/>
        <v>7823.4297825722124</v>
      </c>
      <c r="N315" s="11">
        <f t="shared" si="312"/>
        <v>1.0191363531408815E-3</v>
      </c>
      <c r="O315" s="11">
        <f t="shared" si="313"/>
        <v>2.677618872430676E-3</v>
      </c>
      <c r="P315" s="11">
        <f t="shared" si="314"/>
        <v>1.9384480897068901E-3</v>
      </c>
      <c r="Q315" s="4">
        <f t="shared" si="315"/>
        <v>1562.3237074155325</v>
      </c>
      <c r="R315" s="4">
        <f t="shared" si="316"/>
        <v>5629.976446687886</v>
      </c>
      <c r="S315" s="4">
        <f t="shared" si="317"/>
        <v>1321.0693236016434</v>
      </c>
      <c r="T315" s="4">
        <f t="shared" si="276"/>
        <v>5.448812240692547</v>
      </c>
      <c r="U315" s="4">
        <f t="shared" si="277"/>
        <v>18.270578349397624</v>
      </c>
      <c r="V315" s="4">
        <f t="shared" si="278"/>
        <v>24.797327082296928</v>
      </c>
      <c r="W315" s="11">
        <f t="shared" si="318"/>
        <v>-1.219247815263802E-2</v>
      </c>
      <c r="X315" s="11">
        <f t="shared" si="319"/>
        <v>-1.3228699347321071E-2</v>
      </c>
      <c r="Y315" s="11">
        <f t="shared" si="320"/>
        <v>-1.2203590333800474E-2</v>
      </c>
      <c r="Z315" s="4">
        <f t="shared" si="287"/>
        <v>18.240675561683162</v>
      </c>
      <c r="AA315" s="4">
        <f t="shared" si="279"/>
        <v>298.34440981192859</v>
      </c>
      <c r="AB315" s="4">
        <f t="shared" si="280"/>
        <v>27.402246586587701</v>
      </c>
      <c r="AC315" s="12">
        <f t="shared" si="281"/>
        <v>1.154475210065171</v>
      </c>
      <c r="AD315" s="12">
        <f t="shared" si="282"/>
        <v>5.2431124492375316</v>
      </c>
      <c r="AE315" s="12">
        <f t="shared" si="283"/>
        <v>2.0529060742734351</v>
      </c>
      <c r="AF315" s="11">
        <f t="shared" si="321"/>
        <v>-2.9039671966837322E-3</v>
      </c>
      <c r="AG315" s="11">
        <f t="shared" si="322"/>
        <v>2.0567434751257441E-3</v>
      </c>
      <c r="AH315" s="11">
        <f t="shared" si="323"/>
        <v>8.257041531207765E-4</v>
      </c>
      <c r="AI315" s="1">
        <f t="shared" si="302"/>
        <v>581614.98190056882</v>
      </c>
      <c r="AJ315" s="1">
        <f t="shared" si="303"/>
        <v>598712.53093757434</v>
      </c>
      <c r="AK315" s="1">
        <f t="shared" si="304"/>
        <v>104330.30191144858</v>
      </c>
      <c r="AL315" s="16">
        <f t="shared" si="298"/>
        <v>72.745003124659277</v>
      </c>
      <c r="AM315" s="16">
        <f t="shared" si="298"/>
        <v>34.333697973301966</v>
      </c>
      <c r="AN315" s="16">
        <f t="shared" si="298"/>
        <v>5.0250233383794178</v>
      </c>
      <c r="AO315" s="7">
        <f t="shared" si="324"/>
        <v>1.3533476124099456E-3</v>
      </c>
      <c r="AP315" s="7">
        <f t="shared" si="325"/>
        <v>2.0840536237367482E-3</v>
      </c>
      <c r="AQ315" s="7">
        <f t="shared" si="326"/>
        <v>1.5085215579140831E-3</v>
      </c>
      <c r="AR315" s="1">
        <f t="shared" si="288"/>
        <v>286727.38909002312</v>
      </c>
      <c r="AS315" s="1">
        <f t="shared" si="285"/>
        <v>308144.4023841481</v>
      </c>
      <c r="AT315" s="1">
        <f t="shared" si="286"/>
        <v>53274.66622581143</v>
      </c>
      <c r="AU315" s="1">
        <f t="shared" si="305"/>
        <v>57345.477818004627</v>
      </c>
      <c r="AV315" s="1">
        <f t="shared" si="306"/>
        <v>61628.880476829625</v>
      </c>
      <c r="AW315" s="1">
        <f t="shared" si="307"/>
        <v>10654.933245162287</v>
      </c>
      <c r="AX315" s="7">
        <f t="shared" si="293"/>
        <v>0.99</v>
      </c>
      <c r="AY315" s="7">
        <f t="shared" si="293"/>
        <v>0.99</v>
      </c>
      <c r="AZ315" s="7">
        <f t="shared" si="294"/>
        <v>0.99</v>
      </c>
      <c r="BA315">
        <f t="shared" si="289"/>
        <v>0.99000000000000021</v>
      </c>
      <c r="BB315">
        <f t="shared" si="290"/>
        <v>9.801E-2</v>
      </c>
      <c r="BC315">
        <f t="shared" si="290"/>
        <v>9.801E-2</v>
      </c>
      <c r="BD315">
        <f t="shared" si="290"/>
        <v>9.801E-2</v>
      </c>
      <c r="BE315">
        <f t="shared" si="291"/>
        <v>28102.151404713168</v>
      </c>
      <c r="BF315">
        <f t="shared" si="291"/>
        <v>30201.232877670354</v>
      </c>
      <c r="BG315">
        <f t="shared" si="291"/>
        <v>5221.4500367917781</v>
      </c>
      <c r="BH315">
        <f t="shared" si="269"/>
        <v>3112385.9885475608</v>
      </c>
      <c r="BI315">
        <f t="shared" si="295"/>
        <v>204503.88767305095</v>
      </c>
      <c r="BJ315">
        <f t="shared" si="295"/>
        <v>384945.95249258413</v>
      </c>
      <c r="BK315" s="7">
        <f t="shared" si="292"/>
        <v>3.188252685397816E-2</v>
      </c>
    </row>
    <row r="316" spans="1:63">
      <c r="A316">
        <f t="shared" si="308"/>
        <v>2270</v>
      </c>
      <c r="B316" s="4">
        <f t="shared" si="270"/>
        <v>1286.5346091828235</v>
      </c>
      <c r="C316" s="4">
        <f t="shared" si="271"/>
        <v>3572.6082680139643</v>
      </c>
      <c r="D316" s="4">
        <f t="shared" si="272"/>
        <v>6809.6309956889654</v>
      </c>
      <c r="E316" s="11">
        <f t="shared" si="309"/>
        <v>1.5751107427462027E-8</v>
      </c>
      <c r="F316" s="11">
        <f t="shared" si="310"/>
        <v>3.1577497974213206E-8</v>
      </c>
      <c r="G316" s="11">
        <f t="shared" si="311"/>
        <v>6.9717724218309475E-8</v>
      </c>
      <c r="H316" s="4">
        <f t="shared" si="273"/>
        <v>287030.94392626244</v>
      </c>
      <c r="I316" s="4">
        <f t="shared" si="274"/>
        <v>308961.26108534529</v>
      </c>
      <c r="J316" s="4">
        <f t="shared" si="275"/>
        <v>53376.908362846836</v>
      </c>
      <c r="K316" s="4">
        <f t="shared" si="299"/>
        <v>223103.94285356827</v>
      </c>
      <c r="L316" s="4">
        <f t="shared" si="300"/>
        <v>86480.587264916903</v>
      </c>
      <c r="M316" s="4">
        <f t="shared" si="301"/>
        <v>7838.4435803700144</v>
      </c>
      <c r="N316" s="11">
        <f t="shared" si="312"/>
        <v>1.0586721978236291E-3</v>
      </c>
      <c r="O316" s="11">
        <f t="shared" si="313"/>
        <v>2.6508641359501706E-3</v>
      </c>
      <c r="P316" s="11">
        <f t="shared" si="314"/>
        <v>1.9190813000260487E-3</v>
      </c>
      <c r="Q316" s="4">
        <f t="shared" si="315"/>
        <v>1544.9089565318275</v>
      </c>
      <c r="R316" s="4">
        <f t="shared" si="316"/>
        <v>5570.2262303720145</v>
      </c>
      <c r="S316" s="4">
        <f t="shared" si="317"/>
        <v>1307.4519263379241</v>
      </c>
      <c r="T316" s="4">
        <f t="shared" si="276"/>
        <v>5.3823777164900761</v>
      </c>
      <c r="U316" s="4">
        <f t="shared" si="277"/>
        <v>18.028882361511769</v>
      </c>
      <c r="V316" s="4">
        <f t="shared" si="278"/>
        <v>24.494710661211322</v>
      </c>
      <c r="W316" s="11">
        <f t="shared" si="318"/>
        <v>-1.219247815263802E-2</v>
      </c>
      <c r="X316" s="11">
        <f t="shared" si="319"/>
        <v>-1.3228699347321071E-2</v>
      </c>
      <c r="Y316" s="11">
        <f t="shared" si="320"/>
        <v>-1.2203590333800474E-2</v>
      </c>
      <c r="Z316" s="4">
        <f t="shared" si="287"/>
        <v>17.984262092466498</v>
      </c>
      <c r="AA316" s="4">
        <f t="shared" si="279"/>
        <v>295.79311783658409</v>
      </c>
      <c r="AB316" s="4">
        <f t="shared" si="280"/>
        <v>27.142705744155151</v>
      </c>
      <c r="AC316" s="12">
        <f t="shared" si="281"/>
        <v>1.1511226519257571</v>
      </c>
      <c r="AD316" s="12">
        <f t="shared" si="282"/>
        <v>5.2538961865568519</v>
      </c>
      <c r="AE316" s="12">
        <f t="shared" si="283"/>
        <v>2.0546011673449294</v>
      </c>
      <c r="AF316" s="11">
        <f t="shared" si="321"/>
        <v>-2.9039671966837322E-3</v>
      </c>
      <c r="AG316" s="11">
        <f t="shared" si="322"/>
        <v>2.0567434751257441E-3</v>
      </c>
      <c r="AH316" s="11">
        <f t="shared" si="323"/>
        <v>8.257041531207765E-4</v>
      </c>
      <c r="AI316" s="1">
        <f t="shared" si="302"/>
        <v>580798.96152851661</v>
      </c>
      <c r="AJ316" s="1">
        <f t="shared" si="303"/>
        <v>600470.1583206465</v>
      </c>
      <c r="AK316" s="1">
        <f t="shared" si="304"/>
        <v>104552.20496546601</v>
      </c>
      <c r="AL316" s="16">
        <f t="shared" si="298"/>
        <v>72.84246790818986</v>
      </c>
      <c r="AM316" s="16">
        <f t="shared" si="298"/>
        <v>34.404535708302731</v>
      </c>
      <c r="AN316" s="16">
        <f t="shared" si="298"/>
        <v>5.032527890854035</v>
      </c>
      <c r="AO316" s="7">
        <f t="shared" si="324"/>
        <v>1.3398141362858463E-3</v>
      </c>
      <c r="AP316" s="7">
        <f t="shared" si="325"/>
        <v>2.0632130874993805E-3</v>
      </c>
      <c r="AQ316" s="7">
        <f t="shared" si="326"/>
        <v>1.4934363423349422E-3</v>
      </c>
      <c r="AR316" s="1">
        <f t="shared" si="288"/>
        <v>287030.94392626244</v>
      </c>
      <c r="AS316" s="1">
        <f t="shared" si="285"/>
        <v>308961.26108534529</v>
      </c>
      <c r="AT316" s="1">
        <f t="shared" si="286"/>
        <v>53376.908362846836</v>
      </c>
      <c r="AU316" s="1">
        <f t="shared" si="305"/>
        <v>57406.188785252489</v>
      </c>
      <c r="AV316" s="1">
        <f t="shared" si="306"/>
        <v>61792.252217069064</v>
      </c>
      <c r="AW316" s="1">
        <f t="shared" si="307"/>
        <v>10675.381672569369</v>
      </c>
      <c r="AX316" s="7">
        <f t="shared" si="293"/>
        <v>0.99</v>
      </c>
      <c r="AY316" s="7">
        <f t="shared" si="293"/>
        <v>0.99</v>
      </c>
      <c r="AZ316" s="7">
        <f t="shared" si="294"/>
        <v>0.99</v>
      </c>
      <c r="BA316">
        <f t="shared" si="289"/>
        <v>0.99</v>
      </c>
      <c r="BB316">
        <f t="shared" si="290"/>
        <v>9.801E-2</v>
      </c>
      <c r="BC316">
        <f t="shared" si="290"/>
        <v>9.801E-2</v>
      </c>
      <c r="BD316">
        <f t="shared" si="290"/>
        <v>9.801E-2</v>
      </c>
      <c r="BE316">
        <f t="shared" si="291"/>
        <v>28131.902814212983</v>
      </c>
      <c r="BF316">
        <f t="shared" si="291"/>
        <v>30281.293198974694</v>
      </c>
      <c r="BG316">
        <f t="shared" si="291"/>
        <v>5231.4707886426186</v>
      </c>
      <c r="BH316">
        <f t="shared" si="269"/>
        <v>3160103.3506516018</v>
      </c>
      <c r="BI316">
        <f t="shared" si="295"/>
        <v>206814.58088790003</v>
      </c>
      <c r="BJ316">
        <f t="shared" si="295"/>
        <v>389372.67181329179</v>
      </c>
      <c r="BK316" s="7">
        <f t="shared" si="292"/>
        <v>3.1886335771944746E-2</v>
      </c>
    </row>
    <row r="317" spans="1:63">
      <c r="A317">
        <f t="shared" si="308"/>
        <v>2271</v>
      </c>
      <c r="B317" s="4">
        <f t="shared" si="270"/>
        <v>1286.534628433951</v>
      </c>
      <c r="C317" s="4">
        <f t="shared" si="271"/>
        <v>3572.6083751872934</v>
      </c>
      <c r="D317" s="4">
        <f t="shared" si="272"/>
        <v>6809.6314467033426</v>
      </c>
      <c r="E317" s="11">
        <f t="shared" si="309"/>
        <v>1.4963552056088924E-8</v>
      </c>
      <c r="F317" s="11">
        <f t="shared" si="310"/>
        <v>2.9998623075502543E-8</v>
      </c>
      <c r="G317" s="11">
        <f t="shared" si="311"/>
        <v>6.6231838007394004E-8</v>
      </c>
      <c r="H317" s="4">
        <f t="shared" si="273"/>
        <v>287344.96125822159</v>
      </c>
      <c r="I317" s="4">
        <f t="shared" si="274"/>
        <v>309772.10097061272</v>
      </c>
      <c r="J317" s="4">
        <f t="shared" si="275"/>
        <v>53478.323081382565</v>
      </c>
      <c r="K317" s="4">
        <f t="shared" si="299"/>
        <v>223348.01948393381</v>
      </c>
      <c r="L317" s="4">
        <f t="shared" si="300"/>
        <v>86707.544863316551</v>
      </c>
      <c r="M317" s="4">
        <f t="shared" si="301"/>
        <v>7853.3358963607825</v>
      </c>
      <c r="N317" s="11">
        <f t="shared" si="312"/>
        <v>1.0940041096707542E-3</v>
      </c>
      <c r="O317" s="11">
        <f t="shared" si="313"/>
        <v>2.6243762395414816E-3</v>
      </c>
      <c r="P317" s="11">
        <f t="shared" si="314"/>
        <v>1.8999072759882107E-3</v>
      </c>
      <c r="Q317" s="4">
        <f t="shared" si="315"/>
        <v>1527.7422404840922</v>
      </c>
      <c r="R317" s="4">
        <f t="shared" si="316"/>
        <v>5510.9645349497487</v>
      </c>
      <c r="S317" s="4">
        <f t="shared" si="317"/>
        <v>1293.9501276011583</v>
      </c>
      <c r="T317" s="4">
        <f t="shared" si="276"/>
        <v>5.3167531937725254</v>
      </c>
      <c r="U317" s="4">
        <f t="shared" si="277"/>
        <v>17.79038369718311</v>
      </c>
      <c r="V317" s="4">
        <f t="shared" si="278"/>
        <v>24.195787246956925</v>
      </c>
      <c r="W317" s="11">
        <f t="shared" si="318"/>
        <v>-1.219247815263802E-2</v>
      </c>
      <c r="X317" s="11">
        <f t="shared" si="319"/>
        <v>-1.3228699347321071E-2</v>
      </c>
      <c r="Y317" s="11">
        <f t="shared" si="320"/>
        <v>-1.2203590333800474E-2</v>
      </c>
      <c r="Z317" s="4">
        <f t="shared" si="287"/>
        <v>17.732153387291667</v>
      </c>
      <c r="AA317" s="4">
        <f t="shared" si="279"/>
        <v>293.25581750659893</v>
      </c>
      <c r="AB317" s="4">
        <f t="shared" si="280"/>
        <v>26.885103367719854</v>
      </c>
      <c r="AC317" s="12">
        <f t="shared" si="281"/>
        <v>1.1477798295052051</v>
      </c>
      <c r="AD317" s="12">
        <f t="shared" si="282"/>
        <v>5.264702103257541</v>
      </c>
      <c r="AE317" s="12">
        <f t="shared" si="283"/>
        <v>2.056297660061813</v>
      </c>
      <c r="AF317" s="11">
        <f t="shared" si="321"/>
        <v>-2.9039671966837322E-3</v>
      </c>
      <c r="AG317" s="11">
        <f t="shared" si="322"/>
        <v>2.0567434751257441E-3</v>
      </c>
      <c r="AH317" s="11">
        <f t="shared" si="323"/>
        <v>8.257041531207765E-4</v>
      </c>
      <c r="AI317" s="1">
        <f t="shared" si="302"/>
        <v>580125.25416091748</v>
      </c>
      <c r="AJ317" s="1">
        <f t="shared" si="303"/>
        <v>602215.39470565086</v>
      </c>
      <c r="AK317" s="1">
        <f t="shared" si="304"/>
        <v>104772.36614148878</v>
      </c>
      <c r="AL317" s="16">
        <f t="shared" si="298"/>
        <v>72.939087322732945</v>
      </c>
      <c r="AM317" s="16">
        <f t="shared" si="298"/>
        <v>34.474809757762017</v>
      </c>
      <c r="AN317" s="16">
        <f t="shared" si="298"/>
        <v>5.0399684932995905</v>
      </c>
      <c r="AO317" s="7">
        <f t="shared" si="324"/>
        <v>1.3264159949229878E-3</v>
      </c>
      <c r="AP317" s="7">
        <f t="shared" si="325"/>
        <v>2.0425809566243865E-3</v>
      </c>
      <c r="AQ317" s="7">
        <f t="shared" si="326"/>
        <v>1.4785019789115927E-3</v>
      </c>
      <c r="AR317" s="1">
        <f t="shared" si="288"/>
        <v>287344.96125822159</v>
      </c>
      <c r="AS317" s="1">
        <f t="shared" si="285"/>
        <v>309772.10097061272</v>
      </c>
      <c r="AT317" s="1">
        <f t="shared" si="286"/>
        <v>53478.323081382565</v>
      </c>
      <c r="AU317" s="1">
        <f t="shared" si="305"/>
        <v>57468.992251644318</v>
      </c>
      <c r="AV317" s="1">
        <f t="shared" si="306"/>
        <v>61954.420194122547</v>
      </c>
      <c r="AW317" s="1">
        <f t="shared" si="307"/>
        <v>10695.664616276514</v>
      </c>
      <c r="AX317" s="7">
        <f t="shared" si="293"/>
        <v>0.99</v>
      </c>
      <c r="AY317" s="7">
        <f t="shared" si="293"/>
        <v>0.99</v>
      </c>
      <c r="AZ317" s="7">
        <f t="shared" si="294"/>
        <v>0.99</v>
      </c>
      <c r="BA317">
        <f t="shared" si="289"/>
        <v>0.9900000000000001</v>
      </c>
      <c r="BB317">
        <f t="shared" si="290"/>
        <v>9.801E-2</v>
      </c>
      <c r="BC317">
        <f t="shared" si="290"/>
        <v>9.801E-2</v>
      </c>
      <c r="BD317">
        <f t="shared" si="290"/>
        <v>9.801E-2</v>
      </c>
      <c r="BE317">
        <f t="shared" si="291"/>
        <v>28162.679652918298</v>
      </c>
      <c r="BF317">
        <f t="shared" si="291"/>
        <v>30360.763616129752</v>
      </c>
      <c r="BG317">
        <f t="shared" si="291"/>
        <v>5241.4104452063048</v>
      </c>
      <c r="BH317">
        <f t="shared" si="269"/>
        <v>3208538.8100637039</v>
      </c>
      <c r="BI317">
        <f t="shared" si="295"/>
        <v>209151.43820054363</v>
      </c>
      <c r="BJ317">
        <f t="shared" si="295"/>
        <v>393850.37227817753</v>
      </c>
      <c r="BK317" s="7">
        <f t="shared" si="292"/>
        <v>3.1888355505770932E-2</v>
      </c>
    </row>
    <row r="318" spans="1:63">
      <c r="A318">
        <f t="shared" si="308"/>
        <v>2272</v>
      </c>
      <c r="B318" s="4">
        <f t="shared" si="270"/>
        <v>1286.5346467225224</v>
      </c>
      <c r="C318" s="4">
        <f t="shared" si="271"/>
        <v>3572.6084770019588</v>
      </c>
      <c r="D318" s="4">
        <f t="shared" si="272"/>
        <v>6809.6318751670296</v>
      </c>
      <c r="E318" s="11">
        <f t="shared" si="309"/>
        <v>1.4215374453284477E-8</v>
      </c>
      <c r="F318" s="11">
        <f t="shared" si="310"/>
        <v>2.8498691921727416E-8</v>
      </c>
      <c r="G318" s="11">
        <f t="shared" si="311"/>
        <v>6.2920246107024296E-8</v>
      </c>
      <c r="H318" s="4">
        <f t="shared" si="273"/>
        <v>287668.35710312333</v>
      </c>
      <c r="I318" s="4">
        <f t="shared" si="274"/>
        <v>310576.94499686605</v>
      </c>
      <c r="J318" s="4">
        <f t="shared" si="275"/>
        <v>53578.915122205108</v>
      </c>
      <c r="K318" s="4">
        <f t="shared" si="299"/>
        <v>223599.38602195075</v>
      </c>
      <c r="L318" s="4">
        <f t="shared" si="300"/>
        <v>86932.824292432473</v>
      </c>
      <c r="M318" s="4">
        <f t="shared" si="301"/>
        <v>7868.1074255413987</v>
      </c>
      <c r="N318" s="11">
        <f t="shared" si="312"/>
        <v>1.1254478038253968E-3</v>
      </c>
      <c r="O318" s="11">
        <f t="shared" si="313"/>
        <v>2.5981525537488448E-3</v>
      </c>
      <c r="P318" s="11">
        <f t="shared" si="314"/>
        <v>1.8809241544681665E-3</v>
      </c>
      <c r="Q318" s="4">
        <f t="shared" si="315"/>
        <v>1510.8137285446728</v>
      </c>
      <c r="R318" s="4">
        <f t="shared" si="316"/>
        <v>5452.1907111260625</v>
      </c>
      <c r="S318" s="4">
        <f t="shared" si="317"/>
        <v>1280.5634915873527</v>
      </c>
      <c r="T318" s="4">
        <f t="shared" si="276"/>
        <v>5.2519287966144859</v>
      </c>
      <c r="U318" s="4">
        <f t="shared" si="277"/>
        <v>17.555040059979593</v>
      </c>
      <c r="V318" s="4">
        <f t="shared" si="278"/>
        <v>23.900511771591269</v>
      </c>
      <c r="W318" s="11">
        <f t="shared" si="318"/>
        <v>-1.219247815263802E-2</v>
      </c>
      <c r="X318" s="11">
        <f t="shared" si="319"/>
        <v>-1.3228699347321071E-2</v>
      </c>
      <c r="Y318" s="11">
        <f t="shared" si="320"/>
        <v>-1.2203590333800474E-2</v>
      </c>
      <c r="Z318" s="4">
        <f t="shared" si="287"/>
        <v>17.484195877727185</v>
      </c>
      <c r="AA318" s="4">
        <f t="shared" si="279"/>
        <v>290.73260083012241</v>
      </c>
      <c r="AB318" s="4">
        <f t="shared" si="280"/>
        <v>26.62943609157173</v>
      </c>
      <c r="AC318" s="12">
        <f t="shared" si="281"/>
        <v>1.1444467145313066</v>
      </c>
      <c r="AD318" s="12">
        <f t="shared" si="282"/>
        <v>5.2755302449568964</v>
      </c>
      <c r="AE318" s="12">
        <f t="shared" si="283"/>
        <v>2.0579955535797785</v>
      </c>
      <c r="AF318" s="11">
        <f t="shared" si="321"/>
        <v>-2.9039671966837322E-3</v>
      </c>
      <c r="AG318" s="11">
        <f t="shared" si="322"/>
        <v>2.0567434751257441E-3</v>
      </c>
      <c r="AH318" s="11">
        <f t="shared" si="323"/>
        <v>8.257041531207765E-4</v>
      </c>
      <c r="AI318" s="1">
        <f t="shared" si="302"/>
        <v>579581.72099647007</v>
      </c>
      <c r="AJ318" s="1">
        <f t="shared" si="303"/>
        <v>603948.27542920841</v>
      </c>
      <c r="AK318" s="1">
        <f t="shared" si="304"/>
        <v>104990.79414361641</v>
      </c>
      <c r="AL318" s="16">
        <f t="shared" si="298"/>
        <v>73.034867419092109</v>
      </c>
      <c r="AM318" s="16">
        <f t="shared" si="298"/>
        <v>34.544523171757525</v>
      </c>
      <c r="AN318" s="16">
        <f t="shared" si="298"/>
        <v>5.0473455806566765</v>
      </c>
      <c r="AO318" s="7">
        <f t="shared" si="324"/>
        <v>1.3131518349737579E-3</v>
      </c>
      <c r="AP318" s="7">
        <f t="shared" si="325"/>
        <v>2.0221551470581424E-3</v>
      </c>
      <c r="AQ318" s="7">
        <f t="shared" si="326"/>
        <v>1.4637169591224769E-3</v>
      </c>
      <c r="AR318" s="1">
        <f t="shared" si="288"/>
        <v>287668.35710312333</v>
      </c>
      <c r="AS318" s="1">
        <f t="shared" si="285"/>
        <v>310576.94499686605</v>
      </c>
      <c r="AT318" s="1">
        <f t="shared" si="286"/>
        <v>53578.915122205108</v>
      </c>
      <c r="AU318" s="1">
        <f t="shared" si="305"/>
        <v>57533.671420624669</v>
      </c>
      <c r="AV318" s="1">
        <f t="shared" si="306"/>
        <v>62115.388999373215</v>
      </c>
      <c r="AW318" s="1">
        <f t="shared" si="307"/>
        <v>10715.783024441022</v>
      </c>
      <c r="AX318" s="7">
        <f t="shared" si="293"/>
        <v>0.99</v>
      </c>
      <c r="AY318" s="7">
        <f t="shared" si="293"/>
        <v>0.99</v>
      </c>
      <c r="AZ318" s="7">
        <f t="shared" si="294"/>
        <v>0.99</v>
      </c>
      <c r="BA318">
        <f t="shared" si="289"/>
        <v>0.98999999999999988</v>
      </c>
      <c r="BB318">
        <f t="shared" si="290"/>
        <v>9.801E-2</v>
      </c>
      <c r="BC318">
        <f t="shared" si="290"/>
        <v>9.801E-2</v>
      </c>
      <c r="BD318">
        <f t="shared" si="290"/>
        <v>9.801E-2</v>
      </c>
      <c r="BE318">
        <f t="shared" si="291"/>
        <v>28194.375679677116</v>
      </c>
      <c r="BF318">
        <f t="shared" si="291"/>
        <v>30439.64637914284</v>
      </c>
      <c r="BG318">
        <f t="shared" si="291"/>
        <v>5251.2694711273225</v>
      </c>
      <c r="BH318">
        <f t="shared" si="269"/>
        <v>3257703.9919220223</v>
      </c>
      <c r="BI318">
        <f t="shared" si="295"/>
        <v>211514.75594342133</v>
      </c>
      <c r="BJ318">
        <f t="shared" si="295"/>
        <v>398379.64115035324</v>
      </c>
      <c r="BK318" s="7">
        <f t="shared" si="292"/>
        <v>3.1888733453189849E-2</v>
      </c>
    </row>
    <row r="319" spans="1:63">
      <c r="A319">
        <f t="shared" si="308"/>
        <v>2273</v>
      </c>
      <c r="B319" s="4">
        <f t="shared" si="270"/>
        <v>1286.5346640966654</v>
      </c>
      <c r="C319" s="4">
        <f t="shared" si="271"/>
        <v>3572.6085737258936</v>
      </c>
      <c r="D319" s="4">
        <f t="shared" si="272"/>
        <v>6809.6322822075572</v>
      </c>
      <c r="E319" s="11">
        <f t="shared" si="309"/>
        <v>1.3504605730620253E-8</v>
      </c>
      <c r="F319" s="11">
        <f t="shared" si="310"/>
        <v>2.7073757325641046E-8</v>
      </c>
      <c r="G319" s="11">
        <f t="shared" si="311"/>
        <v>5.9774233801673077E-8</v>
      </c>
      <c r="H319" s="4">
        <f t="shared" si="273"/>
        <v>288000.12862190831</v>
      </c>
      <c r="I319" s="4">
        <f t="shared" si="274"/>
        <v>311375.81648588105</v>
      </c>
      <c r="J319" s="4">
        <f t="shared" si="275"/>
        <v>53678.689240620231</v>
      </c>
      <c r="K319" s="4">
        <f t="shared" si="299"/>
        <v>223857.26297093311</v>
      </c>
      <c r="L319" s="4">
        <f t="shared" si="300"/>
        <v>87156.432074825774</v>
      </c>
      <c r="M319" s="4">
        <f t="shared" si="301"/>
        <v>7882.7588650966909</v>
      </c>
      <c r="N319" s="11">
        <f t="shared" si="312"/>
        <v>1.1532990030529433E-3</v>
      </c>
      <c r="O319" s="11">
        <f t="shared" si="313"/>
        <v>2.5721904725091171E-3</v>
      </c>
      <c r="P319" s="11">
        <f t="shared" si="314"/>
        <v>1.8621300857855072E-3</v>
      </c>
      <c r="Q319" s="4">
        <f t="shared" si="315"/>
        <v>1494.1143608936607</v>
      </c>
      <c r="R319" s="4">
        <f t="shared" si="316"/>
        <v>5393.9040182136632</v>
      </c>
      <c r="S319" s="4">
        <f t="shared" si="317"/>
        <v>1267.2915705091832</v>
      </c>
      <c r="T319" s="4">
        <f t="shared" si="276"/>
        <v>5.1878947695025532</v>
      </c>
      <c r="U319" s="4">
        <f t="shared" si="277"/>
        <v>17.322809712995944</v>
      </c>
      <c r="V319" s="4">
        <f t="shared" si="278"/>
        <v>23.608839717162592</v>
      </c>
      <c r="W319" s="11">
        <f t="shared" si="318"/>
        <v>-1.219247815263802E-2</v>
      </c>
      <c r="X319" s="11">
        <f t="shared" si="319"/>
        <v>-1.3228699347321071E-2</v>
      </c>
      <c r="Y319" s="11">
        <f t="shared" si="320"/>
        <v>-1.2203590333800474E-2</v>
      </c>
      <c r="Z319" s="4">
        <f t="shared" si="287"/>
        <v>17.240247155940356</v>
      </c>
      <c r="AA319" s="4">
        <f t="shared" si="279"/>
        <v>288.22355515567637</v>
      </c>
      <c r="AB319" s="4">
        <f t="shared" si="280"/>
        <v>26.375700275109647</v>
      </c>
      <c r="AC319" s="12">
        <f t="shared" si="281"/>
        <v>1.1411232788139554</v>
      </c>
      <c r="AD319" s="12">
        <f t="shared" si="282"/>
        <v>5.2863806573660401</v>
      </c>
      <c r="AE319" s="12">
        <f t="shared" si="283"/>
        <v>2.0596948490554734</v>
      </c>
      <c r="AF319" s="11">
        <f t="shared" si="321"/>
        <v>-2.9039671966837322E-3</v>
      </c>
      <c r="AG319" s="11">
        <f t="shared" si="322"/>
        <v>2.0567434751257441E-3</v>
      </c>
      <c r="AH319" s="11">
        <f t="shared" si="323"/>
        <v>8.257041531207765E-4</v>
      </c>
      <c r="AI319" s="1">
        <f t="shared" si="302"/>
        <v>579157.22031744779</v>
      </c>
      <c r="AJ319" s="1">
        <f t="shared" si="303"/>
        <v>605668.83688566077</v>
      </c>
      <c r="AK319" s="1">
        <f t="shared" si="304"/>
        <v>105207.49775369579</v>
      </c>
      <c r="AL319" s="16">
        <f t="shared" si="298"/>
        <v>73.129814230558864</v>
      </c>
      <c r="AM319" s="16">
        <f t="shared" si="298"/>
        <v>34.613679013238624</v>
      </c>
      <c r="AN319" s="16">
        <f t="shared" si="298"/>
        <v>5.0546595871283859</v>
      </c>
      <c r="AO319" s="7">
        <f t="shared" si="324"/>
        <v>1.3000203166240202E-3</v>
      </c>
      <c r="AP319" s="7">
        <f t="shared" si="325"/>
        <v>2.0019335955875611E-3</v>
      </c>
      <c r="AQ319" s="7">
        <f t="shared" si="326"/>
        <v>1.449079789531252E-3</v>
      </c>
      <c r="AR319" s="1">
        <f t="shared" si="288"/>
        <v>288000.12862190831</v>
      </c>
      <c r="AS319" s="1">
        <f t="shared" si="285"/>
        <v>311375.81648588105</v>
      </c>
      <c r="AT319" s="1">
        <f t="shared" si="286"/>
        <v>53678.689240620231</v>
      </c>
      <c r="AU319" s="1">
        <f t="shared" si="305"/>
        <v>57600.025724381667</v>
      </c>
      <c r="AV319" s="1">
        <f t="shared" si="306"/>
        <v>62275.163297176216</v>
      </c>
      <c r="AW319" s="1">
        <f t="shared" si="307"/>
        <v>10735.737848124047</v>
      </c>
      <c r="AX319" s="7">
        <f t="shared" si="293"/>
        <v>0.99</v>
      </c>
      <c r="AY319" s="7">
        <f t="shared" si="293"/>
        <v>0.99</v>
      </c>
      <c r="AZ319" s="7">
        <f t="shared" si="294"/>
        <v>0.99</v>
      </c>
      <c r="BA319">
        <f t="shared" si="289"/>
        <v>0.98999999999999977</v>
      </c>
      <c r="BB319">
        <f t="shared" si="290"/>
        <v>9.801E-2</v>
      </c>
      <c r="BC319">
        <f t="shared" si="290"/>
        <v>9.801E-2</v>
      </c>
      <c r="BD319">
        <f t="shared" si="290"/>
        <v>9.801E-2</v>
      </c>
      <c r="BE319">
        <f t="shared" si="291"/>
        <v>28226.892606233232</v>
      </c>
      <c r="BF319">
        <f t="shared" si="291"/>
        <v>30517.9437737812</v>
      </c>
      <c r="BG319">
        <f t="shared" si="291"/>
        <v>5261.0483324731886</v>
      </c>
      <c r="BH319">
        <f t="shared" si="269"/>
        <v>3307610.6712013967</v>
      </c>
      <c r="BI319">
        <f t="shared" si="295"/>
        <v>213904.83380480311</v>
      </c>
      <c r="BJ319">
        <f t="shared" si="295"/>
        <v>402961.07245625055</v>
      </c>
      <c r="BK319" s="7">
        <f t="shared" si="292"/>
        <v>3.1887607007634572E-2</v>
      </c>
    </row>
    <row r="320" spans="1:63">
      <c r="A320">
        <f t="shared" si="308"/>
        <v>2274</v>
      </c>
      <c r="B320" s="4">
        <f t="shared" si="270"/>
        <v>1286.5346806021016</v>
      </c>
      <c r="C320" s="4">
        <f t="shared" si="271"/>
        <v>3572.608665613634</v>
      </c>
      <c r="D320" s="4">
        <f t="shared" si="272"/>
        <v>6809.6326688960817</v>
      </c>
      <c r="E320" s="11">
        <f t="shared" si="309"/>
        <v>1.282937544408924E-8</v>
      </c>
      <c r="F320" s="11">
        <f t="shared" si="310"/>
        <v>2.5720069459358991E-8</v>
      </c>
      <c r="G320" s="11">
        <f t="shared" si="311"/>
        <v>5.678552211158942E-8</v>
      </c>
      <c r="H320" s="4">
        <f t="shared" si="273"/>
        <v>288339.34872736677</v>
      </c>
      <c r="I320" s="4">
        <f t="shared" si="274"/>
        <v>312168.73911232332</v>
      </c>
      <c r="J320" s="4">
        <f t="shared" si="275"/>
        <v>53777.650205198232</v>
      </c>
      <c r="K320" s="4">
        <f t="shared" si="299"/>
        <v>224120.92971518124</v>
      </c>
      <c r="L320" s="4">
        <f t="shared" si="300"/>
        <v>87378.374832079455</v>
      </c>
      <c r="M320" s="4">
        <f t="shared" si="301"/>
        <v>7897.2909142125864</v>
      </c>
      <c r="N320" s="11">
        <f t="shared" si="312"/>
        <v>1.1778342178800916E-3</v>
      </c>
      <c r="O320" s="11">
        <f t="shared" si="313"/>
        <v>2.5464874131508886E-3</v>
      </c>
      <c r="P320" s="11">
        <f t="shared" si="314"/>
        <v>1.8435232340088259E-3</v>
      </c>
      <c r="Q320" s="4">
        <f t="shared" si="315"/>
        <v>1477.6357856128025</v>
      </c>
      <c r="R320" s="4">
        <f t="shared" si="316"/>
        <v>5336.1036266686397</v>
      </c>
      <c r="S320" s="4">
        <f t="shared" si="317"/>
        <v>1254.1339049985772</v>
      </c>
      <c r="T320" s="4">
        <f t="shared" si="276"/>
        <v>5.1246414758672083</v>
      </c>
      <c r="U320" s="4">
        <f t="shared" si="277"/>
        <v>17.093651471451867</v>
      </c>
      <c r="V320" s="4">
        <f t="shared" si="278"/>
        <v>23.320727108997982</v>
      </c>
      <c r="W320" s="11">
        <f t="shared" si="318"/>
        <v>-1.219247815263802E-2</v>
      </c>
      <c r="X320" s="11">
        <f t="shared" si="319"/>
        <v>-1.3228699347321071E-2</v>
      </c>
      <c r="Y320" s="11">
        <f t="shared" si="320"/>
        <v>-1.2203590333800474E-2</v>
      </c>
      <c r="Z320" s="4">
        <f t="shared" si="287"/>
        <v>17.000175053124707</v>
      </c>
      <c r="AA320" s="4">
        <f t="shared" si="279"/>
        <v>285.72876325806175</v>
      </c>
      <c r="AB320" s="4">
        <f t="shared" si="280"/>
        <v>26.123892010175727</v>
      </c>
      <c r="AC320" s="12">
        <f t="shared" si="281"/>
        <v>1.1378094942449075</v>
      </c>
      <c r="AD320" s="12">
        <f t="shared" si="282"/>
        <v>5.2972533862901088</v>
      </c>
      <c r="AE320" s="12">
        <f t="shared" si="283"/>
        <v>2.0613955476464998</v>
      </c>
      <c r="AF320" s="11">
        <f t="shared" si="321"/>
        <v>-2.9039671966837322E-3</v>
      </c>
      <c r="AG320" s="11">
        <f t="shared" si="322"/>
        <v>2.0567434751257441E-3</v>
      </c>
      <c r="AH320" s="11">
        <f t="shared" si="323"/>
        <v>8.257041531207765E-4</v>
      </c>
      <c r="AI320" s="1">
        <f t="shared" si="302"/>
        <v>578841.52401008469</v>
      </c>
      <c r="AJ320" s="1">
        <f t="shared" si="303"/>
        <v>607377.11649427097</v>
      </c>
      <c r="AK320" s="1">
        <f t="shared" si="304"/>
        <v>105422.48582645025</v>
      </c>
      <c r="AL320" s="16">
        <f t="shared" si="298"/>
        <v>73.223933772367033</v>
      </c>
      <c r="AM320" s="16">
        <f t="shared" si="298"/>
        <v>34.682280357253276</v>
      </c>
      <c r="AN320" s="16">
        <f t="shared" si="298"/>
        <v>5.0619109461285472</v>
      </c>
      <c r="AO320" s="7">
        <f t="shared" si="324"/>
        <v>1.2870201134577801E-3</v>
      </c>
      <c r="AP320" s="7">
        <f t="shared" si="325"/>
        <v>1.9819142596316855E-3</v>
      </c>
      <c r="AQ320" s="7">
        <f t="shared" si="326"/>
        <v>1.4345889916359395E-3</v>
      </c>
      <c r="AR320" s="1">
        <f t="shared" si="288"/>
        <v>288339.34872736677</v>
      </c>
      <c r="AS320" s="1">
        <f t="shared" si="285"/>
        <v>312168.73911232332</v>
      </c>
      <c r="AT320" s="1">
        <f t="shared" si="286"/>
        <v>53777.650205198232</v>
      </c>
      <c r="AU320" s="1">
        <f t="shared" si="305"/>
        <v>57667.869745473356</v>
      </c>
      <c r="AV320" s="1">
        <f t="shared" si="306"/>
        <v>62433.747822464669</v>
      </c>
      <c r="AW320" s="1">
        <f t="shared" si="307"/>
        <v>10755.530041039647</v>
      </c>
      <c r="AX320" s="7">
        <f t="shared" si="293"/>
        <v>0.99</v>
      </c>
      <c r="AY320" s="7">
        <f t="shared" si="293"/>
        <v>0.99</v>
      </c>
      <c r="AZ320" s="7">
        <f t="shared" si="294"/>
        <v>0.99</v>
      </c>
      <c r="BA320">
        <f t="shared" si="289"/>
        <v>0.9900000000000001</v>
      </c>
      <c r="BB320">
        <f t="shared" si="290"/>
        <v>9.801E-2</v>
      </c>
      <c r="BC320">
        <f t="shared" si="290"/>
        <v>9.801E-2</v>
      </c>
      <c r="BD320">
        <f t="shared" si="290"/>
        <v>9.801E-2</v>
      </c>
      <c r="BE320">
        <f t="shared" si="291"/>
        <v>28260.139568769217</v>
      </c>
      <c r="BF320">
        <f t="shared" si="291"/>
        <v>30595.65812039881</v>
      </c>
      <c r="BG320">
        <f t="shared" si="291"/>
        <v>5270.7474966114787</v>
      </c>
      <c r="BH320">
        <f t="shared" si="269"/>
        <v>3358270.7748368164</v>
      </c>
      <c r="BI320">
        <f t="shared" si="295"/>
        <v>216321.97486682711</v>
      </c>
      <c r="BJ320">
        <f t="shared" si="295"/>
        <v>407595.26706363936</v>
      </c>
      <c r="BK320" s="7">
        <f t="shared" si="292"/>
        <v>3.188510405065112E-2</v>
      </c>
    </row>
    <row r="321" spans="1:63">
      <c r="A321">
        <f t="shared" si="308"/>
        <v>2275</v>
      </c>
      <c r="B321" s="4">
        <f t="shared" si="270"/>
        <v>1286.5346962822662</v>
      </c>
      <c r="C321" s="4">
        <f t="shared" si="271"/>
        <v>3572.6087529069896</v>
      </c>
      <c r="D321" s="4">
        <f t="shared" si="272"/>
        <v>6809.6330362502003</v>
      </c>
      <c r="E321" s="11">
        <f t="shared" si="309"/>
        <v>1.2187906671884778E-8</v>
      </c>
      <c r="F321" s="11">
        <f t="shared" si="310"/>
        <v>2.4434065986391039E-8</v>
      </c>
      <c r="G321" s="11">
        <f t="shared" si="311"/>
        <v>5.3946246006009948E-8</v>
      </c>
      <c r="H321" s="4">
        <f t="shared" si="273"/>
        <v>288685.16096597823</v>
      </c>
      <c r="I321" s="4">
        <f t="shared" si="274"/>
        <v>312955.73689200729</v>
      </c>
      <c r="J321" s="4">
        <f t="shared" si="275"/>
        <v>53875.802796558564</v>
      </c>
      <c r="K321" s="4">
        <f t="shared" si="299"/>
        <v>224389.72054169973</v>
      </c>
      <c r="L321" s="4">
        <f t="shared" si="300"/>
        <v>87598.659281500921</v>
      </c>
      <c r="M321" s="4">
        <f t="shared" si="301"/>
        <v>7911.7042738951859</v>
      </c>
      <c r="N321" s="11">
        <f t="shared" si="312"/>
        <v>1.1993115808508481E-3</v>
      </c>
      <c r="O321" s="11">
        <f t="shared" si="313"/>
        <v>2.521040816389597E-3</v>
      </c>
      <c r="P321" s="11">
        <f t="shared" si="314"/>
        <v>1.8251017772006328E-3</v>
      </c>
      <c r="Q321" s="4">
        <f t="shared" si="315"/>
        <v>1461.3703002523198</v>
      </c>
      <c r="R321" s="4">
        <f t="shared" si="316"/>
        <v>5278.7886205893255</v>
      </c>
      <c r="S321" s="4">
        <f t="shared" si="317"/>
        <v>1241.0900245026257</v>
      </c>
      <c r="T321" s="4">
        <f t="shared" si="276"/>
        <v>5.0621593966325946</v>
      </c>
      <c r="U321" s="4">
        <f t="shared" si="277"/>
        <v>16.867524695388138</v>
      </c>
      <c r="V321" s="4">
        <f t="shared" si="278"/>
        <v>23.036130509073416</v>
      </c>
      <c r="W321" s="11">
        <f t="shared" si="318"/>
        <v>-1.219247815263802E-2</v>
      </c>
      <c r="X321" s="11">
        <f t="shared" si="319"/>
        <v>-1.3228699347321071E-2</v>
      </c>
      <c r="Y321" s="11">
        <f t="shared" si="320"/>
        <v>-1.2203590333800474E-2</v>
      </c>
      <c r="Z321" s="4">
        <f t="shared" si="287"/>
        <v>16.763856787102156</v>
      </c>
      <c r="AA321" s="4">
        <f t="shared" si="279"/>
        <v>283.24830342368807</v>
      </c>
      <c r="AB321" s="4">
        <f t="shared" si="280"/>
        <v>25.874007128292746</v>
      </c>
      <c r="AC321" s="12">
        <f t="shared" si="281"/>
        <v>1.134505332797545</v>
      </c>
      <c r="AD321" s="12">
        <f t="shared" si="282"/>
        <v>5.3081484776284489</v>
      </c>
      <c r="AE321" s="12">
        <f t="shared" si="283"/>
        <v>2.0630976505114162</v>
      </c>
      <c r="AF321" s="11">
        <f t="shared" si="321"/>
        <v>-2.9039671966837322E-3</v>
      </c>
      <c r="AG321" s="11">
        <f t="shared" si="322"/>
        <v>2.0567434751257441E-3</v>
      </c>
      <c r="AH321" s="11">
        <f t="shared" si="323"/>
        <v>8.257041531207765E-4</v>
      </c>
      <c r="AI321" s="1">
        <f t="shared" si="302"/>
        <v>578625.24135454954</v>
      </c>
      <c r="AJ321" s="1">
        <f t="shared" si="303"/>
        <v>609073.15266730858</v>
      </c>
      <c r="AK321" s="1">
        <f t="shared" si="304"/>
        <v>105635.76728484487</v>
      </c>
      <c r="AL321" s="16">
        <f t="shared" si="298"/>
        <v>73.317232041163052</v>
      </c>
      <c r="AM321" s="16">
        <f t="shared" si="298"/>
        <v>34.750330290189893</v>
      </c>
      <c r="AN321" s="16">
        <f t="shared" si="298"/>
        <v>5.0691000902313057</v>
      </c>
      <c r="AO321" s="7">
        <f t="shared" si="324"/>
        <v>1.2741499123232023E-3</v>
      </c>
      <c r="AP321" s="7">
        <f t="shared" si="325"/>
        <v>1.9620951170353684E-3</v>
      </c>
      <c r="AQ321" s="7">
        <f t="shared" si="326"/>
        <v>1.4202431017195801E-3</v>
      </c>
      <c r="AR321" s="1">
        <f t="shared" si="288"/>
        <v>288685.16096597823</v>
      </c>
      <c r="AS321" s="1">
        <f t="shared" si="285"/>
        <v>312955.73689200729</v>
      </c>
      <c r="AT321" s="1">
        <f t="shared" si="286"/>
        <v>53875.802796558564</v>
      </c>
      <c r="AU321" s="1">
        <f t="shared" si="305"/>
        <v>57737.03219319565</v>
      </c>
      <c r="AV321" s="1">
        <f t="shared" si="306"/>
        <v>62591.14737840146</v>
      </c>
      <c r="AW321" s="1">
        <f t="shared" si="307"/>
        <v>10775.160559311713</v>
      </c>
      <c r="AX321" s="7">
        <f t="shared" si="293"/>
        <v>0.99</v>
      </c>
      <c r="AY321" s="7">
        <f t="shared" si="293"/>
        <v>0.99</v>
      </c>
      <c r="AZ321" s="7">
        <f t="shared" si="294"/>
        <v>0.99</v>
      </c>
      <c r="BA321">
        <f t="shared" si="289"/>
        <v>0.9900000000000001</v>
      </c>
      <c r="BB321">
        <f t="shared" si="290"/>
        <v>9.801E-2</v>
      </c>
      <c r="BC321">
        <f t="shared" si="290"/>
        <v>9.801E-2</v>
      </c>
      <c r="BD321">
        <f t="shared" si="290"/>
        <v>9.801E-2</v>
      </c>
      <c r="BE321">
        <f t="shared" si="291"/>
        <v>28294.032626275526</v>
      </c>
      <c r="BF321">
        <f t="shared" si="291"/>
        <v>30672.791772785633</v>
      </c>
      <c r="BG321">
        <f t="shared" si="291"/>
        <v>5280.3674320907048</v>
      </c>
      <c r="BH321">
        <f t="shared" si="269"/>
        <v>3409696.3841424263</v>
      </c>
      <c r="BI321">
        <f t="shared" si="295"/>
        <v>218766.48564397119</v>
      </c>
      <c r="BJ321">
        <f t="shared" si="295"/>
        <v>412282.8327605268</v>
      </c>
      <c r="BK321" s="7">
        <f t="shared" si="292"/>
        <v>3.1881343450561123E-2</v>
      </c>
    </row>
    <row r="322" spans="1:63">
      <c r="A322">
        <f t="shared" si="308"/>
        <v>2276</v>
      </c>
      <c r="B322" s="4">
        <f t="shared" si="270"/>
        <v>1286.5347111784226</v>
      </c>
      <c r="C322" s="4">
        <f t="shared" si="271"/>
        <v>3572.6088358356797</v>
      </c>
      <c r="D322" s="4">
        <f t="shared" si="272"/>
        <v>6809.6333852366324</v>
      </c>
      <c r="E322" s="11">
        <f t="shared" si="309"/>
        <v>1.1578511338290538E-8</v>
      </c>
      <c r="F322" s="11">
        <f t="shared" si="310"/>
        <v>2.3212362687071486E-8</v>
      </c>
      <c r="G322" s="11">
        <f t="shared" si="311"/>
        <v>5.124893370570945E-8</v>
      </c>
      <c r="H322" s="4">
        <f t="shared" si="273"/>
        <v>289036.774673337</v>
      </c>
      <c r="I322" s="4">
        <f t="shared" si="274"/>
        <v>313736.83417037211</v>
      </c>
      <c r="J322" s="4">
        <f t="shared" si="275"/>
        <v>53973.151806193375</v>
      </c>
      <c r="K322" s="4">
        <f t="shared" si="299"/>
        <v>224663.02087457012</v>
      </c>
      <c r="L322" s="4">
        <f t="shared" si="300"/>
        <v>87817.292232885884</v>
      </c>
      <c r="M322" s="4">
        <f t="shared" si="301"/>
        <v>7925.9996467956435</v>
      </c>
      <c r="N322" s="11">
        <f t="shared" si="312"/>
        <v>1.2179717155074155E-3</v>
      </c>
      <c r="O322" s="11">
        <f t="shared" si="313"/>
        <v>2.4958481462871163E-3</v>
      </c>
      <c r="P322" s="11">
        <f t="shared" si="314"/>
        <v>1.806863907644507E-3</v>
      </c>
      <c r="Q322" s="4">
        <f t="shared" si="315"/>
        <v>1445.310797734073</v>
      </c>
      <c r="R322" s="4">
        <f t="shared" si="316"/>
        <v>5221.9580001780632</v>
      </c>
      <c r="S322" s="4">
        <f t="shared" si="317"/>
        <v>1228.1594476728339</v>
      </c>
      <c r="T322" s="4">
        <f t="shared" si="276"/>
        <v>5.0004391287839809</v>
      </c>
      <c r="U322" s="4">
        <f t="shared" si="277"/>
        <v>16.644389282459336</v>
      </c>
      <c r="V322" s="4">
        <f t="shared" si="278"/>
        <v>22.755007009464723</v>
      </c>
      <c r="W322" s="11">
        <f t="shared" si="318"/>
        <v>-1.219247815263802E-2</v>
      </c>
      <c r="X322" s="11">
        <f t="shared" si="319"/>
        <v>-1.3228699347321071E-2</v>
      </c>
      <c r="Y322" s="11">
        <f t="shared" si="320"/>
        <v>-1.2203590333800474E-2</v>
      </c>
      <c r="Z322" s="4">
        <f t="shared" si="287"/>
        <v>16.531178175276914</v>
      </c>
      <c r="AA322" s="4">
        <f t="shared" si="279"/>
        <v>280.78224953530008</v>
      </c>
      <c r="AB322" s="4">
        <f t="shared" si="280"/>
        <v>25.626041207802288</v>
      </c>
      <c r="AC322" s="12">
        <f t="shared" si="281"/>
        <v>1.1312107665266382</v>
      </c>
      <c r="AD322" s="12">
        <f t="shared" si="282"/>
        <v>5.3190659773748097</v>
      </c>
      <c r="AE322" s="12">
        <f t="shared" si="283"/>
        <v>2.064801158809737</v>
      </c>
      <c r="AF322" s="11">
        <f t="shared" si="321"/>
        <v>-2.9039671966837322E-3</v>
      </c>
      <c r="AG322" s="11">
        <f t="shared" si="322"/>
        <v>2.0567434751257441E-3</v>
      </c>
      <c r="AH322" s="11">
        <f t="shared" si="323"/>
        <v>8.257041531207765E-4</v>
      </c>
      <c r="AI322" s="1">
        <f t="shared" si="302"/>
        <v>578499.74941229017</v>
      </c>
      <c r="AJ322" s="1">
        <f t="shared" si="303"/>
        <v>610756.98477897921</v>
      </c>
      <c r="AK322" s="1">
        <f t="shared" si="304"/>
        <v>105847.35111567209</v>
      </c>
      <c r="AL322" s="16">
        <f t="shared" si="298"/>
        <v>73.409715014492306</v>
      </c>
      <c r="AM322" s="16">
        <f t="shared" si="298"/>
        <v>34.817831909033863</v>
      </c>
      <c r="AN322" s="16">
        <f t="shared" si="298"/>
        <v>5.0762274511220324</v>
      </c>
      <c r="AO322" s="7">
        <f t="shared" si="324"/>
        <v>1.2614084131999702E-3</v>
      </c>
      <c r="AP322" s="7">
        <f t="shared" si="325"/>
        <v>1.9424741658650147E-3</v>
      </c>
      <c r="AQ322" s="7">
        <f t="shared" si="326"/>
        <v>1.4060406707023844E-3</v>
      </c>
      <c r="AR322" s="1">
        <f t="shared" si="288"/>
        <v>289036.774673337</v>
      </c>
      <c r="AS322" s="1">
        <f t="shared" si="285"/>
        <v>313736.83417037211</v>
      </c>
      <c r="AT322" s="1">
        <f t="shared" si="286"/>
        <v>53973.151806193375</v>
      </c>
      <c r="AU322" s="1">
        <f t="shared" si="305"/>
        <v>57807.354934667404</v>
      </c>
      <c r="AV322" s="1">
        <f t="shared" si="306"/>
        <v>62747.366834074426</v>
      </c>
      <c r="AW322" s="1">
        <f t="shared" si="307"/>
        <v>10794.630361238676</v>
      </c>
      <c r="AX322" s="7">
        <f t="shared" si="293"/>
        <v>0.99</v>
      </c>
      <c r="AY322" s="7">
        <f t="shared" si="293"/>
        <v>0.99</v>
      </c>
      <c r="AZ322" s="7">
        <f t="shared" si="294"/>
        <v>0.99</v>
      </c>
      <c r="BA322">
        <f t="shared" si="289"/>
        <v>0.98999999999999988</v>
      </c>
      <c r="BB322">
        <f t="shared" si="290"/>
        <v>9.801E-2</v>
      </c>
      <c r="BC322">
        <f t="shared" si="290"/>
        <v>9.801E-2</v>
      </c>
      <c r="BD322">
        <f t="shared" si="290"/>
        <v>9.801E-2</v>
      </c>
      <c r="BE322">
        <f t="shared" si="291"/>
        <v>28328.494285733759</v>
      </c>
      <c r="BF322">
        <f t="shared" si="291"/>
        <v>30749.347117038171</v>
      </c>
      <c r="BG322">
        <f t="shared" si="291"/>
        <v>5289.9086085250128</v>
      </c>
      <c r="BH322">
        <f t="shared" ref="BH322:BH346" si="327">IF(AX321=0.99,2*BB$5*AX322*AR322/Z322*1000,BH321*(1+BK321))</f>
        <v>3461899.7374857147</v>
      </c>
      <c r="BI322">
        <f t="shared" si="295"/>
        <v>221238.67612195312</v>
      </c>
      <c r="BJ322">
        <f t="shared" si="295"/>
        <v>417024.38433496875</v>
      </c>
      <c r="BK322" s="7">
        <f t="shared" si="292"/>
        <v>3.1876435560710598E-2</v>
      </c>
    </row>
    <row r="323" spans="1:63">
      <c r="A323">
        <f t="shared" si="308"/>
        <v>2277</v>
      </c>
      <c r="B323" s="4">
        <f t="shared" ref="B323:B346" si="328">B322*(1+E323)</f>
        <v>1286.5347253297714</v>
      </c>
      <c r="C323" s="4">
        <f t="shared" ref="C323:C346" si="329">C322*(1+F323)</f>
        <v>3572.6089146179374</v>
      </c>
      <c r="D323" s="4">
        <f t="shared" ref="D323:D346" si="330">D322*(1+G323)</f>
        <v>6809.6337167737602</v>
      </c>
      <c r="E323" s="11">
        <f t="shared" si="309"/>
        <v>1.0999585771376012E-8</v>
      </c>
      <c r="F323" s="11">
        <f t="shared" si="310"/>
        <v>2.2051744552717912E-8</v>
      </c>
      <c r="G323" s="11">
        <f t="shared" si="311"/>
        <v>4.8686487020423972E-8</v>
      </c>
      <c r="H323" s="4">
        <f t="shared" ref="H323:H346" si="331">AR323</f>
        <v>289393.46040020004</v>
      </c>
      <c r="I323" s="4">
        <f t="shared" ref="I323:I346" si="332">AS323</f>
        <v>314512.05561116891</v>
      </c>
      <c r="J323" s="4">
        <f t="shared" ref="J323:J346" si="333">AT323</f>
        <v>54069.702035327093</v>
      </c>
      <c r="K323" s="4">
        <f t="shared" si="299"/>
        <v>224940.26371967627</v>
      </c>
      <c r="L323" s="4">
        <f t="shared" si="300"/>
        <v>88034.280585341796</v>
      </c>
      <c r="M323" s="4">
        <f t="shared" si="301"/>
        <v>7940.1777370404598</v>
      </c>
      <c r="N323" s="11">
        <f t="shared" si="312"/>
        <v>1.2340386238327561E-3</v>
      </c>
      <c r="O323" s="11">
        <f t="shared" si="313"/>
        <v>2.4709068901882514E-3</v>
      </c>
      <c r="P323" s="11">
        <f t="shared" si="314"/>
        <v>1.7888078320251743E-3</v>
      </c>
      <c r="Q323" s="4">
        <f t="shared" si="315"/>
        <v>1429.4507163498329</v>
      </c>
      <c r="R323" s="4">
        <f t="shared" si="316"/>
        <v>5165.6106841656947</v>
      </c>
      <c r="S323" s="4">
        <f t="shared" si="317"/>
        <v>1215.3416827476672</v>
      </c>
      <c r="T323" s="4">
        <f t="shared" ref="T323:T346" si="334">T322*(1+W323)</f>
        <v>4.9394713839526858</v>
      </c>
      <c r="U323" s="4">
        <f t="shared" ref="U323:U346" si="335">U322*(1+X323)</f>
        <v>16.424205660821908</v>
      </c>
      <c r="V323" s="4">
        <f t="shared" ref="V323:V346" si="336">V322*(1+Y323)</f>
        <v>22.477314225878459</v>
      </c>
      <c r="W323" s="11">
        <f t="shared" si="318"/>
        <v>-1.219247815263802E-2</v>
      </c>
      <c r="X323" s="11">
        <f t="shared" si="319"/>
        <v>-1.3228699347321071E-2</v>
      </c>
      <c r="Y323" s="11">
        <f t="shared" si="320"/>
        <v>-1.2203590333800474E-2</v>
      </c>
      <c r="Z323" s="4">
        <f t="shared" si="287"/>
        <v>16.302032909086822</v>
      </c>
      <c r="AA323" s="4">
        <f t="shared" ref="AA323:AA347" si="337">R322*AD323*(1-AY322)</f>
        <v>278.33067115606764</v>
      </c>
      <c r="AB323" s="4">
        <f t="shared" ref="AB323:AB347" si="338">S322*AE323*(1-AZ322)</f>
        <v>25.379989580903271</v>
      </c>
      <c r="AC323" s="12">
        <f t="shared" ref="AC323:AC346" si="339">AC322*(1+AF323)</f>
        <v>1.1279257675681094</v>
      </c>
      <c r="AD323" s="12">
        <f t="shared" ref="AD323:AD346" si="340">AD322*(1+AG323)</f>
        <v>5.3300059316175386</v>
      </c>
      <c r="AE323" s="12">
        <f t="shared" ref="AE323:AE346" si="341">AE322*(1+AH323)</f>
        <v>2.0665060737019347</v>
      </c>
      <c r="AF323" s="11">
        <f t="shared" si="321"/>
        <v>-2.9039671966837322E-3</v>
      </c>
      <c r="AG323" s="11">
        <f t="shared" si="322"/>
        <v>2.0567434751257441E-3</v>
      </c>
      <c r="AH323" s="11">
        <f t="shared" si="323"/>
        <v>8.257041531207765E-4</v>
      </c>
      <c r="AI323" s="1">
        <f t="shared" si="302"/>
        <v>578457.12940572854</v>
      </c>
      <c r="AJ323" s="1">
        <f t="shared" si="303"/>
        <v>612428.65313515568</v>
      </c>
      <c r="AK323" s="1">
        <f t="shared" si="304"/>
        <v>106057.24636534357</v>
      </c>
      <c r="AL323" s="16">
        <f t="shared" ref="AL323:AN338" si="342">AL322*(1+AO323)</f>
        <v>73.501388650300896</v>
      </c>
      <c r="AM323" s="16">
        <f t="shared" si="342"/>
        <v>34.884788320638648</v>
      </c>
      <c r="AN323" s="16">
        <f t="shared" si="342"/>
        <v>5.0832934595495463</v>
      </c>
      <c r="AO323" s="7">
        <f t="shared" si="324"/>
        <v>1.2487943290679705E-3</v>
      </c>
      <c r="AP323" s="7">
        <f t="shared" si="325"/>
        <v>1.9230494242063645E-3</v>
      </c>
      <c r="AQ323" s="7">
        <f t="shared" si="326"/>
        <v>1.3919802639953604E-3</v>
      </c>
      <c r="AR323" s="1">
        <f t="shared" si="288"/>
        <v>289393.46040020004</v>
      </c>
      <c r="AS323" s="1">
        <f t="shared" ref="AS323:AS347" si="343">AM323*AJ323^$AR$5*C323^(1-$AR$5)*(1-BC322)</f>
        <v>314512.05561116891</v>
      </c>
      <c r="AT323" s="1">
        <f t="shared" ref="AT323:AT347" si="344">AN323*AK323^$AR$5*D323^(1-$AR$5)*(1-BD322)</f>
        <v>54069.702035327093</v>
      </c>
      <c r="AU323" s="1">
        <f t="shared" si="305"/>
        <v>57878.692080040011</v>
      </c>
      <c r="AV323" s="1">
        <f t="shared" si="306"/>
        <v>62902.411122233781</v>
      </c>
      <c r="AW323" s="1">
        <f t="shared" si="307"/>
        <v>10813.94040706542</v>
      </c>
      <c r="AX323" s="7">
        <f t="shared" si="293"/>
        <v>0.99</v>
      </c>
      <c r="AY323" s="7">
        <f t="shared" si="293"/>
        <v>0.99</v>
      </c>
      <c r="AZ323" s="7">
        <f t="shared" si="294"/>
        <v>0.99</v>
      </c>
      <c r="BA323">
        <f t="shared" si="289"/>
        <v>0.98999999999999988</v>
      </c>
      <c r="BB323">
        <f t="shared" si="290"/>
        <v>9.801E-2</v>
      </c>
      <c r="BC323">
        <f t="shared" si="290"/>
        <v>9.801E-2</v>
      </c>
      <c r="BD323">
        <f t="shared" si="290"/>
        <v>9.801E-2</v>
      </c>
      <c r="BE323">
        <f t="shared" si="291"/>
        <v>28363.453053823607</v>
      </c>
      <c r="BF323">
        <f t="shared" si="291"/>
        <v>30825.326570450663</v>
      </c>
      <c r="BG323">
        <f t="shared" si="291"/>
        <v>5299.3714964824085</v>
      </c>
      <c r="BH323">
        <f t="shared" si="327"/>
        <v>3514893.2331807772</v>
      </c>
      <c r="BI323">
        <f t="shared" si="295"/>
        <v>223738.85979706867</v>
      </c>
      <c r="BJ323">
        <f t="shared" si="295"/>
        <v>421820.54365578457</v>
      </c>
      <c r="BK323" s="7">
        <f t="shared" si="292"/>
        <v>3.1870482711875842E-2</v>
      </c>
    </row>
    <row r="324" spans="1:63">
      <c r="A324">
        <f t="shared" si="308"/>
        <v>2278</v>
      </c>
      <c r="B324" s="4">
        <f t="shared" si="328"/>
        <v>1286.534738773553</v>
      </c>
      <c r="C324" s="4">
        <f t="shared" si="329"/>
        <v>3572.6089894610836</v>
      </c>
      <c r="D324" s="4">
        <f t="shared" si="330"/>
        <v>6809.6340317340473</v>
      </c>
      <c r="E324" s="11">
        <f t="shared" si="309"/>
        <v>1.0449606482807211E-8</v>
      </c>
      <c r="F324" s="11">
        <f t="shared" si="310"/>
        <v>2.0949157325082015E-8</v>
      </c>
      <c r="G324" s="11">
        <f t="shared" si="311"/>
        <v>4.6252162669402775E-8</v>
      </c>
      <c r="H324" s="4">
        <f t="shared" si="331"/>
        <v>289754.54560392804</v>
      </c>
      <c r="I324" s="4">
        <f t="shared" si="332"/>
        <v>315281.42618536722</v>
      </c>
      <c r="J324" s="4">
        <f t="shared" si="333"/>
        <v>54165.458293811716</v>
      </c>
      <c r="K324" s="4">
        <f t="shared" si="299"/>
        <v>225220.92631571656</v>
      </c>
      <c r="L324" s="4">
        <f t="shared" si="300"/>
        <v>88249.631324173097</v>
      </c>
      <c r="M324" s="4">
        <f t="shared" si="301"/>
        <v>7954.2392500671122</v>
      </c>
      <c r="N324" s="11">
        <f t="shared" si="312"/>
        <v>1.247720578784639E-3</v>
      </c>
      <c r="O324" s="11">
        <f t="shared" si="313"/>
        <v>2.4462145586858774E-3</v>
      </c>
      <c r="P324" s="11">
        <f t="shared" si="314"/>
        <v>1.7709317715970396E-3</v>
      </c>
      <c r="Q324" s="4">
        <f t="shared" si="315"/>
        <v>1413.7839936128114</v>
      </c>
      <c r="R324" s="4">
        <f t="shared" si="316"/>
        <v>5109.7455121988687</v>
      </c>
      <c r="S324" s="4">
        <f t="shared" si="317"/>
        <v>1202.6362279284099</v>
      </c>
      <c r="T324" s="4">
        <f t="shared" si="334"/>
        <v>4.879246987018262</v>
      </c>
      <c r="U324" s="4">
        <f t="shared" si="335"/>
        <v>16.206934782116328</v>
      </c>
      <c r="V324" s="4">
        <f t="shared" si="336"/>
        <v>22.203010291261734</v>
      </c>
      <c r="W324" s="11">
        <f t="shared" si="318"/>
        <v>-1.219247815263802E-2</v>
      </c>
      <c r="X324" s="11">
        <f t="shared" si="319"/>
        <v>-1.3228699347321071E-2</v>
      </c>
      <c r="Y324" s="11">
        <f t="shared" si="320"/>
        <v>-1.2203590333800474E-2</v>
      </c>
      <c r="Z324" s="4">
        <f t="shared" ref="Z324:Z347" si="345">Q323*AC324*(1-AX323)</f>
        <v>16.076321886120656</v>
      </c>
      <c r="AA324" s="4">
        <f t="shared" si="337"/>
        <v>275.89363361301093</v>
      </c>
      <c r="AB324" s="4">
        <f t="shared" si="338"/>
        <v>25.135847340589155</v>
      </c>
      <c r="AC324" s="12">
        <f t="shared" si="339"/>
        <v>1.1246503081387973</v>
      </c>
      <c r="AD324" s="12">
        <f t="shared" si="340"/>
        <v>5.3409683865397746</v>
      </c>
      <c r="AE324" s="12">
        <f t="shared" si="341"/>
        <v>2.0682123963494399</v>
      </c>
      <c r="AF324" s="11">
        <f t="shared" si="321"/>
        <v>-2.9039671966837322E-3</v>
      </c>
      <c r="AG324" s="11">
        <f t="shared" si="322"/>
        <v>2.0567434751257441E-3</v>
      </c>
      <c r="AH324" s="11">
        <f t="shared" si="323"/>
        <v>8.257041531207765E-4</v>
      </c>
      <c r="AI324" s="1">
        <f t="shared" si="302"/>
        <v>578490.10854519578</v>
      </c>
      <c r="AJ324" s="1">
        <f t="shared" si="303"/>
        <v>614088.19894387387</v>
      </c>
      <c r="AK324" s="1">
        <f t="shared" si="304"/>
        <v>106265.46213587464</v>
      </c>
      <c r="AL324" s="16">
        <f t="shared" si="342"/>
        <v>73.592258886452754</v>
      </c>
      <c r="AM324" s="16">
        <f t="shared" si="342"/>
        <v>34.951202641011278</v>
      </c>
      <c r="AN324" s="16">
        <f t="shared" si="342"/>
        <v>5.0902985452796177</v>
      </c>
      <c r="AO324" s="7">
        <f t="shared" si="324"/>
        <v>1.2363063857772907E-3</v>
      </c>
      <c r="AP324" s="7">
        <f t="shared" si="325"/>
        <v>1.9038189299643009E-3</v>
      </c>
      <c r="AQ324" s="7">
        <f t="shared" si="326"/>
        <v>1.3780604613554067E-3</v>
      </c>
      <c r="AR324" s="1">
        <f t="shared" ref="AR324:AR347" si="346">AL324*AI324^$AR$5*B324^(1-$AR$5)*(1-BB323)</f>
        <v>289754.54560392804</v>
      </c>
      <c r="AS324" s="1">
        <f t="shared" si="343"/>
        <v>315281.42618536722</v>
      </c>
      <c r="AT324" s="1">
        <f t="shared" si="344"/>
        <v>54165.458293811716</v>
      </c>
      <c r="AU324" s="1">
        <f t="shared" si="305"/>
        <v>57950.909120785611</v>
      </c>
      <c r="AV324" s="1">
        <f t="shared" si="306"/>
        <v>63056.285237073447</v>
      </c>
      <c r="AW324" s="1">
        <f t="shared" si="307"/>
        <v>10833.091658762343</v>
      </c>
      <c r="AX324" s="7">
        <f t="shared" si="293"/>
        <v>0.99</v>
      </c>
      <c r="AY324" s="7">
        <f t="shared" si="293"/>
        <v>0.99</v>
      </c>
      <c r="AZ324" s="7">
        <f t="shared" si="294"/>
        <v>0.99</v>
      </c>
      <c r="BA324">
        <f t="shared" si="289"/>
        <v>0.9900000000000001</v>
      </c>
      <c r="BB324">
        <f t="shared" si="290"/>
        <v>9.801E-2</v>
      </c>
      <c r="BC324">
        <f t="shared" si="290"/>
        <v>9.801E-2</v>
      </c>
      <c r="BD324">
        <f t="shared" si="290"/>
        <v>9.801E-2</v>
      </c>
      <c r="BE324">
        <f t="shared" si="291"/>
        <v>28398.843014640988</v>
      </c>
      <c r="BF324">
        <f t="shared" si="291"/>
        <v>30900.732580427841</v>
      </c>
      <c r="BG324">
        <f t="shared" si="291"/>
        <v>5308.7565673764866</v>
      </c>
      <c r="BH324">
        <f t="shared" si="327"/>
        <v>3568689.4325690763</v>
      </c>
      <c r="BI324">
        <f t="shared" si="295"/>
        <v>226267.35371598208</v>
      </c>
      <c r="BJ324">
        <f t="shared" si="295"/>
        <v>426671.93975420378</v>
      </c>
      <c r="BK324" s="7">
        <f t="shared" si="292"/>
        <v>3.1863579694542316E-2</v>
      </c>
    </row>
    <row r="325" spans="1:63">
      <c r="A325">
        <f t="shared" si="308"/>
        <v>2279</v>
      </c>
      <c r="B325" s="4">
        <f t="shared" si="328"/>
        <v>1286.5347515451458</v>
      </c>
      <c r="C325" s="4">
        <f t="shared" si="329"/>
        <v>3572.6090605620739</v>
      </c>
      <c r="D325" s="4">
        <f t="shared" si="330"/>
        <v>6809.6343309463327</v>
      </c>
      <c r="E325" s="11">
        <f t="shared" si="309"/>
        <v>9.9271261586668492E-9</v>
      </c>
      <c r="F325" s="11">
        <f t="shared" si="310"/>
        <v>1.9901699458827912E-8</v>
      </c>
      <c r="G325" s="11">
        <f t="shared" si="311"/>
        <v>4.3939554535932633E-8</v>
      </c>
      <c r="H325" s="4">
        <f t="shared" si="331"/>
        <v>290119.41059829056</v>
      </c>
      <c r="I325" s="4">
        <f t="shared" si="332"/>
        <v>316044.97116025741</v>
      </c>
      <c r="J325" s="4">
        <f t="shared" si="333"/>
        <v>54260.425399055224</v>
      </c>
      <c r="K325" s="4">
        <f t="shared" si="299"/>
        <v>225504.52698603997</v>
      </c>
      <c r="L325" s="4">
        <f t="shared" si="300"/>
        <v>88463.351517821677</v>
      </c>
      <c r="M325" s="4">
        <f t="shared" si="301"/>
        <v>7968.1848924646547</v>
      </c>
      <c r="N325" s="11">
        <f t="shared" si="312"/>
        <v>1.2592110109956867E-3</v>
      </c>
      <c r="O325" s="11">
        <f t="shared" si="313"/>
        <v>2.4217686855088072E-3</v>
      </c>
      <c r="P325" s="11">
        <f t="shared" si="314"/>
        <v>1.7532339623080873E-3</v>
      </c>
      <c r="Q325" s="4">
        <f t="shared" si="315"/>
        <v>1398.3050237230643</v>
      </c>
      <c r="R325" s="4">
        <f t="shared" si="316"/>
        <v>5054.3612471897659</v>
      </c>
      <c r="S325" s="4">
        <f t="shared" si="317"/>
        <v>1190.0425717483154</v>
      </c>
      <c r="T325" s="4">
        <f t="shared" si="334"/>
        <v>4.8197568747277169</v>
      </c>
      <c r="U325" s="4">
        <f t="shared" si="335"/>
        <v>15.99253811454207</v>
      </c>
      <c r="V325" s="4">
        <f t="shared" si="336"/>
        <v>21.932053849490021</v>
      </c>
      <c r="W325" s="11">
        <f t="shared" si="318"/>
        <v>-1.219247815263802E-2</v>
      </c>
      <c r="X325" s="11">
        <f t="shared" si="319"/>
        <v>-1.3228699347321071E-2</v>
      </c>
      <c r="Y325" s="11">
        <f t="shared" si="320"/>
        <v>-1.2203590333800474E-2</v>
      </c>
      <c r="Z325" s="4">
        <f t="shared" si="345"/>
        <v>15.8539525961385</v>
      </c>
      <c r="AA325" s="4">
        <f t="shared" si="337"/>
        <v>273.47119807974826</v>
      </c>
      <c r="AB325" s="4">
        <f t="shared" si="338"/>
        <v>24.893609347483579</v>
      </c>
      <c r="AC325" s="12">
        <f t="shared" si="339"/>
        <v>1.1213843605362219</v>
      </c>
      <c r="AD325" s="12">
        <f t="shared" si="340"/>
        <v>5.3519533884196431</v>
      </c>
      <c r="AE325" s="12">
        <f t="shared" si="341"/>
        <v>2.0699201279146413</v>
      </c>
      <c r="AF325" s="11">
        <f t="shared" si="321"/>
        <v>-2.9039671966837322E-3</v>
      </c>
      <c r="AG325" s="11">
        <f t="shared" si="322"/>
        <v>2.0567434751257441E-3</v>
      </c>
      <c r="AH325" s="11">
        <f t="shared" si="323"/>
        <v>8.257041531207765E-4</v>
      </c>
      <c r="AI325" s="1">
        <f t="shared" si="302"/>
        <v>578592.00681146188</v>
      </c>
      <c r="AJ325" s="1">
        <f t="shared" si="303"/>
        <v>615735.66428655991</v>
      </c>
      <c r="AK325" s="1">
        <f t="shared" si="304"/>
        <v>106472.00758104952</v>
      </c>
      <c r="AL325" s="16">
        <f t="shared" si="342"/>
        <v>73.682331640261793</v>
      </c>
      <c r="AM325" s="16">
        <f t="shared" si="342"/>
        <v>35.017077994612123</v>
      </c>
      <c r="AN325" s="16">
        <f t="shared" si="342"/>
        <v>5.0972431370497455</v>
      </c>
      <c r="AO325" s="7">
        <f t="shared" si="324"/>
        <v>1.2239433219195179E-3</v>
      </c>
      <c r="AP325" s="7">
        <f t="shared" si="325"/>
        <v>1.8847807406646578E-3</v>
      </c>
      <c r="AQ325" s="7">
        <f t="shared" si="326"/>
        <v>1.3642798567418527E-3</v>
      </c>
      <c r="AR325" s="1">
        <f t="shared" si="346"/>
        <v>290119.41059829056</v>
      </c>
      <c r="AS325" s="1">
        <f t="shared" si="343"/>
        <v>316044.97116025741</v>
      </c>
      <c r="AT325" s="1">
        <f t="shared" si="344"/>
        <v>54260.425399055224</v>
      </c>
      <c r="AU325" s="1">
        <f t="shared" si="305"/>
        <v>58023.882119658112</v>
      </c>
      <c r="AV325" s="1">
        <f t="shared" si="306"/>
        <v>63208.994232051482</v>
      </c>
      <c r="AW325" s="1">
        <f t="shared" si="307"/>
        <v>10852.085079811046</v>
      </c>
      <c r="AX325" s="7">
        <f t="shared" si="293"/>
        <v>0.99</v>
      </c>
      <c r="AY325" s="7">
        <f t="shared" si="293"/>
        <v>0.99</v>
      </c>
      <c r="AZ325" s="7">
        <f t="shared" si="294"/>
        <v>0.99</v>
      </c>
      <c r="BA325">
        <f t="shared" si="289"/>
        <v>0.98999999999999988</v>
      </c>
      <c r="BB325">
        <f t="shared" si="290"/>
        <v>9.801E-2</v>
      </c>
      <c r="BC325">
        <f t="shared" si="290"/>
        <v>9.801E-2</v>
      </c>
      <c r="BD325">
        <f t="shared" si="290"/>
        <v>9.801E-2</v>
      </c>
      <c r="BE325">
        <f t="shared" si="291"/>
        <v>28434.603432738459</v>
      </c>
      <c r="BF325">
        <f t="shared" si="291"/>
        <v>30975.567623416828</v>
      </c>
      <c r="BG325">
        <f t="shared" si="291"/>
        <v>5318.0642933614026</v>
      </c>
      <c r="BH325">
        <f t="shared" si="327"/>
        <v>3623301.0632599541</v>
      </c>
      <c r="BI325">
        <f t="shared" si="295"/>
        <v>228824.47851595187</v>
      </c>
      <c r="BJ325">
        <f t="shared" si="295"/>
        <v>431579.20890644041</v>
      </c>
      <c r="BK325" s="7">
        <f t="shared" si="292"/>
        <v>3.1855814227615936E-2</v>
      </c>
    </row>
    <row r="326" spans="1:63">
      <c r="A326">
        <f t="shared" si="308"/>
        <v>2280</v>
      </c>
      <c r="B326" s="4">
        <f t="shared" si="328"/>
        <v>1286.5347636781592</v>
      </c>
      <c r="C326" s="4">
        <f t="shared" si="329"/>
        <v>3572.6091281080162</v>
      </c>
      <c r="D326" s="4">
        <f t="shared" si="330"/>
        <v>6809.634615198016</v>
      </c>
      <c r="E326" s="11">
        <f t="shared" si="309"/>
        <v>9.4307698507335062E-9</v>
      </c>
      <c r="F326" s="11">
        <f t="shared" si="310"/>
        <v>1.8906614485886515E-8</v>
      </c>
      <c r="G326" s="11">
        <f t="shared" si="311"/>
        <v>4.1742576809136001E-8</v>
      </c>
      <c r="H326" s="4">
        <f t="shared" si="331"/>
        <v>290487.48475325474</v>
      </c>
      <c r="I326" s="4">
        <f t="shared" si="332"/>
        <v>316802.71608876262</v>
      </c>
      <c r="J326" s="4">
        <f t="shared" si="333"/>
        <v>54354.608174982219</v>
      </c>
      <c r="K326" s="4">
        <f t="shared" si="299"/>
        <v>225790.62218479111</v>
      </c>
      <c r="L326" s="4">
        <f t="shared" si="300"/>
        <v>88675.448314866488</v>
      </c>
      <c r="M326" s="4">
        <f t="shared" si="301"/>
        <v>7982.0153718191314</v>
      </c>
      <c r="N326" s="11">
        <f t="shared" si="312"/>
        <v>1.2686893809845667E-3</v>
      </c>
      <c r="O326" s="11">
        <f t="shared" si="313"/>
        <v>2.397566827457176E-3</v>
      </c>
      <c r="P326" s="11">
        <f t="shared" si="314"/>
        <v>1.7357126549053525E-3</v>
      </c>
      <c r="Q326" s="4">
        <f t="shared" si="315"/>
        <v>1383.0086184125091</v>
      </c>
      <c r="R326" s="4">
        <f t="shared" si="316"/>
        <v>4999.4565776284935</v>
      </c>
      <c r="S326" s="4">
        <f t="shared" si="317"/>
        <v>1177.5601934350675</v>
      </c>
      <c r="T326" s="4">
        <f t="shared" si="334"/>
        <v>4.7609920943315727</v>
      </c>
      <c r="U326" s="4">
        <f t="shared" si="335"/>
        <v>15.78097763602422</v>
      </c>
      <c r="V326" s="4">
        <f t="shared" si="336"/>
        <v>21.664404049131992</v>
      </c>
      <c r="W326" s="11">
        <f t="shared" si="318"/>
        <v>-1.219247815263802E-2</v>
      </c>
      <c r="X326" s="11">
        <f t="shared" si="319"/>
        <v>-1.3228699347321071E-2</v>
      </c>
      <c r="Y326" s="11">
        <f t="shared" si="320"/>
        <v>-1.2203590333800474E-2</v>
      </c>
      <c r="Z326" s="4">
        <f t="shared" si="345"/>
        <v>15.634838557334627</v>
      </c>
      <c r="AA326" s="4">
        <f t="shared" si="337"/>
        <v>271.06342165852487</v>
      </c>
      <c r="AB326" s="4">
        <f t="shared" si="338"/>
        <v>24.653270236573267</v>
      </c>
      <c r="AC326" s="12">
        <f t="shared" si="339"/>
        <v>1.1181278971383506</v>
      </c>
      <c r="AD326" s="12">
        <f t="shared" si="340"/>
        <v>5.3629609836304519</v>
      </c>
      <c r="AE326" s="12">
        <f t="shared" si="341"/>
        <v>2.0716292695608889</v>
      </c>
      <c r="AF326" s="11">
        <f t="shared" si="321"/>
        <v>-2.9039671966837322E-3</v>
      </c>
      <c r="AG326" s="11">
        <f t="shared" si="322"/>
        <v>2.0567434751257441E-3</v>
      </c>
      <c r="AH326" s="11">
        <f t="shared" si="323"/>
        <v>8.257041531207765E-4</v>
      </c>
      <c r="AI326" s="1">
        <f t="shared" si="302"/>
        <v>578756.68824997381</v>
      </c>
      <c r="AJ326" s="1">
        <f t="shared" si="303"/>
        <v>617371.09208995546</v>
      </c>
      <c r="AK326" s="1">
        <f t="shared" si="304"/>
        <v>106676.89190275561</v>
      </c>
      <c r="AL326" s="16">
        <f t="shared" si="342"/>
        <v>73.771612808038796</v>
      </c>
      <c r="AM326" s="16">
        <f t="shared" si="342"/>
        <v>35.08241751366873</v>
      </c>
      <c r="AN326" s="16">
        <f t="shared" si="342"/>
        <v>5.1041276625251699</v>
      </c>
      <c r="AO326" s="7">
        <f t="shared" si="324"/>
        <v>1.2117038887003227E-3</v>
      </c>
      <c r="AP326" s="7">
        <f t="shared" si="325"/>
        <v>1.8659329332580113E-3</v>
      </c>
      <c r="AQ326" s="7">
        <f t="shared" si="326"/>
        <v>1.3506370581744343E-3</v>
      </c>
      <c r="AR326" s="1">
        <f t="shared" si="346"/>
        <v>290487.48475325474</v>
      </c>
      <c r="AS326" s="1">
        <f t="shared" si="343"/>
        <v>316802.71608876262</v>
      </c>
      <c r="AT326" s="1">
        <f t="shared" si="344"/>
        <v>54354.608174982219</v>
      </c>
      <c r="AU326" s="1">
        <f t="shared" si="305"/>
        <v>58097.496950650951</v>
      </c>
      <c r="AV326" s="1">
        <f t="shared" si="306"/>
        <v>63360.543217752529</v>
      </c>
      <c r="AW326" s="1">
        <f t="shared" si="307"/>
        <v>10870.921634996444</v>
      </c>
      <c r="AX326" s="7">
        <f t="shared" si="293"/>
        <v>0.99</v>
      </c>
      <c r="AY326" s="7">
        <f t="shared" si="293"/>
        <v>0.99</v>
      </c>
      <c r="AZ326" s="7">
        <f t="shared" si="294"/>
        <v>0.99</v>
      </c>
      <c r="BA326">
        <f t="shared" si="289"/>
        <v>0.98999999999999988</v>
      </c>
      <c r="BB326">
        <f t="shared" si="290"/>
        <v>9.801E-2</v>
      </c>
      <c r="BC326">
        <f t="shared" si="290"/>
        <v>9.801E-2</v>
      </c>
      <c r="BD326">
        <f t="shared" si="290"/>
        <v>9.801E-2</v>
      </c>
      <c r="BE326">
        <f t="shared" si="291"/>
        <v>28470.678380666497</v>
      </c>
      <c r="BF326">
        <f t="shared" si="291"/>
        <v>31049.834203859624</v>
      </c>
      <c r="BG326">
        <f t="shared" si="291"/>
        <v>5327.2951472300074</v>
      </c>
      <c r="BH326">
        <f t="shared" si="327"/>
        <v>3678741.0225072168</v>
      </c>
      <c r="BI326">
        <f t="shared" si="295"/>
        <v>231410.55846552379</v>
      </c>
      <c r="BJ326">
        <f t="shared" si="295"/>
        <v>436542.99471721513</v>
      </c>
      <c r="BK326" s="7">
        <f t="shared" si="292"/>
        <v>3.1847267411104524E-2</v>
      </c>
    </row>
    <row r="327" spans="1:63">
      <c r="A327">
        <f t="shared" si="308"/>
        <v>2281</v>
      </c>
      <c r="B327" s="4">
        <f t="shared" si="328"/>
        <v>1286.5347752045218</v>
      </c>
      <c r="C327" s="4">
        <f t="shared" si="329"/>
        <v>3572.6091922766627</v>
      </c>
      <c r="D327" s="4">
        <f t="shared" si="330"/>
        <v>6809.6348852371275</v>
      </c>
      <c r="E327" s="11">
        <f t="shared" si="309"/>
        <v>8.95923135819683E-9</v>
      </c>
      <c r="F327" s="11">
        <f t="shared" si="310"/>
        <v>1.796128376159219E-8</v>
      </c>
      <c r="G327" s="11">
        <f t="shared" si="311"/>
        <v>3.96554479686792E-8</v>
      </c>
      <c r="H327" s="4">
        <f t="shared" si="331"/>
        <v>290858.24293534196</v>
      </c>
      <c r="I327" s="4">
        <f t="shared" si="332"/>
        <v>317554.68679894268</v>
      </c>
      <c r="J327" s="4">
        <f t="shared" si="333"/>
        <v>54448.011451026272</v>
      </c>
      <c r="K327" s="4">
        <f t="shared" si="299"/>
        <v>226078.80373004603</v>
      </c>
      <c r="L327" s="4">
        <f t="shared" si="300"/>
        <v>88885.928941077203</v>
      </c>
      <c r="M327" s="4">
        <f t="shared" si="301"/>
        <v>7995.7313965637477</v>
      </c>
      <c r="N327" s="11">
        <f t="shared" si="312"/>
        <v>1.2763220299691902E-3</v>
      </c>
      <c r="O327" s="11">
        <f t="shared" si="313"/>
        <v>2.3736065642807613E-3</v>
      </c>
      <c r="P327" s="11">
        <f t="shared" si="314"/>
        <v>1.7183661150341756E-3</v>
      </c>
      <c r="Q327" s="4">
        <f t="shared" si="315"/>
        <v>1367.8899709421801</v>
      </c>
      <c r="R327" s="4">
        <f t="shared" si="316"/>
        <v>4945.0301198579191</v>
      </c>
      <c r="S327" s="4">
        <f t="shared" si="317"/>
        <v>1165.1885632665881</v>
      </c>
      <c r="T327" s="4">
        <f t="shared" si="334"/>
        <v>4.7029438022365531</v>
      </c>
      <c r="U327" s="4">
        <f t="shared" si="335"/>
        <v>15.572215827470458</v>
      </c>
      <c r="V327" s="4">
        <f t="shared" si="336"/>
        <v>21.400020537290455</v>
      </c>
      <c r="W327" s="11">
        <f t="shared" si="318"/>
        <v>-1.219247815263802E-2</v>
      </c>
      <c r="X327" s="11">
        <f t="shared" si="319"/>
        <v>-1.3228699347321071E-2</v>
      </c>
      <c r="Y327" s="11">
        <f t="shared" si="320"/>
        <v>-1.2203590333800474E-2</v>
      </c>
      <c r="Z327" s="4">
        <f t="shared" si="345"/>
        <v>15.418898799312656</v>
      </c>
      <c r="AA327" s="4">
        <f t="shared" si="337"/>
        <v>268.6703574615197</v>
      </c>
      <c r="AB327" s="4">
        <f t="shared" si="338"/>
        <v>24.414824423837867</v>
      </c>
      <c r="AC327" s="12">
        <f t="shared" si="339"/>
        <v>1.1148808904033638</v>
      </c>
      <c r="AD327" s="12">
        <f t="shared" si="340"/>
        <v>5.3739912186408878</v>
      </c>
      <c r="AE327" s="12">
        <f t="shared" si="341"/>
        <v>2.0733398224524917</v>
      </c>
      <c r="AF327" s="11">
        <f t="shared" si="321"/>
        <v>-2.9039671966837322E-3</v>
      </c>
      <c r="AG327" s="11">
        <f t="shared" si="322"/>
        <v>2.0567434751257441E-3</v>
      </c>
      <c r="AH327" s="11">
        <f t="shared" si="323"/>
        <v>8.257041531207765E-4</v>
      </c>
      <c r="AI327" s="1">
        <f t="shared" si="302"/>
        <v>578978.51637562737</v>
      </c>
      <c r="AJ327" s="1">
        <f t="shared" si="303"/>
        <v>618994.52609871246</v>
      </c>
      <c r="AK327" s="1">
        <f t="shared" si="304"/>
        <v>106880.12434747649</v>
      </c>
      <c r="AL327" s="16">
        <f t="shared" si="342"/>
        <v>73.860108264652837</v>
      </c>
      <c r="AM327" s="16">
        <f t="shared" si="342"/>
        <v>35.147224337503623</v>
      </c>
      <c r="AN327" s="16">
        <f t="shared" si="342"/>
        <v>5.1109525482561233</v>
      </c>
      <c r="AO327" s="7">
        <f t="shared" si="324"/>
        <v>1.1995868498133194E-3</v>
      </c>
      <c r="AP327" s="7">
        <f t="shared" si="325"/>
        <v>1.8472736039254311E-3</v>
      </c>
      <c r="AQ327" s="7">
        <f t="shared" si="326"/>
        <v>1.33713068759269E-3</v>
      </c>
      <c r="AR327" s="1">
        <f t="shared" si="346"/>
        <v>290858.24293534196</v>
      </c>
      <c r="AS327" s="1">
        <f t="shared" si="343"/>
        <v>317554.68679894268</v>
      </c>
      <c r="AT327" s="1">
        <f t="shared" si="344"/>
        <v>54448.011451026272</v>
      </c>
      <c r="AU327" s="1">
        <f t="shared" si="305"/>
        <v>58171.648587068397</v>
      </c>
      <c r="AV327" s="1">
        <f t="shared" si="306"/>
        <v>63510.937359788542</v>
      </c>
      <c r="AW327" s="1">
        <f t="shared" si="307"/>
        <v>10889.602290205255</v>
      </c>
      <c r="AX327" s="7">
        <f t="shared" si="293"/>
        <v>0.99</v>
      </c>
      <c r="AY327" s="7">
        <f t="shared" si="293"/>
        <v>0.99</v>
      </c>
      <c r="AZ327" s="7">
        <f t="shared" si="294"/>
        <v>0.99</v>
      </c>
      <c r="BA327">
        <f t="shared" ref="BA327:BA346" si="347">(AX327*Z327+AY327*AA327+AZ327*AB327)/(Z327+AA327+AB327)</f>
        <v>0.98999999999999988</v>
      </c>
      <c r="BB327">
        <f t="shared" ref="BB327:BD346" si="348">BB$5*AX327^2</f>
        <v>9.801E-2</v>
      </c>
      <c r="BC327">
        <f t="shared" si="348"/>
        <v>9.801E-2</v>
      </c>
      <c r="BD327">
        <f t="shared" si="348"/>
        <v>9.801E-2</v>
      </c>
      <c r="BE327">
        <f t="shared" ref="BE327:BG346" si="349">BB327*AR327</f>
        <v>28507.016390092864</v>
      </c>
      <c r="BF327">
        <f t="shared" si="349"/>
        <v>31123.534853164372</v>
      </c>
      <c r="BG327">
        <f t="shared" si="349"/>
        <v>5336.449602315085</v>
      </c>
      <c r="BH327">
        <f t="shared" si="327"/>
        <v>3735022.3807010753</v>
      </c>
      <c r="BI327">
        <f t="shared" si="295"/>
        <v>234025.92150567277</v>
      </c>
      <c r="BJ327">
        <f t="shared" si="295"/>
        <v>441563.94820424181</v>
      </c>
      <c r="BK327" s="7">
        <f t="shared" si="292"/>
        <v>3.1838014160828515E-2</v>
      </c>
    </row>
    <row r="328" spans="1:63">
      <c r="A328">
        <f t="shared" si="308"/>
        <v>2282</v>
      </c>
      <c r="B328" s="4">
        <f t="shared" si="328"/>
        <v>1286.5347861545663</v>
      </c>
      <c r="C328" s="4">
        <f t="shared" si="329"/>
        <v>3572.6092532368775</v>
      </c>
      <c r="D328" s="4">
        <f t="shared" si="330"/>
        <v>6809.6351417742935</v>
      </c>
      <c r="E328" s="11">
        <f t="shared" si="309"/>
        <v>8.511269790286988E-9</v>
      </c>
      <c r="F328" s="11">
        <f t="shared" si="310"/>
        <v>1.7063219573512581E-8</v>
      </c>
      <c r="G328" s="11">
        <f t="shared" si="311"/>
        <v>3.767267557024524E-8</v>
      </c>
      <c r="H328" s="4">
        <f t="shared" si="331"/>
        <v>291231.20217842312</v>
      </c>
      <c r="I328" s="4">
        <f t="shared" si="332"/>
        <v>318300.90938369808</v>
      </c>
      <c r="J328" s="4">
        <f t="shared" si="333"/>
        <v>54540.640061151025</v>
      </c>
      <c r="K328" s="4">
        <f t="shared" si="299"/>
        <v>226368.69621606497</v>
      </c>
      <c r="L328" s="4">
        <f t="shared" si="300"/>
        <v>89094.800696524282</v>
      </c>
      <c r="M328" s="4">
        <f t="shared" si="301"/>
        <v>8009.3336758333444</v>
      </c>
      <c r="N328" s="11">
        <f t="shared" si="312"/>
        <v>1.2822630040323357E-3</v>
      </c>
      <c r="O328" s="11">
        <f t="shared" si="313"/>
        <v>2.3498854985870565E-3</v>
      </c>
      <c r="P328" s="11">
        <f t="shared" si="314"/>
        <v>1.7011926232841645E-3</v>
      </c>
      <c r="Q328" s="4">
        <f t="shared" si="315"/>
        <v>1352.9446230327574</v>
      </c>
      <c r="R328" s="4">
        <f t="shared" si="316"/>
        <v>4891.0804203111511</v>
      </c>
      <c r="S328" s="4">
        <f t="shared" si="317"/>
        <v>1152.9271429201694</v>
      </c>
      <c r="T328" s="4">
        <f t="shared" si="334"/>
        <v>4.6456032626746993</v>
      </c>
      <c r="U328" s="4">
        <f t="shared" si="335"/>
        <v>15.366215666117258</v>
      </c>
      <c r="V328" s="4">
        <f t="shared" si="336"/>
        <v>21.138863453518447</v>
      </c>
      <c r="W328" s="11">
        <f t="shared" si="318"/>
        <v>-1.219247815263802E-2</v>
      </c>
      <c r="X328" s="11">
        <f t="shared" si="319"/>
        <v>-1.3228699347321071E-2</v>
      </c>
      <c r="Y328" s="11">
        <f t="shared" si="320"/>
        <v>-1.2203590333800474E-2</v>
      </c>
      <c r="Z328" s="4">
        <f t="shared" si="345"/>
        <v>15.206057389390251</v>
      </c>
      <c r="AA328" s="4">
        <f t="shared" si="337"/>
        <v>266.29205469139623</v>
      </c>
      <c r="AB328" s="4">
        <f t="shared" si="338"/>
        <v>24.178266112776907</v>
      </c>
      <c r="AC328" s="12">
        <f t="shared" si="339"/>
        <v>1.111643312869423</v>
      </c>
      <c r="AD328" s="12">
        <f t="shared" si="340"/>
        <v>5.3850441400152107</v>
      </c>
      <c r="AE328" s="12">
        <f t="shared" si="341"/>
        <v>2.0750517877547212</v>
      </c>
      <c r="AF328" s="11">
        <f t="shared" si="321"/>
        <v>-2.9039671966837322E-3</v>
      </c>
      <c r="AG328" s="11">
        <f t="shared" si="322"/>
        <v>2.0567434751257441E-3</v>
      </c>
      <c r="AH328" s="11">
        <f t="shared" si="323"/>
        <v>8.257041531207765E-4</v>
      </c>
      <c r="AI328" s="1">
        <f t="shared" si="302"/>
        <v>579252.31332513306</v>
      </c>
      <c r="AJ328" s="1">
        <f t="shared" si="303"/>
        <v>620606.01084862975</v>
      </c>
      <c r="AK328" s="1">
        <f t="shared" si="304"/>
        <v>107081.71420293409</v>
      </c>
      <c r="AL328" s="16">
        <f t="shared" si="342"/>
        <v>73.947823863106905</v>
      </c>
      <c r="AM328" s="16">
        <f t="shared" si="342"/>
        <v>35.211501611875839</v>
      </c>
      <c r="AN328" s="16">
        <f t="shared" si="342"/>
        <v>5.1177182196362754</v>
      </c>
      <c r="AO328" s="7">
        <f t="shared" si="324"/>
        <v>1.1875909813151863E-3</v>
      </c>
      <c r="AP328" s="7">
        <f t="shared" si="325"/>
        <v>1.8288008678861768E-3</v>
      </c>
      <c r="AQ328" s="7">
        <f t="shared" si="326"/>
        <v>1.3237593807167631E-3</v>
      </c>
      <c r="AR328" s="1">
        <f t="shared" si="346"/>
        <v>291231.20217842312</v>
      </c>
      <c r="AS328" s="1">
        <f t="shared" si="343"/>
        <v>318300.90938369808</v>
      </c>
      <c r="AT328" s="1">
        <f t="shared" si="344"/>
        <v>54540.640061151025</v>
      </c>
      <c r="AU328" s="1">
        <f t="shared" si="305"/>
        <v>58246.240435684624</v>
      </c>
      <c r="AV328" s="1">
        <f t="shared" si="306"/>
        <v>63660.181876739618</v>
      </c>
      <c r="AW328" s="1">
        <f t="shared" si="307"/>
        <v>10908.128012230205</v>
      </c>
      <c r="AX328" s="7">
        <f t="shared" si="293"/>
        <v>0.99</v>
      </c>
      <c r="AY328" s="7">
        <f t="shared" si="293"/>
        <v>0.99</v>
      </c>
      <c r="AZ328" s="7">
        <f t="shared" si="294"/>
        <v>0.99</v>
      </c>
      <c r="BA328">
        <f t="shared" si="347"/>
        <v>0.99000000000000021</v>
      </c>
      <c r="BB328">
        <f t="shared" si="348"/>
        <v>9.801E-2</v>
      </c>
      <c r="BC328">
        <f t="shared" si="348"/>
        <v>9.801E-2</v>
      </c>
      <c r="BD328">
        <f t="shared" si="348"/>
        <v>9.801E-2</v>
      </c>
      <c r="BE328">
        <f t="shared" si="349"/>
        <v>28543.570125507249</v>
      </c>
      <c r="BF328">
        <f t="shared" si="349"/>
        <v>31196.672128696249</v>
      </c>
      <c r="BG328">
        <f t="shared" si="349"/>
        <v>5345.5281323934123</v>
      </c>
      <c r="BH328">
        <f t="shared" si="327"/>
        <v>3792158.3849579333</v>
      </c>
      <c r="BI328">
        <f t="shared" si="295"/>
        <v>236670.89929141803</v>
      </c>
      <c r="BJ328">
        <f t="shared" si="295"/>
        <v>446642.72788366704</v>
      </c>
      <c r="BK328" s="7">
        <f t="shared" ref="BK328:BK346" si="350">SUM(H328:J328)*SUM(B327:D327)/SUM(H327:J327)/SUM(B328:D328)-1+BK$5</f>
        <v>3.1828123623908383E-2</v>
      </c>
    </row>
    <row r="329" spans="1:63">
      <c r="A329">
        <f t="shared" si="308"/>
        <v>2283</v>
      </c>
      <c r="B329" s="4">
        <f t="shared" si="328"/>
        <v>1286.5347965571088</v>
      </c>
      <c r="C329" s="4">
        <f t="shared" si="329"/>
        <v>3572.6093111490832</v>
      </c>
      <c r="D329" s="4">
        <f t="shared" si="330"/>
        <v>6809.6353854846102</v>
      </c>
      <c r="E329" s="11">
        <f t="shared" si="309"/>
        <v>8.0857063007726391E-9</v>
      </c>
      <c r="F329" s="11">
        <f t="shared" si="310"/>
        <v>1.621005859483695E-8</v>
      </c>
      <c r="G329" s="11">
        <f t="shared" si="311"/>
        <v>3.5789041791732979E-8</v>
      </c>
      <c r="H329" s="4">
        <f t="shared" si="331"/>
        <v>291605.91857436812</v>
      </c>
      <c r="I329" s="4">
        <f t="shared" si="332"/>
        <v>319041.41019065864</v>
      </c>
      <c r="J329" s="4">
        <f t="shared" si="333"/>
        <v>54632.498842900692</v>
      </c>
      <c r="K329" s="4">
        <f t="shared" si="299"/>
        <v>226659.95459643507</v>
      </c>
      <c r="L329" s="4">
        <f t="shared" si="300"/>
        <v>89302.070952741022</v>
      </c>
      <c r="M329" s="4">
        <f t="shared" si="301"/>
        <v>8022.822919323271</v>
      </c>
      <c r="N329" s="11">
        <f t="shared" si="312"/>
        <v>1.2866548477714623E-3</v>
      </c>
      <c r="O329" s="11">
        <f t="shared" si="313"/>
        <v>2.3264012557000502E-3</v>
      </c>
      <c r="P329" s="11">
        <f t="shared" si="314"/>
        <v>1.6841904752487036E-3</v>
      </c>
      <c r="Q329" s="4">
        <f t="shared" si="315"/>
        <v>1338.1684345189094</v>
      </c>
      <c r="R329" s="4">
        <f t="shared" si="316"/>
        <v>4837.6059577115238</v>
      </c>
      <c r="S329" s="4">
        <f t="shared" si="317"/>
        <v>1140.7753858150086</v>
      </c>
      <c r="T329" s="4">
        <f t="shared" si="334"/>
        <v>4.5889618463887141</v>
      </c>
      <c r="U329" s="4">
        <f t="shared" si="335"/>
        <v>15.162940618964097</v>
      </c>
      <c r="V329" s="4">
        <f t="shared" si="336"/>
        <v>20.88089342380956</v>
      </c>
      <c r="W329" s="11">
        <f t="shared" si="318"/>
        <v>-1.219247815263802E-2</v>
      </c>
      <c r="X329" s="11">
        <f t="shared" si="319"/>
        <v>-1.3228699347321071E-2</v>
      </c>
      <c r="Y329" s="11">
        <f t="shared" si="320"/>
        <v>-1.2203590333800474E-2</v>
      </c>
      <c r="Z329" s="4">
        <f t="shared" si="345"/>
        <v>14.996242999012136</v>
      </c>
      <c r="AA329" s="4">
        <f t="shared" si="337"/>
        <v>263.92855872109084</v>
      </c>
      <c r="AB329" s="4">
        <f t="shared" si="338"/>
        <v>23.943589300832517</v>
      </c>
      <c r="AC329" s="12">
        <f t="shared" si="339"/>
        <v>1.1084151371544373</v>
      </c>
      <c r="AD329" s="12">
        <f t="shared" si="340"/>
        <v>5.3961197944134511</v>
      </c>
      <c r="AE329" s="12">
        <f t="shared" si="341"/>
        <v>2.0767651666338112</v>
      </c>
      <c r="AF329" s="11">
        <f t="shared" si="321"/>
        <v>-2.9039671966837322E-3</v>
      </c>
      <c r="AG329" s="11">
        <f t="shared" si="322"/>
        <v>2.0567434751257441E-3</v>
      </c>
      <c r="AH329" s="11">
        <f t="shared" si="323"/>
        <v>8.257041531207765E-4</v>
      </c>
      <c r="AI329" s="1">
        <f t="shared" si="302"/>
        <v>579573.32242830447</v>
      </c>
      <c r="AJ329" s="1">
        <f t="shared" si="303"/>
        <v>622205.59164050641</v>
      </c>
      <c r="AK329" s="1">
        <f t="shared" si="304"/>
        <v>107281.67079487088</v>
      </c>
      <c r="AL329" s="16">
        <f t="shared" si="342"/>
        <v>74.034765434127536</v>
      </c>
      <c r="AM329" s="16">
        <f t="shared" si="342"/>
        <v>35.275252488336143</v>
      </c>
      <c r="AN329" s="16">
        <f t="shared" si="342"/>
        <v>5.1244251008623731</v>
      </c>
      <c r="AO329" s="7">
        <f t="shared" si="324"/>
        <v>1.1757150715020345E-3</v>
      </c>
      <c r="AP329" s="7">
        <f t="shared" si="325"/>
        <v>1.8105128592073149E-3</v>
      </c>
      <c r="AQ329" s="7">
        <f t="shared" si="326"/>
        <v>1.3105217869095955E-3</v>
      </c>
      <c r="AR329" s="1">
        <f t="shared" si="346"/>
        <v>291605.91857436812</v>
      </c>
      <c r="AS329" s="1">
        <f t="shared" si="343"/>
        <v>319041.41019065864</v>
      </c>
      <c r="AT329" s="1">
        <f t="shared" si="344"/>
        <v>54632.498842900692</v>
      </c>
      <c r="AU329" s="1">
        <f t="shared" si="305"/>
        <v>58321.183714873623</v>
      </c>
      <c r="AV329" s="1">
        <f t="shared" si="306"/>
        <v>63808.282038131729</v>
      </c>
      <c r="AW329" s="1">
        <f t="shared" si="307"/>
        <v>10926.499768580139</v>
      </c>
      <c r="AX329" s="7">
        <f t="shared" si="293"/>
        <v>0.99</v>
      </c>
      <c r="AY329" s="7">
        <f t="shared" si="293"/>
        <v>0.99</v>
      </c>
      <c r="AZ329" s="7">
        <f t="shared" si="294"/>
        <v>0.99</v>
      </c>
      <c r="BA329">
        <f t="shared" si="347"/>
        <v>0.9900000000000001</v>
      </c>
      <c r="BB329">
        <f t="shared" si="348"/>
        <v>9.801E-2</v>
      </c>
      <c r="BC329">
        <f t="shared" si="348"/>
        <v>9.801E-2</v>
      </c>
      <c r="BD329">
        <f t="shared" si="348"/>
        <v>9.801E-2</v>
      </c>
      <c r="BE329">
        <f t="shared" si="349"/>
        <v>28580.296079473817</v>
      </c>
      <c r="BF329">
        <f t="shared" si="349"/>
        <v>31269.248612786454</v>
      </c>
      <c r="BG329">
        <f t="shared" si="349"/>
        <v>5354.5312115926972</v>
      </c>
      <c r="BH329">
        <f t="shared" si="327"/>
        <v>3850162.4627934028</v>
      </c>
      <c r="BI329">
        <f t="shared" si="295"/>
        <v>239345.82723389991</v>
      </c>
      <c r="BJ329">
        <f t="shared" si="295"/>
        <v>451779.99985650537</v>
      </c>
      <c r="BK329" s="7">
        <f t="shared" si="350"/>
        <v>3.1817659574216312E-2</v>
      </c>
    </row>
    <row r="330" spans="1:63">
      <c r="A330">
        <f t="shared" si="308"/>
        <v>2284</v>
      </c>
      <c r="B330" s="4">
        <f t="shared" si="328"/>
        <v>1286.5348064395243</v>
      </c>
      <c r="C330" s="4">
        <f t="shared" si="329"/>
        <v>3572.6093661656791</v>
      </c>
      <c r="D330" s="4">
        <f t="shared" si="330"/>
        <v>6809.6356170094205</v>
      </c>
      <c r="E330" s="11">
        <f t="shared" si="309"/>
        <v>7.681420985734006E-9</v>
      </c>
      <c r="F330" s="11">
        <f t="shared" si="310"/>
        <v>1.53995556650951E-8</v>
      </c>
      <c r="G330" s="11">
        <f t="shared" si="311"/>
        <v>3.3999589702146325E-8</v>
      </c>
      <c r="H330" s="4">
        <f t="shared" si="331"/>
        <v>291981.98437268083</v>
      </c>
      <c r="I330" s="4">
        <f t="shared" si="332"/>
        <v>319776.21581226483</v>
      </c>
      <c r="J330" s="4">
        <f t="shared" si="333"/>
        <v>54723.592636478046</v>
      </c>
      <c r="K330" s="4">
        <f t="shared" si="299"/>
        <v>226952.26192965492</v>
      </c>
      <c r="L330" s="4">
        <f t="shared" si="300"/>
        <v>89507.74714993994</v>
      </c>
      <c r="M330" s="4">
        <f t="shared" si="301"/>
        <v>8036.199837152365</v>
      </c>
      <c r="N330" s="11">
        <f t="shared" si="312"/>
        <v>1.2896293645707768E-3</v>
      </c>
      <c r="O330" s="11">
        <f t="shared" si="313"/>
        <v>2.3031514835503142E-3</v>
      </c>
      <c r="P330" s="11">
        <f t="shared" si="314"/>
        <v>1.6673579815498218E-3</v>
      </c>
      <c r="Q330" s="4">
        <f t="shared" si="315"/>
        <v>1323.5575555279945</v>
      </c>
      <c r="R330" s="4">
        <f t="shared" si="316"/>
        <v>4784.6051452353631</v>
      </c>
      <c r="S330" s="4">
        <f t="shared" si="317"/>
        <v>1128.7327374481511</v>
      </c>
      <c r="T330" s="4">
        <f t="shared" si="334"/>
        <v>4.5330110293333306</v>
      </c>
      <c r="U330" s="4">
        <f t="shared" si="335"/>
        <v>14.962354636294538</v>
      </c>
      <c r="V330" s="4">
        <f t="shared" si="336"/>
        <v>20.626071554661639</v>
      </c>
      <c r="W330" s="11">
        <f t="shared" si="318"/>
        <v>-1.219247815263802E-2</v>
      </c>
      <c r="X330" s="11">
        <f t="shared" si="319"/>
        <v>-1.3228699347321071E-2</v>
      </c>
      <c r="Y330" s="11">
        <f t="shared" si="320"/>
        <v>-1.2203590333800474E-2</v>
      </c>
      <c r="Z330" s="4">
        <f t="shared" si="345"/>
        <v>14.789388507220531</v>
      </c>
      <c r="AA330" s="4">
        <f t="shared" si="337"/>
        <v>261.57991117281136</v>
      </c>
      <c r="AB330" s="4">
        <f t="shared" si="338"/>
        <v>23.710787785708959</v>
      </c>
      <c r="AC330" s="12">
        <f t="shared" si="339"/>
        <v>1.105196335955833</v>
      </c>
      <c r="AD330" s="12">
        <f t="shared" si="340"/>
        <v>5.4072182285916082</v>
      </c>
      <c r="AE330" s="12">
        <f t="shared" si="341"/>
        <v>2.0784799602569572</v>
      </c>
      <c r="AF330" s="11">
        <f t="shared" si="321"/>
        <v>-2.9039671966837322E-3</v>
      </c>
      <c r="AG330" s="11">
        <f t="shared" si="322"/>
        <v>2.0567434751257441E-3</v>
      </c>
      <c r="AH330" s="11">
        <f t="shared" si="323"/>
        <v>8.257041531207765E-4</v>
      </c>
      <c r="AI330" s="1">
        <f t="shared" si="302"/>
        <v>579937.17390034767</v>
      </c>
      <c r="AJ330" s="1">
        <f t="shared" si="303"/>
        <v>623793.31451458752</v>
      </c>
      <c r="AK330" s="1">
        <f t="shared" si="304"/>
        <v>107480.00348396393</v>
      </c>
      <c r="AL330" s="16">
        <f t="shared" si="342"/>
        <v>74.120938785768189</v>
      </c>
      <c r="AM330" s="16">
        <f t="shared" si="342"/>
        <v>35.338480123595644</v>
      </c>
      <c r="AN330" s="16">
        <f t="shared" si="342"/>
        <v>5.1310736148950387</v>
      </c>
      <c r="AO330" s="7">
        <f t="shared" si="324"/>
        <v>1.1639579207870141E-3</v>
      </c>
      <c r="AP330" s="7">
        <f t="shared" si="325"/>
        <v>1.7924077306152417E-3</v>
      </c>
      <c r="AQ330" s="7">
        <f t="shared" si="326"/>
        <v>1.2974165690404994E-3</v>
      </c>
      <c r="AR330" s="1">
        <f t="shared" si="346"/>
        <v>291981.98437268083</v>
      </c>
      <c r="AS330" s="1">
        <f t="shared" si="343"/>
        <v>319776.21581226483</v>
      </c>
      <c r="AT330" s="1">
        <f t="shared" si="344"/>
        <v>54723.592636478046</v>
      </c>
      <c r="AU330" s="1">
        <f t="shared" si="305"/>
        <v>58396.396874536171</v>
      </c>
      <c r="AV330" s="1">
        <f t="shared" si="306"/>
        <v>63955.243162452971</v>
      </c>
      <c r="AW330" s="1">
        <f t="shared" si="307"/>
        <v>10944.71852729561</v>
      </c>
      <c r="AX330" s="7">
        <f t="shared" si="293"/>
        <v>0.99</v>
      </c>
      <c r="AY330" s="7">
        <f t="shared" si="293"/>
        <v>0.99</v>
      </c>
      <c r="AZ330" s="7">
        <f t="shared" si="294"/>
        <v>0.99</v>
      </c>
      <c r="BA330">
        <f t="shared" si="347"/>
        <v>0.99000000000000021</v>
      </c>
      <c r="BB330">
        <f t="shared" si="348"/>
        <v>9.801E-2</v>
      </c>
      <c r="BC330">
        <f t="shared" si="348"/>
        <v>9.801E-2</v>
      </c>
      <c r="BD330">
        <f t="shared" si="348"/>
        <v>9.801E-2</v>
      </c>
      <c r="BE330">
        <f t="shared" si="349"/>
        <v>28617.154288366448</v>
      </c>
      <c r="BF330">
        <f t="shared" si="349"/>
        <v>31341.266911760074</v>
      </c>
      <c r="BG330">
        <f t="shared" si="349"/>
        <v>5363.4593143012135</v>
      </c>
      <c r="BH330">
        <f t="shared" si="327"/>
        <v>3909048.2258658232</v>
      </c>
      <c r="BI330">
        <f t="shared" si="295"/>
        <v>242051.04454293993</v>
      </c>
      <c r="BJ330">
        <f t="shared" si="295"/>
        <v>456976.43789605855</v>
      </c>
      <c r="BK330" s="7">
        <f t="shared" si="350"/>
        <v>3.1806680787357794E-2</v>
      </c>
    </row>
    <row r="331" spans="1:63">
      <c r="A331">
        <f t="shared" si="308"/>
        <v>2285</v>
      </c>
      <c r="B331" s="4">
        <f t="shared" si="328"/>
        <v>1286.5348158278189</v>
      </c>
      <c r="C331" s="4">
        <f t="shared" si="329"/>
        <v>3572.6094184314456</v>
      </c>
      <c r="D331" s="4">
        <f t="shared" si="330"/>
        <v>6809.6358369579975</v>
      </c>
      <c r="E331" s="11">
        <f t="shared" si="309"/>
        <v>7.2973499364473056E-9</v>
      </c>
      <c r="F331" s="11">
        <f t="shared" si="310"/>
        <v>1.4629577881840345E-8</v>
      </c>
      <c r="G331" s="11">
        <f t="shared" si="311"/>
        <v>3.229961021703901E-8</v>
      </c>
      <c r="H331" s="4">
        <f t="shared" si="331"/>
        <v>292359.02527818893</v>
      </c>
      <c r="I331" s="4">
        <f t="shared" si="332"/>
        <v>320505.35307602998</v>
      </c>
      <c r="J331" s="4">
        <f t="shared" si="333"/>
        <v>54813.9262838492</v>
      </c>
      <c r="K331" s="4">
        <f t="shared" si="299"/>
        <v>227245.32727866439</v>
      </c>
      <c r="L331" s="4">
        <f t="shared" si="300"/>
        <v>89711.836794280141</v>
      </c>
      <c r="M331" s="4">
        <f t="shared" si="301"/>
        <v>8049.4651397299513</v>
      </c>
      <c r="N331" s="11">
        <f t="shared" si="312"/>
        <v>1.2913083417529503E-3</v>
      </c>
      <c r="O331" s="11">
        <f t="shared" si="313"/>
        <v>2.2801338525291204E-3</v>
      </c>
      <c r="P331" s="11">
        <f t="shared" si="314"/>
        <v>1.6506934678577334E-3</v>
      </c>
      <c r="Q331" s="4">
        <f t="shared" si="315"/>
        <v>1309.1084009943429</v>
      </c>
      <c r="R331" s="4">
        <f t="shared" si="316"/>
        <v>4732.0763326374854</v>
      </c>
      <c r="S331" s="4">
        <f t="shared" si="317"/>
        <v>1116.7986357238956</v>
      </c>
      <c r="T331" s="4">
        <f t="shared" si="334"/>
        <v>4.4777423913925167</v>
      </c>
      <c r="U331" s="4">
        <f t="shared" si="335"/>
        <v>14.764422145283003</v>
      </c>
      <c r="V331" s="4">
        <f t="shared" si="336"/>
        <v>20.374359427212895</v>
      </c>
      <c r="W331" s="11">
        <f t="shared" si="318"/>
        <v>-1.219247815263802E-2</v>
      </c>
      <c r="X331" s="11">
        <f t="shared" si="319"/>
        <v>-1.3228699347321071E-2</v>
      </c>
      <c r="Y331" s="11">
        <f t="shared" si="320"/>
        <v>-1.2203590333800474E-2</v>
      </c>
      <c r="Z331" s="4">
        <f t="shared" si="345"/>
        <v>14.585430638304421</v>
      </c>
      <c r="AA331" s="4">
        <f t="shared" si="337"/>
        <v>259.24614999624038</v>
      </c>
      <c r="AB331" s="4">
        <f t="shared" si="338"/>
        <v>23.479855171588458</v>
      </c>
      <c r="AC331" s="12">
        <f t="shared" si="339"/>
        <v>1.1019868820503222</v>
      </c>
      <c r="AD331" s="12">
        <f t="shared" si="340"/>
        <v>5.4183394894018448</v>
      </c>
      <c r="AE331" s="12">
        <f t="shared" si="341"/>
        <v>2.0801961697923197</v>
      </c>
      <c r="AF331" s="11">
        <f t="shared" si="321"/>
        <v>-2.9039671966837322E-3</v>
      </c>
      <c r="AG331" s="11">
        <f t="shared" si="322"/>
        <v>2.0567434751257441E-3</v>
      </c>
      <c r="AH331" s="11">
        <f t="shared" si="323"/>
        <v>8.257041531207765E-4</v>
      </c>
      <c r="AI331" s="1">
        <f t="shared" si="302"/>
        <v>580339.85338484903</v>
      </c>
      <c r="AJ331" s="1">
        <f t="shared" si="303"/>
        <v>625369.22622558172</v>
      </c>
      <c r="AK331" s="1">
        <f t="shared" si="304"/>
        <v>107676.72166286314</v>
      </c>
      <c r="AL331" s="16">
        <f t="shared" si="342"/>
        <v>74.206349703026092</v>
      </c>
      <c r="AM331" s="16">
        <f t="shared" si="342"/>
        <v>35.401187678907753</v>
      </c>
      <c r="AN331" s="16">
        <f t="shared" si="342"/>
        <v>5.1376641834207204</v>
      </c>
      <c r="AO331" s="7">
        <f t="shared" si="324"/>
        <v>1.1523183415791439E-3</v>
      </c>
      <c r="AP331" s="7">
        <f t="shared" si="325"/>
        <v>1.7744836533090892E-3</v>
      </c>
      <c r="AQ331" s="7">
        <f t="shared" si="326"/>
        <v>1.2844424033500944E-3</v>
      </c>
      <c r="AR331" s="1">
        <f t="shared" si="346"/>
        <v>292359.02527818893</v>
      </c>
      <c r="AS331" s="1">
        <f t="shared" si="343"/>
        <v>320505.35307602998</v>
      </c>
      <c r="AT331" s="1">
        <f t="shared" si="344"/>
        <v>54813.9262838492</v>
      </c>
      <c r="AU331" s="1">
        <f t="shared" si="305"/>
        <v>58471.805055637786</v>
      </c>
      <c r="AV331" s="1">
        <f t="shared" si="306"/>
        <v>64101.070615206001</v>
      </c>
      <c r="AW331" s="1">
        <f t="shared" si="307"/>
        <v>10962.785256769841</v>
      </c>
      <c r="AX331" s="7">
        <f t="shared" si="293"/>
        <v>0.99</v>
      </c>
      <c r="AY331" s="7">
        <f t="shared" si="293"/>
        <v>0.99</v>
      </c>
      <c r="AZ331" s="7">
        <f t="shared" si="294"/>
        <v>0.99</v>
      </c>
      <c r="BA331">
        <f t="shared" si="347"/>
        <v>0.9900000000000001</v>
      </c>
      <c r="BB331">
        <f t="shared" si="348"/>
        <v>9.801E-2</v>
      </c>
      <c r="BC331">
        <f t="shared" si="348"/>
        <v>9.801E-2</v>
      </c>
      <c r="BD331">
        <f t="shared" si="348"/>
        <v>9.801E-2</v>
      </c>
      <c r="BE331">
        <f t="shared" si="349"/>
        <v>28654.108067515295</v>
      </c>
      <c r="BF331">
        <f t="shared" si="349"/>
        <v>31412.729654981697</v>
      </c>
      <c r="BG331">
        <f t="shared" si="349"/>
        <v>5372.3129150800596</v>
      </c>
      <c r="BH331">
        <f t="shared" si="327"/>
        <v>3968829.4737803419</v>
      </c>
      <c r="BI331">
        <f t="shared" si="295"/>
        <v>244786.89427007595</v>
      </c>
      <c r="BJ331">
        <f t="shared" si="295"/>
        <v>462232.72353633965</v>
      </c>
      <c r="BK331" s="7">
        <f t="shared" si="350"/>
        <v>3.1795241395118329E-2</v>
      </c>
    </row>
    <row r="332" spans="1:63">
      <c r="A332">
        <f t="shared" si="308"/>
        <v>2286</v>
      </c>
      <c r="B332" s="4">
        <f t="shared" si="328"/>
        <v>1286.5348247466989</v>
      </c>
      <c r="C332" s="4">
        <f t="shared" si="329"/>
        <v>3572.6094680839246</v>
      </c>
      <c r="D332" s="4">
        <f t="shared" si="330"/>
        <v>6809.636045909152</v>
      </c>
      <c r="E332" s="11">
        <f t="shared" si="309"/>
        <v>6.9324824396249403E-9</v>
      </c>
      <c r="F332" s="11">
        <f t="shared" si="310"/>
        <v>1.3898098987748327E-8</v>
      </c>
      <c r="G332" s="11">
        <f t="shared" si="311"/>
        <v>3.0684629706187055E-8</v>
      </c>
      <c r="H332" s="4">
        <f t="shared" si="331"/>
        <v>292736.69793588953</v>
      </c>
      <c r="I332" s="4">
        <f t="shared" si="332"/>
        <v>321228.84903498617</v>
      </c>
      <c r="J332" s="4">
        <f t="shared" si="333"/>
        <v>54903.504627873634</v>
      </c>
      <c r="K332" s="4">
        <f t="shared" si="299"/>
        <v>227538.8837558481</v>
      </c>
      <c r="L332" s="4">
        <f t="shared" si="300"/>
        <v>89914.34745518626</v>
      </c>
      <c r="M332" s="4">
        <f t="shared" si="301"/>
        <v>8062.6195376266242</v>
      </c>
      <c r="N332" s="11">
        <f t="shared" si="312"/>
        <v>1.2918042394935991E-3</v>
      </c>
      <c r="O332" s="11">
        <f t="shared" si="313"/>
        <v>2.2573460553538816E-3</v>
      </c>
      <c r="P332" s="11">
        <f t="shared" si="314"/>
        <v>1.6341952748819555E-3</v>
      </c>
      <c r="Q332" s="4">
        <f t="shared" si="315"/>
        <v>1294.8176273309862</v>
      </c>
      <c r="R332" s="4">
        <f t="shared" si="316"/>
        <v>4680.0178083396522</v>
      </c>
      <c r="S332" s="4">
        <f t="shared" si="317"/>
        <v>1104.9725112766869</v>
      </c>
      <c r="T332" s="4">
        <f t="shared" si="334"/>
        <v>4.4231476151123221</v>
      </c>
      <c r="U332" s="4">
        <f t="shared" si="335"/>
        <v>14.569108043686125</v>
      </c>
      <c r="V332" s="4">
        <f t="shared" si="336"/>
        <v>20.125719091449582</v>
      </c>
      <c r="W332" s="11">
        <f t="shared" si="318"/>
        <v>-1.219247815263802E-2</v>
      </c>
      <c r="X332" s="11">
        <f t="shared" si="319"/>
        <v>-1.3228699347321071E-2</v>
      </c>
      <c r="Y332" s="11">
        <f t="shared" si="320"/>
        <v>-1.2203590333800474E-2</v>
      </c>
      <c r="Z332" s="4">
        <f t="shared" si="345"/>
        <v>14.384309630925042</v>
      </c>
      <c r="AA332" s="4">
        <f t="shared" si="337"/>
        <v>256.92730954592213</v>
      </c>
      <c r="AB332" s="4">
        <f t="shared" si="338"/>
        <v>23.250784875243557</v>
      </c>
      <c r="AC332" s="12">
        <f t="shared" si="339"/>
        <v>1.0987867482936724</v>
      </c>
      <c r="AD332" s="12">
        <f t="shared" si="340"/>
        <v>5.429483623792688</v>
      </c>
      <c r="AE332" s="12">
        <f t="shared" si="341"/>
        <v>2.0819137964090233</v>
      </c>
      <c r="AF332" s="11">
        <f t="shared" si="321"/>
        <v>-2.9039671966837322E-3</v>
      </c>
      <c r="AG332" s="11">
        <f t="shared" si="322"/>
        <v>2.0567434751257441E-3</v>
      </c>
      <c r="AH332" s="11">
        <f t="shared" si="323"/>
        <v>8.257041531207765E-4</v>
      </c>
      <c r="AI332" s="1">
        <f t="shared" si="302"/>
        <v>580777.67310200189</v>
      </c>
      <c r="AJ332" s="1">
        <f t="shared" si="303"/>
        <v>626933.37421822955</v>
      </c>
      <c r="AK332" s="1">
        <f t="shared" si="304"/>
        <v>107871.83475334667</v>
      </c>
      <c r="AL332" s="16">
        <f t="shared" si="342"/>
        <v>74.291003947472291</v>
      </c>
      <c r="AM332" s="16">
        <f t="shared" si="342"/>
        <v>35.463378319463267</v>
      </c>
      <c r="AN332" s="16">
        <f t="shared" si="342"/>
        <v>5.1441972268147653</v>
      </c>
      <c r="AO332" s="7">
        <f t="shared" si="324"/>
        <v>1.1407951581633524E-3</v>
      </c>
      <c r="AP332" s="7">
        <f t="shared" si="325"/>
        <v>1.7567388167759983E-3</v>
      </c>
      <c r="AQ332" s="7">
        <f t="shared" si="326"/>
        <v>1.2715979793165935E-3</v>
      </c>
      <c r="AR332" s="1">
        <f t="shared" si="346"/>
        <v>292736.69793588953</v>
      </c>
      <c r="AS332" s="1">
        <f t="shared" si="343"/>
        <v>321228.84903498617</v>
      </c>
      <c r="AT332" s="1">
        <f t="shared" si="344"/>
        <v>54903.504627873634</v>
      </c>
      <c r="AU332" s="1">
        <f t="shared" si="305"/>
        <v>58547.339587177907</v>
      </c>
      <c r="AV332" s="1">
        <f t="shared" si="306"/>
        <v>64245.769806997239</v>
      </c>
      <c r="AW332" s="1">
        <f t="shared" si="307"/>
        <v>10980.700925574727</v>
      </c>
      <c r="AX332" s="7">
        <f t="shared" ref="AX332:AY346" si="351">IF(AX331=0.99,0.99,MIN(0.99,$BH332*Z332/AR332/2/BB$5/1000))</f>
        <v>0.99</v>
      </c>
      <c r="AY332" s="7">
        <f t="shared" si="351"/>
        <v>0.99</v>
      </c>
      <c r="AZ332" s="7">
        <f t="shared" ref="AZ332:AZ346" si="352">IF(AZ331=0.99,0.99,MIN(0.99,$BH332*AB332/AT332/2/BD$5/1000))</f>
        <v>0.99</v>
      </c>
      <c r="BA332">
        <f t="shared" si="347"/>
        <v>0.98999999999999988</v>
      </c>
      <c r="BB332">
        <f t="shared" si="348"/>
        <v>9.801E-2</v>
      </c>
      <c r="BC332">
        <f t="shared" si="348"/>
        <v>9.801E-2</v>
      </c>
      <c r="BD332">
        <f t="shared" si="348"/>
        <v>9.801E-2</v>
      </c>
      <c r="BE332">
        <f t="shared" si="349"/>
        <v>28691.123764696535</v>
      </c>
      <c r="BF332">
        <f t="shared" si="349"/>
        <v>31483.639493918996</v>
      </c>
      <c r="BG332">
        <f t="shared" si="349"/>
        <v>5381.092488577895</v>
      </c>
      <c r="BH332">
        <f t="shared" si="327"/>
        <v>4029520.1979449224</v>
      </c>
      <c r="BI332">
        <f t="shared" si="295"/>
        <v>247553.72335208714</v>
      </c>
      <c r="BJ332">
        <f t="shared" si="295"/>
        <v>467549.54616150801</v>
      </c>
      <c r="BK332" s="7">
        <f t="shared" si="350"/>
        <v>3.1783391219521978E-2</v>
      </c>
    </row>
    <row r="333" spans="1:63">
      <c r="A333">
        <f t="shared" si="308"/>
        <v>2287</v>
      </c>
      <c r="B333" s="4">
        <f t="shared" si="328"/>
        <v>1286.5348332196349</v>
      </c>
      <c r="C333" s="4">
        <f t="shared" si="329"/>
        <v>3572.609515253781</v>
      </c>
      <c r="D333" s="4">
        <f t="shared" si="330"/>
        <v>6809.6362444127553</v>
      </c>
      <c r="E333" s="11">
        <f t="shared" si="309"/>
        <v>6.5858583176436927E-9</v>
      </c>
      <c r="F333" s="11">
        <f t="shared" si="310"/>
        <v>1.3203194038360909E-8</v>
      </c>
      <c r="G333" s="11">
        <f t="shared" si="311"/>
        <v>2.9150398220877702E-8</v>
      </c>
      <c r="H333" s="4">
        <f t="shared" si="331"/>
        <v>293114.68759221211</v>
      </c>
      <c r="I333" s="4">
        <f t="shared" si="332"/>
        <v>321946.73095830623</v>
      </c>
      <c r="J333" s="4">
        <f t="shared" si="333"/>
        <v>54992.332511459928</v>
      </c>
      <c r="K333" s="4">
        <f t="shared" si="299"/>
        <v>227832.68670516604</v>
      </c>
      <c r="L333" s="4">
        <f t="shared" si="300"/>
        <v>90115.286762717107</v>
      </c>
      <c r="M333" s="4">
        <f t="shared" si="301"/>
        <v>8075.6637414488387</v>
      </c>
      <c r="N333" s="11">
        <f t="shared" si="312"/>
        <v>1.2912208430853056E-3</v>
      </c>
      <c r="O333" s="11">
        <f t="shared" si="313"/>
        <v>2.2347858069147186E-3</v>
      </c>
      <c r="P333" s="11">
        <f t="shared" si="314"/>
        <v>1.6178617583701982E-3</v>
      </c>
      <c r="Q333" s="4">
        <f t="shared" si="315"/>
        <v>1280.6821110914375</v>
      </c>
      <c r="R333" s="4">
        <f t="shared" si="316"/>
        <v>4628.4278014820893</v>
      </c>
      <c r="S333" s="4">
        <f t="shared" si="317"/>
        <v>1093.2537877875745</v>
      </c>
      <c r="T333" s="4">
        <f t="shared" si="334"/>
        <v>4.3692184844491724</v>
      </c>
      <c r="U333" s="4">
        <f t="shared" si="335"/>
        <v>14.376377693617565</v>
      </c>
      <c r="V333" s="4">
        <f t="shared" si="336"/>
        <v>19.880113060484383</v>
      </c>
      <c r="W333" s="11">
        <f t="shared" si="318"/>
        <v>-1.219247815263802E-2</v>
      </c>
      <c r="X333" s="11">
        <f t="shared" si="319"/>
        <v>-1.3228699347321071E-2</v>
      </c>
      <c r="Y333" s="11">
        <f t="shared" si="320"/>
        <v>-1.2203590333800474E-2</v>
      </c>
      <c r="Z333" s="4">
        <f t="shared" si="345"/>
        <v>14.185968936186853</v>
      </c>
      <c r="AA333" s="4">
        <f t="shared" si="337"/>
        <v>254.62342065782414</v>
      </c>
      <c r="AB333" s="4">
        <f t="shared" si="338"/>
        <v>23.023570132046014</v>
      </c>
      <c r="AC333" s="12">
        <f t="shared" si="339"/>
        <v>1.0955959076204769</v>
      </c>
      <c r="AD333" s="12">
        <f t="shared" si="340"/>
        <v>5.4406506788092255</v>
      </c>
      <c r="AE333" s="12">
        <f t="shared" si="341"/>
        <v>2.0836328412771579</v>
      </c>
      <c r="AF333" s="11">
        <f t="shared" si="321"/>
        <v>-2.9039671966837322E-3</v>
      </c>
      <c r="AG333" s="11">
        <f t="shared" si="322"/>
        <v>2.0567434751257441E-3</v>
      </c>
      <c r="AH333" s="11">
        <f t="shared" si="323"/>
        <v>8.257041531207765E-4</v>
      </c>
      <c r="AI333" s="1">
        <f t="shared" si="302"/>
        <v>581247.2453789796</v>
      </c>
      <c r="AJ333" s="1">
        <f t="shared" si="303"/>
        <v>628485.80660340388</v>
      </c>
      <c r="AK333" s="1">
        <f t="shared" si="304"/>
        <v>108065.35220358674</v>
      </c>
      <c r="AL333" s="16">
        <f t="shared" si="342"/>
        <v>74.374907256894673</v>
      </c>
      <c r="AM333" s="16">
        <f t="shared" si="342"/>
        <v>35.525055213798396</v>
      </c>
      <c r="AN333" s="16">
        <f t="shared" si="342"/>
        <v>5.1506731641056005</v>
      </c>
      <c r="AO333" s="7">
        <f t="shared" si="324"/>
        <v>1.1293872065817189E-3</v>
      </c>
      <c r="AP333" s="7">
        <f t="shared" si="325"/>
        <v>1.7391714286082382E-3</v>
      </c>
      <c r="AQ333" s="7">
        <f t="shared" si="326"/>
        <v>1.2588819995234275E-3</v>
      </c>
      <c r="AR333" s="1">
        <f t="shared" si="346"/>
        <v>293114.68759221211</v>
      </c>
      <c r="AS333" s="1">
        <f t="shared" si="343"/>
        <v>321946.73095830623</v>
      </c>
      <c r="AT333" s="1">
        <f t="shared" si="344"/>
        <v>54992.332511459928</v>
      </c>
      <c r="AU333" s="1">
        <f t="shared" si="305"/>
        <v>58622.937518442428</v>
      </c>
      <c r="AV333" s="1">
        <f t="shared" si="306"/>
        <v>64389.34619166125</v>
      </c>
      <c r="AW333" s="1">
        <f t="shared" si="307"/>
        <v>10998.466502291987</v>
      </c>
      <c r="AX333" s="7">
        <f t="shared" si="351"/>
        <v>0.99</v>
      </c>
      <c r="AY333" s="7">
        <f t="shared" si="351"/>
        <v>0.99</v>
      </c>
      <c r="AZ333" s="7">
        <f t="shared" si="352"/>
        <v>0.99</v>
      </c>
      <c r="BA333">
        <f t="shared" si="347"/>
        <v>0.98999999999999988</v>
      </c>
      <c r="BB333">
        <f t="shared" si="348"/>
        <v>9.801E-2</v>
      </c>
      <c r="BC333">
        <f t="shared" si="348"/>
        <v>9.801E-2</v>
      </c>
      <c r="BD333">
        <f t="shared" si="348"/>
        <v>9.801E-2</v>
      </c>
      <c r="BE333">
        <f t="shared" si="349"/>
        <v>28728.17053091271</v>
      </c>
      <c r="BF333">
        <f t="shared" si="349"/>
        <v>31553.999101223595</v>
      </c>
      <c r="BG333">
        <f t="shared" si="349"/>
        <v>5389.7985094481874</v>
      </c>
      <c r="BH333">
        <f t="shared" si="327"/>
        <v>4091134.5854714736</v>
      </c>
      <c r="BI333">
        <f t="shared" ref="BI333:BJ346" si="353">2*BC$5*AY333*AS333/AA333*1000</f>
        <v>250351.88265500922</v>
      </c>
      <c r="BJ333">
        <f t="shared" si="353"/>
        <v>472927.60309634265</v>
      </c>
      <c r="BK333" s="7">
        <f t="shared" si="350"/>
        <v>3.1771176086868164E-2</v>
      </c>
    </row>
    <row r="334" spans="1:63">
      <c r="A334">
        <f t="shared" si="308"/>
        <v>2288</v>
      </c>
      <c r="B334" s="4">
        <f t="shared" si="328"/>
        <v>1286.5348412689243</v>
      </c>
      <c r="C334" s="4">
        <f t="shared" si="329"/>
        <v>3572.6095600651452</v>
      </c>
      <c r="D334" s="4">
        <f t="shared" si="330"/>
        <v>6809.6364329911821</v>
      </c>
      <c r="E334" s="11">
        <f t="shared" si="309"/>
        <v>6.2565654017615074E-9</v>
      </c>
      <c r="F334" s="11">
        <f t="shared" si="310"/>
        <v>1.2543034336442863E-8</v>
      </c>
      <c r="G334" s="11">
        <f t="shared" si="311"/>
        <v>2.7692878309833815E-8</v>
      </c>
      <c r="H334" s="4">
        <f t="shared" si="331"/>
        <v>293492.70592221612</v>
      </c>
      <c r="I334" s="4">
        <f t="shared" si="332"/>
        <v>322659.0263221038</v>
      </c>
      <c r="J334" s="4">
        <f t="shared" si="333"/>
        <v>55080.414776744903</v>
      </c>
      <c r="K334" s="4">
        <f t="shared" si="299"/>
        <v>228126.51201326257</v>
      </c>
      <c r="L334" s="4">
        <f t="shared" si="300"/>
        <v>90314.662404984498</v>
      </c>
      <c r="M334" s="4">
        <f t="shared" si="301"/>
        <v>8088.598461717057</v>
      </c>
      <c r="N334" s="11">
        <f t="shared" si="312"/>
        <v>1.2896538786675293E-3</v>
      </c>
      <c r="O334" s="11">
        <f t="shared" si="313"/>
        <v>2.21245084413213E-3</v>
      </c>
      <c r="P334" s="11">
        <f t="shared" si="314"/>
        <v>1.6016912890801649E-3</v>
      </c>
      <c r="Q334" s="4">
        <f t="shared" si="315"/>
        <v>1266.6989294647803</v>
      </c>
      <c r="R334" s="4">
        <f t="shared" si="316"/>
        <v>4577.3044839382628</v>
      </c>
      <c r="S334" s="4">
        <f t="shared" si="317"/>
        <v>1081.6418822942587</v>
      </c>
      <c r="T334" s="4">
        <f t="shared" si="334"/>
        <v>4.3159468835334236</v>
      </c>
      <c r="U334" s="4">
        <f t="shared" si="335"/>
        <v>14.186196915405166</v>
      </c>
      <c r="V334" s="4">
        <f t="shared" si="336"/>
        <v>19.637504304904596</v>
      </c>
      <c r="W334" s="11">
        <f t="shared" si="318"/>
        <v>-1.219247815263802E-2</v>
      </c>
      <c r="X334" s="11">
        <f t="shared" si="319"/>
        <v>-1.3228699347321071E-2</v>
      </c>
      <c r="Y334" s="11">
        <f t="shared" si="320"/>
        <v>-1.2203590333800474E-2</v>
      </c>
      <c r="Z334" s="4">
        <f t="shared" si="345"/>
        <v>13.990354942292411</v>
      </c>
      <c r="AA334" s="4">
        <f t="shared" si="337"/>
        <v>252.33451072506094</v>
      </c>
      <c r="AB334" s="4">
        <f t="shared" si="338"/>
        <v>22.798204001873156</v>
      </c>
      <c r="AC334" s="12">
        <f t="shared" si="339"/>
        <v>1.092414333043926</v>
      </c>
      <c r="AD334" s="12">
        <f t="shared" si="340"/>
        <v>5.451840701593305</v>
      </c>
      <c r="AE334" s="12">
        <f t="shared" si="341"/>
        <v>2.0853533055677791</v>
      </c>
      <c r="AF334" s="11">
        <f t="shared" si="321"/>
        <v>-2.9039671966837322E-3</v>
      </c>
      <c r="AG334" s="11">
        <f t="shared" si="322"/>
        <v>2.0567434751257441E-3</v>
      </c>
      <c r="AH334" s="11">
        <f t="shared" si="323"/>
        <v>8.257041531207765E-4</v>
      </c>
      <c r="AI334" s="1">
        <f t="shared" si="302"/>
        <v>581745.45835952403</v>
      </c>
      <c r="AJ334" s="1">
        <f t="shared" si="303"/>
        <v>630026.5721347247</v>
      </c>
      <c r="AK334" s="1">
        <f t="shared" si="304"/>
        <v>108257.28348552005</v>
      </c>
      <c r="AL334" s="16">
        <f t="shared" si="342"/>
        <v>74.458065344953837</v>
      </c>
      <c r="AM334" s="16">
        <f t="shared" si="342"/>
        <v>35.586221533215685</v>
      </c>
      <c r="AN334" s="16">
        <f t="shared" si="342"/>
        <v>5.1570924129400044</v>
      </c>
      <c r="AO334" s="7">
        <f t="shared" si="324"/>
        <v>1.1180933345159016E-3</v>
      </c>
      <c r="AP334" s="7">
        <f t="shared" si="325"/>
        <v>1.7217797143221558E-3</v>
      </c>
      <c r="AQ334" s="7">
        <f t="shared" si="326"/>
        <v>1.2462931795281932E-3</v>
      </c>
      <c r="AR334" s="1">
        <f t="shared" si="346"/>
        <v>293492.70592221612</v>
      </c>
      <c r="AS334" s="1">
        <f t="shared" si="343"/>
        <v>322659.0263221038</v>
      </c>
      <c r="AT334" s="1">
        <f t="shared" si="344"/>
        <v>55080.414776744903</v>
      </c>
      <c r="AU334" s="1">
        <f t="shared" si="305"/>
        <v>58698.541184443224</v>
      </c>
      <c r="AV334" s="1">
        <f t="shared" si="306"/>
        <v>64531.805264420764</v>
      </c>
      <c r="AW334" s="1">
        <f t="shared" si="307"/>
        <v>11016.082955348982</v>
      </c>
      <c r="AX334" s="7">
        <f t="shared" si="351"/>
        <v>0.99</v>
      </c>
      <c r="AY334" s="7">
        <f t="shared" si="351"/>
        <v>0.99</v>
      </c>
      <c r="AZ334" s="7">
        <f t="shared" si="352"/>
        <v>0.99</v>
      </c>
      <c r="BA334">
        <f t="shared" si="347"/>
        <v>0.99000000000000021</v>
      </c>
      <c r="BB334">
        <f t="shared" si="348"/>
        <v>9.801E-2</v>
      </c>
      <c r="BC334">
        <f t="shared" si="348"/>
        <v>9.801E-2</v>
      </c>
      <c r="BD334">
        <f t="shared" si="348"/>
        <v>9.801E-2</v>
      </c>
      <c r="BE334">
        <f t="shared" si="349"/>
        <v>28765.220107436402</v>
      </c>
      <c r="BF334">
        <f t="shared" si="349"/>
        <v>31623.811169829394</v>
      </c>
      <c r="BG334">
        <f t="shared" si="349"/>
        <v>5398.4314522687682</v>
      </c>
      <c r="BH334">
        <f t="shared" si="327"/>
        <v>4153687.0231168587</v>
      </c>
      <c r="BI334">
        <f t="shared" si="353"/>
        <v>253181.72701864826</v>
      </c>
      <c r="BJ334">
        <f t="shared" si="353"/>
        <v>478367.59969774081</v>
      </c>
      <c r="BK334" s="7">
        <f t="shared" si="350"/>
        <v>3.1758638122292931E-2</v>
      </c>
    </row>
    <row r="335" spans="1:63">
      <c r="A335">
        <f t="shared" si="308"/>
        <v>2289</v>
      </c>
      <c r="B335" s="4">
        <f t="shared" si="328"/>
        <v>1286.5348489157491</v>
      </c>
      <c r="C335" s="4">
        <f t="shared" si="329"/>
        <v>3572.6096026359419</v>
      </c>
      <c r="D335" s="4">
        <f t="shared" si="330"/>
        <v>6809.6366121406945</v>
      </c>
      <c r="E335" s="11">
        <f t="shared" si="309"/>
        <v>5.9437371316734321E-9</v>
      </c>
      <c r="F335" s="11">
        <f t="shared" si="310"/>
        <v>1.1915882619620719E-8</v>
      </c>
      <c r="G335" s="11">
        <f t="shared" si="311"/>
        <v>2.6308234394342123E-8</v>
      </c>
      <c r="H335" s="4">
        <f t="shared" si="331"/>
        <v>293870.48901254334</v>
      </c>
      <c r="I335" s="4">
        <f t="shared" si="332"/>
        <v>323365.76280040201</v>
      </c>
      <c r="J335" s="4">
        <f t="shared" si="333"/>
        <v>55167.756264296193</v>
      </c>
      <c r="K335" s="4">
        <f t="shared" si="299"/>
        <v>228420.15454164191</v>
      </c>
      <c r="L335" s="4">
        <f t="shared" si="300"/>
        <v>90512.482125619426</v>
      </c>
      <c r="M335" s="4">
        <f t="shared" si="301"/>
        <v>8101.4244087473435</v>
      </c>
      <c r="N335" s="11">
        <f t="shared" si="312"/>
        <v>1.2871915928924782E-3</v>
      </c>
      <c r="O335" s="11">
        <f t="shared" si="313"/>
        <v>2.1903389257866834E-3</v>
      </c>
      <c r="P335" s="11">
        <f t="shared" si="314"/>
        <v>1.5856822527402503E-3</v>
      </c>
      <c r="Q335" s="4">
        <f t="shared" si="315"/>
        <v>1252.8653424576039</v>
      </c>
      <c r="R335" s="4">
        <f t="shared" si="316"/>
        <v>4526.6459722930695</v>
      </c>
      <c r="S335" s="4">
        <f t="shared" si="317"/>
        <v>1070.1362054947942</v>
      </c>
      <c r="T335" s="4">
        <f t="shared" si="334"/>
        <v>4.2633247954479963</v>
      </c>
      <c r="U335" s="4">
        <f t="shared" si="335"/>
        <v>13.998531981529377</v>
      </c>
      <c r="V335" s="4">
        <f t="shared" si="336"/>
        <v>19.397856247189296</v>
      </c>
      <c r="W335" s="11">
        <f t="shared" si="318"/>
        <v>-1.219247815263802E-2</v>
      </c>
      <c r="X335" s="11">
        <f t="shared" si="319"/>
        <v>-1.3228699347321071E-2</v>
      </c>
      <c r="Y335" s="11">
        <f t="shared" si="320"/>
        <v>-1.2203590333800474E-2</v>
      </c>
      <c r="Z335" s="4">
        <f t="shared" si="345"/>
        <v>13.797416723584025</v>
      </c>
      <c r="AA335" s="4">
        <f t="shared" si="337"/>
        <v>250.06060377276873</v>
      </c>
      <c r="AB335" s="4">
        <f t="shared" si="338"/>
        <v>22.574679374911362</v>
      </c>
      <c r="AC335" s="12">
        <f t="shared" si="339"/>
        <v>1.0892419976555794</v>
      </c>
      <c r="AD335" s="12">
        <f t="shared" si="340"/>
        <v>5.4630537393837324</v>
      </c>
      <c r="AE335" s="12">
        <f t="shared" si="341"/>
        <v>2.0870751904529103</v>
      </c>
      <c r="AF335" s="11">
        <f t="shared" si="321"/>
        <v>-2.9039671966837322E-3</v>
      </c>
      <c r="AG335" s="11">
        <f t="shared" si="322"/>
        <v>2.0567434751257441E-3</v>
      </c>
      <c r="AH335" s="11">
        <f t="shared" si="323"/>
        <v>8.257041531207765E-4</v>
      </c>
      <c r="AI335" s="1">
        <f t="shared" si="302"/>
        <v>582269.45370801492</v>
      </c>
      <c r="AJ335" s="1">
        <f t="shared" si="303"/>
        <v>631555.7201856731</v>
      </c>
      <c r="AK335" s="1">
        <f t="shared" si="304"/>
        <v>108447.63809231704</v>
      </c>
      <c r="AL335" s="16">
        <f t="shared" si="342"/>
        <v>74.540483900851342</v>
      </c>
      <c r="AM335" s="16">
        <f t="shared" si="342"/>
        <v>35.646880451217498</v>
      </c>
      <c r="AN335" s="16">
        <f t="shared" si="342"/>
        <v>5.1634553895494433</v>
      </c>
      <c r="AO335" s="7">
        <f t="shared" si="324"/>
        <v>1.1069124011707427E-3</v>
      </c>
      <c r="AP335" s="7">
        <f t="shared" si="325"/>
        <v>1.7045619171789342E-3</v>
      </c>
      <c r="AQ335" s="7">
        <f t="shared" si="326"/>
        <v>1.2338302477329112E-3</v>
      </c>
      <c r="AR335" s="1">
        <f t="shared" si="346"/>
        <v>293870.48901254334</v>
      </c>
      <c r="AS335" s="1">
        <f t="shared" si="343"/>
        <v>323365.76280040201</v>
      </c>
      <c r="AT335" s="1">
        <f t="shared" si="344"/>
        <v>55167.756264296193</v>
      </c>
      <c r="AU335" s="1">
        <f t="shared" si="305"/>
        <v>58774.097802508673</v>
      </c>
      <c r="AV335" s="1">
        <f t="shared" si="306"/>
        <v>64673.152560080402</v>
      </c>
      <c r="AW335" s="1">
        <f t="shared" si="307"/>
        <v>11033.551252859239</v>
      </c>
      <c r="AX335" s="7">
        <f t="shared" si="351"/>
        <v>0.99</v>
      </c>
      <c r="AY335" s="7">
        <f t="shared" si="351"/>
        <v>0.99</v>
      </c>
      <c r="AZ335" s="7">
        <f t="shared" si="352"/>
        <v>0.99</v>
      </c>
      <c r="BA335">
        <f t="shared" si="347"/>
        <v>0.9900000000000001</v>
      </c>
      <c r="BB335">
        <f t="shared" si="348"/>
        <v>9.801E-2</v>
      </c>
      <c r="BC335">
        <f t="shared" si="348"/>
        <v>9.801E-2</v>
      </c>
      <c r="BD335">
        <f t="shared" si="348"/>
        <v>9.801E-2</v>
      </c>
      <c r="BE335">
        <f t="shared" si="349"/>
        <v>28802.246628119374</v>
      </c>
      <c r="BF335">
        <f t="shared" si="349"/>
        <v>31693.0784120674</v>
      </c>
      <c r="BG335">
        <f t="shared" si="349"/>
        <v>5406.9917914636699</v>
      </c>
      <c r="BH335">
        <f t="shared" si="327"/>
        <v>4217192.1012594495</v>
      </c>
      <c r="BI335">
        <f t="shared" si="353"/>
        <v>256043.61530159594</v>
      </c>
      <c r="BJ335">
        <f t="shared" si="353"/>
        <v>483870.24944727641</v>
      </c>
      <c r="BK335" s="7">
        <f t="shared" si="350"/>
        <v>3.1745816025473522E-2</v>
      </c>
    </row>
    <row r="336" spans="1:63">
      <c r="A336">
        <f t="shared" si="308"/>
        <v>2290</v>
      </c>
      <c r="B336" s="4">
        <f t="shared" si="328"/>
        <v>1286.534856180233</v>
      </c>
      <c r="C336" s="4">
        <f t="shared" si="329"/>
        <v>3572.6096430781986</v>
      </c>
      <c r="D336" s="4">
        <f t="shared" si="330"/>
        <v>6809.6367823327346</v>
      </c>
      <c r="E336" s="11">
        <f t="shared" si="309"/>
        <v>5.64655027508976E-9</v>
      </c>
      <c r="F336" s="11">
        <f t="shared" si="310"/>
        <v>1.1320088488639682E-8</v>
      </c>
      <c r="G336" s="11">
        <f t="shared" si="311"/>
        <v>2.4992822674625016E-8</v>
      </c>
      <c r="H336" s="4">
        <f t="shared" si="331"/>
        <v>294247.79549031274</v>
      </c>
      <c r="I336" s="4">
        <f t="shared" si="332"/>
        <v>324066.96825627919</v>
      </c>
      <c r="J336" s="4">
        <f t="shared" si="333"/>
        <v>55254.361812337724</v>
      </c>
      <c r="K336" s="4">
        <f t="shared" si="299"/>
        <v>228713.4266722821</v>
      </c>
      <c r="L336" s="4">
        <f t="shared" si="300"/>
        <v>90708.753721288056</v>
      </c>
      <c r="M336" s="4">
        <f t="shared" si="301"/>
        <v>8114.1422925364277</v>
      </c>
      <c r="N336" s="11">
        <f t="shared" si="312"/>
        <v>1.2839152973549428E-3</v>
      </c>
      <c r="O336" s="11">
        <f t="shared" si="313"/>
        <v>2.168447832380016E-3</v>
      </c>
      <c r="P336" s="11">
        <f t="shared" si="314"/>
        <v>1.5698330500193425E-3</v>
      </c>
      <c r="Q336" s="4">
        <f t="shared" si="315"/>
        <v>1239.1787766263851</v>
      </c>
      <c r="R336" s="4">
        <f t="shared" si="316"/>
        <v>4476.4503297847641</v>
      </c>
      <c r="S336" s="4">
        <f t="shared" si="317"/>
        <v>1058.7361620450151</v>
      </c>
      <c r="T336" s="4">
        <f t="shared" si="334"/>
        <v>4.2113443010218967</v>
      </c>
      <c r="U336" s="4">
        <f t="shared" si="335"/>
        <v>13.813349610641867</v>
      </c>
      <c r="V336" s="4">
        <f t="shared" si="336"/>
        <v>19.161132756194647</v>
      </c>
      <c r="W336" s="11">
        <f t="shared" si="318"/>
        <v>-1.219247815263802E-2</v>
      </c>
      <c r="X336" s="11">
        <f t="shared" si="319"/>
        <v>-1.3228699347321071E-2</v>
      </c>
      <c r="Y336" s="11">
        <f t="shared" si="320"/>
        <v>-1.2203590333800474E-2</v>
      </c>
      <c r="Z336" s="4">
        <f t="shared" si="345"/>
        <v>13.607105811931929</v>
      </c>
      <c r="AA336" s="4">
        <f t="shared" si="337"/>
        <v>247.80172053212129</v>
      </c>
      <c r="AB336" s="4">
        <f t="shared" si="338"/>
        <v>22.352988977357565</v>
      </c>
      <c r="AC336" s="12">
        <f t="shared" si="339"/>
        <v>1.0860788746251373</v>
      </c>
      <c r="AD336" s="12">
        <f t="shared" si="340"/>
        <v>5.4742898395164712</v>
      </c>
      <c r="AE336" s="12">
        <f t="shared" si="341"/>
        <v>2.0887984971055427</v>
      </c>
      <c r="AF336" s="11">
        <f t="shared" si="321"/>
        <v>-2.9039671966837322E-3</v>
      </c>
      <c r="AG336" s="11">
        <f t="shared" si="322"/>
        <v>2.0567434751257441E-3</v>
      </c>
      <c r="AH336" s="11">
        <f t="shared" si="323"/>
        <v>8.257041531207765E-4</v>
      </c>
      <c r="AI336" s="1">
        <f t="shared" si="302"/>
        <v>582816.60613972205</v>
      </c>
      <c r="AJ336" s="1">
        <f t="shared" si="303"/>
        <v>633073.30072718626</v>
      </c>
      <c r="AK336" s="1">
        <f t="shared" si="304"/>
        <v>108636.42553594457</v>
      </c>
      <c r="AL336" s="16">
        <f t="shared" si="342"/>
        <v>74.622168589010272</v>
      </c>
      <c r="AM336" s="16">
        <f t="shared" si="342"/>
        <v>35.707035142952044</v>
      </c>
      <c r="AN336" s="16">
        <f t="shared" si="342"/>
        <v>5.1697625087174641</v>
      </c>
      <c r="AO336" s="7">
        <f t="shared" si="324"/>
        <v>1.0958432771590353E-3</v>
      </c>
      <c r="AP336" s="7">
        <f t="shared" si="325"/>
        <v>1.6875162980071448E-3</v>
      </c>
      <c r="AQ336" s="7">
        <f t="shared" si="326"/>
        <v>1.221491945255582E-3</v>
      </c>
      <c r="AR336" s="1">
        <f t="shared" si="346"/>
        <v>294247.79549031274</v>
      </c>
      <c r="AS336" s="1">
        <f t="shared" si="343"/>
        <v>324066.96825627919</v>
      </c>
      <c r="AT336" s="1">
        <f t="shared" si="344"/>
        <v>55254.361812337724</v>
      </c>
      <c r="AU336" s="1">
        <f t="shared" si="305"/>
        <v>58849.559098062549</v>
      </c>
      <c r="AV336" s="1">
        <f t="shared" si="306"/>
        <v>64813.393651255843</v>
      </c>
      <c r="AW336" s="1">
        <f t="shared" si="307"/>
        <v>11050.872362467546</v>
      </c>
      <c r="AX336" s="7">
        <f t="shared" si="351"/>
        <v>0.99</v>
      </c>
      <c r="AY336" s="7">
        <f t="shared" si="351"/>
        <v>0.99</v>
      </c>
      <c r="AZ336" s="7">
        <f t="shared" si="352"/>
        <v>0.99</v>
      </c>
      <c r="BA336">
        <f t="shared" si="347"/>
        <v>0.9900000000000001</v>
      </c>
      <c r="BB336">
        <f t="shared" si="348"/>
        <v>9.801E-2</v>
      </c>
      <c r="BC336">
        <f t="shared" si="348"/>
        <v>9.801E-2</v>
      </c>
      <c r="BD336">
        <f t="shared" si="348"/>
        <v>9.801E-2</v>
      </c>
      <c r="BE336">
        <f t="shared" si="349"/>
        <v>28839.226436005552</v>
      </c>
      <c r="BF336">
        <f t="shared" si="349"/>
        <v>31761.803558797925</v>
      </c>
      <c r="BG336">
        <f t="shared" si="349"/>
        <v>5415.4800012272199</v>
      </c>
      <c r="BH336">
        <f t="shared" si="327"/>
        <v>4281664.6179081975</v>
      </c>
      <c r="BI336">
        <f t="shared" si="353"/>
        <v>258937.91042675934</v>
      </c>
      <c r="BJ336">
        <f t="shared" si="353"/>
        <v>489436.27404482232</v>
      </c>
      <c r="BK336" s="7">
        <f t="shared" si="350"/>
        <v>3.173274532824874E-2</v>
      </c>
    </row>
    <row r="337" spans="1:63">
      <c r="A337">
        <f t="shared" si="308"/>
        <v>2291</v>
      </c>
      <c r="B337" s="4">
        <f t="shared" si="328"/>
        <v>1286.5348630814926</v>
      </c>
      <c r="C337" s="4">
        <f t="shared" si="329"/>
        <v>3572.609681498343</v>
      </c>
      <c r="D337" s="4">
        <f t="shared" si="330"/>
        <v>6809.6369440151775</v>
      </c>
      <c r="E337" s="11">
        <f t="shared" si="309"/>
        <v>5.364222761335272E-9</v>
      </c>
      <c r="F337" s="11">
        <f t="shared" si="310"/>
        <v>1.0754084064207697E-8</v>
      </c>
      <c r="G337" s="11">
        <f t="shared" si="311"/>
        <v>2.3743181540893764E-8</v>
      </c>
      <c r="H337" s="4">
        <f t="shared" si="331"/>
        <v>294624.40478854039</v>
      </c>
      <c r="I337" s="4">
        <f t="shared" si="332"/>
        <v>324762.67073317425</v>
      </c>
      <c r="J337" s="4">
        <f t="shared" si="333"/>
        <v>55340.23625599721</v>
      </c>
      <c r="K337" s="4">
        <f t="shared" si="299"/>
        <v>229006.15695936885</v>
      </c>
      <c r="L337" s="4">
        <f t="shared" si="300"/>
        <v>90903.485039252773</v>
      </c>
      <c r="M337" s="4">
        <f t="shared" si="301"/>
        <v>8126.7528226500208</v>
      </c>
      <c r="N337" s="11">
        <f t="shared" si="312"/>
        <v>1.2798998788392524E-3</v>
      </c>
      <c r="O337" s="11">
        <f t="shared" si="313"/>
        <v>2.1467753659480948E-3</v>
      </c>
      <c r="P337" s="11">
        <f t="shared" si="314"/>
        <v>1.5541420964717556E-3</v>
      </c>
      <c r="Q337" s="4">
        <f t="shared" si="315"/>
        <v>1225.6368102334982</v>
      </c>
      <c r="R337" s="4">
        <f t="shared" si="316"/>
        <v>4426.7155682106622</v>
      </c>
      <c r="S337" s="4">
        <f t="shared" si="317"/>
        <v>1047.4411508497337</v>
      </c>
      <c r="T337" s="4">
        <f t="shared" si="334"/>
        <v>4.1599975776384506</v>
      </c>
      <c r="U337" s="4">
        <f t="shared" si="335"/>
        <v>13.63061696166325</v>
      </c>
      <c r="V337" s="4">
        <f t="shared" si="336"/>
        <v>18.927298141706483</v>
      </c>
      <c r="W337" s="11">
        <f t="shared" si="318"/>
        <v>-1.219247815263802E-2</v>
      </c>
      <c r="X337" s="11">
        <f t="shared" si="319"/>
        <v>-1.3228699347321071E-2</v>
      </c>
      <c r="Y337" s="11">
        <f t="shared" si="320"/>
        <v>-1.2203590333800474E-2</v>
      </c>
      <c r="Z337" s="4">
        <f t="shared" si="345"/>
        <v>13.419375988579683</v>
      </c>
      <c r="AA337" s="4">
        <f t="shared" si="337"/>
        <v>245.55787851348362</v>
      </c>
      <c r="AB337" s="4">
        <f t="shared" si="338"/>
        <v>22.133125377019347</v>
      </c>
      <c r="AC337" s="12">
        <f t="shared" si="339"/>
        <v>1.0829249372002148</v>
      </c>
      <c r="AD337" s="12">
        <f t="shared" si="340"/>
        <v>5.4855490494248436</v>
      </c>
      <c r="AE337" s="12">
        <f t="shared" si="341"/>
        <v>2.0905232266996352</v>
      </c>
      <c r="AF337" s="11">
        <f t="shared" si="321"/>
        <v>-2.9039671966837322E-3</v>
      </c>
      <c r="AG337" s="11">
        <f t="shared" si="322"/>
        <v>2.0567434751257441E-3</v>
      </c>
      <c r="AH337" s="11">
        <f t="shared" si="323"/>
        <v>8.257041531207765E-4</v>
      </c>
      <c r="AI337" s="1">
        <f t="shared" si="302"/>
        <v>583384.50462381239</v>
      </c>
      <c r="AJ337" s="1">
        <f t="shared" si="303"/>
        <v>634579.36430572357</v>
      </c>
      <c r="AK337" s="1">
        <f t="shared" si="304"/>
        <v>108823.65534481766</v>
      </c>
      <c r="AL337" s="16">
        <f t="shared" si="342"/>
        <v>74.703125048767816</v>
      </c>
      <c r="AM337" s="16">
        <f t="shared" si="342"/>
        <v>35.766688784671722</v>
      </c>
      <c r="AN337" s="16">
        <f t="shared" si="342"/>
        <v>5.176014183748114</v>
      </c>
      <c r="AO337" s="7">
        <f t="shared" si="324"/>
        <v>1.0848848443874449E-3</v>
      </c>
      <c r="AP337" s="7">
        <f t="shared" si="325"/>
        <v>1.6706411350270733E-3</v>
      </c>
      <c r="AQ337" s="7">
        <f t="shared" si="326"/>
        <v>1.2092770258030263E-3</v>
      </c>
      <c r="AR337" s="1">
        <f t="shared" si="346"/>
        <v>294624.40478854039</v>
      </c>
      <c r="AS337" s="1">
        <f t="shared" si="343"/>
        <v>324762.67073317425</v>
      </c>
      <c r="AT337" s="1">
        <f t="shared" si="344"/>
        <v>55340.23625599721</v>
      </c>
      <c r="AU337" s="1">
        <f t="shared" si="305"/>
        <v>58924.880957708083</v>
      </c>
      <c r="AV337" s="1">
        <f t="shared" si="306"/>
        <v>64952.534146634855</v>
      </c>
      <c r="AW337" s="1">
        <f t="shared" si="307"/>
        <v>11068.047251199443</v>
      </c>
      <c r="AX337" s="7">
        <f t="shared" si="351"/>
        <v>0.99</v>
      </c>
      <c r="AY337" s="7">
        <f t="shared" si="351"/>
        <v>0.99</v>
      </c>
      <c r="AZ337" s="7">
        <f t="shared" si="352"/>
        <v>0.99</v>
      </c>
      <c r="BA337">
        <f t="shared" si="347"/>
        <v>0.99</v>
      </c>
      <c r="BB337">
        <f t="shared" si="348"/>
        <v>9.801E-2</v>
      </c>
      <c r="BC337">
        <f t="shared" si="348"/>
        <v>9.801E-2</v>
      </c>
      <c r="BD337">
        <f t="shared" si="348"/>
        <v>9.801E-2</v>
      </c>
      <c r="BE337">
        <f t="shared" si="349"/>
        <v>28876.137913324845</v>
      </c>
      <c r="BF337">
        <f t="shared" si="349"/>
        <v>31829.989358558407</v>
      </c>
      <c r="BG337">
        <f t="shared" si="349"/>
        <v>5423.8965554502865</v>
      </c>
      <c r="BH337">
        <f t="shared" si="327"/>
        <v>4347119.5827418873</v>
      </c>
      <c r="BI337">
        <f t="shared" si="353"/>
        <v>261864.97942739647</v>
      </c>
      <c r="BJ337">
        <f t="shared" si="353"/>
        <v>495066.40350324847</v>
      </c>
      <c r="BK337" s="7">
        <f t="shared" si="350"/>
        <v>3.1719458634891867E-2</v>
      </c>
    </row>
    <row r="338" spans="1:63">
      <c r="A338">
        <f t="shared" si="308"/>
        <v>2292</v>
      </c>
      <c r="B338" s="4">
        <f t="shared" si="328"/>
        <v>1286.5348696376893</v>
      </c>
      <c r="C338" s="4">
        <f t="shared" si="329"/>
        <v>3572.6097179974809</v>
      </c>
      <c r="D338" s="4">
        <f t="shared" si="330"/>
        <v>6809.6370976135013</v>
      </c>
      <c r="E338" s="11">
        <f t="shared" si="309"/>
        <v>5.0960116232685081E-9</v>
      </c>
      <c r="F338" s="11">
        <f t="shared" si="310"/>
        <v>1.0216379860997311E-8</v>
      </c>
      <c r="G338" s="11">
        <f t="shared" si="311"/>
        <v>2.2556022463849076E-8</v>
      </c>
      <c r="H338" s="4">
        <f t="shared" si="331"/>
        <v>295000.11553909717</v>
      </c>
      <c r="I338" s="4">
        <f t="shared" si="332"/>
        <v>325452.89844636386</v>
      </c>
      <c r="J338" s="4">
        <f t="shared" si="333"/>
        <v>55425.384426574004</v>
      </c>
      <c r="K338" s="4">
        <f t="shared" si="299"/>
        <v>229298.18888016173</v>
      </c>
      <c r="L338" s="4">
        <f t="shared" si="300"/>
        <v>91096.683974981381</v>
      </c>
      <c r="M338" s="4">
        <f t="shared" si="301"/>
        <v>8139.2567081141997</v>
      </c>
      <c r="N338" s="11">
        <f t="shared" si="312"/>
        <v>1.275214276639236E-3</v>
      </c>
      <c r="O338" s="11">
        <f t="shared" si="313"/>
        <v>2.1253193499146672E-3</v>
      </c>
      <c r="P338" s="11">
        <f t="shared" si="314"/>
        <v>1.5386078224661759E-3</v>
      </c>
      <c r="Q338" s="4">
        <f t="shared" si="315"/>
        <v>1212.2371597092724</v>
      </c>
      <c r="R338" s="4">
        <f t="shared" si="316"/>
        <v>4377.4396497970747</v>
      </c>
      <c r="S338" s="4">
        <f t="shared" si="317"/>
        <v>1036.2505653477649</v>
      </c>
      <c r="T338" s="4">
        <f t="shared" si="334"/>
        <v>4.1092768980580665</v>
      </c>
      <c r="U338" s="4">
        <f t="shared" si="335"/>
        <v>13.450301627958913</v>
      </c>
      <c r="V338" s="4">
        <f t="shared" si="336"/>
        <v>18.696317149059393</v>
      </c>
      <c r="W338" s="11">
        <f t="shared" si="318"/>
        <v>-1.219247815263802E-2</v>
      </c>
      <c r="X338" s="11">
        <f t="shared" si="319"/>
        <v>-1.3228699347321071E-2</v>
      </c>
      <c r="Y338" s="11">
        <f t="shared" si="320"/>
        <v>-1.2203590333800474E-2</v>
      </c>
      <c r="Z338" s="4">
        <f t="shared" si="345"/>
        <v>13.234183094699841</v>
      </c>
      <c r="AA338" s="4">
        <f t="shared" si="337"/>
        <v>243.32909207868582</v>
      </c>
      <c r="AB338" s="4">
        <f t="shared" si="338"/>
        <v>21.915080988814168</v>
      </c>
      <c r="AC338" s="12">
        <f t="shared" si="339"/>
        <v>1.0797801587061147</v>
      </c>
      <c r="AD338" s="12">
        <f t="shared" si="340"/>
        <v>5.4968314166397301</v>
      </c>
      <c r="AE338" s="12">
        <f t="shared" si="341"/>
        <v>2.0922493804101165</v>
      </c>
      <c r="AF338" s="11">
        <f t="shared" si="321"/>
        <v>-2.9039671966837322E-3</v>
      </c>
      <c r="AG338" s="11">
        <f t="shared" si="322"/>
        <v>2.0567434751257441E-3</v>
      </c>
      <c r="AH338" s="11">
        <f t="shared" si="323"/>
        <v>8.257041531207765E-4</v>
      </c>
      <c r="AI338" s="1">
        <f t="shared" si="302"/>
        <v>583970.93511913926</v>
      </c>
      <c r="AJ338" s="1">
        <f t="shared" si="303"/>
        <v>636073.96202178614</v>
      </c>
      <c r="AK338" s="1">
        <f t="shared" si="304"/>
        <v>109009.33706153533</v>
      </c>
      <c r="AL338" s="16">
        <f t="shared" si="342"/>
        <v>74.783358894079669</v>
      </c>
      <c r="AM338" s="16">
        <f t="shared" si="342"/>
        <v>35.82584455320363</v>
      </c>
      <c r="AN338" s="16">
        <f t="shared" si="342"/>
        <v>5.1822108264353748</v>
      </c>
      <c r="AO338" s="7">
        <f t="shared" si="324"/>
        <v>1.0740359959435703E-3</v>
      </c>
      <c r="AP338" s="7">
        <f t="shared" si="325"/>
        <v>1.6539347236768026E-3</v>
      </c>
      <c r="AQ338" s="7">
        <f t="shared" si="326"/>
        <v>1.197184255544996E-3</v>
      </c>
      <c r="AR338" s="1">
        <f t="shared" si="346"/>
        <v>295000.11553909717</v>
      </c>
      <c r="AS338" s="1">
        <f t="shared" si="343"/>
        <v>325452.89844636386</v>
      </c>
      <c r="AT338" s="1">
        <f t="shared" si="344"/>
        <v>55425.384426574004</v>
      </c>
      <c r="AU338" s="1">
        <f t="shared" si="305"/>
        <v>59000.023107819434</v>
      </c>
      <c r="AV338" s="1">
        <f t="shared" si="306"/>
        <v>65090.579689272774</v>
      </c>
      <c r="AW338" s="1">
        <f t="shared" si="307"/>
        <v>11085.076885314802</v>
      </c>
      <c r="AX338" s="7">
        <f t="shared" si="351"/>
        <v>0.99</v>
      </c>
      <c r="AY338" s="7">
        <f t="shared" si="351"/>
        <v>0.99</v>
      </c>
      <c r="AZ338" s="7">
        <f t="shared" si="352"/>
        <v>0.99</v>
      </c>
      <c r="BA338">
        <f t="shared" si="347"/>
        <v>0.98999999999999988</v>
      </c>
      <c r="BB338">
        <f t="shared" si="348"/>
        <v>9.801E-2</v>
      </c>
      <c r="BC338">
        <f t="shared" si="348"/>
        <v>9.801E-2</v>
      </c>
      <c r="BD338">
        <f t="shared" si="348"/>
        <v>9.801E-2</v>
      </c>
      <c r="BE338">
        <f t="shared" si="349"/>
        <v>28912.961323986914</v>
      </c>
      <c r="BF338">
        <f t="shared" si="349"/>
        <v>31897.638576728121</v>
      </c>
      <c r="BG338">
        <f t="shared" si="349"/>
        <v>5432.241927648518</v>
      </c>
      <c r="BH338">
        <f t="shared" si="327"/>
        <v>4413572.2211772846</v>
      </c>
      <c r="BI338">
        <f t="shared" si="353"/>
        <v>264825.19349368248</v>
      </c>
      <c r="BJ338">
        <f t="shared" si="353"/>
        <v>500761.37624419853</v>
      </c>
      <c r="BK338" s="7">
        <f t="shared" si="350"/>
        <v>3.1705985845941836E-2</v>
      </c>
    </row>
    <row r="339" spans="1:63">
      <c r="A339">
        <f t="shared" si="308"/>
        <v>2293</v>
      </c>
      <c r="B339" s="4">
        <f t="shared" si="328"/>
        <v>1286.5348758660762</v>
      </c>
      <c r="C339" s="4">
        <f t="shared" si="329"/>
        <v>3572.6097526716617</v>
      </c>
      <c r="D339" s="4">
        <f t="shared" si="330"/>
        <v>6809.6372435319126</v>
      </c>
      <c r="E339" s="11">
        <f t="shared" si="309"/>
        <v>4.8412110421050826E-9</v>
      </c>
      <c r="F339" s="11">
        <f t="shared" si="310"/>
        <v>9.7055608679474461E-9</v>
      </c>
      <c r="G339" s="11">
        <f t="shared" si="311"/>
        <v>2.1428221340656623E-8</v>
      </c>
      <c r="H339" s="4">
        <f t="shared" si="331"/>
        <v>295374.74408463453</v>
      </c>
      <c r="I339" s="4">
        <f t="shared" si="332"/>
        <v>326137.67977460055</v>
      </c>
      <c r="J339" s="4">
        <f t="shared" si="333"/>
        <v>55509.811150828675</v>
      </c>
      <c r="K339" s="4">
        <f t="shared" si="299"/>
        <v>229589.37967833373</v>
      </c>
      <c r="L339" s="4">
        <f t="shared" si="300"/>
        <v>91288.35846980178</v>
      </c>
      <c r="M339" s="4">
        <f t="shared" si="301"/>
        <v>8151.6546573100186</v>
      </c>
      <c r="N339" s="11">
        <f t="shared" si="312"/>
        <v>1.269921928272133E-3</v>
      </c>
      <c r="O339" s="11">
        <f t="shared" si="313"/>
        <v>2.1040776289182883E-3</v>
      </c>
      <c r="P339" s="11">
        <f t="shared" si="314"/>
        <v>1.5232286731365896E-3</v>
      </c>
      <c r="Q339" s="4">
        <f t="shared" si="315"/>
        <v>1198.9776673111412</v>
      </c>
      <c r="R339" s="4">
        <f t="shared" si="316"/>
        <v>4328.6204890335994</v>
      </c>
      <c r="S339" s="4">
        <f t="shared" si="317"/>
        <v>1025.1637937908706</v>
      </c>
      <c r="T339" s="4">
        <f t="shared" si="334"/>
        <v>4.0591746292553532</v>
      </c>
      <c r="U339" s="4">
        <f t="shared" si="335"/>
        <v>13.272371631591861</v>
      </c>
      <c r="V339" s="4">
        <f t="shared" si="336"/>
        <v>18.468154953821465</v>
      </c>
      <c r="W339" s="11">
        <f t="shared" si="318"/>
        <v>-1.219247815263802E-2</v>
      </c>
      <c r="X339" s="11">
        <f t="shared" si="319"/>
        <v>-1.3228699347321071E-2</v>
      </c>
      <c r="Y339" s="11">
        <f t="shared" si="320"/>
        <v>-1.2203590333800474E-2</v>
      </c>
      <c r="Z339" s="4">
        <f t="shared" si="345"/>
        <v>13.051484859048561</v>
      </c>
      <c r="AA339" s="4">
        <f t="shared" si="337"/>
        <v>241.11537251242228</v>
      </c>
      <c r="AB339" s="4">
        <f t="shared" si="338"/>
        <v>21.698848080167984</v>
      </c>
      <c r="AC339" s="12">
        <f t="shared" si="339"/>
        <v>1.0766445125456021</v>
      </c>
      <c r="AD339" s="12">
        <f t="shared" si="340"/>
        <v>5.5081369887897704</v>
      </c>
      <c r="AE339" s="12">
        <f t="shared" si="341"/>
        <v>2.0939769594128856</v>
      </c>
      <c r="AF339" s="11">
        <f t="shared" si="321"/>
        <v>-2.9039671966837322E-3</v>
      </c>
      <c r="AG339" s="11">
        <f t="shared" si="322"/>
        <v>2.0567434751257441E-3</v>
      </c>
      <c r="AH339" s="11">
        <f t="shared" si="323"/>
        <v>8.257041531207765E-4</v>
      </c>
      <c r="AI339" s="1">
        <f t="shared" si="302"/>
        <v>584573.86471504485</v>
      </c>
      <c r="AJ339" s="1">
        <f t="shared" si="303"/>
        <v>637557.14550888038</v>
      </c>
      <c r="AK339" s="1">
        <f t="shared" si="304"/>
        <v>109193.4802406966</v>
      </c>
      <c r="AL339" s="16">
        <f t="shared" ref="AL339:AN347" si="354">AL338*(1+AO339)</f>
        <v>74.862875713235979</v>
      </c>
      <c r="AM339" s="16">
        <f t="shared" si="354"/>
        <v>35.884505625432112</v>
      </c>
      <c r="AN339" s="16">
        <f t="shared" si="354"/>
        <v>5.1883528470335953</v>
      </c>
      <c r="AO339" s="7">
        <f t="shared" si="324"/>
        <v>1.0632956359841346E-3</v>
      </c>
      <c r="AP339" s="7">
        <f t="shared" si="325"/>
        <v>1.6373953764400346E-3</v>
      </c>
      <c r="AQ339" s="7">
        <f t="shared" si="326"/>
        <v>1.1852124129895459E-3</v>
      </c>
      <c r="AR339" s="1">
        <f t="shared" si="346"/>
        <v>295374.74408463453</v>
      </c>
      <c r="AS339" s="1">
        <f t="shared" si="343"/>
        <v>326137.67977460055</v>
      </c>
      <c r="AT339" s="1">
        <f t="shared" si="344"/>
        <v>55509.811150828675</v>
      </c>
      <c r="AU339" s="1">
        <f t="shared" si="305"/>
        <v>59074.94881692691</v>
      </c>
      <c r="AV339" s="1">
        <f t="shared" si="306"/>
        <v>65227.535954920109</v>
      </c>
      <c r="AW339" s="1">
        <f t="shared" si="307"/>
        <v>11101.962230165736</v>
      </c>
      <c r="AX339" s="7">
        <f t="shared" si="351"/>
        <v>0.99</v>
      </c>
      <c r="AY339" s="7">
        <f t="shared" si="351"/>
        <v>0.99</v>
      </c>
      <c r="AZ339" s="7">
        <f t="shared" si="352"/>
        <v>0.99</v>
      </c>
      <c r="BA339">
        <f t="shared" si="347"/>
        <v>0.98999999999999977</v>
      </c>
      <c r="BB339">
        <f t="shared" si="348"/>
        <v>9.801E-2</v>
      </c>
      <c r="BC339">
        <f t="shared" si="348"/>
        <v>9.801E-2</v>
      </c>
      <c r="BD339">
        <f t="shared" si="348"/>
        <v>9.801E-2</v>
      </c>
      <c r="BE339">
        <f t="shared" si="349"/>
        <v>28949.678667735028</v>
      </c>
      <c r="BF339">
        <f t="shared" si="349"/>
        <v>31964.753994708601</v>
      </c>
      <c r="BG339">
        <f t="shared" si="349"/>
        <v>5440.5165908927183</v>
      </c>
      <c r="BH339">
        <f t="shared" si="327"/>
        <v>4481037.9784650095</v>
      </c>
      <c r="BI339">
        <f t="shared" si="353"/>
        <v>267818.92801979679</v>
      </c>
      <c r="BJ339">
        <f t="shared" si="353"/>
        <v>506521.93919498555</v>
      </c>
      <c r="BK339" s="7">
        <f t="shared" si="350"/>
        <v>3.1692354366363612E-2</v>
      </c>
    </row>
    <row r="340" spans="1:63">
      <c r="A340">
        <f t="shared" si="308"/>
        <v>2294</v>
      </c>
      <c r="B340" s="4">
        <f t="shared" si="328"/>
        <v>1286.5348817830436</v>
      </c>
      <c r="C340" s="4">
        <f t="shared" si="329"/>
        <v>3572.6097856121337</v>
      </c>
      <c r="D340" s="4">
        <f t="shared" si="330"/>
        <v>6809.6373821544057</v>
      </c>
      <c r="E340" s="11">
        <f t="shared" si="309"/>
        <v>4.5991504899998285E-9</v>
      </c>
      <c r="F340" s="11">
        <f t="shared" si="310"/>
        <v>9.2202828245500737E-9</v>
      </c>
      <c r="G340" s="11">
        <f t="shared" si="311"/>
        <v>2.035681027362379E-8</v>
      </c>
      <c r="H340" s="4">
        <f t="shared" si="331"/>
        <v>295748.12310137693</v>
      </c>
      <c r="I340" s="4">
        <f t="shared" si="332"/>
        <v>326817.04325190844</v>
      </c>
      <c r="J340" s="4">
        <f t="shared" si="333"/>
        <v>55593.521250292128</v>
      </c>
      <c r="K340" s="4">
        <f t="shared" si="299"/>
        <v>229879.59929348482</v>
      </c>
      <c r="L340" s="4">
        <f t="shared" si="300"/>
        <v>91478.516508600835</v>
      </c>
      <c r="M340" s="4">
        <f t="shared" si="301"/>
        <v>8163.947377871049</v>
      </c>
      <c r="N340" s="11">
        <f t="shared" si="312"/>
        <v>1.2640811851041267E-3</v>
      </c>
      <c r="O340" s="11">
        <f t="shared" si="313"/>
        <v>2.0830480686313546E-3</v>
      </c>
      <c r="P340" s="11">
        <f t="shared" si="314"/>
        <v>1.5080031083023471E-3</v>
      </c>
      <c r="Q340" s="4">
        <f t="shared" si="315"/>
        <v>1185.8562898792895</v>
      </c>
      <c r="R340" s="4">
        <f t="shared" si="316"/>
        <v>4280.2559544720452</v>
      </c>
      <c r="S340" s="4">
        <f t="shared" si="317"/>
        <v>1014.1802195166661</v>
      </c>
      <c r="T340" s="4">
        <f t="shared" si="334"/>
        <v>4.0096832312704151</v>
      </c>
      <c r="U340" s="4">
        <f t="shared" si="335"/>
        <v>13.096795417651618</v>
      </c>
      <c r="V340" s="4">
        <f t="shared" si="336"/>
        <v>18.24277715654388</v>
      </c>
      <c r="W340" s="11">
        <f t="shared" si="318"/>
        <v>-1.219247815263802E-2</v>
      </c>
      <c r="X340" s="11">
        <f t="shared" si="319"/>
        <v>-1.3228699347321071E-2</v>
      </c>
      <c r="Y340" s="11">
        <f t="shared" si="320"/>
        <v>-1.2203590333800474E-2</v>
      </c>
      <c r="Z340" s="4">
        <f t="shared" si="345"/>
        <v>12.871240741233612</v>
      </c>
      <c r="AA340" s="4">
        <f t="shared" si="337"/>
        <v>238.9167280927625</v>
      </c>
      <c r="AB340" s="4">
        <f t="shared" si="338"/>
        <v>21.48441877631473</v>
      </c>
      <c r="AC340" s="12">
        <f t="shared" si="339"/>
        <v>1.0735179721986801</v>
      </c>
      <c r="AD340" s="12">
        <f t="shared" si="340"/>
        <v>5.5194658136015624</v>
      </c>
      <c r="AE340" s="12">
        <f t="shared" si="341"/>
        <v>2.0957059648848122</v>
      </c>
      <c r="AF340" s="11">
        <f t="shared" si="321"/>
        <v>-2.9039671966837322E-3</v>
      </c>
      <c r="AG340" s="11">
        <f t="shared" si="322"/>
        <v>2.0567434751257441E-3</v>
      </c>
      <c r="AH340" s="11">
        <f t="shared" si="323"/>
        <v>8.257041531207765E-4</v>
      </c>
      <c r="AI340" s="1">
        <f t="shared" si="302"/>
        <v>585191.42706046731</v>
      </c>
      <c r="AJ340" s="1">
        <f t="shared" si="303"/>
        <v>639028.96691291244</v>
      </c>
      <c r="AK340" s="1">
        <f t="shared" si="304"/>
        <v>109376.09444679269</v>
      </c>
      <c r="AL340" s="16">
        <f t="shared" si="354"/>
        <v>74.941681068588665</v>
      </c>
      <c r="AM340" s="16">
        <f t="shared" si="354"/>
        <v>35.942675177793063</v>
      </c>
      <c r="AN340" s="16">
        <f t="shared" si="354"/>
        <v>5.194440654228897</v>
      </c>
      <c r="AO340" s="7">
        <f t="shared" si="324"/>
        <v>1.0526626796242933E-3</v>
      </c>
      <c r="AP340" s="7">
        <f t="shared" si="325"/>
        <v>1.6210214226756341E-3</v>
      </c>
      <c r="AQ340" s="7">
        <f t="shared" si="326"/>
        <v>1.1733602888596504E-3</v>
      </c>
      <c r="AR340" s="1">
        <f t="shared" si="346"/>
        <v>295748.12310137693</v>
      </c>
      <c r="AS340" s="1">
        <f t="shared" si="343"/>
        <v>326817.04325190844</v>
      </c>
      <c r="AT340" s="1">
        <f t="shared" si="344"/>
        <v>55593.521250292128</v>
      </c>
      <c r="AU340" s="1">
        <f t="shared" si="305"/>
        <v>59149.62462027539</v>
      </c>
      <c r="AV340" s="1">
        <f t="shared" si="306"/>
        <v>65363.408650381694</v>
      </c>
      <c r="AW340" s="1">
        <f t="shared" si="307"/>
        <v>11118.704250058427</v>
      </c>
      <c r="AX340" s="7">
        <f t="shared" si="351"/>
        <v>0.99</v>
      </c>
      <c r="AY340" s="7">
        <f t="shared" si="351"/>
        <v>0.99</v>
      </c>
      <c r="AZ340" s="7">
        <f t="shared" si="352"/>
        <v>0.99</v>
      </c>
      <c r="BA340">
        <f t="shared" si="347"/>
        <v>0.98999999999999988</v>
      </c>
      <c r="BB340">
        <f t="shared" si="348"/>
        <v>9.801E-2</v>
      </c>
      <c r="BC340">
        <f t="shared" si="348"/>
        <v>9.801E-2</v>
      </c>
      <c r="BD340">
        <f t="shared" si="348"/>
        <v>9.801E-2</v>
      </c>
      <c r="BE340">
        <f t="shared" si="349"/>
        <v>28986.273545165954</v>
      </c>
      <c r="BF340">
        <f t="shared" si="349"/>
        <v>32031.338409119548</v>
      </c>
      <c r="BG340">
        <f t="shared" si="349"/>
        <v>5448.7210177411316</v>
      </c>
      <c r="BH340">
        <f t="shared" si="327"/>
        <v>4549532.5238132617</v>
      </c>
      <c r="BI340">
        <f t="shared" si="353"/>
        <v>270846.56265154225</v>
      </c>
      <c r="BJ340">
        <f t="shared" si="353"/>
        <v>512348.84788658848</v>
      </c>
      <c r="BK340" s="7">
        <f t="shared" si="350"/>
        <v>3.1678589298966359E-2</v>
      </c>
    </row>
    <row r="341" spans="1:63">
      <c r="A341">
        <f t="shared" si="308"/>
        <v>2295</v>
      </c>
      <c r="B341" s="4">
        <f t="shared" si="328"/>
        <v>1286.5348874041629</v>
      </c>
      <c r="C341" s="4">
        <f t="shared" si="329"/>
        <v>3572.6098169055826</v>
      </c>
      <c r="D341" s="4">
        <f t="shared" si="330"/>
        <v>6809.637513845777</v>
      </c>
      <c r="E341" s="11">
        <f t="shared" si="309"/>
        <v>4.3691929654998365E-9</v>
      </c>
      <c r="F341" s="11">
        <f t="shared" si="310"/>
        <v>8.7592686833225703E-9</v>
      </c>
      <c r="G341" s="11">
        <f t="shared" si="311"/>
        <v>1.93389697599426E-8</v>
      </c>
      <c r="H341" s="4">
        <f t="shared" si="331"/>
        <v>296120.10032509768</v>
      </c>
      <c r="I341" s="4">
        <f t="shared" si="332"/>
        <v>327491.01755954197</v>
      </c>
      <c r="J341" s="4">
        <f t="shared" si="333"/>
        <v>55676.519540594345</v>
      </c>
      <c r="K341" s="4">
        <f t="shared" si="299"/>
        <v>230168.72937085928</v>
      </c>
      <c r="L341" s="4">
        <f t="shared" si="300"/>
        <v>91667.166117569039</v>
      </c>
      <c r="M341" s="4">
        <f t="shared" si="301"/>
        <v>8176.1355765838334</v>
      </c>
      <c r="N341" s="11">
        <f t="shared" si="312"/>
        <v>1.2577456993272396E-3</v>
      </c>
      <c r="O341" s="11">
        <f t="shared" si="313"/>
        <v>2.0622285556026743E-3</v>
      </c>
      <c r="P341" s="11">
        <f t="shared" si="314"/>
        <v>1.4929296023908911E-3</v>
      </c>
      <c r="Q341" s="4">
        <f t="shared" si="315"/>
        <v>1172.8710885958487</v>
      </c>
      <c r="R341" s="4">
        <f t="shared" si="316"/>
        <v>4232.3438704903756</v>
      </c>
      <c r="S341" s="4">
        <f t="shared" si="317"/>
        <v>1003.2992212155694</v>
      </c>
      <c r="T341" s="4">
        <f t="shared" si="334"/>
        <v>3.9607952560741517</v>
      </c>
      <c r="U341" s="4">
        <f t="shared" si="335"/>
        <v>12.923541848658132</v>
      </c>
      <c r="V341" s="4">
        <f t="shared" si="336"/>
        <v>18.020149777574606</v>
      </c>
      <c r="W341" s="11">
        <f t="shared" si="318"/>
        <v>-1.219247815263802E-2</v>
      </c>
      <c r="X341" s="11">
        <f t="shared" si="319"/>
        <v>-1.3228699347321071E-2</v>
      </c>
      <c r="Y341" s="11">
        <f t="shared" si="320"/>
        <v>-1.2203590333800474E-2</v>
      </c>
      <c r="Z341" s="4">
        <f t="shared" si="345"/>
        <v>12.693411789230492</v>
      </c>
      <c r="AA341" s="4">
        <f t="shared" si="337"/>
        <v>236.7331641607698</v>
      </c>
      <c r="AB341" s="4">
        <f t="shared" si="338"/>
        <v>21.271785065496779</v>
      </c>
      <c r="AC341" s="12">
        <f t="shared" si="339"/>
        <v>1.0704005112223647</v>
      </c>
      <c r="AD341" s="12">
        <f t="shared" si="340"/>
        <v>5.5308179388998671</v>
      </c>
      <c r="AE341" s="12">
        <f t="shared" si="341"/>
        <v>2.0974363980037376</v>
      </c>
      <c r="AF341" s="11">
        <f t="shared" si="321"/>
        <v>-2.9039671966837322E-3</v>
      </c>
      <c r="AG341" s="11">
        <f t="shared" si="322"/>
        <v>2.0567434751257441E-3</v>
      </c>
      <c r="AH341" s="11">
        <f t="shared" si="323"/>
        <v>8.257041531207765E-4</v>
      </c>
      <c r="AI341" s="1">
        <f t="shared" si="302"/>
        <v>585821.90897469595</v>
      </c>
      <c r="AJ341" s="1">
        <f t="shared" si="303"/>
        <v>640489.47887200292</v>
      </c>
      <c r="AK341" s="1">
        <f t="shared" si="304"/>
        <v>109557.18925217184</v>
      </c>
      <c r="AL341" s="16">
        <f t="shared" si="354"/>
        <v>75.019780496289783</v>
      </c>
      <c r="AM341" s="16">
        <f t="shared" si="354"/>
        <v>36.000356385780023</v>
      </c>
      <c r="AN341" s="16">
        <f t="shared" si="354"/>
        <v>5.2004746551115426</v>
      </c>
      <c r="AO341" s="7">
        <f t="shared" si="324"/>
        <v>1.0421360528280502E-3</v>
      </c>
      <c r="AP341" s="7">
        <f t="shared" si="325"/>
        <v>1.6048112084488778E-3</v>
      </c>
      <c r="AQ341" s="7">
        <f t="shared" si="326"/>
        <v>1.1616266859710539E-3</v>
      </c>
      <c r="AR341" s="1">
        <f t="shared" si="346"/>
        <v>296120.10032509768</v>
      </c>
      <c r="AS341" s="1">
        <f t="shared" si="343"/>
        <v>327491.01755954197</v>
      </c>
      <c r="AT341" s="1">
        <f t="shared" si="344"/>
        <v>55676.519540594345</v>
      </c>
      <c r="AU341" s="1">
        <f t="shared" si="305"/>
        <v>59224.02006501954</v>
      </c>
      <c r="AV341" s="1">
        <f t="shared" si="306"/>
        <v>65498.203511908396</v>
      </c>
      <c r="AW341" s="1">
        <f t="shared" si="307"/>
        <v>11135.303908118869</v>
      </c>
      <c r="AX341" s="7">
        <f t="shared" si="351"/>
        <v>0.99</v>
      </c>
      <c r="AY341" s="7">
        <f t="shared" si="351"/>
        <v>0.99</v>
      </c>
      <c r="AZ341" s="7">
        <f t="shared" si="352"/>
        <v>0.99</v>
      </c>
      <c r="BA341">
        <f t="shared" si="347"/>
        <v>0.99</v>
      </c>
      <c r="BB341">
        <f t="shared" si="348"/>
        <v>9.801E-2</v>
      </c>
      <c r="BC341">
        <f t="shared" si="348"/>
        <v>9.801E-2</v>
      </c>
      <c r="BD341">
        <f t="shared" si="348"/>
        <v>9.801E-2</v>
      </c>
      <c r="BE341">
        <f t="shared" si="349"/>
        <v>29022.731032862823</v>
      </c>
      <c r="BF341">
        <f t="shared" si="349"/>
        <v>32097.394631010709</v>
      </c>
      <c r="BG341">
        <f t="shared" si="349"/>
        <v>5456.8556801736513</v>
      </c>
      <c r="BH341">
        <f t="shared" si="327"/>
        <v>4619071.7545391917</v>
      </c>
      <c r="BI341">
        <f t="shared" si="353"/>
        <v>273908.48133450834</v>
      </c>
      <c r="BJ341">
        <f t="shared" si="353"/>
        <v>518242.86655278067</v>
      </c>
      <c r="BK341" s="7">
        <f t="shared" si="350"/>
        <v>3.16647136238912E-2</v>
      </c>
    </row>
    <row r="342" spans="1:63">
      <c r="A342">
        <f t="shared" si="308"/>
        <v>2296</v>
      </c>
      <c r="B342" s="4">
        <f t="shared" si="328"/>
        <v>1286.534892744226</v>
      </c>
      <c r="C342" s="4">
        <f t="shared" si="329"/>
        <v>3572.6098466343592</v>
      </c>
      <c r="D342" s="4">
        <f t="shared" si="330"/>
        <v>6809.6376389525822</v>
      </c>
      <c r="E342" s="11">
        <f t="shared" si="309"/>
        <v>4.1507333172248447E-9</v>
      </c>
      <c r="F342" s="11">
        <f t="shared" si="310"/>
        <v>8.3213052491564406E-9</v>
      </c>
      <c r="G342" s="11">
        <f t="shared" si="311"/>
        <v>1.8372021271945471E-8</v>
      </c>
      <c r="H342" s="4">
        <f t="shared" si="331"/>
        <v>296490.53737304645</v>
      </c>
      <c r="I342" s="4">
        <f t="shared" si="332"/>
        <v>328159.63151809736</v>
      </c>
      <c r="J342" s="4">
        <f t="shared" si="333"/>
        <v>55758.810830812086</v>
      </c>
      <c r="K342" s="4">
        <f t="shared" si="299"/>
        <v>230456.66234564481</v>
      </c>
      <c r="L342" s="4">
        <f t="shared" si="300"/>
        <v>91854.315361988381</v>
      </c>
      <c r="M342" s="4">
        <f t="shared" si="301"/>
        <v>8188.219959291192</v>
      </c>
      <c r="N342" s="11">
        <f t="shared" si="312"/>
        <v>1.2509647838461202E-3</v>
      </c>
      <c r="O342" s="11">
        <f t="shared" si="313"/>
        <v>2.0416169970751685E-3</v>
      </c>
      <c r="P342" s="11">
        <f t="shared" si="314"/>
        <v>1.478006644357599E-3</v>
      </c>
      <c r="Q342" s="4">
        <f t="shared" si="315"/>
        <v>1160.0202196620307</v>
      </c>
      <c r="R342" s="4">
        <f t="shared" si="316"/>
        <v>4184.8820190218566</v>
      </c>
      <c r="S342" s="4">
        <f t="shared" si="317"/>
        <v>992.52017319185973</v>
      </c>
      <c r="T342" s="4">
        <f t="shared" si="334"/>
        <v>3.9125033464473953</v>
      </c>
      <c r="U342" s="4">
        <f t="shared" si="335"/>
        <v>12.752580199039713</v>
      </c>
      <c r="V342" s="4">
        <f t="shared" si="336"/>
        <v>17.800239251935359</v>
      </c>
      <c r="W342" s="11">
        <f t="shared" si="318"/>
        <v>-1.219247815263802E-2</v>
      </c>
      <c r="X342" s="11">
        <f t="shared" si="319"/>
        <v>-1.3228699347321071E-2</v>
      </c>
      <c r="Y342" s="11">
        <f t="shared" si="320"/>
        <v>-1.2203590333800474E-2</v>
      </c>
      <c r="Z342" s="4">
        <f t="shared" si="345"/>
        <v>12.517960509891227</v>
      </c>
      <c r="AA342" s="4">
        <f t="shared" si="337"/>
        <v>234.56468318922811</v>
      </c>
      <c r="AB342" s="4">
        <f t="shared" si="338"/>
        <v>21.060938804067497</v>
      </c>
      <c r="AC342" s="12">
        <f t="shared" si="339"/>
        <v>1.0672921032504614</v>
      </c>
      <c r="AD342" s="12">
        <f t="shared" si="340"/>
        <v>5.5421934126078076</v>
      </c>
      <c r="AE342" s="12">
        <f t="shared" si="341"/>
        <v>2.0991682599484758</v>
      </c>
      <c r="AF342" s="11">
        <f t="shared" si="321"/>
        <v>-2.9039671966837322E-3</v>
      </c>
      <c r="AG342" s="11">
        <f t="shared" si="322"/>
        <v>2.0567434751257441E-3</v>
      </c>
      <c r="AH342" s="11">
        <f t="shared" si="323"/>
        <v>8.257041531207765E-4</v>
      </c>
      <c r="AI342" s="1">
        <f t="shared" si="302"/>
        <v>586463.73814224591</v>
      </c>
      <c r="AJ342" s="1">
        <f t="shared" si="303"/>
        <v>641938.73449671105</v>
      </c>
      <c r="AK342" s="1">
        <f t="shared" si="304"/>
        <v>109736.77423507354</v>
      </c>
      <c r="AL342" s="16">
        <f t="shared" si="354"/>
        <v>75.097179506040916</v>
      </c>
      <c r="AM342" s="16">
        <f t="shared" si="354"/>
        <v>36.057552423461722</v>
      </c>
      <c r="AN342" s="16">
        <f t="shared" si="354"/>
        <v>5.2064552551492449</v>
      </c>
      <c r="AO342" s="7">
        <f t="shared" si="324"/>
        <v>1.0317146922997698E-3</v>
      </c>
      <c r="AP342" s="7">
        <f t="shared" si="325"/>
        <v>1.5887630963643889E-3</v>
      </c>
      <c r="AQ342" s="7">
        <f t="shared" si="326"/>
        <v>1.1500104191113432E-3</v>
      </c>
      <c r="AR342" s="1">
        <f t="shared" si="346"/>
        <v>296490.53737304645</v>
      </c>
      <c r="AS342" s="1">
        <f t="shared" si="343"/>
        <v>328159.63151809736</v>
      </c>
      <c r="AT342" s="1">
        <f t="shared" si="344"/>
        <v>55758.810830812086</v>
      </c>
      <c r="AU342" s="1">
        <f t="shared" si="305"/>
        <v>59298.107474609293</v>
      </c>
      <c r="AV342" s="1">
        <f t="shared" si="306"/>
        <v>65631.926303619475</v>
      </c>
      <c r="AW342" s="1">
        <f t="shared" si="307"/>
        <v>11151.762166162418</v>
      </c>
      <c r="AX342" s="7">
        <f t="shared" si="351"/>
        <v>0.99</v>
      </c>
      <c r="AY342" s="7">
        <f t="shared" si="351"/>
        <v>0.99</v>
      </c>
      <c r="AZ342" s="7">
        <f t="shared" si="352"/>
        <v>0.99</v>
      </c>
      <c r="BA342">
        <f t="shared" si="347"/>
        <v>0.99</v>
      </c>
      <c r="BB342">
        <f t="shared" si="348"/>
        <v>9.801E-2</v>
      </c>
      <c r="BC342">
        <f t="shared" si="348"/>
        <v>9.801E-2</v>
      </c>
      <c r="BD342">
        <f t="shared" si="348"/>
        <v>9.801E-2</v>
      </c>
      <c r="BE342">
        <f t="shared" si="349"/>
        <v>29059.037567932282</v>
      </c>
      <c r="BF342">
        <f t="shared" si="349"/>
        <v>32162.925485088723</v>
      </c>
      <c r="BG342">
        <f t="shared" si="349"/>
        <v>5464.9210495278921</v>
      </c>
      <c r="BH342">
        <f t="shared" si="327"/>
        <v>4689671.8002486574</v>
      </c>
      <c r="BI342">
        <f t="shared" si="353"/>
        <v>277005.07236277394</v>
      </c>
      <c r="BJ342">
        <f t="shared" si="353"/>
        <v>524204.76823039778</v>
      </c>
      <c r="BK342" s="7">
        <f t="shared" si="350"/>
        <v>3.1650748365006337E-2</v>
      </c>
    </row>
    <row r="343" spans="1:63">
      <c r="A343">
        <f t="shared" si="308"/>
        <v>2297</v>
      </c>
      <c r="B343" s="4">
        <f t="shared" si="328"/>
        <v>1286.534897817286</v>
      </c>
      <c r="C343" s="4">
        <f t="shared" si="329"/>
        <v>3572.6098748766976</v>
      </c>
      <c r="D343" s="4">
        <f t="shared" si="330"/>
        <v>6809.6377578040501</v>
      </c>
      <c r="E343" s="11">
        <f t="shared" si="309"/>
        <v>3.9431966513636022E-9</v>
      </c>
      <c r="F343" s="11">
        <f t="shared" si="310"/>
        <v>7.9052399866986188E-9</v>
      </c>
      <c r="G343" s="11">
        <f t="shared" si="311"/>
        <v>1.7453420208348197E-8</v>
      </c>
      <c r="H343" s="4">
        <f t="shared" si="331"/>
        <v>296859.30865502037</v>
      </c>
      <c r="I343" s="4">
        <f t="shared" si="332"/>
        <v>328822.91407978063</v>
      </c>
      <c r="J343" s="4">
        <f t="shared" si="333"/>
        <v>55840.399922835182</v>
      </c>
      <c r="K343" s="4">
        <f t="shared" si="299"/>
        <v>230743.30059656134</v>
      </c>
      <c r="L343" s="4">
        <f t="shared" si="300"/>
        <v>92039.972344063848</v>
      </c>
      <c r="M343" s="4">
        <f t="shared" si="301"/>
        <v>8200.2012307982768</v>
      </c>
      <c r="N343" s="11">
        <f t="shared" si="312"/>
        <v>1.2437837465797408E-3</v>
      </c>
      <c r="O343" s="11">
        <f t="shared" si="313"/>
        <v>2.0212113208162297E-3</v>
      </c>
      <c r="P343" s="11">
        <f t="shared" si="314"/>
        <v>1.4632327375976306E-3</v>
      </c>
      <c r="Q343" s="4">
        <f t="shared" si="315"/>
        <v>1147.3019258143706</v>
      </c>
      <c r="R343" s="4">
        <f t="shared" si="316"/>
        <v>4137.8681412498045</v>
      </c>
      <c r="S343" s="4">
        <f t="shared" si="317"/>
        <v>981.8424456189199</v>
      </c>
      <c r="T343" s="4">
        <f t="shared" si="334"/>
        <v>3.8648002348737123</v>
      </c>
      <c r="U343" s="4">
        <f t="shared" si="335"/>
        <v>12.583880149684017</v>
      </c>
      <c r="V343" s="4">
        <f t="shared" si="336"/>
        <v>17.583012424261106</v>
      </c>
      <c r="W343" s="11">
        <f t="shared" si="318"/>
        <v>-1.219247815263802E-2</v>
      </c>
      <c r="X343" s="11">
        <f t="shared" si="319"/>
        <v>-1.3228699347321071E-2</v>
      </c>
      <c r="Y343" s="11">
        <f t="shared" si="320"/>
        <v>-1.2203590333800474E-2</v>
      </c>
      <c r="Z343" s="4">
        <f t="shared" si="345"/>
        <v>12.344850751294526</v>
      </c>
      <c r="AA343" s="4">
        <f t="shared" si="337"/>
        <v>232.41128485046795</v>
      </c>
      <c r="AB343" s="4">
        <f t="shared" si="338"/>
        <v>20.8518717214966</v>
      </c>
      <c r="AC343" s="12">
        <f t="shared" si="339"/>
        <v>1.0641927219933425</v>
      </c>
      <c r="AD343" s="12">
        <f t="shared" si="340"/>
        <v>5.5535922827470738</v>
      </c>
      <c r="AE343" s="12">
        <f t="shared" si="341"/>
        <v>2.1009015518988146</v>
      </c>
      <c r="AF343" s="11">
        <f t="shared" si="321"/>
        <v>-2.9039671966837322E-3</v>
      </c>
      <c r="AG343" s="11">
        <f t="shared" si="322"/>
        <v>2.0567434751257441E-3</v>
      </c>
      <c r="AH343" s="11">
        <f t="shared" si="323"/>
        <v>8.257041531207765E-4</v>
      </c>
      <c r="AI343" s="1">
        <f t="shared" si="302"/>
        <v>587115.47180263058</v>
      </c>
      <c r="AJ343" s="1">
        <f t="shared" si="303"/>
        <v>643376.78735065949</v>
      </c>
      <c r="AK343" s="1">
        <f t="shared" si="304"/>
        <v>109914.8589777286</v>
      </c>
      <c r="AL343" s="16">
        <f t="shared" si="354"/>
        <v>75.173883580853101</v>
      </c>
      <c r="AM343" s="16">
        <f t="shared" si="354"/>
        <v>36.114266463010985</v>
      </c>
      <c r="AN343" s="16">
        <f t="shared" si="354"/>
        <v>5.2123828581614031</v>
      </c>
      <c r="AO343" s="7">
        <f t="shared" si="324"/>
        <v>1.021397545376772E-3</v>
      </c>
      <c r="AP343" s="7">
        <f t="shared" si="325"/>
        <v>1.5728754654007449E-3</v>
      </c>
      <c r="AQ343" s="7">
        <f t="shared" si="326"/>
        <v>1.1385103149202298E-3</v>
      </c>
      <c r="AR343" s="1">
        <f t="shared" si="346"/>
        <v>296859.30865502037</v>
      </c>
      <c r="AS343" s="1">
        <f t="shared" si="343"/>
        <v>328822.91407978063</v>
      </c>
      <c r="AT343" s="1">
        <f t="shared" si="344"/>
        <v>55840.399922835182</v>
      </c>
      <c r="AU343" s="1">
        <f t="shared" si="305"/>
        <v>59371.861731004079</v>
      </c>
      <c r="AV343" s="1">
        <f t="shared" si="306"/>
        <v>65764.582815956135</v>
      </c>
      <c r="AW343" s="1">
        <f t="shared" si="307"/>
        <v>11168.079984567037</v>
      </c>
      <c r="AX343" s="7">
        <f t="shared" si="351"/>
        <v>0.99</v>
      </c>
      <c r="AY343" s="7">
        <f t="shared" si="351"/>
        <v>0.99</v>
      </c>
      <c r="AZ343" s="7">
        <f t="shared" si="352"/>
        <v>0.99</v>
      </c>
      <c r="BA343">
        <f t="shared" si="347"/>
        <v>0.99</v>
      </c>
      <c r="BB343">
        <f t="shared" si="348"/>
        <v>9.801E-2</v>
      </c>
      <c r="BC343">
        <f t="shared" si="348"/>
        <v>9.801E-2</v>
      </c>
      <c r="BD343">
        <f t="shared" si="348"/>
        <v>9.801E-2</v>
      </c>
      <c r="BE343">
        <f t="shared" si="349"/>
        <v>29095.180841278547</v>
      </c>
      <c r="BF343">
        <f t="shared" si="349"/>
        <v>32227.9338089593</v>
      </c>
      <c r="BG343">
        <f t="shared" si="349"/>
        <v>5472.9175964370761</v>
      </c>
      <c r="BH343">
        <f t="shared" si="327"/>
        <v>4761349.0270451708</v>
      </c>
      <c r="BI343">
        <f t="shared" si="353"/>
        <v>280136.72842816554</v>
      </c>
      <c r="BJ343">
        <f t="shared" si="353"/>
        <v>530235.33486076025</v>
      </c>
      <c r="BK343" s="7">
        <f t="shared" si="350"/>
        <v>3.163671274405197E-2</v>
      </c>
    </row>
    <row r="344" spans="1:63">
      <c r="A344">
        <f t="shared" si="308"/>
        <v>2298</v>
      </c>
      <c r="B344" s="4">
        <f t="shared" si="328"/>
        <v>1286.5349026366932</v>
      </c>
      <c r="C344" s="4">
        <f t="shared" si="329"/>
        <v>3572.6099017069191</v>
      </c>
      <c r="D344" s="4">
        <f t="shared" si="330"/>
        <v>6809.6378707129461</v>
      </c>
      <c r="E344" s="11">
        <f t="shared" si="309"/>
        <v>3.7460368187954223E-9</v>
      </c>
      <c r="F344" s="11">
        <f t="shared" si="310"/>
        <v>7.5099779873636882E-9</v>
      </c>
      <c r="G344" s="11">
        <f t="shared" si="311"/>
        <v>1.6580749197930785E-8</v>
      </c>
      <c r="H344" s="4">
        <f t="shared" si="331"/>
        <v>297226.30036718823</v>
      </c>
      <c r="I344" s="4">
        <f t="shared" si="332"/>
        <v>329480.89432082418</v>
      </c>
      <c r="J344" s="4">
        <f t="shared" si="333"/>
        <v>55921.291610750661</v>
      </c>
      <c r="K344" s="4">
        <f t="shared" si="299"/>
        <v>231028.55566377315</v>
      </c>
      <c r="L344" s="4">
        <f t="shared" si="300"/>
        <v>92224.145200797051</v>
      </c>
      <c r="M344" s="4">
        <f t="shared" si="301"/>
        <v>8212.080094781295</v>
      </c>
      <c r="N344" s="11">
        <f t="shared" si="312"/>
        <v>1.2362442006954577E-3</v>
      </c>
      <c r="O344" s="11">
        <f t="shared" si="313"/>
        <v>2.0010094749347562E-3</v>
      </c>
      <c r="P344" s="11">
        <f t="shared" si="314"/>
        <v>1.448606399853114E-3</v>
      </c>
      <c r="Q344" s="4">
        <f t="shared" si="315"/>
        <v>1134.7145286075963</v>
      </c>
      <c r="R344" s="4">
        <f t="shared" si="316"/>
        <v>4091.2999392681786</v>
      </c>
      <c r="S344" s="4">
        <f t="shared" si="317"/>
        <v>971.26540478873073</v>
      </c>
      <c r="T344" s="4">
        <f t="shared" si="334"/>
        <v>3.8176787424457044</v>
      </c>
      <c r="U344" s="4">
        <f t="shared" si="335"/>
        <v>12.417411782561125</v>
      </c>
      <c r="V344" s="4">
        <f t="shared" si="336"/>
        <v>17.368436543801298</v>
      </c>
      <c r="W344" s="11">
        <f t="shared" si="318"/>
        <v>-1.219247815263802E-2</v>
      </c>
      <c r="X344" s="11">
        <f t="shared" si="319"/>
        <v>-1.3228699347321071E-2</v>
      </c>
      <c r="Y344" s="11">
        <f t="shared" si="320"/>
        <v>-1.2203590333800474E-2</v>
      </c>
      <c r="Z344" s="4">
        <f t="shared" si="345"/>
        <v>12.174047595881797</v>
      </c>
      <c r="AA344" s="4">
        <f t="shared" si="337"/>
        <v>230.27296608329334</v>
      </c>
      <c r="AB344" s="4">
        <f t="shared" si="338"/>
        <v>20.644575425279282</v>
      </c>
      <c r="AC344" s="12">
        <f t="shared" si="339"/>
        <v>1.0611023412377243</v>
      </c>
      <c r="AD344" s="12">
        <f t="shared" si="340"/>
        <v>5.5650145974381227</v>
      </c>
      <c r="AE344" s="12">
        <f t="shared" si="341"/>
        <v>2.1026362750355152</v>
      </c>
      <c r="AF344" s="11">
        <f t="shared" si="321"/>
        <v>-2.9039671966837322E-3</v>
      </c>
      <c r="AG344" s="11">
        <f t="shared" si="322"/>
        <v>2.0567434751257441E-3</v>
      </c>
      <c r="AH344" s="11">
        <f t="shared" si="323"/>
        <v>8.257041531207765E-4</v>
      </c>
      <c r="AI344" s="1">
        <f t="shared" si="302"/>
        <v>587775.78635337157</v>
      </c>
      <c r="AJ344" s="1">
        <f t="shared" si="303"/>
        <v>644803.69143154961</v>
      </c>
      <c r="AK344" s="1">
        <f t="shared" si="304"/>
        <v>110091.45306452278</v>
      </c>
      <c r="AL344" s="16">
        <f t="shared" si="354"/>
        <v>75.249898176817354</v>
      </c>
      <c r="AM344" s="16">
        <f t="shared" si="354"/>
        <v>36.170501674244889</v>
      </c>
      <c r="AN344" s="16">
        <f t="shared" si="354"/>
        <v>5.2182578662942403</v>
      </c>
      <c r="AO344" s="7">
        <f t="shared" si="324"/>
        <v>1.0111835699230043E-3</v>
      </c>
      <c r="AP344" s="7">
        <f t="shared" si="325"/>
        <v>1.5571467107467374E-3</v>
      </c>
      <c r="AQ344" s="7">
        <f t="shared" si="326"/>
        <v>1.1271252117710275E-3</v>
      </c>
      <c r="AR344" s="1">
        <f t="shared" si="346"/>
        <v>297226.30036718823</v>
      </c>
      <c r="AS344" s="1">
        <f t="shared" si="343"/>
        <v>329480.89432082418</v>
      </c>
      <c r="AT344" s="1">
        <f t="shared" si="344"/>
        <v>55921.291610750661</v>
      </c>
      <c r="AU344" s="1">
        <f t="shared" si="305"/>
        <v>59445.260073437646</v>
      </c>
      <c r="AV344" s="1">
        <f t="shared" si="306"/>
        <v>65896.178864164845</v>
      </c>
      <c r="AW344" s="1">
        <f t="shared" si="307"/>
        <v>11184.258322150134</v>
      </c>
      <c r="AX344" s="7">
        <f t="shared" si="351"/>
        <v>0.99</v>
      </c>
      <c r="AY344" s="7">
        <f t="shared" si="351"/>
        <v>0.99</v>
      </c>
      <c r="AZ344" s="7">
        <f t="shared" si="352"/>
        <v>0.99</v>
      </c>
      <c r="BA344">
        <f t="shared" si="347"/>
        <v>0.98999999999999977</v>
      </c>
      <c r="BB344">
        <f t="shared" si="348"/>
        <v>9.801E-2</v>
      </c>
      <c r="BC344">
        <f t="shared" si="348"/>
        <v>9.801E-2</v>
      </c>
      <c r="BD344">
        <f t="shared" si="348"/>
        <v>9.801E-2</v>
      </c>
      <c r="BE344">
        <f t="shared" si="349"/>
        <v>29131.14969898812</v>
      </c>
      <c r="BF344">
        <f t="shared" si="349"/>
        <v>32292.422452383977</v>
      </c>
      <c r="BG344">
        <f t="shared" si="349"/>
        <v>5480.845790769672</v>
      </c>
      <c r="BH344">
        <f t="shared" si="327"/>
        <v>4834120.0417691125</v>
      </c>
      <c r="BI344">
        <f t="shared" si="353"/>
        <v>283303.84667006839</v>
      </c>
      <c r="BJ344">
        <f t="shared" si="353"/>
        <v>536335.35739225999</v>
      </c>
      <c r="BK344" s="7">
        <f t="shared" si="350"/>
        <v>3.1622624323287524E-2</v>
      </c>
    </row>
    <row r="345" spans="1:63">
      <c r="A345">
        <f t="shared" si="308"/>
        <v>2299</v>
      </c>
      <c r="B345" s="4">
        <f t="shared" si="328"/>
        <v>1286.53490721513</v>
      </c>
      <c r="C345" s="4">
        <f t="shared" si="329"/>
        <v>3572.6099271956296</v>
      </c>
      <c r="D345" s="4">
        <f t="shared" si="330"/>
        <v>6809.6379779763984</v>
      </c>
      <c r="E345" s="11">
        <f t="shared" si="309"/>
        <v>3.5587349778556509E-9</v>
      </c>
      <c r="F345" s="11">
        <f t="shared" si="310"/>
        <v>7.1344790879955034E-9</v>
      </c>
      <c r="G345" s="11">
        <f t="shared" si="311"/>
        <v>1.5751711738034244E-8</v>
      </c>
      <c r="H345" s="4">
        <f t="shared" si="331"/>
        <v>297591.40956267586</v>
      </c>
      <c r="I345" s="4">
        <f t="shared" si="332"/>
        <v>330133.60143405851</v>
      </c>
      <c r="J345" s="4">
        <f t="shared" si="333"/>
        <v>56001.490680244708</v>
      </c>
      <c r="K345" s="4">
        <f t="shared" si="299"/>
        <v>231312.34752646601</v>
      </c>
      <c r="L345" s="4">
        <f t="shared" si="300"/>
        <v>92406.842101903225</v>
      </c>
      <c r="M345" s="4">
        <f t="shared" si="301"/>
        <v>8223.8572536988995</v>
      </c>
      <c r="N345" s="11">
        <f t="shared" si="312"/>
        <v>1.2283843522178373E-3</v>
      </c>
      <c r="O345" s="11">
        <f t="shared" si="313"/>
        <v>1.9810094277197265E-3</v>
      </c>
      <c r="P345" s="11">
        <f t="shared" si="314"/>
        <v>1.4341261631249935E-3</v>
      </c>
      <c r="Q345" s="4">
        <f t="shared" si="315"/>
        <v>1122.256421397532</v>
      </c>
      <c r="R345" s="4">
        <f t="shared" si="316"/>
        <v>4045.1750777084585</v>
      </c>
      <c r="S345" s="4">
        <f t="shared" si="317"/>
        <v>960.78841335570041</v>
      </c>
      <c r="T345" s="4">
        <f t="shared" si="334"/>
        <v>3.7711317777846447</v>
      </c>
      <c r="U345" s="4">
        <f t="shared" si="335"/>
        <v>12.253145575417742</v>
      </c>
      <c r="V345" s="4">
        <f t="shared" si="336"/>
        <v>17.156479259482136</v>
      </c>
      <c r="W345" s="11">
        <f t="shared" si="318"/>
        <v>-1.219247815263802E-2</v>
      </c>
      <c r="X345" s="11">
        <f t="shared" si="319"/>
        <v>-1.3228699347321071E-2</v>
      </c>
      <c r="Y345" s="11">
        <f t="shared" si="320"/>
        <v>-1.2203590333800474E-2</v>
      </c>
      <c r="Z345" s="4">
        <f t="shared" si="345"/>
        <v>12.005517263412539</v>
      </c>
      <c r="AA345" s="4">
        <f t="shared" si="337"/>
        <v>228.14972115900363</v>
      </c>
      <c r="AB345" s="4">
        <f t="shared" si="338"/>
        <v>20.439041405749855</v>
      </c>
      <c r="AC345" s="12">
        <f t="shared" si="339"/>
        <v>1.0580209348464455</v>
      </c>
      <c r="AD345" s="12">
        <f t="shared" si="340"/>
        <v>5.5764604049003834</v>
      </c>
      <c r="AE345" s="12">
        <f t="shared" si="341"/>
        <v>2.1043724305403146</v>
      </c>
      <c r="AF345" s="11">
        <f t="shared" si="321"/>
        <v>-2.9039671966837322E-3</v>
      </c>
      <c r="AG345" s="11">
        <f t="shared" si="322"/>
        <v>2.0567434751257441E-3</v>
      </c>
      <c r="AH345" s="11">
        <f t="shared" si="323"/>
        <v>8.257041531207765E-4</v>
      </c>
      <c r="AI345" s="1">
        <f t="shared" si="302"/>
        <v>588443.4677914721</v>
      </c>
      <c r="AJ345" s="1">
        <f t="shared" si="303"/>
        <v>646219.50115255953</v>
      </c>
      <c r="AK345" s="1">
        <f t="shared" si="304"/>
        <v>110266.56608022063</v>
      </c>
      <c r="AL345" s="16">
        <f t="shared" si="354"/>
        <v>75.32522872288537</v>
      </c>
      <c r="AM345" s="16">
        <f t="shared" si="354"/>
        <v>36.226261224175914</v>
      </c>
      <c r="AN345" s="16">
        <f t="shared" si="354"/>
        <v>5.2240806799968373</v>
      </c>
      <c r="AO345" s="7">
        <f t="shared" si="324"/>
        <v>1.0010717342237743E-3</v>
      </c>
      <c r="AP345" s="7">
        <f t="shared" si="325"/>
        <v>1.5415752436392701E-3</v>
      </c>
      <c r="AQ345" s="7">
        <f t="shared" si="326"/>
        <v>1.1158539596533171E-3</v>
      </c>
      <c r="AR345" s="1">
        <f t="shared" si="346"/>
        <v>297591.40956267586</v>
      </c>
      <c r="AS345" s="1">
        <f t="shared" si="343"/>
        <v>330133.60143405851</v>
      </c>
      <c r="AT345" s="1">
        <f t="shared" si="344"/>
        <v>56001.490680244708</v>
      </c>
      <c r="AU345" s="1">
        <f t="shared" si="305"/>
        <v>59518.281912535174</v>
      </c>
      <c r="AV345" s="1">
        <f t="shared" si="306"/>
        <v>66026.720286811702</v>
      </c>
      <c r="AW345" s="1">
        <f t="shared" si="307"/>
        <v>11200.298136048943</v>
      </c>
      <c r="AX345" s="7">
        <f t="shared" si="351"/>
        <v>0.99</v>
      </c>
      <c r="AY345" s="7">
        <f t="shared" si="351"/>
        <v>0.99</v>
      </c>
      <c r="AZ345" s="7">
        <f t="shared" si="352"/>
        <v>0.99</v>
      </c>
      <c r="BA345">
        <f t="shared" si="347"/>
        <v>0.99</v>
      </c>
      <c r="BB345">
        <f t="shared" si="348"/>
        <v>9.801E-2</v>
      </c>
      <c r="BC345">
        <f t="shared" si="348"/>
        <v>9.801E-2</v>
      </c>
      <c r="BD345">
        <f t="shared" si="348"/>
        <v>9.801E-2</v>
      </c>
      <c r="BE345">
        <f t="shared" si="349"/>
        <v>29166.934051237862</v>
      </c>
      <c r="BF345">
        <f t="shared" si="349"/>
        <v>32356.394276552073</v>
      </c>
      <c r="BG345">
        <f t="shared" si="349"/>
        <v>5488.7061015707841</v>
      </c>
      <c r="BH345">
        <f t="shared" si="327"/>
        <v>4908001.6962685268</v>
      </c>
      <c r="BI345">
        <f t="shared" si="353"/>
        <v>286506.82872580836</v>
      </c>
      <c r="BJ345">
        <f t="shared" si="353"/>
        <v>542505.63588413317</v>
      </c>
      <c r="BK345" s="7">
        <f t="shared" si="350"/>
        <v>3.1608499137432328E-2</v>
      </c>
    </row>
    <row r="346" spans="1:63">
      <c r="A346">
        <f t="shared" si="308"/>
        <v>2300</v>
      </c>
      <c r="B346" s="4">
        <f t="shared" si="328"/>
        <v>1286.534911564645</v>
      </c>
      <c r="C346" s="4">
        <f t="shared" si="329"/>
        <v>3572.6099514099046</v>
      </c>
      <c r="D346" s="4">
        <f t="shared" si="330"/>
        <v>6809.6380798766804</v>
      </c>
      <c r="E346" s="11">
        <f t="shared" si="309"/>
        <v>3.380798228962868E-9</v>
      </c>
      <c r="F346" s="11">
        <f t="shared" si="310"/>
        <v>6.7777551335957281E-9</v>
      </c>
      <c r="G346" s="11">
        <f t="shared" si="311"/>
        <v>1.496412615113253E-8</v>
      </c>
      <c r="H346" s="4">
        <f t="shared" si="331"/>
        <v>297954.54329331208</v>
      </c>
      <c r="I346" s="4">
        <f t="shared" si="332"/>
        <v>330781.06472162489</v>
      </c>
      <c r="J346" s="4">
        <f t="shared" si="333"/>
        <v>56081.001908021412</v>
      </c>
      <c r="K346" s="4">
        <f t="shared" si="299"/>
        <v>231594.60393573676</v>
      </c>
      <c r="L346" s="4">
        <f t="shared" si="300"/>
        <v>92588.071247767919</v>
      </c>
      <c r="M346" s="4">
        <f t="shared" si="301"/>
        <v>8235.5334087060637</v>
      </c>
      <c r="N346" s="11">
        <f t="shared" si="312"/>
        <v>1.2202392664681927E-3</v>
      </c>
      <c r="O346" s="11">
        <f t="shared" si="313"/>
        <v>1.9612091674428012E-3</v>
      </c>
      <c r="P346" s="11">
        <f t="shared" si="314"/>
        <v>1.4197905735673366E-3</v>
      </c>
      <c r="Q346" s="4">
        <f t="shared" si="315"/>
        <v>1109.9260629629352</v>
      </c>
      <c r="R346" s="4">
        <f t="shared" si="316"/>
        <v>3999.4911853329791</v>
      </c>
      <c r="S346" s="4">
        <f t="shared" si="317"/>
        <v>950.41083057489152</v>
      </c>
      <c r="T346" s="4">
        <f t="shared" si="334"/>
        <v>3.7251523359732865</v>
      </c>
      <c r="U346" s="4">
        <f t="shared" si="335"/>
        <v>12.091052396541583</v>
      </c>
      <c r="V346" s="4">
        <f t="shared" si="336"/>
        <v>16.947108615029073</v>
      </c>
      <c r="W346" s="11">
        <f t="shared" si="318"/>
        <v>-1.219247815263802E-2</v>
      </c>
      <c r="X346" s="11">
        <f t="shared" si="319"/>
        <v>-1.3228699347321071E-2</v>
      </c>
      <c r="Y346" s="11">
        <f t="shared" si="320"/>
        <v>-1.2203590333800474E-2</v>
      </c>
      <c r="Z346" s="4">
        <f t="shared" si="345"/>
        <v>11.839227022854885</v>
      </c>
      <c r="AA346" s="4">
        <f t="shared" si="337"/>
        <v>226.04154174651481</v>
      </c>
      <c r="AB346" s="4">
        <f t="shared" si="338"/>
        <v>20.235261040801134</v>
      </c>
      <c r="AC346" s="12">
        <f t="shared" si="339"/>
        <v>1.0549484767582469</v>
      </c>
      <c r="AD346" s="12">
        <f t="shared" si="340"/>
        <v>5.5879297534524595</v>
      </c>
      <c r="AE346" s="12">
        <f t="shared" si="341"/>
        <v>2.1061100195959246</v>
      </c>
      <c r="AF346" s="11">
        <f t="shared" si="321"/>
        <v>-2.9039671966837322E-3</v>
      </c>
      <c r="AG346" s="11">
        <f t="shared" si="322"/>
        <v>2.0567434751257441E-3</v>
      </c>
      <c r="AH346" s="11">
        <f t="shared" si="323"/>
        <v>8.257041531207765E-4</v>
      </c>
      <c r="AI346" s="1">
        <f t="shared" si="302"/>
        <v>589117.40292486013</v>
      </c>
      <c r="AJ346" s="1">
        <f t="shared" si="303"/>
        <v>647624.27132411534</v>
      </c>
      <c r="AK346" s="1">
        <f t="shared" si="304"/>
        <v>110440.2076082475</v>
      </c>
      <c r="AL346" s="16">
        <f t="shared" si="354"/>
        <v>75.399880620660312</v>
      </c>
      <c r="AM346" s="16">
        <f t="shared" si="354"/>
        <v>36.281548276573986</v>
      </c>
      <c r="AN346" s="16">
        <f t="shared" si="354"/>
        <v>5.2298516979980372</v>
      </c>
      <c r="AO346" s="7">
        <f t="shared" si="324"/>
        <v>9.9106101688153665E-4</v>
      </c>
      <c r="AP346" s="7">
        <f t="shared" si="325"/>
        <v>1.5261594912028774E-3</v>
      </c>
      <c r="AQ346" s="7">
        <f t="shared" si="326"/>
        <v>1.104695420056784E-3</v>
      </c>
      <c r="AR346" s="1">
        <f t="shared" si="346"/>
        <v>297954.54329331208</v>
      </c>
      <c r="AS346" s="1">
        <f t="shared" si="343"/>
        <v>330781.06472162489</v>
      </c>
      <c r="AT346" s="1">
        <f t="shared" si="344"/>
        <v>56081.001908021412</v>
      </c>
      <c r="AU346" s="1">
        <f t="shared" si="305"/>
        <v>59590.908658662418</v>
      </c>
      <c r="AV346" s="1">
        <f t="shared" si="306"/>
        <v>66156.212944324987</v>
      </c>
      <c r="AW346" s="1">
        <f t="shared" si="307"/>
        <v>11216.200381604283</v>
      </c>
      <c r="AX346" s="7">
        <f t="shared" si="351"/>
        <v>0.99</v>
      </c>
      <c r="AY346" s="7">
        <f t="shared" si="351"/>
        <v>0.99</v>
      </c>
      <c r="AZ346" s="7">
        <f t="shared" si="352"/>
        <v>0.99</v>
      </c>
      <c r="BA346">
        <f t="shared" si="347"/>
        <v>0.98999999999999988</v>
      </c>
      <c r="BB346">
        <f t="shared" si="348"/>
        <v>9.801E-2</v>
      </c>
      <c r="BC346">
        <f t="shared" si="348"/>
        <v>9.801E-2</v>
      </c>
      <c r="BD346">
        <f t="shared" si="348"/>
        <v>9.801E-2</v>
      </c>
      <c r="BE346">
        <f t="shared" si="349"/>
        <v>29202.524788177518</v>
      </c>
      <c r="BF346">
        <f t="shared" si="349"/>
        <v>32419.852153366457</v>
      </c>
      <c r="BG346">
        <f t="shared" si="349"/>
        <v>5496.4989970051784</v>
      </c>
      <c r="BH346">
        <f t="shared" si="327"/>
        <v>4983011.0917030014</v>
      </c>
      <c r="BI346">
        <f t="shared" si="353"/>
        <v>289746.08078159398</v>
      </c>
      <c r="BJ346">
        <f t="shared" si="353"/>
        <v>548746.97961141891</v>
      </c>
      <c r="BK346" s="7">
        <f t="shared" si="350"/>
        <v>3.1594351815587868E-2</v>
      </c>
    </row>
    <row r="347" spans="1:63">
      <c r="A347">
        <f t="shared" si="308"/>
        <v>2301</v>
      </c>
      <c r="B347" s="4">
        <f t="shared" ref="B347" si="355">B346*(1+E347)</f>
        <v>1286.5349156966843</v>
      </c>
      <c r="C347" s="4">
        <f t="shared" ref="C347" si="356">C346*(1+F347)</f>
        <v>3572.6099744134667</v>
      </c>
      <c r="D347" s="4">
        <f t="shared" ref="D347" si="357">D346*(1+G347)</f>
        <v>6809.6381766819486</v>
      </c>
      <c r="E347" s="11">
        <f t="shared" ref="E347" si="358">E346*$E$5</f>
        <v>3.2117583175147243E-9</v>
      </c>
      <c r="F347" s="11">
        <f t="shared" ref="F347" si="359">F346*$E$5</f>
        <v>6.4388673769159415E-9</v>
      </c>
      <c r="G347" s="11">
        <f t="shared" ref="G347" si="360">G346*$E$5</f>
        <v>1.4215919843575903E-8</v>
      </c>
      <c r="H347" s="4">
        <f t="shared" ref="H347" si="361">AR347</f>
        <v>298315.61781729694</v>
      </c>
      <c r="I347" s="4">
        <f t="shared" ref="I347" si="362">AS347</f>
        <v>331423.31358783942</v>
      </c>
      <c r="J347" s="4">
        <f t="shared" ref="J347" si="363">AT347</f>
        <v>56159.830061238601</v>
      </c>
      <c r="K347" s="4">
        <f t="shared" ref="K347" si="364">H347/B347*1000</f>
        <v>231875.25979872304</v>
      </c>
      <c r="L347" s="4">
        <f t="shared" ref="L347" si="365">I347/C347*1000</f>
        <v>92767.840867446168</v>
      </c>
      <c r="M347" s="4">
        <f t="shared" ref="M347" si="366">J347/D347*1000</f>
        <v>8247.1092595705177</v>
      </c>
      <c r="N347" s="11">
        <f t="shared" ref="N347" si="367">K347/K346-1</f>
        <v>1.2118411146753161E-3</v>
      </c>
      <c r="O347" s="11">
        <f t="shared" ref="O347" si="368">L347/L346-1</f>
        <v>1.9416067021980066E-3</v>
      </c>
      <c r="P347" s="11">
        <f t="shared" ref="P347" si="369">M347/M346-1</f>
        <v>1.4055981913954074E-3</v>
      </c>
      <c r="Q347" s="4">
        <f t="shared" ref="Q347" si="370">T347*H347/1000</f>
        <v>1097.7219717102178</v>
      </c>
      <c r="R347" s="4">
        <f t="shared" ref="R347" si="371">U347*I347/1000</f>
        <v>3954.2458565952516</v>
      </c>
      <c r="S347" s="4">
        <f t="shared" ref="S347" si="372">V347*J347/1000</f>
        <v>940.13201253473335</v>
      </c>
      <c r="T347" s="4">
        <f t="shared" ref="T347" si="373">T346*(1+W347)</f>
        <v>3.6797334975016835</v>
      </c>
      <c r="U347" s="4">
        <f t="shared" ref="U347" si="374">U346*(1+X347)</f>
        <v>11.931103499595029</v>
      </c>
      <c r="V347" s="4">
        <f t="shared" ref="V347" si="375">V346*(1+Y347)</f>
        <v>16.740293044148839</v>
      </c>
      <c r="W347" s="11">
        <f t="shared" ref="W347" si="376">T$5-1</f>
        <v>-1.219247815263802E-2</v>
      </c>
      <c r="X347" s="11">
        <f t="shared" ref="X347" si="377">U$5-1</f>
        <v>-1.3228699347321071E-2</v>
      </c>
      <c r="Y347" s="11">
        <f t="shared" ref="Y347" si="378">V$5-1</f>
        <v>-1.2203590333800474E-2</v>
      </c>
      <c r="Z347" s="4">
        <f t="shared" si="345"/>
        <v>11.675145112403111</v>
      </c>
      <c r="AA347" s="4">
        <f t="shared" si="337"/>
        <v>223.94841697657066</v>
      </c>
      <c r="AB347" s="4">
        <f t="shared" si="338"/>
        <v>20.033225600510132</v>
      </c>
      <c r="AC347" s="12">
        <f t="shared" ref="AC347" si="379">AC346*(1+AF347)</f>
        <v>1.0518849409875495</v>
      </c>
      <c r="AD347" s="12">
        <f t="shared" ref="AD347" si="380">AD346*(1+AG347)</f>
        <v>5.5994226915123342</v>
      </c>
      <c r="AE347" s="12">
        <f t="shared" ref="AE347" si="381">AE346*(1+AH347)</f>
        <v>2.1078490433860342</v>
      </c>
      <c r="AF347" s="11">
        <f t="shared" ref="AF347" si="382">AC$5-1</f>
        <v>-2.9039671966837322E-3</v>
      </c>
      <c r="AG347" s="11">
        <f t="shared" ref="AG347" si="383">AD$5-1</f>
        <v>2.0567434751257441E-3</v>
      </c>
      <c r="AH347" s="11">
        <f t="shared" ref="AH347" si="384">AE$5-1</f>
        <v>8.257041531207765E-4</v>
      </c>
      <c r="AI347" s="1">
        <f t="shared" ref="AI347" si="385">(1-$AI$5)*AI346+AU346</f>
        <v>589796.57129103655</v>
      </c>
      <c r="AJ347" s="1">
        <f t="shared" ref="AJ347" si="386">(1-$AI$5)*AJ346+AV346</f>
        <v>649018.05713602877</v>
      </c>
      <c r="AK347" s="1">
        <f t="shared" ref="AK347" si="387">(1-$AI$5)*AK346+AW346</f>
        <v>110612.38722902704</v>
      </c>
      <c r="AL347" s="16">
        <f t="shared" si="354"/>
        <v>75.473859244197371</v>
      </c>
      <c r="AM347" s="16">
        <f t="shared" si="354"/>
        <v>36.336365991539232</v>
      </c>
      <c r="AN347" s="16">
        <f t="shared" si="354"/>
        <v>5.235571317284208</v>
      </c>
      <c r="AO347" s="7">
        <f t="shared" ref="AO347" si="388">AO$5*AO346</f>
        <v>9.811504067127213E-4</v>
      </c>
      <c r="AP347" s="7">
        <f t="shared" ref="AP347" si="389">AP$5*AP346</f>
        <v>1.5108978962908486E-3</v>
      </c>
      <c r="AQ347" s="7">
        <f t="shared" ref="AQ347" si="390">AQ$5*AQ346</f>
        <v>1.0936484658562162E-3</v>
      </c>
      <c r="AR347" s="1">
        <f t="shared" si="346"/>
        <v>298315.61781729694</v>
      </c>
      <c r="AS347" s="1">
        <f t="shared" si="343"/>
        <v>331423.31358783942</v>
      </c>
      <c r="AT347" s="1">
        <f t="shared" si="344"/>
        <v>56159.830061238601</v>
      </c>
      <c r="AU347" s="1">
        <f t="shared" ref="AU347" si="391">$AU$5*AR347</f>
        <v>59663.12356345939</v>
      </c>
      <c r="AV347" s="1">
        <f t="shared" ref="AV347" si="392">$AU$5*AS347</f>
        <v>66284.662717567888</v>
      </c>
      <c r="AW347" s="1">
        <f t="shared" ref="AW347" si="393">$AU$5*AT347</f>
        <v>11231.966012247722</v>
      </c>
    </row>
    <row r="348" spans="1:63">
      <c r="A348" t="s">
        <v>49</v>
      </c>
      <c r="B348" s="4">
        <f>B347</f>
        <v>1286.5349156966843</v>
      </c>
      <c r="C348" s="4">
        <f>C347</f>
        <v>3572.6099744134667</v>
      </c>
      <c r="D348" s="4">
        <f>D347</f>
        <v>6809.6381766819486</v>
      </c>
      <c r="H348" s="4">
        <f t="shared" ref="H348" si="394">K348*B348/1000</f>
        <v>298315.61781729694</v>
      </c>
      <c r="I348" s="4">
        <f t="shared" ref="I348" si="395">L348*C348/1000</f>
        <v>331423.31358783942</v>
      </c>
      <c r="J348" s="4">
        <f t="shared" ref="J348" si="396">M348*D348/1000</f>
        <v>56159.830061238594</v>
      </c>
      <c r="K348" s="4">
        <f t="shared" ref="K348" si="397">K347</f>
        <v>231875.25979872304</v>
      </c>
      <c r="L348" s="4">
        <f t="shared" ref="L348" si="398">L347</f>
        <v>92767.840867446168</v>
      </c>
      <c r="M348" s="4">
        <f t="shared" ref="M348" si="399">M347</f>
        <v>8247.1092595705177</v>
      </c>
      <c r="T348" s="4">
        <f t="shared" ref="T348" si="400">T347</f>
        <v>3.6797334975016835</v>
      </c>
      <c r="U348" s="4">
        <f t="shared" ref="U348" si="401">U347</f>
        <v>11.931103499595029</v>
      </c>
      <c r="V348" s="4">
        <f t="shared" ref="V348" si="402">V347</f>
        <v>16.740293044148839</v>
      </c>
      <c r="AC348" s="12">
        <f t="shared" ref="AC348" si="403">AC347</f>
        <v>1.0518849409875495</v>
      </c>
      <c r="AD348" s="12">
        <f t="shared" ref="AD348" si="404">AD347</f>
        <v>5.5994226915123342</v>
      </c>
      <c r="AE348" s="12">
        <f t="shared" ref="AE348" si="405">AE347</f>
        <v>2.1078490433860342</v>
      </c>
      <c r="AX348" t="e">
        <f t="shared" ref="AX348" si="406">IF(AX347=0.99,0.99,MIN(0.99,$BH348*Z348/AR348/2/BB$5/1000))</f>
        <v>#DIV/0!</v>
      </c>
      <c r="AY348" t="e">
        <f t="shared" ref="AY348" si="407">IF(AY347=0.99,0.99,MIN(0.99,$BH348*AA348/AS348/2/BC$5/1000))</f>
        <v>#DIV/0!</v>
      </c>
      <c r="AZ348" t="e">
        <f t="shared" ref="AZ348" si="408">IF(AZ347=0.99,0.99,MIN(0.99,$BH348*AB348/AT348/2/BD$5/1000))</f>
        <v>#DIV/0!</v>
      </c>
      <c r="BH348">
        <f t="shared" ref="BH348" si="409">IF(AX347=0.99,2*BB$5*AX348*AR348/Z348*1000,BH347*(1+BK347))</f>
        <v>0</v>
      </c>
      <c r="BI348" t="e">
        <f t="shared" ref="BI348" si="410">2*BC$5*AY348*AS348/AA348*1000</f>
        <v>#DIV/0!</v>
      </c>
      <c r="BJ348" t="e">
        <f t="shared" ref="BJ348" si="411">2*BD$5*AZ348*AT348/AB348*1000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E5536-2927-4B0A-A594-061F0866D865}">
  <dimension ref="A1:BM306"/>
  <sheetViews>
    <sheetView workbookViewId="0">
      <pane xSplit="1" ySplit="5" topLeftCell="Q24" activePane="bottomRight" state="frozen"/>
      <selection pane="topRight" activeCell="B1" sqref="B1"/>
      <selection pane="bottomLeft" activeCell="A6" sqref="A6"/>
      <selection pane="bottomRight" activeCell="AE26" sqref="AE26"/>
    </sheetView>
  </sheetViews>
  <sheetFormatPr defaultRowHeight="14.5"/>
  <sheetData>
    <row r="1" spans="1:65">
      <c r="B1" t="s">
        <v>63</v>
      </c>
      <c r="J1" t="s">
        <v>68</v>
      </c>
      <c r="R1" t="s">
        <v>69</v>
      </c>
      <c r="Z1" t="s">
        <v>70</v>
      </c>
      <c r="AH1" t="s">
        <v>71</v>
      </c>
      <c r="AP1" t="s">
        <v>72</v>
      </c>
      <c r="AX1" t="s">
        <v>73</v>
      </c>
      <c r="BF1" t="s">
        <v>74</v>
      </c>
    </row>
    <row r="4" spans="1:65">
      <c r="B4" t="s">
        <v>64</v>
      </c>
      <c r="E4" t="s">
        <v>65</v>
      </c>
      <c r="F4" t="s">
        <v>66</v>
      </c>
      <c r="G4" t="s">
        <v>67</v>
      </c>
      <c r="J4" t="s">
        <v>64</v>
      </c>
      <c r="M4" t="s">
        <v>65</v>
      </c>
      <c r="N4" t="s">
        <v>66</v>
      </c>
      <c r="O4" t="s">
        <v>67</v>
      </c>
      <c r="R4" t="s">
        <v>64</v>
      </c>
      <c r="U4" t="s">
        <v>65</v>
      </c>
      <c r="V4" t="s">
        <v>66</v>
      </c>
      <c r="W4" t="s">
        <v>67</v>
      </c>
      <c r="Z4" t="s">
        <v>64</v>
      </c>
      <c r="AC4" t="s">
        <v>65</v>
      </c>
      <c r="AD4" t="s">
        <v>66</v>
      </c>
      <c r="AE4" t="s">
        <v>67</v>
      </c>
      <c r="AH4" t="s">
        <v>64</v>
      </c>
      <c r="AK4" t="s">
        <v>65</v>
      </c>
      <c r="AL4" t="s">
        <v>66</v>
      </c>
      <c r="AM4" t="s">
        <v>67</v>
      </c>
      <c r="AP4" t="s">
        <v>64</v>
      </c>
      <c r="AS4" t="s">
        <v>65</v>
      </c>
      <c r="AT4" t="s">
        <v>66</v>
      </c>
      <c r="AU4" t="s">
        <v>67</v>
      </c>
      <c r="AX4" t="s">
        <v>64</v>
      </c>
      <c r="BA4" t="s">
        <v>65</v>
      </c>
      <c r="BB4" t="s">
        <v>66</v>
      </c>
      <c r="BC4" t="s">
        <v>67</v>
      </c>
      <c r="BF4" t="s">
        <v>64</v>
      </c>
      <c r="BI4" t="s">
        <v>65</v>
      </c>
      <c r="BJ4" t="s">
        <v>66</v>
      </c>
      <c r="BK4" t="s">
        <v>67</v>
      </c>
    </row>
    <row r="5" spans="1:65">
      <c r="B5" t="s">
        <v>25</v>
      </c>
      <c r="C5" t="s">
        <v>26</v>
      </c>
      <c r="D5" t="s">
        <v>27</v>
      </c>
      <c r="G5" t="s">
        <v>25</v>
      </c>
      <c r="H5" t="s">
        <v>26</v>
      </c>
      <c r="I5" t="s">
        <v>27</v>
      </c>
      <c r="J5" t="s">
        <v>25</v>
      </c>
      <c r="K5" t="s">
        <v>26</v>
      </c>
      <c r="L5" t="s">
        <v>27</v>
      </c>
      <c r="O5" t="s">
        <v>25</v>
      </c>
      <c r="P5" t="s">
        <v>26</v>
      </c>
      <c r="Q5" t="s">
        <v>27</v>
      </c>
      <c r="R5" t="s">
        <v>25</v>
      </c>
      <c r="S5" t="s">
        <v>26</v>
      </c>
      <c r="T5" t="s">
        <v>27</v>
      </c>
      <c r="W5" t="s">
        <v>25</v>
      </c>
      <c r="X5" t="s">
        <v>26</v>
      </c>
      <c r="Y5" t="s">
        <v>27</v>
      </c>
      <c r="Z5" t="s">
        <v>25</v>
      </c>
      <c r="AA5" t="s">
        <v>26</v>
      </c>
      <c r="AB5" t="s">
        <v>27</v>
      </c>
      <c r="AE5" t="s">
        <v>25</v>
      </c>
      <c r="AF5" t="s">
        <v>26</v>
      </c>
      <c r="AG5" t="s">
        <v>27</v>
      </c>
      <c r="AH5" t="s">
        <v>25</v>
      </c>
      <c r="AI5" t="s">
        <v>26</v>
      </c>
      <c r="AJ5" t="s">
        <v>27</v>
      </c>
      <c r="AM5" t="s">
        <v>25</v>
      </c>
      <c r="AN5" t="s">
        <v>26</v>
      </c>
      <c r="AO5" t="s">
        <v>27</v>
      </c>
      <c r="AP5" t="s">
        <v>25</v>
      </c>
      <c r="AQ5" t="s">
        <v>26</v>
      </c>
      <c r="AR5" t="s">
        <v>27</v>
      </c>
      <c r="AU5" t="s">
        <v>25</v>
      </c>
      <c r="AV5" t="s">
        <v>26</v>
      </c>
      <c r="AW5" t="s">
        <v>27</v>
      </c>
      <c r="AX5" t="s">
        <v>25</v>
      </c>
      <c r="AY5" t="s">
        <v>26</v>
      </c>
      <c r="AZ5" t="s">
        <v>27</v>
      </c>
      <c r="BC5" t="s">
        <v>25</v>
      </c>
      <c r="BD5" t="s">
        <v>26</v>
      </c>
      <c r="BE5" t="s">
        <v>27</v>
      </c>
      <c r="BF5" t="s">
        <v>25</v>
      </c>
      <c r="BG5" t="s">
        <v>26</v>
      </c>
      <c r="BH5" t="s">
        <v>27</v>
      </c>
      <c r="BK5" t="s">
        <v>25</v>
      </c>
      <c r="BL5" t="s">
        <v>26</v>
      </c>
      <c r="BM5" t="s">
        <v>27</v>
      </c>
    </row>
    <row r="6" spans="1:65">
      <c r="A6">
        <v>2000</v>
      </c>
      <c r="B6" s="1">
        <f>economy!Z46</f>
        <v>12100.307928</v>
      </c>
      <c r="C6" s="1">
        <f>economy!AA46</f>
        <v>8503.7693329999984</v>
      </c>
      <c r="D6" s="1">
        <f>economy!AB46</f>
        <v>3003.9440609999983</v>
      </c>
      <c r="E6" s="1">
        <f>temperature!G156</f>
        <v>356.08206037649791</v>
      </c>
      <c r="F6" s="8">
        <f>temperature!I156</f>
        <v>0.72273813616516913</v>
      </c>
      <c r="G6">
        <f>economy!BE46</f>
        <v>0</v>
      </c>
      <c r="H6">
        <f>economy!BF46</f>
        <v>0</v>
      </c>
      <c r="I6">
        <f>economy!BG46</f>
        <v>0</v>
      </c>
      <c r="J6">
        <v>12100.307928</v>
      </c>
      <c r="K6">
        <v>8503.7693329999984</v>
      </c>
      <c r="L6">
        <v>3003.9440609999983</v>
      </c>
      <c r="M6">
        <v>356.08206037649791</v>
      </c>
      <c r="N6">
        <v>0.72273813616516913</v>
      </c>
      <c r="O6">
        <v>0</v>
      </c>
      <c r="P6">
        <v>0</v>
      </c>
      <c r="Q6">
        <v>0</v>
      </c>
      <c r="R6">
        <v>12100.307928</v>
      </c>
      <c r="S6">
        <v>8503.7693329999984</v>
      </c>
      <c r="T6">
        <v>3003.9440609999983</v>
      </c>
      <c r="U6">
        <v>356.08206037649791</v>
      </c>
      <c r="V6">
        <v>0.72273813616516913</v>
      </c>
      <c r="W6">
        <v>0</v>
      </c>
      <c r="X6">
        <v>0</v>
      </c>
      <c r="Y6">
        <v>0</v>
      </c>
      <c r="Z6">
        <v>12100.307928</v>
      </c>
      <c r="AA6">
        <v>8503.7693329999984</v>
      </c>
      <c r="AB6">
        <v>3003.9440609999983</v>
      </c>
      <c r="AC6">
        <v>356.08206037649791</v>
      </c>
      <c r="AD6">
        <v>0.72273813616516913</v>
      </c>
      <c r="AE6">
        <v>0</v>
      </c>
      <c r="AF6">
        <v>0</v>
      </c>
      <c r="AG6">
        <v>0</v>
      </c>
      <c r="AH6">
        <v>12100.307928</v>
      </c>
      <c r="AI6">
        <v>8503.7693329999984</v>
      </c>
      <c r="AJ6">
        <v>3003.9440609999983</v>
      </c>
      <c r="AK6">
        <v>356.08206037649791</v>
      </c>
      <c r="AL6">
        <v>0.72273813616516913</v>
      </c>
      <c r="AM6">
        <v>0</v>
      </c>
      <c r="AN6">
        <v>0</v>
      </c>
      <c r="AO6">
        <v>0</v>
      </c>
      <c r="AP6">
        <v>12100.307928</v>
      </c>
      <c r="AQ6">
        <v>8503.7693329999984</v>
      </c>
      <c r="AR6">
        <v>3003.9440609999983</v>
      </c>
      <c r="AS6">
        <v>356.08206037649791</v>
      </c>
      <c r="AT6">
        <v>0.72273813616516913</v>
      </c>
      <c r="AU6">
        <v>0</v>
      </c>
      <c r="AV6">
        <v>0</v>
      </c>
      <c r="AW6">
        <v>0</v>
      </c>
      <c r="AX6">
        <v>12100.307928</v>
      </c>
      <c r="AY6">
        <v>8503.7693329999984</v>
      </c>
      <c r="AZ6">
        <v>3003.9440609999983</v>
      </c>
      <c r="BA6">
        <v>356.08206037649791</v>
      </c>
      <c r="BB6">
        <v>0.72273813616516913</v>
      </c>
      <c r="BC6">
        <v>0</v>
      </c>
      <c r="BD6">
        <v>0</v>
      </c>
      <c r="BE6">
        <v>0</v>
      </c>
      <c r="BF6">
        <v>12100.307928</v>
      </c>
      <c r="BG6">
        <v>8503.7693329999984</v>
      </c>
      <c r="BH6">
        <v>3003.9440609999983</v>
      </c>
      <c r="BI6">
        <v>356.08206037649791</v>
      </c>
      <c r="BJ6">
        <v>0.72273813616516913</v>
      </c>
      <c r="BK6">
        <v>0</v>
      </c>
      <c r="BL6">
        <v>0</v>
      </c>
      <c r="BM6">
        <v>0</v>
      </c>
    </row>
    <row r="7" spans="1:65">
      <c r="A7">
        <f>1+A6</f>
        <v>2001</v>
      </c>
      <c r="B7" s="1">
        <f>economy!Z47</f>
        <v>12046.245347</v>
      </c>
      <c r="C7" s="1">
        <f>economy!AA47</f>
        <v>8624.1202730000005</v>
      </c>
      <c r="D7" s="1">
        <f>economy!AB47</f>
        <v>3073.0120059999972</v>
      </c>
      <c r="E7" s="1">
        <f>temperature!G157</f>
        <v>357.87475509017264</v>
      </c>
      <c r="F7" s="8">
        <f>temperature!I157</f>
        <v>0.74120382866846546</v>
      </c>
      <c r="G7">
        <f>economy!BE47</f>
        <v>0</v>
      </c>
      <c r="H7">
        <f>economy!BF47</f>
        <v>0</v>
      </c>
      <c r="I7">
        <f>economy!BG47</f>
        <v>0</v>
      </c>
      <c r="J7">
        <v>12046.245347</v>
      </c>
      <c r="K7">
        <v>8624.1202730000005</v>
      </c>
      <c r="L7">
        <v>3073.0120059999972</v>
      </c>
      <c r="M7">
        <v>357.87475509017264</v>
      </c>
      <c r="N7">
        <v>0.74120382866846546</v>
      </c>
      <c r="O7">
        <v>0</v>
      </c>
      <c r="P7">
        <v>0</v>
      </c>
      <c r="Q7">
        <v>0</v>
      </c>
      <c r="R7">
        <v>12046.245347</v>
      </c>
      <c r="S7">
        <v>8624.1202730000005</v>
      </c>
      <c r="T7">
        <v>3073.0120059999972</v>
      </c>
      <c r="U7">
        <v>357.87475509017264</v>
      </c>
      <c r="V7">
        <v>0.74120382866846546</v>
      </c>
      <c r="W7">
        <v>0</v>
      </c>
      <c r="X7">
        <v>0</v>
      </c>
      <c r="Y7">
        <v>0</v>
      </c>
      <c r="Z7">
        <v>12046.245347</v>
      </c>
      <c r="AA7">
        <v>8624.1202730000005</v>
      </c>
      <c r="AB7">
        <v>3073.0120059999972</v>
      </c>
      <c r="AC7">
        <v>357.87475509017264</v>
      </c>
      <c r="AD7">
        <v>0.74120382866846546</v>
      </c>
      <c r="AE7">
        <v>0</v>
      </c>
      <c r="AF7">
        <v>0</v>
      </c>
      <c r="AG7">
        <v>0</v>
      </c>
      <c r="AH7">
        <v>12046.245347</v>
      </c>
      <c r="AI7">
        <v>8624.1202730000005</v>
      </c>
      <c r="AJ7">
        <v>3073.0120059999972</v>
      </c>
      <c r="AK7">
        <v>357.87475509017264</v>
      </c>
      <c r="AL7">
        <v>0.74120382866846546</v>
      </c>
      <c r="AM7">
        <v>0</v>
      </c>
      <c r="AN7">
        <v>0</v>
      </c>
      <c r="AO7">
        <v>0</v>
      </c>
      <c r="AP7">
        <v>12046.245347</v>
      </c>
      <c r="AQ7">
        <v>8624.1202730000005</v>
      </c>
      <c r="AR7">
        <v>3073.0120059999972</v>
      </c>
      <c r="AS7">
        <v>357.87475509017264</v>
      </c>
      <c r="AT7">
        <v>0.74120382866846546</v>
      </c>
      <c r="AU7">
        <v>0</v>
      </c>
      <c r="AV7">
        <v>0</v>
      </c>
      <c r="AW7">
        <v>0</v>
      </c>
      <c r="AX7">
        <v>12046.245347</v>
      </c>
      <c r="AY7">
        <v>8624.1202730000005</v>
      </c>
      <c r="AZ7">
        <v>3073.0120059999972</v>
      </c>
      <c r="BA7">
        <v>357.87475509017264</v>
      </c>
      <c r="BB7">
        <v>0.74120382866846546</v>
      </c>
      <c r="BC7">
        <v>0</v>
      </c>
      <c r="BD7">
        <v>0</v>
      </c>
      <c r="BE7">
        <v>0</v>
      </c>
      <c r="BF7">
        <v>12046.245347</v>
      </c>
      <c r="BG7">
        <v>8624.1202730000005</v>
      </c>
      <c r="BH7">
        <v>3073.0120059999972</v>
      </c>
      <c r="BI7">
        <v>357.87475509017264</v>
      </c>
      <c r="BJ7">
        <v>0.74120382866846546</v>
      </c>
      <c r="BK7">
        <v>0</v>
      </c>
      <c r="BL7">
        <v>0</v>
      </c>
      <c r="BM7">
        <v>0</v>
      </c>
    </row>
    <row r="8" spans="1:65">
      <c r="A8">
        <f t="shared" ref="A8:A71" si="0">1+A7</f>
        <v>2002</v>
      </c>
      <c r="B8" s="1">
        <f>economy!Z48</f>
        <v>12116.098030000003</v>
      </c>
      <c r="C8" s="1">
        <f>economy!AA48</f>
        <v>8876.3915379999999</v>
      </c>
      <c r="D8" s="1">
        <f>economy!AB48</f>
        <v>3149.4066169999987</v>
      </c>
      <c r="E8" s="1">
        <f>temperature!G158</f>
        <v>359.72195426131492</v>
      </c>
      <c r="F8" s="8">
        <f>temperature!I158</f>
        <v>0.75989608689108645</v>
      </c>
      <c r="G8">
        <f>economy!BE48</f>
        <v>0</v>
      </c>
      <c r="H8">
        <f>economy!BF48</f>
        <v>0</v>
      </c>
      <c r="I8">
        <f>economy!BG48</f>
        <v>0</v>
      </c>
      <c r="J8">
        <v>12116.098030000003</v>
      </c>
      <c r="K8">
        <v>8876.3915379999999</v>
      </c>
      <c r="L8">
        <v>3149.4066169999987</v>
      </c>
      <c r="M8">
        <v>359.72195426131492</v>
      </c>
      <c r="N8">
        <v>0.75989608689108645</v>
      </c>
      <c r="O8">
        <v>0</v>
      </c>
      <c r="P8">
        <v>0</v>
      </c>
      <c r="Q8">
        <v>0</v>
      </c>
      <c r="R8">
        <v>12116.098030000003</v>
      </c>
      <c r="S8">
        <v>8876.3915379999999</v>
      </c>
      <c r="T8">
        <v>3149.4066169999987</v>
      </c>
      <c r="U8">
        <v>359.72195426131492</v>
      </c>
      <c r="V8">
        <v>0.75989608689108645</v>
      </c>
      <c r="W8">
        <v>0</v>
      </c>
      <c r="X8">
        <v>0</v>
      </c>
      <c r="Y8">
        <v>0</v>
      </c>
      <c r="Z8">
        <v>12116.098030000003</v>
      </c>
      <c r="AA8">
        <v>8876.3915379999999</v>
      </c>
      <c r="AB8">
        <v>3149.4066169999987</v>
      </c>
      <c r="AC8">
        <v>359.72195426131492</v>
      </c>
      <c r="AD8">
        <v>0.75989608689108645</v>
      </c>
      <c r="AE8">
        <v>0</v>
      </c>
      <c r="AF8">
        <v>0</v>
      </c>
      <c r="AG8">
        <v>0</v>
      </c>
      <c r="AH8">
        <v>12116.098030000003</v>
      </c>
      <c r="AI8">
        <v>8876.3915379999999</v>
      </c>
      <c r="AJ8">
        <v>3149.4066169999987</v>
      </c>
      <c r="AK8">
        <v>359.72195426131492</v>
      </c>
      <c r="AL8">
        <v>0.75989608689108645</v>
      </c>
      <c r="AM8">
        <v>0</v>
      </c>
      <c r="AN8">
        <v>0</v>
      </c>
      <c r="AO8">
        <v>0</v>
      </c>
      <c r="AP8">
        <v>12116.098030000003</v>
      </c>
      <c r="AQ8">
        <v>8876.3915379999999</v>
      </c>
      <c r="AR8">
        <v>3149.4066169999987</v>
      </c>
      <c r="AS8">
        <v>359.72195426131492</v>
      </c>
      <c r="AT8">
        <v>0.75989608689108645</v>
      </c>
      <c r="AU8">
        <v>0</v>
      </c>
      <c r="AV8">
        <v>0</v>
      </c>
      <c r="AW8">
        <v>0</v>
      </c>
      <c r="AX8">
        <v>12116.098030000003</v>
      </c>
      <c r="AY8">
        <v>8876.3915379999999</v>
      </c>
      <c r="AZ8">
        <v>3149.4066169999987</v>
      </c>
      <c r="BA8">
        <v>359.72195426131492</v>
      </c>
      <c r="BB8">
        <v>0.75989608689108645</v>
      </c>
      <c r="BC8">
        <v>0</v>
      </c>
      <c r="BD8">
        <v>0</v>
      </c>
      <c r="BE8">
        <v>0</v>
      </c>
      <c r="BF8">
        <v>12116.098030000003</v>
      </c>
      <c r="BG8">
        <v>8876.3915379999999</v>
      </c>
      <c r="BH8">
        <v>3149.4066169999987</v>
      </c>
      <c r="BI8">
        <v>359.72195426131492</v>
      </c>
      <c r="BJ8">
        <v>0.75989608689108645</v>
      </c>
      <c r="BK8">
        <v>0</v>
      </c>
      <c r="BL8">
        <v>0</v>
      </c>
      <c r="BM8">
        <v>0</v>
      </c>
    </row>
    <row r="9" spans="1:65">
      <c r="A9">
        <f t="shared" si="0"/>
        <v>2003</v>
      </c>
      <c r="B9" s="1">
        <f>economy!Z49</f>
        <v>12307.647442</v>
      </c>
      <c r="C9" s="1">
        <f>economy!AA49</f>
        <v>9938.5197530000005</v>
      </c>
      <c r="D9" s="1">
        <f>economy!AB49</f>
        <v>3321.7446160000018</v>
      </c>
      <c r="E9" s="1">
        <f>temperature!G159</f>
        <v>361.57371780769779</v>
      </c>
      <c r="F9" s="8">
        <f>temperature!I159</f>
        <v>0.77880590522953297</v>
      </c>
      <c r="G9">
        <f>economy!BE49</f>
        <v>0</v>
      </c>
      <c r="H9">
        <f>economy!BF49</f>
        <v>0</v>
      </c>
      <c r="I9">
        <f>economy!BG49</f>
        <v>0</v>
      </c>
      <c r="J9">
        <v>12307.647442</v>
      </c>
      <c r="K9">
        <v>9938.5197530000005</v>
      </c>
      <c r="L9">
        <v>3321.7446160000018</v>
      </c>
      <c r="M9">
        <v>361.57371780769779</v>
      </c>
      <c r="N9">
        <v>0.77880590522953297</v>
      </c>
      <c r="O9">
        <v>0</v>
      </c>
      <c r="P9">
        <v>0</v>
      </c>
      <c r="Q9">
        <v>0</v>
      </c>
      <c r="R9">
        <v>12307.647442</v>
      </c>
      <c r="S9">
        <v>9938.5197530000005</v>
      </c>
      <c r="T9">
        <v>3321.7446160000018</v>
      </c>
      <c r="U9">
        <v>361.57371780769779</v>
      </c>
      <c r="V9">
        <v>0.77880590522953297</v>
      </c>
      <c r="W9">
        <v>0</v>
      </c>
      <c r="X9">
        <v>0</v>
      </c>
      <c r="Y9">
        <v>0</v>
      </c>
      <c r="Z9">
        <v>12307.647442</v>
      </c>
      <c r="AA9">
        <v>9938.5197530000005</v>
      </c>
      <c r="AB9">
        <v>3321.7446160000018</v>
      </c>
      <c r="AC9">
        <v>361.57371780769779</v>
      </c>
      <c r="AD9">
        <v>0.77880590522953297</v>
      </c>
      <c r="AE9">
        <v>0</v>
      </c>
      <c r="AF9">
        <v>0</v>
      </c>
      <c r="AG9">
        <v>0</v>
      </c>
      <c r="AH9">
        <v>12307.647442</v>
      </c>
      <c r="AI9">
        <v>9938.5197530000005</v>
      </c>
      <c r="AJ9">
        <v>3321.7446160000018</v>
      </c>
      <c r="AK9">
        <v>361.57371780769779</v>
      </c>
      <c r="AL9">
        <v>0.77880590522953297</v>
      </c>
      <c r="AM9">
        <v>0</v>
      </c>
      <c r="AN9">
        <v>0</v>
      </c>
      <c r="AO9">
        <v>0</v>
      </c>
      <c r="AP9">
        <v>12307.647442</v>
      </c>
      <c r="AQ9">
        <v>9938.5197530000005</v>
      </c>
      <c r="AR9">
        <v>3321.7446160000018</v>
      </c>
      <c r="AS9">
        <v>361.57371780769779</v>
      </c>
      <c r="AT9">
        <v>0.77880590522953297</v>
      </c>
      <c r="AU9">
        <v>0</v>
      </c>
      <c r="AV9">
        <v>0</v>
      </c>
      <c r="AW9">
        <v>0</v>
      </c>
      <c r="AX9">
        <v>12307.647442</v>
      </c>
      <c r="AY9">
        <v>9938.5197530000005</v>
      </c>
      <c r="AZ9">
        <v>3321.7446160000018</v>
      </c>
      <c r="BA9">
        <v>361.57371780769779</v>
      </c>
      <c r="BB9">
        <v>0.77880590522953297</v>
      </c>
      <c r="BC9">
        <v>0</v>
      </c>
      <c r="BD9">
        <v>0</v>
      </c>
      <c r="BE9">
        <v>0</v>
      </c>
      <c r="BF9">
        <v>12307.647442</v>
      </c>
      <c r="BG9">
        <v>9938.5197530000005</v>
      </c>
      <c r="BH9">
        <v>3321.7446160000018</v>
      </c>
      <c r="BI9">
        <v>361.57371780769779</v>
      </c>
      <c r="BJ9">
        <v>0.77880590522953297</v>
      </c>
      <c r="BK9">
        <v>0</v>
      </c>
      <c r="BL9">
        <v>0</v>
      </c>
      <c r="BM9">
        <v>0</v>
      </c>
    </row>
    <row r="10" spans="1:65">
      <c r="A10">
        <f t="shared" si="0"/>
        <v>2004</v>
      </c>
      <c r="B10" s="1">
        <f>economy!Z50</f>
        <v>12462.347170999999</v>
      </c>
      <c r="C10" s="1">
        <f>economy!AA50</f>
        <v>10839.923358</v>
      </c>
      <c r="D10" s="1">
        <f>economy!AB50</f>
        <v>3548.4458899999972</v>
      </c>
      <c r="E10" s="1">
        <f>temperature!G160</f>
        <v>363.59579605631433</v>
      </c>
      <c r="F10" s="8">
        <f>temperature!I160</f>
        <v>0.79799634169713995</v>
      </c>
      <c r="G10">
        <f>economy!BE50</f>
        <v>0</v>
      </c>
      <c r="H10">
        <f>economy!BF50</f>
        <v>0</v>
      </c>
      <c r="I10">
        <f>economy!BG50</f>
        <v>0</v>
      </c>
      <c r="J10">
        <v>12462.347170999999</v>
      </c>
      <c r="K10">
        <v>10839.923358</v>
      </c>
      <c r="L10">
        <v>3548.4458899999972</v>
      </c>
      <c r="M10">
        <v>363.59579605631433</v>
      </c>
      <c r="N10">
        <v>0.79799634169713995</v>
      </c>
      <c r="O10">
        <v>0</v>
      </c>
      <c r="P10">
        <v>0</v>
      </c>
      <c r="Q10">
        <v>0</v>
      </c>
      <c r="R10">
        <v>12462.347170999999</v>
      </c>
      <c r="S10">
        <v>10839.923358</v>
      </c>
      <c r="T10">
        <v>3548.4458899999972</v>
      </c>
      <c r="U10">
        <v>363.59579605631433</v>
      </c>
      <c r="V10">
        <v>0.79799634169713995</v>
      </c>
      <c r="W10">
        <v>0</v>
      </c>
      <c r="X10">
        <v>0</v>
      </c>
      <c r="Y10">
        <v>0</v>
      </c>
      <c r="Z10">
        <v>12462.347170999999</v>
      </c>
      <c r="AA10">
        <v>10839.923358</v>
      </c>
      <c r="AB10">
        <v>3548.4458899999972</v>
      </c>
      <c r="AC10">
        <v>363.59579605631433</v>
      </c>
      <c r="AD10">
        <v>0.79799634169713995</v>
      </c>
      <c r="AE10">
        <v>0</v>
      </c>
      <c r="AF10">
        <v>0</v>
      </c>
      <c r="AG10">
        <v>0</v>
      </c>
      <c r="AH10">
        <v>12462.347170999999</v>
      </c>
      <c r="AI10">
        <v>10839.923358</v>
      </c>
      <c r="AJ10">
        <v>3548.4458899999972</v>
      </c>
      <c r="AK10">
        <v>363.59579605631433</v>
      </c>
      <c r="AL10">
        <v>0.79799634169713995</v>
      </c>
      <c r="AM10">
        <v>0</v>
      </c>
      <c r="AN10">
        <v>0</v>
      </c>
      <c r="AO10">
        <v>0</v>
      </c>
      <c r="AP10">
        <v>12462.347170999999</v>
      </c>
      <c r="AQ10">
        <v>10839.923358</v>
      </c>
      <c r="AR10">
        <v>3548.4458899999972</v>
      </c>
      <c r="AS10">
        <v>363.59579605631433</v>
      </c>
      <c r="AT10">
        <v>0.79799634169713995</v>
      </c>
      <c r="AU10">
        <v>0</v>
      </c>
      <c r="AV10">
        <v>0</v>
      </c>
      <c r="AW10">
        <v>0</v>
      </c>
      <c r="AX10">
        <v>12462.347170999999</v>
      </c>
      <c r="AY10">
        <v>10839.923358</v>
      </c>
      <c r="AZ10">
        <v>3548.4458899999972</v>
      </c>
      <c r="BA10">
        <v>363.59579605631433</v>
      </c>
      <c r="BB10">
        <v>0.79799634169713995</v>
      </c>
      <c r="BC10">
        <v>0</v>
      </c>
      <c r="BD10">
        <v>0</v>
      </c>
      <c r="BE10">
        <v>0</v>
      </c>
      <c r="BF10">
        <v>12462.347170999999</v>
      </c>
      <c r="BG10">
        <v>10839.923358</v>
      </c>
      <c r="BH10">
        <v>3548.4458899999972</v>
      </c>
      <c r="BI10">
        <v>363.59579605631433</v>
      </c>
      <c r="BJ10">
        <v>0.79799634169713995</v>
      </c>
      <c r="BK10">
        <v>0</v>
      </c>
      <c r="BL10">
        <v>0</v>
      </c>
      <c r="BM10">
        <v>0</v>
      </c>
    </row>
    <row r="11" spans="1:65">
      <c r="A11">
        <f t="shared" si="0"/>
        <v>2005</v>
      </c>
      <c r="B11" s="1">
        <f>economy!Z51</f>
        <v>12445.981350000002</v>
      </c>
      <c r="C11" s="1">
        <f>economy!AA51</f>
        <v>11470.651024999999</v>
      </c>
      <c r="D11" s="1">
        <f>economy!AB51</f>
        <v>3702.1701970000031</v>
      </c>
      <c r="E11" s="1">
        <f>temperature!G161</f>
        <v>365.76462802191975</v>
      </c>
      <c r="F11" s="8">
        <f>temperature!I161</f>
        <v>0.8175170628474826</v>
      </c>
      <c r="G11">
        <f>economy!BE51</f>
        <v>0</v>
      </c>
      <c r="H11">
        <f>economy!BF51</f>
        <v>0</v>
      </c>
      <c r="I11">
        <f>economy!BG51</f>
        <v>0</v>
      </c>
      <c r="J11">
        <v>12445.981350000002</v>
      </c>
      <c r="K11">
        <v>11470.651024999999</v>
      </c>
      <c r="L11">
        <v>3702.1701970000031</v>
      </c>
      <c r="M11">
        <v>365.76462802191975</v>
      </c>
      <c r="N11">
        <v>0.8175170628474826</v>
      </c>
      <c r="O11">
        <v>0</v>
      </c>
      <c r="P11">
        <v>0</v>
      </c>
      <c r="Q11">
        <v>0</v>
      </c>
      <c r="R11">
        <v>12445.981350000002</v>
      </c>
      <c r="S11">
        <v>11470.651024999999</v>
      </c>
      <c r="T11">
        <v>3702.1701970000031</v>
      </c>
      <c r="U11">
        <v>365.76462802191975</v>
      </c>
      <c r="V11">
        <v>0.8175170628474826</v>
      </c>
      <c r="W11">
        <v>0</v>
      </c>
      <c r="X11">
        <v>0</v>
      </c>
      <c r="Y11">
        <v>0</v>
      </c>
      <c r="Z11">
        <v>12445.981350000002</v>
      </c>
      <c r="AA11">
        <v>11470.651024999999</v>
      </c>
      <c r="AB11">
        <v>3702.1701970000031</v>
      </c>
      <c r="AC11">
        <v>365.76462802191975</v>
      </c>
      <c r="AD11">
        <v>0.8175170628474826</v>
      </c>
      <c r="AE11">
        <v>0</v>
      </c>
      <c r="AF11">
        <v>0</v>
      </c>
      <c r="AG11">
        <v>0</v>
      </c>
      <c r="AH11">
        <v>12445.981350000002</v>
      </c>
      <c r="AI11">
        <v>11470.651024999999</v>
      </c>
      <c r="AJ11">
        <v>3702.1701970000031</v>
      </c>
      <c r="AK11">
        <v>365.76462802191975</v>
      </c>
      <c r="AL11">
        <v>0.8175170628474826</v>
      </c>
      <c r="AM11">
        <v>0</v>
      </c>
      <c r="AN11">
        <v>0</v>
      </c>
      <c r="AO11">
        <v>0</v>
      </c>
      <c r="AP11">
        <v>12445.981350000002</v>
      </c>
      <c r="AQ11">
        <v>11470.651024999999</v>
      </c>
      <c r="AR11">
        <v>3702.1701970000031</v>
      </c>
      <c r="AS11">
        <v>365.76462802191975</v>
      </c>
      <c r="AT11">
        <v>0.8175170628474826</v>
      </c>
      <c r="AU11">
        <v>0</v>
      </c>
      <c r="AV11">
        <v>0</v>
      </c>
      <c r="AW11">
        <v>0</v>
      </c>
      <c r="AX11">
        <v>12445.981350000002</v>
      </c>
      <c r="AY11">
        <v>11470.651024999999</v>
      </c>
      <c r="AZ11">
        <v>3702.1701970000031</v>
      </c>
      <c r="BA11">
        <v>365.76462802191975</v>
      </c>
      <c r="BB11">
        <v>0.8175170628474826</v>
      </c>
      <c r="BC11">
        <v>0</v>
      </c>
      <c r="BD11">
        <v>0</v>
      </c>
      <c r="BE11">
        <v>0</v>
      </c>
      <c r="BF11">
        <v>12445.981350000002</v>
      </c>
      <c r="BG11">
        <v>11470.651024999999</v>
      </c>
      <c r="BH11">
        <v>3702.1701970000031</v>
      </c>
      <c r="BI11">
        <v>365.76462802191975</v>
      </c>
      <c r="BJ11">
        <v>0.8175170628474826</v>
      </c>
      <c r="BK11">
        <v>0</v>
      </c>
      <c r="BL11">
        <v>0</v>
      </c>
      <c r="BM11">
        <v>0</v>
      </c>
    </row>
    <row r="12" spans="1:65">
      <c r="A12">
        <f t="shared" si="0"/>
        <v>2006</v>
      </c>
      <c r="B12" s="1">
        <f>economy!Z52</f>
        <v>12383.084966</v>
      </c>
      <c r="C12" s="1">
        <f>economy!AA52</f>
        <v>12305.106211</v>
      </c>
      <c r="D12" s="1">
        <f>economy!AB52</f>
        <v>3791.6963350000042</v>
      </c>
      <c r="E12" s="1">
        <f>temperature!G162</f>
        <v>368.03652007621258</v>
      </c>
      <c r="F12" s="8">
        <f>temperature!I162</f>
        <v>0.8373963619560848</v>
      </c>
      <c r="G12">
        <f>economy!BE52</f>
        <v>0</v>
      </c>
      <c r="H12">
        <f>economy!BF52</f>
        <v>0</v>
      </c>
      <c r="I12">
        <f>economy!BG52</f>
        <v>0</v>
      </c>
      <c r="J12">
        <v>12383.084966</v>
      </c>
      <c r="K12">
        <v>12305.106211</v>
      </c>
      <c r="L12">
        <v>3791.6963350000042</v>
      </c>
      <c r="M12">
        <v>368.03652007621258</v>
      </c>
      <c r="N12">
        <v>0.8373963619560848</v>
      </c>
      <c r="O12">
        <v>0</v>
      </c>
      <c r="P12">
        <v>0</v>
      </c>
      <c r="Q12">
        <v>0</v>
      </c>
      <c r="R12">
        <v>12383.084966</v>
      </c>
      <c r="S12">
        <v>12305.106211</v>
      </c>
      <c r="T12">
        <v>3791.6963350000042</v>
      </c>
      <c r="U12">
        <v>368.03652007621258</v>
      </c>
      <c r="V12">
        <v>0.8373963619560848</v>
      </c>
      <c r="W12">
        <v>0</v>
      </c>
      <c r="X12">
        <v>0</v>
      </c>
      <c r="Y12">
        <v>0</v>
      </c>
      <c r="Z12">
        <v>12383.084966</v>
      </c>
      <c r="AA12">
        <v>12305.106211</v>
      </c>
      <c r="AB12">
        <v>3791.6963350000042</v>
      </c>
      <c r="AC12">
        <v>368.03652007621258</v>
      </c>
      <c r="AD12">
        <v>0.8373963619560848</v>
      </c>
      <c r="AE12">
        <v>0</v>
      </c>
      <c r="AF12">
        <v>0</v>
      </c>
      <c r="AG12">
        <v>0</v>
      </c>
      <c r="AH12">
        <v>12383.084966</v>
      </c>
      <c r="AI12">
        <v>12305.106211</v>
      </c>
      <c r="AJ12">
        <v>3791.6963350000042</v>
      </c>
      <c r="AK12">
        <v>368.03652007621258</v>
      </c>
      <c r="AL12">
        <v>0.8373963619560848</v>
      </c>
      <c r="AM12">
        <v>0</v>
      </c>
      <c r="AN12">
        <v>0</v>
      </c>
      <c r="AO12">
        <v>0</v>
      </c>
      <c r="AP12">
        <v>12383.084966</v>
      </c>
      <c r="AQ12">
        <v>12305.106211</v>
      </c>
      <c r="AR12">
        <v>3791.6963350000042</v>
      </c>
      <c r="AS12">
        <v>368.03652007621258</v>
      </c>
      <c r="AT12">
        <v>0.8373963619560848</v>
      </c>
      <c r="AU12">
        <v>0</v>
      </c>
      <c r="AV12">
        <v>0</v>
      </c>
      <c r="AW12">
        <v>0</v>
      </c>
      <c r="AX12">
        <v>12383.084966</v>
      </c>
      <c r="AY12">
        <v>12305.106211</v>
      </c>
      <c r="AZ12">
        <v>3791.6963350000042</v>
      </c>
      <c r="BA12">
        <v>368.03652007621258</v>
      </c>
      <c r="BB12">
        <v>0.8373963619560848</v>
      </c>
      <c r="BC12">
        <v>0</v>
      </c>
      <c r="BD12">
        <v>0</v>
      </c>
      <c r="BE12">
        <v>0</v>
      </c>
      <c r="BF12">
        <v>12383.084966</v>
      </c>
      <c r="BG12">
        <v>12305.106211</v>
      </c>
      <c r="BH12">
        <v>3791.6963350000042</v>
      </c>
      <c r="BI12">
        <v>368.03652007621258</v>
      </c>
      <c r="BJ12">
        <v>0.8373963619560848</v>
      </c>
      <c r="BK12">
        <v>0</v>
      </c>
      <c r="BL12">
        <v>0</v>
      </c>
      <c r="BM12">
        <v>0</v>
      </c>
    </row>
    <row r="13" spans="1:65">
      <c r="A13">
        <f t="shared" si="0"/>
        <v>2007</v>
      </c>
      <c r="B13" s="1">
        <f>economy!Z53</f>
        <v>12434.246949999997</v>
      </c>
      <c r="C13" s="1">
        <f>economy!AA53</f>
        <v>12840.825574999999</v>
      </c>
      <c r="D13" s="1">
        <f>economy!AB53</f>
        <v>4045.1373730000014</v>
      </c>
      <c r="E13" s="1">
        <f>temperature!G163</f>
        <v>370.39056958277882</v>
      </c>
      <c r="F13" s="8">
        <f>temperature!I163</f>
        <v>0.85765198323846703</v>
      </c>
      <c r="G13">
        <f>economy!BE53</f>
        <v>0</v>
      </c>
      <c r="H13">
        <f>economy!BF53</f>
        <v>0</v>
      </c>
      <c r="I13">
        <f>economy!BG53</f>
        <v>0</v>
      </c>
      <c r="J13">
        <v>12434.246949999997</v>
      </c>
      <c r="K13">
        <v>12840.825574999999</v>
      </c>
      <c r="L13">
        <v>4045.1373730000014</v>
      </c>
      <c r="M13">
        <v>370.39056958277882</v>
      </c>
      <c r="N13">
        <v>0.85765198323846703</v>
      </c>
      <c r="O13">
        <v>0</v>
      </c>
      <c r="P13">
        <v>0</v>
      </c>
      <c r="Q13">
        <v>0</v>
      </c>
      <c r="R13">
        <v>12434.246949999997</v>
      </c>
      <c r="S13">
        <v>12840.825574999999</v>
      </c>
      <c r="T13">
        <v>4045.1373730000014</v>
      </c>
      <c r="U13">
        <v>370.39056958277882</v>
      </c>
      <c r="V13">
        <v>0.85765198323846703</v>
      </c>
      <c r="W13">
        <v>0</v>
      </c>
      <c r="X13">
        <v>0</v>
      </c>
      <c r="Y13">
        <v>0</v>
      </c>
      <c r="Z13">
        <v>12434.246949999997</v>
      </c>
      <c r="AA13">
        <v>12840.825574999999</v>
      </c>
      <c r="AB13">
        <v>4045.1373730000014</v>
      </c>
      <c r="AC13">
        <v>370.39056958277882</v>
      </c>
      <c r="AD13">
        <v>0.85765198323846703</v>
      </c>
      <c r="AE13">
        <v>0</v>
      </c>
      <c r="AF13">
        <v>0</v>
      </c>
      <c r="AG13">
        <v>0</v>
      </c>
      <c r="AH13">
        <v>12434.246949999997</v>
      </c>
      <c r="AI13">
        <v>12840.825574999999</v>
      </c>
      <c r="AJ13">
        <v>4045.1373730000014</v>
      </c>
      <c r="AK13">
        <v>370.39056958277882</v>
      </c>
      <c r="AL13">
        <v>0.85765198323846703</v>
      </c>
      <c r="AM13">
        <v>0</v>
      </c>
      <c r="AN13">
        <v>0</v>
      </c>
      <c r="AO13">
        <v>0</v>
      </c>
      <c r="AP13">
        <v>12434.246949999997</v>
      </c>
      <c r="AQ13">
        <v>12840.825574999999</v>
      </c>
      <c r="AR13">
        <v>4045.1373730000014</v>
      </c>
      <c r="AS13">
        <v>370.39056958277882</v>
      </c>
      <c r="AT13">
        <v>0.85765198323846703</v>
      </c>
      <c r="AU13">
        <v>0</v>
      </c>
      <c r="AV13">
        <v>0</v>
      </c>
      <c r="AW13">
        <v>0</v>
      </c>
      <c r="AX13">
        <v>12434.246949999997</v>
      </c>
      <c r="AY13">
        <v>12840.825574999999</v>
      </c>
      <c r="AZ13">
        <v>4045.1373730000014</v>
      </c>
      <c r="BA13">
        <v>370.39056958277882</v>
      </c>
      <c r="BB13">
        <v>0.85765198323846703</v>
      </c>
      <c r="BC13">
        <v>0</v>
      </c>
      <c r="BD13">
        <v>0</v>
      </c>
      <c r="BE13">
        <v>0</v>
      </c>
      <c r="BF13">
        <v>12434.246949999997</v>
      </c>
      <c r="BG13">
        <v>12840.825574999999</v>
      </c>
      <c r="BH13">
        <v>4045.1373730000014</v>
      </c>
      <c r="BI13">
        <v>370.39056958277882</v>
      </c>
      <c r="BJ13">
        <v>0.85765198323846703</v>
      </c>
      <c r="BK13">
        <v>0</v>
      </c>
      <c r="BL13">
        <v>0</v>
      </c>
      <c r="BM13">
        <v>0</v>
      </c>
    </row>
    <row r="14" spans="1:65">
      <c r="A14">
        <f t="shared" si="0"/>
        <v>2008</v>
      </c>
      <c r="B14" s="1">
        <f>economy!Z54</f>
        <v>12237.871766</v>
      </c>
      <c r="C14" s="1">
        <f>economy!AA54</f>
        <v>13332.306250999996</v>
      </c>
      <c r="D14" s="1">
        <f>economy!AB54</f>
        <v>4277.1594640000021</v>
      </c>
      <c r="E14" s="1">
        <f>temperature!G164</f>
        <v>372.79263492279495</v>
      </c>
      <c r="F14" s="8">
        <f>temperature!I164</f>
        <v>0.87828609848605044</v>
      </c>
      <c r="G14">
        <f>economy!BE54</f>
        <v>0</v>
      </c>
      <c r="H14">
        <f>economy!BF54</f>
        <v>0</v>
      </c>
      <c r="I14">
        <f>economy!BG54</f>
        <v>0</v>
      </c>
      <c r="J14">
        <v>12237.871766</v>
      </c>
      <c r="K14">
        <v>13332.306250999996</v>
      </c>
      <c r="L14">
        <v>4277.1594640000021</v>
      </c>
      <c r="M14">
        <v>372.79263492279495</v>
      </c>
      <c r="N14">
        <v>0.87828609848605044</v>
      </c>
      <c r="O14">
        <v>0</v>
      </c>
      <c r="P14">
        <v>0</v>
      </c>
      <c r="Q14">
        <v>0</v>
      </c>
      <c r="R14">
        <v>12237.871766</v>
      </c>
      <c r="S14">
        <v>13332.306250999996</v>
      </c>
      <c r="T14">
        <v>4277.1594640000021</v>
      </c>
      <c r="U14">
        <v>372.79263492279495</v>
      </c>
      <c r="V14">
        <v>0.87828609848605044</v>
      </c>
      <c r="W14">
        <v>0</v>
      </c>
      <c r="X14">
        <v>0</v>
      </c>
      <c r="Y14">
        <v>0</v>
      </c>
      <c r="Z14">
        <v>12237.871766</v>
      </c>
      <c r="AA14">
        <v>13332.306250999996</v>
      </c>
      <c r="AB14">
        <v>4277.1594640000021</v>
      </c>
      <c r="AC14">
        <v>372.79263492279495</v>
      </c>
      <c r="AD14">
        <v>0.87828609848605044</v>
      </c>
      <c r="AE14">
        <v>0</v>
      </c>
      <c r="AF14">
        <v>0</v>
      </c>
      <c r="AG14">
        <v>0</v>
      </c>
      <c r="AH14">
        <v>12237.871766</v>
      </c>
      <c r="AI14">
        <v>13332.306250999996</v>
      </c>
      <c r="AJ14">
        <v>4277.1594640000021</v>
      </c>
      <c r="AK14">
        <v>372.79263492279495</v>
      </c>
      <c r="AL14">
        <v>0.87828609848605044</v>
      </c>
      <c r="AM14">
        <v>0</v>
      </c>
      <c r="AN14">
        <v>0</v>
      </c>
      <c r="AO14">
        <v>0</v>
      </c>
      <c r="AP14">
        <v>12237.871766</v>
      </c>
      <c r="AQ14">
        <v>13332.306250999996</v>
      </c>
      <c r="AR14">
        <v>4277.1594640000021</v>
      </c>
      <c r="AS14">
        <v>372.79263492279495</v>
      </c>
      <c r="AT14">
        <v>0.87828609848605044</v>
      </c>
      <c r="AU14">
        <v>0</v>
      </c>
      <c r="AV14">
        <v>0</v>
      </c>
      <c r="AW14">
        <v>0</v>
      </c>
      <c r="AX14">
        <v>12237.871766</v>
      </c>
      <c r="AY14">
        <v>13332.306250999996</v>
      </c>
      <c r="AZ14">
        <v>4277.1594640000021</v>
      </c>
      <c r="BA14">
        <v>372.79263492279495</v>
      </c>
      <c r="BB14">
        <v>0.87828609848605044</v>
      </c>
      <c r="BC14">
        <v>0</v>
      </c>
      <c r="BD14">
        <v>0</v>
      </c>
      <c r="BE14">
        <v>0</v>
      </c>
      <c r="BF14">
        <v>12237.871766</v>
      </c>
      <c r="BG14">
        <v>13332.306250999996</v>
      </c>
      <c r="BH14">
        <v>4277.1594640000021</v>
      </c>
      <c r="BI14">
        <v>372.79263492279495</v>
      </c>
      <c r="BJ14">
        <v>0.87828609848605044</v>
      </c>
      <c r="BK14">
        <v>0</v>
      </c>
      <c r="BL14">
        <v>0</v>
      </c>
      <c r="BM14">
        <v>0</v>
      </c>
    </row>
    <row r="15" spans="1:65">
      <c r="A15">
        <f t="shared" si="0"/>
        <v>2009</v>
      </c>
      <c r="B15" s="1">
        <f>economy!Z55</f>
        <v>12377.471682052155</v>
      </c>
      <c r="C15" s="1">
        <f>economy!AA55</f>
        <v>14487.448960163138</v>
      </c>
      <c r="D15" s="1">
        <f>economy!AB55</f>
        <v>4445.008203807608</v>
      </c>
      <c r="E15" s="1">
        <f>temperature!G165</f>
        <v>375.2498104521967</v>
      </c>
      <c r="F15" s="8">
        <f>temperature!I165</f>
        <v>0.89930348547702965</v>
      </c>
      <c r="G15">
        <f>economy!BE55</f>
        <v>0</v>
      </c>
      <c r="H15">
        <f>economy!BF55</f>
        <v>0</v>
      </c>
      <c r="I15">
        <f>economy!BG55</f>
        <v>0</v>
      </c>
      <c r="J15">
        <v>12377.471682052155</v>
      </c>
      <c r="K15">
        <v>14487.448960163138</v>
      </c>
      <c r="L15">
        <v>4445.008203807608</v>
      </c>
      <c r="M15">
        <v>375.2498104521967</v>
      </c>
      <c r="N15">
        <v>0.89930348547702965</v>
      </c>
      <c r="O15">
        <v>0</v>
      </c>
      <c r="P15">
        <v>0</v>
      </c>
      <c r="Q15">
        <v>0</v>
      </c>
      <c r="R15">
        <v>12377.471682052155</v>
      </c>
      <c r="S15">
        <v>14487.448960163138</v>
      </c>
      <c r="T15">
        <v>4445.008203807608</v>
      </c>
      <c r="U15">
        <v>375.2498104521967</v>
      </c>
      <c r="V15">
        <v>0.89930348547702965</v>
      </c>
      <c r="W15">
        <v>0</v>
      </c>
      <c r="X15">
        <v>0</v>
      </c>
      <c r="Y15">
        <v>0</v>
      </c>
      <c r="Z15">
        <v>12377.471682052155</v>
      </c>
      <c r="AA15">
        <v>14487.448960163138</v>
      </c>
      <c r="AB15">
        <v>4445.008203807608</v>
      </c>
      <c r="AC15">
        <v>375.2498104521967</v>
      </c>
      <c r="AD15">
        <v>0.89930348547702965</v>
      </c>
      <c r="AE15">
        <v>0</v>
      </c>
      <c r="AF15">
        <v>0</v>
      </c>
      <c r="AG15">
        <v>0</v>
      </c>
      <c r="AH15">
        <v>12377.471682052155</v>
      </c>
      <c r="AI15">
        <v>14487.448960163138</v>
      </c>
      <c r="AJ15">
        <v>4445.008203807608</v>
      </c>
      <c r="AK15">
        <v>375.2498104521967</v>
      </c>
      <c r="AL15">
        <v>0.89930348547702965</v>
      </c>
      <c r="AM15">
        <v>0</v>
      </c>
      <c r="AN15">
        <v>0</v>
      </c>
      <c r="AO15">
        <v>0</v>
      </c>
      <c r="AP15">
        <v>12377.471682052155</v>
      </c>
      <c r="AQ15">
        <v>14487.448960163138</v>
      </c>
      <c r="AR15">
        <v>4445.008203807608</v>
      </c>
      <c r="AS15">
        <v>375.2498104521967</v>
      </c>
      <c r="AT15">
        <v>0.89930348547702965</v>
      </c>
      <c r="AU15">
        <v>0</v>
      </c>
      <c r="AV15">
        <v>0</v>
      </c>
      <c r="AW15">
        <v>0</v>
      </c>
      <c r="AX15">
        <v>12377.471682052155</v>
      </c>
      <c r="AY15">
        <v>14487.448960163138</v>
      </c>
      <c r="AZ15">
        <v>4445.008203807608</v>
      </c>
      <c r="BA15">
        <v>375.2498104521967</v>
      </c>
      <c r="BB15">
        <v>0.89930348547702965</v>
      </c>
      <c r="BC15">
        <v>0</v>
      </c>
      <c r="BD15">
        <v>0</v>
      </c>
      <c r="BE15">
        <v>0</v>
      </c>
      <c r="BF15">
        <v>12377.471682052155</v>
      </c>
      <c r="BG15">
        <v>14487.448960163138</v>
      </c>
      <c r="BH15">
        <v>4445.008203807608</v>
      </c>
      <c r="BI15">
        <v>375.2498104521967</v>
      </c>
      <c r="BJ15">
        <v>0.89930348547702965</v>
      </c>
      <c r="BK15">
        <v>0</v>
      </c>
      <c r="BL15">
        <v>0</v>
      </c>
      <c r="BM15">
        <v>0</v>
      </c>
    </row>
    <row r="16" spans="1:65">
      <c r="A16">
        <f t="shared" si="0"/>
        <v>2010</v>
      </c>
      <c r="B16" s="1">
        <f>economy!Z56</f>
        <v>12426.093929203098</v>
      </c>
      <c r="C16" s="1">
        <f>economy!AA56</f>
        <v>15535.502971398784</v>
      </c>
      <c r="D16" s="1">
        <f>economy!AB56</f>
        <v>4906.008529368838</v>
      </c>
      <c r="E16" s="1">
        <f>temperature!G166</f>
        <v>377.85624229669594</v>
      </c>
      <c r="F16" s="8">
        <f>temperature!I166</f>
        <v>0.92074761988611786</v>
      </c>
      <c r="G16">
        <f>economy!BE56</f>
        <v>0</v>
      </c>
      <c r="H16">
        <f>economy!BF56</f>
        <v>0</v>
      </c>
      <c r="I16">
        <f>economy!BG56</f>
        <v>0</v>
      </c>
      <c r="J16">
        <v>12426.093929203098</v>
      </c>
      <c r="K16">
        <v>15535.502971398784</v>
      </c>
      <c r="L16">
        <v>4906.008529368838</v>
      </c>
      <c r="M16">
        <v>377.85624229669594</v>
      </c>
      <c r="N16">
        <v>0.92074761988611786</v>
      </c>
      <c r="O16">
        <v>0</v>
      </c>
      <c r="P16">
        <v>0</v>
      </c>
      <c r="Q16">
        <v>0</v>
      </c>
      <c r="R16">
        <v>12426.093929203098</v>
      </c>
      <c r="S16">
        <v>15535.502971398784</v>
      </c>
      <c r="T16">
        <v>4906.008529368838</v>
      </c>
      <c r="U16">
        <v>377.85624229669594</v>
      </c>
      <c r="V16">
        <v>0.92074761988611786</v>
      </c>
      <c r="W16">
        <v>0</v>
      </c>
      <c r="X16">
        <v>0</v>
      </c>
      <c r="Y16">
        <v>0</v>
      </c>
      <c r="Z16">
        <v>12426.093929203098</v>
      </c>
      <c r="AA16">
        <v>15535.502971398784</v>
      </c>
      <c r="AB16">
        <v>4906.008529368838</v>
      </c>
      <c r="AC16">
        <v>377.85624229669594</v>
      </c>
      <c r="AD16">
        <v>0.92074761988611786</v>
      </c>
      <c r="AE16">
        <v>0</v>
      </c>
      <c r="AF16">
        <v>0</v>
      </c>
      <c r="AG16">
        <v>0</v>
      </c>
      <c r="AH16">
        <v>12426.093929203098</v>
      </c>
      <c r="AI16">
        <v>15535.502971398784</v>
      </c>
      <c r="AJ16">
        <v>4906.008529368838</v>
      </c>
      <c r="AK16">
        <v>377.85624229669594</v>
      </c>
      <c r="AL16">
        <v>0.92074761988611786</v>
      </c>
      <c r="AM16">
        <v>0</v>
      </c>
      <c r="AN16">
        <v>0</v>
      </c>
      <c r="AO16">
        <v>0</v>
      </c>
      <c r="AP16">
        <v>12426.093929203098</v>
      </c>
      <c r="AQ16">
        <v>15535.502971398784</v>
      </c>
      <c r="AR16">
        <v>4906.008529368838</v>
      </c>
      <c r="AS16">
        <v>377.85624229669594</v>
      </c>
      <c r="AT16">
        <v>0.92074761988611786</v>
      </c>
      <c r="AU16">
        <v>0</v>
      </c>
      <c r="AV16">
        <v>0</v>
      </c>
      <c r="AW16">
        <v>0</v>
      </c>
      <c r="AX16">
        <v>12426.093929203098</v>
      </c>
      <c r="AY16">
        <v>15535.502971398784</v>
      </c>
      <c r="AZ16">
        <v>4906.008529368838</v>
      </c>
      <c r="BA16">
        <v>377.85624229669594</v>
      </c>
      <c r="BB16">
        <v>0.92074761988611786</v>
      </c>
      <c r="BC16">
        <v>0</v>
      </c>
      <c r="BD16">
        <v>0</v>
      </c>
      <c r="BE16">
        <v>0</v>
      </c>
      <c r="BF16">
        <v>12426.093929203098</v>
      </c>
      <c r="BG16">
        <v>15535.502971398784</v>
      </c>
      <c r="BH16">
        <v>4906.008529368838</v>
      </c>
      <c r="BI16">
        <v>377.85624229669594</v>
      </c>
      <c r="BJ16">
        <v>0.92074761988611786</v>
      </c>
      <c r="BK16">
        <v>0</v>
      </c>
      <c r="BL16">
        <v>0</v>
      </c>
      <c r="BM16">
        <v>0</v>
      </c>
    </row>
    <row r="17" spans="1:65">
      <c r="A17">
        <f t="shared" si="0"/>
        <v>2011</v>
      </c>
      <c r="B17" s="1">
        <f>economy!Z57</f>
        <v>12368.189596767896</v>
      </c>
      <c r="C17" s="1">
        <f>economy!AA57</f>
        <v>16627.605336401368</v>
      </c>
      <c r="D17" s="1">
        <f>economy!AB57</f>
        <v>5133.5252910555</v>
      </c>
      <c r="E17" s="1">
        <f>temperature!G167</f>
        <v>380.57658216083803</v>
      </c>
      <c r="F17" s="8">
        <f>temperature!I167</f>
        <v>0.94264475068551623</v>
      </c>
      <c r="G17">
        <f>economy!BE57</f>
        <v>0</v>
      </c>
      <c r="H17">
        <f>economy!BF57</f>
        <v>0</v>
      </c>
      <c r="I17">
        <f>economy!BG57</f>
        <v>0</v>
      </c>
      <c r="J17">
        <v>12368.189596767896</v>
      </c>
      <c r="K17">
        <v>16627.605336401368</v>
      </c>
      <c r="L17">
        <v>5133.5252910555</v>
      </c>
      <c r="M17">
        <v>380.57658216083803</v>
      </c>
      <c r="N17">
        <v>0.94264475068551623</v>
      </c>
      <c r="O17">
        <v>0</v>
      </c>
      <c r="P17">
        <v>0</v>
      </c>
      <c r="Q17">
        <v>0</v>
      </c>
      <c r="R17">
        <v>12368.189596767896</v>
      </c>
      <c r="S17">
        <v>16627.605336401368</v>
      </c>
      <c r="T17">
        <v>5133.5252910555</v>
      </c>
      <c r="U17">
        <v>380.57658216083803</v>
      </c>
      <c r="V17">
        <v>0.94264475068551623</v>
      </c>
      <c r="W17">
        <v>0</v>
      </c>
      <c r="X17">
        <v>0</v>
      </c>
      <c r="Y17">
        <v>0</v>
      </c>
      <c r="Z17">
        <v>12368.189596767896</v>
      </c>
      <c r="AA17">
        <v>16627.605336401368</v>
      </c>
      <c r="AB17">
        <v>5133.5252910555</v>
      </c>
      <c r="AC17">
        <v>380.57658216083803</v>
      </c>
      <c r="AD17">
        <v>0.94264475068551623</v>
      </c>
      <c r="AE17">
        <v>0</v>
      </c>
      <c r="AF17">
        <v>0</v>
      </c>
      <c r="AG17">
        <v>0</v>
      </c>
      <c r="AH17">
        <v>12368.189596767896</v>
      </c>
      <c r="AI17">
        <v>16627.605336401368</v>
      </c>
      <c r="AJ17">
        <v>5133.5252910555</v>
      </c>
      <c r="AK17">
        <v>380.57658216083803</v>
      </c>
      <c r="AL17">
        <v>0.94264475068551623</v>
      </c>
      <c r="AM17">
        <v>0</v>
      </c>
      <c r="AN17">
        <v>0</v>
      </c>
      <c r="AO17">
        <v>0</v>
      </c>
      <c r="AP17">
        <v>12368.189596767896</v>
      </c>
      <c r="AQ17">
        <v>16627.605336401368</v>
      </c>
      <c r="AR17">
        <v>5133.5252910555</v>
      </c>
      <c r="AS17">
        <v>380.57658216083803</v>
      </c>
      <c r="AT17">
        <v>0.94264475068551623</v>
      </c>
      <c r="AU17">
        <v>0</v>
      </c>
      <c r="AV17">
        <v>0</v>
      </c>
      <c r="AW17">
        <v>0</v>
      </c>
      <c r="AX17">
        <v>12368.189596767896</v>
      </c>
      <c r="AY17">
        <v>16627.605336401368</v>
      </c>
      <c r="AZ17">
        <v>5133.5252910555</v>
      </c>
      <c r="BA17">
        <v>380.57658216083803</v>
      </c>
      <c r="BB17">
        <v>0.94264475068551623</v>
      </c>
      <c r="BC17">
        <v>0</v>
      </c>
      <c r="BD17">
        <v>0</v>
      </c>
      <c r="BE17">
        <v>0</v>
      </c>
      <c r="BF17">
        <v>12368.189596767896</v>
      </c>
      <c r="BG17">
        <v>16627.605336401368</v>
      </c>
      <c r="BH17">
        <v>5133.5252910555</v>
      </c>
      <c r="BI17">
        <v>380.57658216083803</v>
      </c>
      <c r="BJ17">
        <v>0.94264475068551623</v>
      </c>
      <c r="BK17">
        <v>0</v>
      </c>
      <c r="BL17">
        <v>0</v>
      </c>
      <c r="BM17">
        <v>0</v>
      </c>
    </row>
    <row r="18" spans="1:65">
      <c r="A18">
        <f t="shared" si="0"/>
        <v>2012</v>
      </c>
      <c r="B18" s="1">
        <f>economy!Z58</f>
        <v>12526.448205641973</v>
      </c>
      <c r="C18" s="1">
        <f>economy!AA58</f>
        <v>17676.391557422059</v>
      </c>
      <c r="D18" s="1">
        <f>economy!AB58</f>
        <v>4999.6613811007473</v>
      </c>
      <c r="E18" s="1">
        <f>temperature!G168</f>
        <v>383.39404452369945</v>
      </c>
      <c r="F18" s="8">
        <f>temperature!I168</f>
        <v>0.96501248515152571</v>
      </c>
      <c r="G18">
        <f>economy!BE58</f>
        <v>0</v>
      </c>
      <c r="H18">
        <f>economy!BF58</f>
        <v>0</v>
      </c>
      <c r="I18">
        <f>economy!BG58</f>
        <v>0</v>
      </c>
      <c r="J18">
        <v>12526.448205641973</v>
      </c>
      <c r="K18">
        <v>17676.391557422059</v>
      </c>
      <c r="L18">
        <v>4999.6613811007473</v>
      </c>
      <c r="M18">
        <v>383.39404452369945</v>
      </c>
      <c r="N18">
        <v>0.96501248515152571</v>
      </c>
      <c r="O18">
        <v>0</v>
      </c>
      <c r="P18">
        <v>0</v>
      </c>
      <c r="Q18">
        <v>0</v>
      </c>
      <c r="R18">
        <v>12526.448205641973</v>
      </c>
      <c r="S18">
        <v>17676.391557422059</v>
      </c>
      <c r="T18">
        <v>4999.6613811007473</v>
      </c>
      <c r="U18">
        <v>383.39404452369945</v>
      </c>
      <c r="V18">
        <v>0.96501248515152571</v>
      </c>
      <c r="W18">
        <v>0</v>
      </c>
      <c r="X18">
        <v>0</v>
      </c>
      <c r="Y18">
        <v>0</v>
      </c>
      <c r="Z18">
        <v>12526.448205641973</v>
      </c>
      <c r="AA18">
        <v>17676.391557422059</v>
      </c>
      <c r="AB18">
        <v>4999.6613811007473</v>
      </c>
      <c r="AC18">
        <v>383.39404452369945</v>
      </c>
      <c r="AD18">
        <v>0.96501248515152571</v>
      </c>
      <c r="AE18">
        <v>0</v>
      </c>
      <c r="AF18">
        <v>0</v>
      </c>
      <c r="AG18">
        <v>0</v>
      </c>
      <c r="AH18">
        <v>12526.448205641973</v>
      </c>
      <c r="AI18">
        <v>17676.391557422059</v>
      </c>
      <c r="AJ18">
        <v>4999.6613811007473</v>
      </c>
      <c r="AK18">
        <v>383.39404452369945</v>
      </c>
      <c r="AL18">
        <v>0.96501248515152571</v>
      </c>
      <c r="AM18">
        <v>0</v>
      </c>
      <c r="AN18">
        <v>0</v>
      </c>
      <c r="AO18">
        <v>0</v>
      </c>
      <c r="AP18">
        <v>12526.448205641973</v>
      </c>
      <c r="AQ18">
        <v>17676.391557422059</v>
      </c>
      <c r="AR18">
        <v>4999.6613811007473</v>
      </c>
      <c r="AS18">
        <v>383.39404452369945</v>
      </c>
      <c r="AT18">
        <v>0.96501248515152571</v>
      </c>
      <c r="AU18">
        <v>0</v>
      </c>
      <c r="AV18">
        <v>0</v>
      </c>
      <c r="AW18">
        <v>0</v>
      </c>
      <c r="AX18">
        <v>12526.448205641973</v>
      </c>
      <c r="AY18">
        <v>17676.391557422059</v>
      </c>
      <c r="AZ18">
        <v>4999.6613811007473</v>
      </c>
      <c r="BA18">
        <v>383.39404452369945</v>
      </c>
      <c r="BB18">
        <v>0.96501248515152571</v>
      </c>
      <c r="BC18">
        <v>0</v>
      </c>
      <c r="BD18">
        <v>0</v>
      </c>
      <c r="BE18">
        <v>0</v>
      </c>
      <c r="BF18">
        <v>12526.448205641973</v>
      </c>
      <c r="BG18">
        <v>17676.391557422059</v>
      </c>
      <c r="BH18">
        <v>4999.6613811007473</v>
      </c>
      <c r="BI18">
        <v>383.39404452369945</v>
      </c>
      <c r="BJ18">
        <v>0.96501248515152571</v>
      </c>
      <c r="BK18">
        <v>0</v>
      </c>
      <c r="BL18">
        <v>0</v>
      </c>
      <c r="BM18">
        <v>0</v>
      </c>
    </row>
    <row r="19" spans="1:65">
      <c r="A19">
        <f t="shared" si="0"/>
        <v>2013</v>
      </c>
      <c r="B19" s="1">
        <f>economy!Z59</f>
        <v>12277.514399077578</v>
      </c>
      <c r="C19" s="1">
        <f>economy!AA59</f>
        <v>18249.392698942196</v>
      </c>
      <c r="D19" s="1">
        <f>economy!AB59</f>
        <v>5397.102292051678</v>
      </c>
      <c r="E19" s="1">
        <f>temperature!G169</f>
        <v>386.33716076958956</v>
      </c>
      <c r="F19" s="8">
        <f>temperature!I169</f>
        <v>0.98787872712363278</v>
      </c>
      <c r="G19">
        <f>economy!BE59</f>
        <v>0</v>
      </c>
      <c r="H19">
        <f>economy!BF59</f>
        <v>0</v>
      </c>
      <c r="I19">
        <f>economy!BG59</f>
        <v>0</v>
      </c>
      <c r="J19">
        <v>12277.514399077578</v>
      </c>
      <c r="K19">
        <v>18249.392698942196</v>
      </c>
      <c r="L19">
        <v>5397.102292051678</v>
      </c>
      <c r="M19">
        <v>386.33716076958956</v>
      </c>
      <c r="N19">
        <v>0.98787872712363278</v>
      </c>
      <c r="O19">
        <v>0</v>
      </c>
      <c r="P19">
        <v>0</v>
      </c>
      <c r="Q19">
        <v>0</v>
      </c>
      <c r="R19">
        <v>12277.514399077578</v>
      </c>
      <c r="S19">
        <v>18249.392698942196</v>
      </c>
      <c r="T19">
        <v>5397.102292051678</v>
      </c>
      <c r="U19">
        <v>386.33716076958956</v>
      </c>
      <c r="V19">
        <v>0.98787872712363278</v>
      </c>
      <c r="W19">
        <v>0</v>
      </c>
      <c r="X19">
        <v>0</v>
      </c>
      <c r="Y19">
        <v>0</v>
      </c>
      <c r="Z19">
        <v>12277.514399077578</v>
      </c>
      <c r="AA19">
        <v>18249.392698942196</v>
      </c>
      <c r="AB19">
        <v>5397.102292051678</v>
      </c>
      <c r="AC19">
        <v>386.33716076958956</v>
      </c>
      <c r="AD19">
        <v>0.98787872712363278</v>
      </c>
      <c r="AE19">
        <v>0</v>
      </c>
      <c r="AF19">
        <v>0</v>
      </c>
      <c r="AG19">
        <v>0</v>
      </c>
      <c r="AH19">
        <v>12277.514399077578</v>
      </c>
      <c r="AI19">
        <v>18249.392698942196</v>
      </c>
      <c r="AJ19">
        <v>5397.102292051678</v>
      </c>
      <c r="AK19">
        <v>386.33716076958956</v>
      </c>
      <c r="AL19">
        <v>0.98787872712363278</v>
      </c>
      <c r="AM19">
        <v>0</v>
      </c>
      <c r="AN19">
        <v>0</v>
      </c>
      <c r="AO19">
        <v>0</v>
      </c>
      <c r="AP19">
        <v>12277.514399077578</v>
      </c>
      <c r="AQ19">
        <v>18249.392698942196</v>
      </c>
      <c r="AR19">
        <v>5397.102292051678</v>
      </c>
      <c r="AS19">
        <v>386.33716076958956</v>
      </c>
      <c r="AT19">
        <v>0.98787872712363278</v>
      </c>
      <c r="AU19">
        <v>0</v>
      </c>
      <c r="AV19">
        <v>0</v>
      </c>
      <c r="AW19">
        <v>0</v>
      </c>
      <c r="AX19">
        <v>12277.514399077578</v>
      </c>
      <c r="AY19">
        <v>18249.392698942196</v>
      </c>
      <c r="AZ19">
        <v>5397.102292051678</v>
      </c>
      <c r="BA19">
        <v>386.33716076958956</v>
      </c>
      <c r="BB19">
        <v>0.98787872712363278</v>
      </c>
      <c r="BC19">
        <v>0</v>
      </c>
      <c r="BD19">
        <v>0</v>
      </c>
      <c r="BE19">
        <v>0</v>
      </c>
      <c r="BF19">
        <v>12277.514399077578</v>
      </c>
      <c r="BG19">
        <v>18249.392698942196</v>
      </c>
      <c r="BH19">
        <v>5397.102292051678</v>
      </c>
      <c r="BI19">
        <v>386.33716076958956</v>
      </c>
      <c r="BJ19">
        <v>0.98787872712363278</v>
      </c>
      <c r="BK19">
        <v>0</v>
      </c>
      <c r="BL19">
        <v>0</v>
      </c>
      <c r="BM19">
        <v>0</v>
      </c>
    </row>
    <row r="20" spans="1:65">
      <c r="A20">
        <f t="shared" si="0"/>
        <v>2014</v>
      </c>
      <c r="B20" s="1">
        <f>economy!Z60</f>
        <v>11591.566406125792</v>
      </c>
      <c r="C20" s="1">
        <f>economy!AA60</f>
        <v>18736.973435024014</v>
      </c>
      <c r="D20" s="1">
        <f>economy!AB60</f>
        <v>5034.4244894998492</v>
      </c>
      <c r="E20" s="1">
        <f>temperature!G170</f>
        <v>389.26584673068675</v>
      </c>
      <c r="F20" s="8">
        <f>temperature!I170</f>
        <v>1.0112128214076337</v>
      </c>
      <c r="G20">
        <f>economy!BE60</f>
        <v>0</v>
      </c>
      <c r="H20">
        <f>economy!BF60</f>
        <v>0</v>
      </c>
      <c r="I20">
        <f>economy!BG60</f>
        <v>0</v>
      </c>
      <c r="J20">
        <v>11591.566406125792</v>
      </c>
      <c r="K20">
        <v>18736.973435024014</v>
      </c>
      <c r="L20">
        <v>5034.4244894998492</v>
      </c>
      <c r="M20">
        <v>389.26584673068675</v>
      </c>
      <c r="N20">
        <v>1.0112128214076337</v>
      </c>
      <c r="O20">
        <v>0</v>
      </c>
      <c r="P20">
        <v>0</v>
      </c>
      <c r="Q20">
        <v>0</v>
      </c>
      <c r="R20">
        <v>11591.566406125792</v>
      </c>
      <c r="S20">
        <v>18736.973435024014</v>
      </c>
      <c r="T20">
        <v>5034.4244894998492</v>
      </c>
      <c r="U20">
        <v>389.26584673068675</v>
      </c>
      <c r="V20">
        <v>1.0112128214076337</v>
      </c>
      <c r="W20">
        <v>0</v>
      </c>
      <c r="X20">
        <v>0</v>
      </c>
      <c r="Y20">
        <v>0</v>
      </c>
      <c r="Z20">
        <v>11591.566406125792</v>
      </c>
      <c r="AA20">
        <v>18736.973435024014</v>
      </c>
      <c r="AB20">
        <v>5034.4244894998492</v>
      </c>
      <c r="AC20">
        <v>389.26584673068675</v>
      </c>
      <c r="AD20">
        <v>1.0112128214076337</v>
      </c>
      <c r="AE20">
        <v>0</v>
      </c>
      <c r="AF20">
        <v>0</v>
      </c>
      <c r="AG20">
        <v>0</v>
      </c>
      <c r="AH20">
        <v>11591.566406125792</v>
      </c>
      <c r="AI20">
        <v>18736.973435024014</v>
      </c>
      <c r="AJ20">
        <v>5034.4244894998492</v>
      </c>
      <c r="AK20">
        <v>389.26584673068675</v>
      </c>
      <c r="AL20">
        <v>1.0112128214076337</v>
      </c>
      <c r="AM20">
        <v>0</v>
      </c>
      <c r="AN20">
        <v>0</v>
      </c>
      <c r="AO20">
        <v>0</v>
      </c>
      <c r="AP20">
        <v>11591.566406125792</v>
      </c>
      <c r="AQ20">
        <v>18736.973435024014</v>
      </c>
      <c r="AR20">
        <v>5034.4244894998492</v>
      </c>
      <c r="AS20">
        <v>389.26584673068675</v>
      </c>
      <c r="AT20">
        <v>1.0112128214076337</v>
      </c>
      <c r="AU20">
        <v>0</v>
      </c>
      <c r="AV20">
        <v>0</v>
      </c>
      <c r="AW20">
        <v>0</v>
      </c>
      <c r="AX20">
        <v>11591.566406125792</v>
      </c>
      <c r="AY20">
        <v>18736.973435024014</v>
      </c>
      <c r="AZ20">
        <v>5034.4244894998492</v>
      </c>
      <c r="BA20">
        <v>389.26584673068675</v>
      </c>
      <c r="BB20">
        <v>1.0112128214076337</v>
      </c>
      <c r="BC20">
        <v>0</v>
      </c>
      <c r="BD20">
        <v>0</v>
      </c>
      <c r="BE20">
        <v>0</v>
      </c>
      <c r="BF20">
        <v>11591.566406125792</v>
      </c>
      <c r="BG20">
        <v>18736.973435024014</v>
      </c>
      <c r="BH20">
        <v>5034.4244894998492</v>
      </c>
      <c r="BI20">
        <v>389.26584673068675</v>
      </c>
      <c r="BJ20">
        <v>1.0112128214076337</v>
      </c>
      <c r="BK20">
        <v>0</v>
      </c>
      <c r="BL20">
        <v>0</v>
      </c>
      <c r="BM20">
        <v>0</v>
      </c>
    </row>
    <row r="21" spans="1:65">
      <c r="A21">
        <f t="shared" si="0"/>
        <v>2015</v>
      </c>
      <c r="B21" s="1">
        <f>economy!Z61</f>
        <v>12079.424112619115</v>
      </c>
      <c r="C21" s="1">
        <f>economy!AA61</f>
        <v>20156.307165380884</v>
      </c>
      <c r="D21" s="1">
        <f>economy!AB61</f>
        <v>5047.1363724219091</v>
      </c>
      <c r="E21" s="1">
        <f>temperature!G171</f>
        <v>392.09072808516078</v>
      </c>
      <c r="F21" s="8">
        <f>temperature!I171</f>
        <v>1.0349495448672401</v>
      </c>
      <c r="G21">
        <f>economy!BE61</f>
        <v>0</v>
      </c>
      <c r="H21">
        <f>economy!BF61</f>
        <v>0</v>
      </c>
      <c r="I21">
        <f>economy!BG61</f>
        <v>0</v>
      </c>
      <c r="J21">
        <v>12079.424112619115</v>
      </c>
      <c r="K21">
        <v>20156.307165380884</v>
      </c>
      <c r="L21">
        <v>5047.1363724219091</v>
      </c>
      <c r="M21">
        <v>392.09072808516078</v>
      </c>
      <c r="N21">
        <v>1.0349495448672401</v>
      </c>
      <c r="O21">
        <v>0</v>
      </c>
      <c r="P21">
        <v>0</v>
      </c>
      <c r="Q21">
        <v>0</v>
      </c>
      <c r="R21">
        <v>12079.424112619115</v>
      </c>
      <c r="S21">
        <v>20156.307165380884</v>
      </c>
      <c r="T21">
        <v>5047.1363724219091</v>
      </c>
      <c r="U21">
        <v>392.09072808516078</v>
      </c>
      <c r="V21">
        <v>1.0349495448672401</v>
      </c>
      <c r="W21">
        <v>0</v>
      </c>
      <c r="X21">
        <v>0</v>
      </c>
      <c r="Y21">
        <v>0</v>
      </c>
      <c r="Z21">
        <v>12079.424112619115</v>
      </c>
      <c r="AA21">
        <v>20156.307165380884</v>
      </c>
      <c r="AB21">
        <v>5047.1363724219091</v>
      </c>
      <c r="AC21">
        <v>392.09072808516078</v>
      </c>
      <c r="AD21">
        <v>1.0349495448672401</v>
      </c>
      <c r="AE21">
        <v>0</v>
      </c>
      <c r="AF21">
        <v>0</v>
      </c>
      <c r="AG21">
        <v>0</v>
      </c>
      <c r="AH21">
        <v>12079.424112619115</v>
      </c>
      <c r="AI21">
        <v>20156.307165380884</v>
      </c>
      <c r="AJ21">
        <v>5047.1363724219091</v>
      </c>
      <c r="AK21">
        <v>392.09072808516078</v>
      </c>
      <c r="AL21">
        <v>1.0349495448672401</v>
      </c>
      <c r="AM21">
        <v>0</v>
      </c>
      <c r="AN21">
        <v>0</v>
      </c>
      <c r="AO21">
        <v>0</v>
      </c>
      <c r="AP21">
        <v>12079.424112619115</v>
      </c>
      <c r="AQ21">
        <v>20156.307165380884</v>
      </c>
      <c r="AR21">
        <v>5047.1363724219091</v>
      </c>
      <c r="AS21">
        <v>392.09072808516078</v>
      </c>
      <c r="AT21">
        <v>1.0349495448672401</v>
      </c>
      <c r="AU21">
        <v>0</v>
      </c>
      <c r="AV21">
        <v>0</v>
      </c>
      <c r="AW21">
        <v>0</v>
      </c>
      <c r="AX21">
        <v>12079.424112619115</v>
      </c>
      <c r="AY21">
        <v>20156.307165380884</v>
      </c>
      <c r="AZ21">
        <v>5047.1363724219091</v>
      </c>
      <c r="BA21">
        <v>392.09072808516078</v>
      </c>
      <c r="BB21">
        <v>1.0349495448672401</v>
      </c>
      <c r="BC21">
        <v>0</v>
      </c>
      <c r="BD21">
        <v>0</v>
      </c>
      <c r="BE21">
        <v>0</v>
      </c>
      <c r="BF21">
        <v>12079.424112619115</v>
      </c>
      <c r="BG21">
        <v>20156.307165380884</v>
      </c>
      <c r="BH21">
        <v>5047.1363724219091</v>
      </c>
      <c r="BI21">
        <v>392.09072808516078</v>
      </c>
      <c r="BJ21">
        <v>1.0349495448672401</v>
      </c>
      <c r="BK21">
        <v>0</v>
      </c>
      <c r="BL21">
        <v>0</v>
      </c>
      <c r="BM21">
        <v>0</v>
      </c>
    </row>
    <row r="22" spans="1:65">
      <c r="A22">
        <f t="shared" si="0"/>
        <v>2016</v>
      </c>
      <c r="B22" s="1">
        <f>economy!Z62</f>
        <v>11853.052767942219</v>
      </c>
      <c r="C22" s="1">
        <f>economy!AA62</f>
        <v>21558.305204754324</v>
      </c>
      <c r="D22" s="1">
        <f>economy!AB62</f>
        <v>4657.4782469334632</v>
      </c>
      <c r="E22" s="1">
        <f>temperature!G172</f>
        <v>395.16506635776108</v>
      </c>
      <c r="F22" s="8">
        <f>temperature!I172</f>
        <v>1.0591675986301115</v>
      </c>
      <c r="G22">
        <f>economy!BE62</f>
        <v>0</v>
      </c>
      <c r="H22">
        <f>economy!BF62</f>
        <v>0</v>
      </c>
      <c r="I22">
        <f>economy!BG62</f>
        <v>0</v>
      </c>
      <c r="J22">
        <v>11853.052767942219</v>
      </c>
      <c r="K22">
        <v>21558.305204754324</v>
      </c>
      <c r="L22">
        <v>4657.4782469334632</v>
      </c>
      <c r="M22">
        <v>395.16506635776108</v>
      </c>
      <c r="N22">
        <v>1.0591675986301115</v>
      </c>
      <c r="O22">
        <v>0</v>
      </c>
      <c r="P22">
        <v>0</v>
      </c>
      <c r="Q22">
        <v>0</v>
      </c>
      <c r="R22">
        <v>11853.052767942219</v>
      </c>
      <c r="S22">
        <v>21558.305204754324</v>
      </c>
      <c r="T22">
        <v>4657.4782469334632</v>
      </c>
      <c r="U22">
        <v>395.16506635776108</v>
      </c>
      <c r="V22">
        <v>1.0591675986301115</v>
      </c>
      <c r="W22">
        <v>0</v>
      </c>
      <c r="X22">
        <v>0</v>
      </c>
      <c r="Y22">
        <v>0</v>
      </c>
      <c r="Z22">
        <v>11853.052767942219</v>
      </c>
      <c r="AA22">
        <v>21558.305204754324</v>
      </c>
      <c r="AB22">
        <v>4657.4782469334632</v>
      </c>
      <c r="AC22">
        <v>395.16506635776108</v>
      </c>
      <c r="AD22">
        <v>1.0591675986301115</v>
      </c>
      <c r="AE22">
        <v>0</v>
      </c>
      <c r="AF22">
        <v>0</v>
      </c>
      <c r="AG22">
        <v>0</v>
      </c>
      <c r="AH22">
        <v>11853.052767942219</v>
      </c>
      <c r="AI22">
        <v>21558.305204754324</v>
      </c>
      <c r="AJ22">
        <v>4657.4782469334632</v>
      </c>
      <c r="AK22">
        <v>395.16506635776108</v>
      </c>
      <c r="AL22">
        <v>1.0591675986301115</v>
      </c>
      <c r="AM22">
        <v>0</v>
      </c>
      <c r="AN22">
        <v>0</v>
      </c>
      <c r="AO22">
        <v>0</v>
      </c>
      <c r="AP22">
        <v>11853.052767942219</v>
      </c>
      <c r="AQ22">
        <v>21558.305204754324</v>
      </c>
      <c r="AR22">
        <v>4657.4782469334632</v>
      </c>
      <c r="AS22">
        <v>395.16506635776108</v>
      </c>
      <c r="AT22">
        <v>1.0591675986301115</v>
      </c>
      <c r="AU22">
        <v>0</v>
      </c>
      <c r="AV22">
        <v>0</v>
      </c>
      <c r="AW22">
        <v>0</v>
      </c>
      <c r="AX22">
        <v>11853.052767942219</v>
      </c>
      <c r="AY22">
        <v>21558.305204754324</v>
      </c>
      <c r="AZ22">
        <v>4657.4782469334632</v>
      </c>
      <c r="BA22">
        <v>395.16506635776108</v>
      </c>
      <c r="BB22">
        <v>1.0591675986301115</v>
      </c>
      <c r="BC22">
        <v>0</v>
      </c>
      <c r="BD22">
        <v>0</v>
      </c>
      <c r="BE22">
        <v>0</v>
      </c>
      <c r="BF22">
        <v>11853.052767942219</v>
      </c>
      <c r="BG22">
        <v>21558.305204754324</v>
      </c>
      <c r="BH22">
        <v>4657.4782469334632</v>
      </c>
      <c r="BI22">
        <v>395.16506635776108</v>
      </c>
      <c r="BJ22">
        <v>1.0591675986301115</v>
      </c>
      <c r="BK22">
        <v>0</v>
      </c>
      <c r="BL22">
        <v>0</v>
      </c>
      <c r="BM22">
        <v>0</v>
      </c>
    </row>
    <row r="23" spans="1:65">
      <c r="A23">
        <f t="shared" si="0"/>
        <v>2017</v>
      </c>
      <c r="B23" s="1">
        <f>economy!Z63</f>
        <v>11719.351040502464</v>
      </c>
      <c r="C23" s="1">
        <f>economy!AA63</f>
        <v>22217.684715994812</v>
      </c>
      <c r="D23" s="1">
        <f>economy!AB63</f>
        <v>4412.8393572293326</v>
      </c>
      <c r="E23" s="1">
        <f>temperature!G173</f>
        <v>398.34301315200088</v>
      </c>
      <c r="F23" s="8">
        <f>temperature!I173</f>
        <v>1.0838833122779092</v>
      </c>
      <c r="G23">
        <f>economy!BE63</f>
        <v>0</v>
      </c>
      <c r="H23">
        <f>economy!BF63</f>
        <v>0</v>
      </c>
      <c r="I23">
        <f>economy!BG63</f>
        <v>0</v>
      </c>
      <c r="J23">
        <v>11719.351040502464</v>
      </c>
      <c r="K23">
        <v>22217.684715994812</v>
      </c>
      <c r="L23">
        <v>4412.8393572293326</v>
      </c>
      <c r="M23">
        <v>398.34301315200088</v>
      </c>
      <c r="N23">
        <v>1.0838833122779092</v>
      </c>
      <c r="O23">
        <v>0</v>
      </c>
      <c r="P23">
        <v>0</v>
      </c>
      <c r="Q23">
        <v>0</v>
      </c>
      <c r="R23">
        <v>11719.351040502464</v>
      </c>
      <c r="S23">
        <v>22217.684715994812</v>
      </c>
      <c r="T23">
        <v>4412.8393572293326</v>
      </c>
      <c r="U23">
        <v>398.34301315200088</v>
      </c>
      <c r="V23">
        <v>1.0838833122779092</v>
      </c>
      <c r="W23">
        <v>0</v>
      </c>
      <c r="X23">
        <v>0</v>
      </c>
      <c r="Y23">
        <v>0</v>
      </c>
      <c r="Z23">
        <v>11719.351040502464</v>
      </c>
      <c r="AA23">
        <v>22217.684715994812</v>
      </c>
      <c r="AB23">
        <v>4412.8393572293326</v>
      </c>
      <c r="AC23">
        <v>398.34301315200088</v>
      </c>
      <c r="AD23">
        <v>1.0838833122779092</v>
      </c>
      <c r="AE23">
        <v>0</v>
      </c>
      <c r="AF23">
        <v>0</v>
      </c>
      <c r="AG23">
        <v>0</v>
      </c>
      <c r="AH23">
        <v>11719.351040502464</v>
      </c>
      <c r="AI23">
        <v>22217.684715994812</v>
      </c>
      <c r="AJ23">
        <v>4412.8393572293326</v>
      </c>
      <c r="AK23">
        <v>398.34301315200088</v>
      </c>
      <c r="AL23">
        <v>1.0838833122779092</v>
      </c>
      <c r="AM23">
        <v>0</v>
      </c>
      <c r="AN23">
        <v>0</v>
      </c>
      <c r="AO23">
        <v>0</v>
      </c>
      <c r="AP23">
        <v>11719.351040502464</v>
      </c>
      <c r="AQ23">
        <v>22217.684715994812</v>
      </c>
      <c r="AR23">
        <v>4412.8393572293326</v>
      </c>
      <c r="AS23">
        <v>398.34301315200088</v>
      </c>
      <c r="AT23">
        <v>1.0838833122779092</v>
      </c>
      <c r="AU23">
        <v>0</v>
      </c>
      <c r="AV23">
        <v>0</v>
      </c>
      <c r="AW23">
        <v>0</v>
      </c>
      <c r="AX23">
        <v>11719.351040502464</v>
      </c>
      <c r="AY23">
        <v>22217.684715994812</v>
      </c>
      <c r="AZ23">
        <v>4412.8393572293326</v>
      </c>
      <c r="BA23">
        <v>398.34301315200088</v>
      </c>
      <c r="BB23">
        <v>1.0838833122779092</v>
      </c>
      <c r="BC23">
        <v>0</v>
      </c>
      <c r="BD23">
        <v>0</v>
      </c>
      <c r="BE23">
        <v>0</v>
      </c>
      <c r="BF23">
        <v>11719.351040502464</v>
      </c>
      <c r="BG23">
        <v>22217.684715994812</v>
      </c>
      <c r="BH23">
        <v>4412.8393572293326</v>
      </c>
      <c r="BI23">
        <v>398.34301315200088</v>
      </c>
      <c r="BJ23">
        <v>1.0838833122779092</v>
      </c>
      <c r="BK23">
        <v>0</v>
      </c>
      <c r="BL23">
        <v>0</v>
      </c>
      <c r="BM23">
        <v>0</v>
      </c>
    </row>
    <row r="24" spans="1:65">
      <c r="A24">
        <f t="shared" si="0"/>
        <v>2018</v>
      </c>
      <c r="B24" s="1">
        <f>economy!Z64</f>
        <v>11810.196378248909</v>
      </c>
      <c r="C24" s="1">
        <f>economy!AA64</f>
        <v>22817.797400870521</v>
      </c>
      <c r="D24" s="1">
        <f>economy!AB64</f>
        <v>3938.6752401949539</v>
      </c>
      <c r="E24" s="1">
        <f>temperature!G174</f>
        <v>401.53383121249766</v>
      </c>
      <c r="F24" s="8">
        <f>temperature!I174</f>
        <v>1.1090761124662472</v>
      </c>
      <c r="G24">
        <f>economy!BE64</f>
        <v>0</v>
      </c>
      <c r="H24">
        <f>economy!BF64</f>
        <v>0</v>
      </c>
      <c r="I24">
        <f>economy!BG64</f>
        <v>0</v>
      </c>
      <c r="J24">
        <v>11810.196378248909</v>
      </c>
      <c r="K24">
        <v>22817.797400870521</v>
      </c>
      <c r="L24">
        <v>3938.6752401949539</v>
      </c>
      <c r="M24">
        <v>401.53383121249766</v>
      </c>
      <c r="N24">
        <v>1.1090761124662472</v>
      </c>
      <c r="O24">
        <v>0</v>
      </c>
      <c r="P24">
        <v>0</v>
      </c>
      <c r="Q24">
        <v>0</v>
      </c>
      <c r="R24">
        <v>11810.196378248909</v>
      </c>
      <c r="S24">
        <v>22817.797400870521</v>
      </c>
      <c r="T24">
        <v>3938.6752401949539</v>
      </c>
      <c r="U24">
        <v>401.53383121249766</v>
      </c>
      <c r="V24">
        <v>1.1090761124662472</v>
      </c>
      <c r="W24">
        <v>0</v>
      </c>
      <c r="X24">
        <v>0</v>
      </c>
      <c r="Y24">
        <v>0</v>
      </c>
      <c r="Z24">
        <v>11810.196378248909</v>
      </c>
      <c r="AA24">
        <v>22817.797400870521</v>
      </c>
      <c r="AB24">
        <v>3938.6752401949539</v>
      </c>
      <c r="AC24">
        <v>401.53383121249766</v>
      </c>
      <c r="AD24">
        <v>1.1090761124662472</v>
      </c>
      <c r="AE24">
        <v>0</v>
      </c>
      <c r="AF24">
        <v>0</v>
      </c>
      <c r="AG24">
        <v>0</v>
      </c>
      <c r="AH24">
        <v>11810.196378248909</v>
      </c>
      <c r="AI24">
        <v>22817.797400870521</v>
      </c>
      <c r="AJ24">
        <v>3938.6752401949539</v>
      </c>
      <c r="AK24">
        <v>401.53383121249766</v>
      </c>
      <c r="AL24">
        <v>1.1090761124662472</v>
      </c>
      <c r="AM24">
        <v>0</v>
      </c>
      <c r="AN24">
        <v>0</v>
      </c>
      <c r="AO24">
        <v>0</v>
      </c>
      <c r="AP24">
        <v>11810.196378248909</v>
      </c>
      <c r="AQ24">
        <v>22817.797400870521</v>
      </c>
      <c r="AR24">
        <v>3938.6752401949539</v>
      </c>
      <c r="AS24">
        <v>401.53383121249766</v>
      </c>
      <c r="AT24">
        <v>1.1090761124662472</v>
      </c>
      <c r="AU24">
        <v>0</v>
      </c>
      <c r="AV24">
        <v>0</v>
      </c>
      <c r="AW24">
        <v>0</v>
      </c>
      <c r="AX24">
        <v>11810.196378248909</v>
      </c>
      <c r="AY24">
        <v>22817.797400870521</v>
      </c>
      <c r="AZ24">
        <v>3938.6752401949539</v>
      </c>
      <c r="BA24">
        <v>401.53383121249766</v>
      </c>
      <c r="BB24">
        <v>1.1090761124662472</v>
      </c>
      <c r="BC24">
        <v>0</v>
      </c>
      <c r="BD24">
        <v>0</v>
      </c>
      <c r="BE24">
        <v>0</v>
      </c>
      <c r="BF24">
        <v>11810.196378248909</v>
      </c>
      <c r="BG24">
        <v>22817.797400870521</v>
      </c>
      <c r="BH24">
        <v>3938.6752401949539</v>
      </c>
      <c r="BI24">
        <v>401.53383121249766</v>
      </c>
      <c r="BJ24">
        <v>1.1090761124662472</v>
      </c>
      <c r="BK24">
        <v>0</v>
      </c>
      <c r="BL24">
        <v>0</v>
      </c>
      <c r="BM24">
        <v>0</v>
      </c>
    </row>
    <row r="25" spans="1:65">
      <c r="A25">
        <f t="shared" si="0"/>
        <v>2019</v>
      </c>
      <c r="B25" s="1">
        <f>economy!Z65</f>
        <v>11624.724812619861</v>
      </c>
      <c r="C25" s="1">
        <f>economy!AA65</f>
        <v>23072.050354714676</v>
      </c>
      <c r="D25" s="1">
        <f>economy!AB65</f>
        <v>4097.6733000578115</v>
      </c>
      <c r="E25" s="1">
        <f>temperature!G175</f>
        <v>404.77089308142513</v>
      </c>
      <c r="F25" s="8">
        <f>temperature!I175</f>
        <v>1.1347391333457979</v>
      </c>
      <c r="G25">
        <f>economy!BE65</f>
        <v>0</v>
      </c>
      <c r="H25">
        <f>economy!BF65</f>
        <v>0</v>
      </c>
      <c r="I25">
        <f>economy!BG65</f>
        <v>0</v>
      </c>
      <c r="J25">
        <v>11624.724812619861</v>
      </c>
      <c r="K25">
        <v>23072.050354714676</v>
      </c>
      <c r="L25">
        <v>4097.6733000578115</v>
      </c>
      <c r="M25">
        <v>404.77089308142513</v>
      </c>
      <c r="N25">
        <v>1.1347391333457979</v>
      </c>
      <c r="O25">
        <v>0</v>
      </c>
      <c r="P25">
        <v>0</v>
      </c>
      <c r="Q25">
        <v>0</v>
      </c>
      <c r="R25">
        <v>11624.724812619861</v>
      </c>
      <c r="S25">
        <v>23072.050354714676</v>
      </c>
      <c r="T25">
        <v>4097.6733000578115</v>
      </c>
      <c r="U25">
        <v>404.77089308142513</v>
      </c>
      <c r="V25">
        <v>1.1347391333457979</v>
      </c>
      <c r="W25">
        <v>0</v>
      </c>
      <c r="X25">
        <v>0</v>
      </c>
      <c r="Y25">
        <v>0</v>
      </c>
      <c r="Z25">
        <v>11624.724812619861</v>
      </c>
      <c r="AA25">
        <v>23072.050354714676</v>
      </c>
      <c r="AB25">
        <v>4097.6733000578115</v>
      </c>
      <c r="AC25">
        <v>404.77089308142513</v>
      </c>
      <c r="AD25">
        <v>1.1347391333457979</v>
      </c>
      <c r="AE25">
        <v>0</v>
      </c>
      <c r="AF25">
        <v>0</v>
      </c>
      <c r="AG25">
        <v>0</v>
      </c>
      <c r="AH25">
        <v>11624.724812619861</v>
      </c>
      <c r="AI25">
        <v>23072.050354714676</v>
      </c>
      <c r="AJ25">
        <v>4097.6733000578115</v>
      </c>
      <c r="AK25">
        <v>404.77089308142513</v>
      </c>
      <c r="AL25">
        <v>1.1347391333457979</v>
      </c>
      <c r="AM25">
        <v>0</v>
      </c>
      <c r="AN25">
        <v>0</v>
      </c>
      <c r="AO25">
        <v>0</v>
      </c>
      <c r="AP25">
        <v>11624.724812619861</v>
      </c>
      <c r="AQ25">
        <v>23072.050354714676</v>
      </c>
      <c r="AR25">
        <v>4097.6733000578115</v>
      </c>
      <c r="AS25">
        <v>404.77089308142513</v>
      </c>
      <c r="AT25">
        <v>1.1347391333457979</v>
      </c>
      <c r="AU25">
        <v>0</v>
      </c>
      <c r="AV25">
        <v>0</v>
      </c>
      <c r="AW25">
        <v>0</v>
      </c>
      <c r="AX25">
        <v>11624.724812619861</v>
      </c>
      <c r="AY25">
        <v>23072.050354714676</v>
      </c>
      <c r="AZ25">
        <v>4097.6733000578115</v>
      </c>
      <c r="BA25">
        <v>404.77089308142513</v>
      </c>
      <c r="BB25">
        <v>1.1347391333457979</v>
      </c>
      <c r="BC25">
        <v>0</v>
      </c>
      <c r="BD25">
        <v>0</v>
      </c>
      <c r="BE25">
        <v>0</v>
      </c>
      <c r="BF25">
        <v>11624.724812619861</v>
      </c>
      <c r="BG25">
        <v>23072.050354714676</v>
      </c>
      <c r="BH25">
        <v>4097.6733000578115</v>
      </c>
      <c r="BI25">
        <v>404.77089308142513</v>
      </c>
      <c r="BJ25">
        <v>1.1347391333457979</v>
      </c>
      <c r="BK25">
        <v>0</v>
      </c>
      <c r="BL25">
        <v>0</v>
      </c>
      <c r="BM25">
        <v>0</v>
      </c>
    </row>
    <row r="26" spans="1:65">
      <c r="A26">
        <f t="shared" si="0"/>
        <v>2020</v>
      </c>
      <c r="B26" s="1">
        <f>economy!Z66</f>
        <v>11584.411071543114</v>
      </c>
      <c r="C26" s="1">
        <f>economy!AA66</f>
        <v>22994.005120074238</v>
      </c>
      <c r="D26" s="1">
        <f>economy!AB66</f>
        <v>3709.182894891283</v>
      </c>
      <c r="E26" s="1">
        <f>temperature!G176</f>
        <v>407.96009088259655</v>
      </c>
      <c r="F26" s="8">
        <f>temperature!I176</f>
        <v>1.1608291846693219</v>
      </c>
      <c r="G26">
        <f>economy!BE66</f>
        <v>0.6368223799293713</v>
      </c>
      <c r="H26">
        <f>economy!BF66</f>
        <v>7.2650156045148169</v>
      </c>
      <c r="I26">
        <f>economy!BG66</f>
        <v>0.65310415439349545</v>
      </c>
      <c r="J26">
        <v>11584.411071543114</v>
      </c>
      <c r="K26">
        <v>22994.005120074238</v>
      </c>
      <c r="L26">
        <v>3709.182894891283</v>
      </c>
      <c r="M26">
        <v>407.96009088259655</v>
      </c>
      <c r="N26">
        <v>1.1608291846693219</v>
      </c>
      <c r="O26">
        <v>0</v>
      </c>
      <c r="P26">
        <v>0</v>
      </c>
      <c r="Q26">
        <v>0</v>
      </c>
      <c r="R26">
        <v>11584.411071543114</v>
      </c>
      <c r="S26">
        <v>22994.005120074238</v>
      </c>
      <c r="T26">
        <v>3709.182894891283</v>
      </c>
      <c r="U26">
        <v>407.96009088259655</v>
      </c>
      <c r="V26">
        <v>1.1608291846693219</v>
      </c>
      <c r="W26">
        <v>10.520769074530877</v>
      </c>
      <c r="X26">
        <v>3.633377994855044</v>
      </c>
      <c r="Y26">
        <v>1.0517001500517402</v>
      </c>
      <c r="Z26">
        <v>11584.411071543114</v>
      </c>
      <c r="AA26">
        <v>22994.005120074238</v>
      </c>
      <c r="AB26">
        <v>3709.182894891283</v>
      </c>
      <c r="AC26">
        <v>407.96009088259655</v>
      </c>
      <c r="AD26">
        <v>1.1608291846693219</v>
      </c>
      <c r="AE26">
        <v>42.083076298123508</v>
      </c>
      <c r="AF26">
        <v>14.533511979420176</v>
      </c>
      <c r="AG26">
        <v>4.2068006002069609</v>
      </c>
      <c r="AH26">
        <v>11584.411071543114</v>
      </c>
      <c r="AI26">
        <v>22994.005120074238</v>
      </c>
      <c r="AJ26">
        <v>3709.182894891283</v>
      </c>
      <c r="AK26">
        <v>407.96009088259655</v>
      </c>
      <c r="AL26">
        <v>1.1608291846693219</v>
      </c>
      <c r="AM26">
        <v>0.63679690729827076</v>
      </c>
      <c r="AN26">
        <v>7.2647250067285452</v>
      </c>
      <c r="AO26">
        <v>0.6530780306164925</v>
      </c>
      <c r="AP26">
        <v>11584.411071543114</v>
      </c>
      <c r="AQ26">
        <v>22994.005120074238</v>
      </c>
      <c r="AR26">
        <v>3709.182894891283</v>
      </c>
      <c r="AS26">
        <v>407.96009088259655</v>
      </c>
      <c r="AT26">
        <v>1.1608291846693219</v>
      </c>
      <c r="AU26">
        <v>2.5472895197569119</v>
      </c>
      <c r="AV26">
        <v>29.060062417809171</v>
      </c>
      <c r="AW26">
        <v>2.6124166180877308</v>
      </c>
      <c r="AX26">
        <v>11584.411071543114</v>
      </c>
      <c r="AY26">
        <v>22994.005120074238</v>
      </c>
      <c r="AZ26">
        <v>3709.182894891283</v>
      </c>
      <c r="BA26">
        <v>407.96009088259655</v>
      </c>
      <c r="BB26">
        <v>1.1608291846693219</v>
      </c>
      <c r="BC26">
        <v>3.1851711451165866E-2</v>
      </c>
      <c r="BD26">
        <v>0.36337162136687889</v>
      </c>
      <c r="BE26">
        <v>3.2666070999853095E-2</v>
      </c>
      <c r="BF26">
        <v>11584.411071543114</v>
      </c>
      <c r="BG26">
        <v>22994.005120074238</v>
      </c>
      <c r="BH26">
        <v>3709.182894891283</v>
      </c>
      <c r="BI26">
        <v>407.96009088259655</v>
      </c>
      <c r="BJ26">
        <v>1.1608291846693219</v>
      </c>
      <c r="BK26">
        <v>0.15087305788393901</v>
      </c>
      <c r="BL26">
        <v>1.7211944089070046</v>
      </c>
      <c r="BM26">
        <v>0.15473046176365832</v>
      </c>
    </row>
    <row r="27" spans="1:65">
      <c r="A27">
        <f t="shared" si="0"/>
        <v>2021</v>
      </c>
      <c r="B27" s="1">
        <f>economy!Z67</f>
        <v>11408.679388348384</v>
      </c>
      <c r="C27" s="1">
        <f>economy!AA67</f>
        <v>21412.227207450505</v>
      </c>
      <c r="D27" s="1">
        <f>economy!AB67</f>
        <v>3565.9766949699447</v>
      </c>
      <c r="E27" s="1">
        <f>temperature!G177</f>
        <v>411.08190409238125</v>
      </c>
      <c r="F27" s="8">
        <f>temperature!I177</f>
        <v>1.18729763222777</v>
      </c>
      <c r="G27">
        <f>economy!BE67</f>
        <v>0.64977052679821057</v>
      </c>
      <c r="H27">
        <f>economy!BF67</f>
        <v>6.5221528466855805</v>
      </c>
      <c r="I27">
        <f>economy!BG67</f>
        <v>0.62198706634536005</v>
      </c>
      <c r="J27">
        <v>11550.770321798453</v>
      </c>
      <c r="K27">
        <v>23041.297890071961</v>
      </c>
      <c r="L27">
        <v>3712.2455826122791</v>
      </c>
      <c r="M27">
        <v>411.08190409238125</v>
      </c>
      <c r="N27">
        <v>1.18729763222777</v>
      </c>
      <c r="O27">
        <v>0</v>
      </c>
      <c r="P27">
        <v>0</v>
      </c>
      <c r="Q27">
        <v>0</v>
      </c>
      <c r="R27">
        <v>10973.23180570853</v>
      </c>
      <c r="S27">
        <v>21889.232995568364</v>
      </c>
      <c r="T27">
        <v>3526.6333034816648</v>
      </c>
      <c r="U27">
        <v>411.08190409238125</v>
      </c>
      <c r="V27">
        <v>1.18729763222777</v>
      </c>
      <c r="W27">
        <v>10.799191610019069</v>
      </c>
      <c r="X27">
        <v>3.7914889753157159</v>
      </c>
      <c r="Y27">
        <v>1.1023202729582213</v>
      </c>
      <c r="Z27">
        <v>10395.693289618608</v>
      </c>
      <c r="AA27">
        <v>20737.168101064766</v>
      </c>
      <c r="AB27">
        <v>3341.0210243510514</v>
      </c>
      <c r="AC27">
        <v>411.08190409238125</v>
      </c>
      <c r="AD27">
        <v>1.18729763222777</v>
      </c>
      <c r="AE27">
        <v>43.164360763827155</v>
      </c>
      <c r="AF27">
        <v>15.154578590009104</v>
      </c>
      <c r="AG27">
        <v>4.4059733040670688</v>
      </c>
      <c r="AH27">
        <v>11408.682230166221</v>
      </c>
      <c r="AI27">
        <v>21412.259788893858</v>
      </c>
      <c r="AJ27">
        <v>3565.9796203203409</v>
      </c>
      <c r="AK27">
        <v>411.08190409238125</v>
      </c>
      <c r="AL27">
        <v>1.18729763222777</v>
      </c>
      <c r="AM27">
        <v>0.65380271501628806</v>
      </c>
      <c r="AN27">
        <v>6.5628545391822328</v>
      </c>
      <c r="AO27">
        <v>0.62586083181338947</v>
      </c>
      <c r="AP27">
        <v>11266.588454896544</v>
      </c>
      <c r="AQ27">
        <v>19783.156524887199</v>
      </c>
      <c r="AR27">
        <v>3419.7078072727841</v>
      </c>
      <c r="AS27">
        <v>411.08190409238125</v>
      </c>
      <c r="AT27">
        <v>1.18729763222777</v>
      </c>
      <c r="AU27">
        <v>2.6151967394336131</v>
      </c>
      <c r="AV27">
        <v>23.010978677816308</v>
      </c>
      <c r="AW27">
        <v>2.3616984686270519</v>
      </c>
      <c r="AX27">
        <v>11518.992538806353</v>
      </c>
      <c r="AY27">
        <v>22676.96602615271</v>
      </c>
      <c r="AZ27">
        <v>3679.5334252776984</v>
      </c>
      <c r="BA27">
        <v>411.08190409238125</v>
      </c>
      <c r="BB27">
        <v>1.18729763222777</v>
      </c>
      <c r="BC27">
        <v>3.3131010394655935E-2</v>
      </c>
      <c r="BD27">
        <v>0.3657358771181824</v>
      </c>
      <c r="BE27">
        <v>3.3119036027902893E-2</v>
      </c>
      <c r="BF27">
        <v>11481.609036614265</v>
      </c>
      <c r="BG27">
        <v>22248.364665357374</v>
      </c>
      <c r="BH27">
        <v>3641.0507216312785</v>
      </c>
      <c r="BI27">
        <v>411.08190409238125</v>
      </c>
      <c r="BJ27">
        <v>1.18729763222777</v>
      </c>
      <c r="BK27">
        <v>0.15591623678111219</v>
      </c>
      <c r="BL27">
        <v>1.6676824263190413</v>
      </c>
      <c r="BM27">
        <v>0.15361625108439086</v>
      </c>
    </row>
    <row r="28" spans="1:65">
      <c r="A28">
        <f t="shared" si="0"/>
        <v>2022</v>
      </c>
      <c r="B28" s="1">
        <f>economy!Z68</f>
        <v>11537.60185952877</v>
      </c>
      <c r="C28" s="1">
        <f>economy!AA68</f>
        <v>22211.019203436495</v>
      </c>
      <c r="D28" s="1">
        <f>economy!AB68</f>
        <v>3702.649326987249</v>
      </c>
      <c r="E28" s="1">
        <f>temperature!G178</f>
        <v>413.89606365194948</v>
      </c>
      <c r="F28" s="8">
        <f>temperature!I178</f>
        <v>1.2140068716827466</v>
      </c>
      <c r="G28">
        <f>economy!BE68</f>
        <v>0.70674107968228828</v>
      </c>
      <c r="H28">
        <f>economy!BF68</f>
        <v>7.3433342907530772</v>
      </c>
      <c r="I28">
        <f>economy!BG68</f>
        <v>0.69892386774032045</v>
      </c>
      <c r="J28">
        <v>11680.800631853499</v>
      </c>
      <c r="K28">
        <v>23780.641553486039</v>
      </c>
      <c r="L28">
        <v>3847.5745120634369</v>
      </c>
      <c r="M28">
        <v>414.16485353422428</v>
      </c>
      <c r="N28">
        <v>1.2141090268935155</v>
      </c>
      <c r="O28">
        <v>0</v>
      </c>
      <c r="P28">
        <v>0</v>
      </c>
      <c r="Q28">
        <v>0</v>
      </c>
      <c r="R28">
        <v>11093.986410110761</v>
      </c>
      <c r="S28">
        <v>22585.961573442783</v>
      </c>
      <c r="T28">
        <v>3654.2819875136493</v>
      </c>
      <c r="U28">
        <v>413.89637412974281</v>
      </c>
      <c r="V28">
        <v>1.2140069897199652</v>
      </c>
      <c r="W28">
        <v>11.083008806165292</v>
      </c>
      <c r="X28">
        <v>3.9545300344504408</v>
      </c>
      <c r="Y28">
        <v>1.1543110787599671</v>
      </c>
      <c r="Z28">
        <v>10502.207848099481</v>
      </c>
      <c r="AA28">
        <v>21381.174820739296</v>
      </c>
      <c r="AB28">
        <v>3459.3542437962356</v>
      </c>
      <c r="AC28">
        <v>413.62789472526129</v>
      </c>
      <c r="AD28">
        <v>1.2139048863371629</v>
      </c>
      <c r="AE28">
        <v>44.297949766070403</v>
      </c>
      <c r="AF28">
        <v>15.80592391395002</v>
      </c>
      <c r="AG28">
        <v>4.6136820858155732</v>
      </c>
      <c r="AH28">
        <v>11536.938435679009</v>
      </c>
      <c r="AI28">
        <v>22204.987002685095</v>
      </c>
      <c r="AJ28">
        <v>3702.0486252857568</v>
      </c>
      <c r="AK28">
        <v>413.89606902774739</v>
      </c>
      <c r="AL28">
        <v>1.2140068737265144</v>
      </c>
      <c r="AM28">
        <v>0.67098945248014041</v>
      </c>
      <c r="AN28">
        <v>6.9692396752188674</v>
      </c>
      <c r="AO28">
        <v>0.6634528104555425</v>
      </c>
      <c r="AP28">
        <v>11392.730004830259</v>
      </c>
      <c r="AQ28">
        <v>20807.138978175073</v>
      </c>
      <c r="AR28">
        <v>3563.7190153278516</v>
      </c>
      <c r="AS28">
        <v>413.62727376967496</v>
      </c>
      <c r="AT28">
        <v>1.2139046501094048</v>
      </c>
      <c r="AU28">
        <v>2.683940281251779</v>
      </c>
      <c r="AV28">
        <v>25.128251512361356</v>
      </c>
      <c r="AW28">
        <v>2.5227375520472677</v>
      </c>
      <c r="AX28">
        <v>11648.446588401015</v>
      </c>
      <c r="AY28">
        <v>23410.803590032621</v>
      </c>
      <c r="AZ28">
        <v>3814.2030681717943</v>
      </c>
      <c r="BA28">
        <v>414.10474029306278</v>
      </c>
      <c r="BB28">
        <v>1.2140861862515511</v>
      </c>
      <c r="BC28">
        <v>3.6038991338083887E-2</v>
      </c>
      <c r="BD28">
        <v>0.40798309058119109</v>
      </c>
      <c r="BE28">
        <v>3.7100663174867557E-2</v>
      </c>
      <c r="BF28">
        <v>11610.590998013764</v>
      </c>
      <c r="BG28">
        <v>22989.391241073703</v>
      </c>
      <c r="BH28">
        <v>3775.6272072911388</v>
      </c>
      <c r="BI28">
        <v>414.03402285241276</v>
      </c>
      <c r="BJ28">
        <v>1.2140593121903744</v>
      </c>
      <c r="BK28">
        <v>0.16959109135790906</v>
      </c>
      <c r="BL28">
        <v>1.8636286908539534</v>
      </c>
      <c r="BM28">
        <v>0.17219518521242444</v>
      </c>
    </row>
    <row r="29" spans="1:65">
      <c r="A29">
        <f t="shared" si="0"/>
        <v>2023</v>
      </c>
      <c r="B29" s="1">
        <f>economy!Z69</f>
        <v>11658.317430861045</v>
      </c>
      <c r="C29" s="1">
        <f>economy!AA69</f>
        <v>22845.969374438566</v>
      </c>
      <c r="D29" s="1">
        <f>economy!AB69</f>
        <v>3827.8912199739648</v>
      </c>
      <c r="E29" s="1">
        <f>temperature!G179</f>
        <v>416.83649335324543</v>
      </c>
      <c r="F29" s="8">
        <f>temperature!I179</f>
        <v>1.2409902423630805</v>
      </c>
      <c r="G29">
        <f>economy!BE69</f>
        <v>0.76842069545597258</v>
      </c>
      <c r="H29">
        <f>economy!BF69</f>
        <v>8.1434094054786836</v>
      </c>
      <c r="I29">
        <f>economy!BG69</f>
        <v>0.78017574252841182</v>
      </c>
      <c r="J29">
        <v>11807.312727372648</v>
      </c>
      <c r="K29">
        <v>24525.648052294575</v>
      </c>
      <c r="L29">
        <v>3983.1906211921487</v>
      </c>
      <c r="M29">
        <v>417.34998920381986</v>
      </c>
      <c r="N29">
        <v>1.2412827526273305</v>
      </c>
      <c r="O29">
        <v>0</v>
      </c>
      <c r="P29">
        <v>0</v>
      </c>
      <c r="Q29">
        <v>0</v>
      </c>
      <c r="R29">
        <v>11214.072979384591</v>
      </c>
      <c r="S29">
        <v>23293.378875865961</v>
      </c>
      <c r="T29">
        <v>3783.0581813998019</v>
      </c>
      <c r="U29">
        <v>416.82037867710244</v>
      </c>
      <c r="V29">
        <v>1.2409842731389045</v>
      </c>
      <c r="W29">
        <v>11.36957420203481</v>
      </c>
      <c r="X29">
        <v>4.1215936682591359</v>
      </c>
      <c r="Y29">
        <v>1.2073699553968178</v>
      </c>
      <c r="Z29">
        <v>10615.690273036826</v>
      </c>
      <c r="AA29">
        <v>22050.396960009941</v>
      </c>
      <c r="AB29">
        <v>3581.184819161178</v>
      </c>
      <c r="AC29">
        <v>416.28842621776801</v>
      </c>
      <c r="AD29">
        <v>1.2406845903533397</v>
      </c>
      <c r="AE29">
        <v>45.442566310086228</v>
      </c>
      <c r="AF29">
        <v>16.473358381834085</v>
      </c>
      <c r="AG29">
        <v>4.8256627527443046</v>
      </c>
      <c r="AH29">
        <v>11661.887994292787</v>
      </c>
      <c r="AI29">
        <v>22887.334182148003</v>
      </c>
      <c r="AJ29">
        <v>3831.6493846421317</v>
      </c>
      <c r="AK29">
        <v>416.83547559865156</v>
      </c>
      <c r="AL29">
        <v>1.2409898601390992</v>
      </c>
      <c r="AM29">
        <v>0.6883423668092421</v>
      </c>
      <c r="AN29">
        <v>7.3169617022485482</v>
      </c>
      <c r="AO29">
        <v>0.69984266599373857</v>
      </c>
      <c r="AP29">
        <v>11516.104699375417</v>
      </c>
      <c r="AQ29">
        <v>21398.662422969439</v>
      </c>
      <c r="AR29">
        <v>3686.6796761085488</v>
      </c>
      <c r="AS29">
        <v>416.34683745923121</v>
      </c>
      <c r="AT29">
        <v>1.2407064394988816</v>
      </c>
      <c r="AU29">
        <v>2.7533486848163875</v>
      </c>
      <c r="AV29">
        <v>26.266690633434393</v>
      </c>
      <c r="AW29">
        <v>2.6585648948838414</v>
      </c>
      <c r="AX29">
        <v>11773.642783139836</v>
      </c>
      <c r="AY29">
        <v>24131.214985956238</v>
      </c>
      <c r="AZ29">
        <v>3947.4594382712435</v>
      </c>
      <c r="BA29">
        <v>417.23233272889382</v>
      </c>
      <c r="BB29">
        <v>1.2412162986304032</v>
      </c>
      <c r="BC29">
        <v>3.9204252890043749E-2</v>
      </c>
      <c r="BD29">
        <v>0.45431775157278209</v>
      </c>
      <c r="BE29">
        <v>4.1500494919443236E-2</v>
      </c>
      <c r="BF29">
        <v>11734.249826596437</v>
      </c>
      <c r="BG29">
        <v>23681.199767874841</v>
      </c>
      <c r="BH29">
        <v>3906.1370526242313</v>
      </c>
      <c r="BI29">
        <v>417.09596152069429</v>
      </c>
      <c r="BJ29">
        <v>1.2411388715106948</v>
      </c>
      <c r="BK29">
        <v>0.1844509184606736</v>
      </c>
      <c r="BL29">
        <v>2.0725645050694967</v>
      </c>
      <c r="BM29">
        <v>0.19247909157060802</v>
      </c>
    </row>
    <row r="30" spans="1:65">
      <c r="A30">
        <f t="shared" si="0"/>
        <v>2024</v>
      </c>
      <c r="B30" s="1">
        <f>economy!Z70</f>
        <v>11775.0897629839</v>
      </c>
      <c r="C30" s="1">
        <f>economy!AA70</f>
        <v>23489.091251817223</v>
      </c>
      <c r="D30" s="1">
        <f>economy!AB70</f>
        <v>3952.9045793636465</v>
      </c>
      <c r="E30" s="1">
        <f>temperature!G180</f>
        <v>419.86649338072755</v>
      </c>
      <c r="F30" s="8">
        <f>temperature!I180</f>
        <v>1.2682653315958057</v>
      </c>
      <c r="G30">
        <f>economy!BE70</f>
        <v>0.83547154806622892</v>
      </c>
      <c r="H30">
        <f>economy!BF70</f>
        <v>9.0336630498028843</v>
      </c>
      <c r="I30">
        <f>economy!BG70</f>
        <v>0.87029363718094788</v>
      </c>
      <c r="J30">
        <v>11930.244324465861</v>
      </c>
      <c r="K30">
        <v>25275.647549476013</v>
      </c>
      <c r="L30">
        <v>4118.8617753827657</v>
      </c>
      <c r="M30">
        <v>420.63155854930233</v>
      </c>
      <c r="N30">
        <v>1.2688346642527504</v>
      </c>
      <c r="O30">
        <v>0</v>
      </c>
      <c r="P30">
        <v>0</v>
      </c>
      <c r="Q30">
        <v>0</v>
      </c>
      <c r="R30">
        <v>11330.764607371715</v>
      </c>
      <c r="S30">
        <v>24005.54728096757</v>
      </c>
      <c r="T30">
        <v>3911.8880279880814</v>
      </c>
      <c r="U30">
        <v>419.84548389659636</v>
      </c>
      <c r="V30">
        <v>1.2682516852504786</v>
      </c>
      <c r="W30">
        <v>11.658802828040859</v>
      </c>
      <c r="X30">
        <v>4.2926525001023723</v>
      </c>
      <c r="Y30">
        <v>1.2614491521300264</v>
      </c>
      <c r="Z30">
        <v>10725.97497538845</v>
      </c>
      <c r="AA30">
        <v>22724.142126533567</v>
      </c>
      <c r="AB30">
        <v>3703.0700793008345</v>
      </c>
      <c r="AC30">
        <v>419.05473751836917</v>
      </c>
      <c r="AD30">
        <v>1.2676652368068091</v>
      </c>
      <c r="AE30">
        <v>46.597867839783824</v>
      </c>
      <c r="AF30">
        <v>17.156771877890478</v>
      </c>
      <c r="AG30">
        <v>5.0417243967776928</v>
      </c>
      <c r="AH30">
        <v>11783.301510045398</v>
      </c>
      <c r="AI30">
        <v>23580.650105877634</v>
      </c>
      <c r="AJ30">
        <v>3961.4766115579641</v>
      </c>
      <c r="AK30">
        <v>419.87236118143323</v>
      </c>
      <c r="AL30">
        <v>1.2682671610574392</v>
      </c>
      <c r="AM30">
        <v>0.70585632775497664</v>
      </c>
      <c r="AN30">
        <v>7.6810728350569937</v>
      </c>
      <c r="AO30">
        <v>0.73746355700120125</v>
      </c>
      <c r="AP30">
        <v>11635.988610281109</v>
      </c>
      <c r="AQ30">
        <v>22045.854133537323</v>
      </c>
      <c r="AR30">
        <v>3811.0139392757546</v>
      </c>
      <c r="AS30">
        <v>419.1593742242672</v>
      </c>
      <c r="AT30">
        <v>1.2677256514625619</v>
      </c>
      <c r="AU30">
        <v>2.8234014184386589</v>
      </c>
      <c r="AV30">
        <v>27.571939811685194</v>
      </c>
      <c r="AW30">
        <v>2.800658723875094</v>
      </c>
      <c r="AX30">
        <v>11895.210920608719</v>
      </c>
      <c r="AY30">
        <v>24855.43951559997</v>
      </c>
      <c r="AZ30">
        <v>4080.6506321164861</v>
      </c>
      <c r="BA30">
        <v>420.45498284740211</v>
      </c>
      <c r="BB30">
        <v>1.2687043315846265</v>
      </c>
      <c r="BC30">
        <v>4.2652080741255156E-2</v>
      </c>
      <c r="BD30">
        <v>0.50579982539084756</v>
      </c>
      <c r="BE30">
        <v>4.6391844852847933E-2</v>
      </c>
      <c r="BF30">
        <v>11854.228800671439</v>
      </c>
      <c r="BG30">
        <v>24376.515476473982</v>
      </c>
      <c r="BH30">
        <v>4036.4849210813154</v>
      </c>
      <c r="BI30">
        <v>420.25127185725046</v>
      </c>
      <c r="BJ30">
        <v>1.2685531998228268</v>
      </c>
      <c r="BK30">
        <v>0.20063149520925014</v>
      </c>
      <c r="BL30">
        <v>2.3045157249898085</v>
      </c>
      <c r="BM30">
        <v>0.21501021723670619</v>
      </c>
    </row>
    <row r="31" spans="1:65">
      <c r="A31">
        <f t="shared" si="0"/>
        <v>2025</v>
      </c>
      <c r="B31" s="1">
        <f>economy!Z71</f>
        <v>11887.860715743966</v>
      </c>
      <c r="C31" s="1">
        <f>economy!AA71</f>
        <v>24129.713788671837</v>
      </c>
      <c r="D31" s="1">
        <f>economy!AB71</f>
        <v>4077.1088394473136</v>
      </c>
      <c r="E31" s="1">
        <f>temperature!G181</f>
        <v>422.98084724850486</v>
      </c>
      <c r="F31" s="8">
        <f>temperature!I181</f>
        <v>1.2958466001646041</v>
      </c>
      <c r="G31">
        <f>economy!BE71</f>
        <v>0.90836958283580616</v>
      </c>
      <c r="H31">
        <f>economy!BF71</f>
        <v>10.015947490913419</v>
      </c>
      <c r="I31">
        <f>economy!BG71</f>
        <v>0.97001862176056075</v>
      </c>
      <c r="J31">
        <v>12049.543641144641</v>
      </c>
      <c r="K31">
        <v>26029.992918610813</v>
      </c>
      <c r="L31">
        <v>4254.3666221883332</v>
      </c>
      <c r="M31">
        <v>424.00556500175139</v>
      </c>
      <c r="N31">
        <v>1.2967779209932218</v>
      </c>
      <c r="O31">
        <v>0</v>
      </c>
      <c r="P31">
        <v>0</v>
      </c>
      <c r="Q31">
        <v>0</v>
      </c>
      <c r="R31">
        <v>11444.011663291836</v>
      </c>
      <c r="S31">
        <v>24721.851598498695</v>
      </c>
      <c r="T31">
        <v>4040.561245254044</v>
      </c>
      <c r="U31">
        <v>422.96522211010409</v>
      </c>
      <c r="V31">
        <v>1.2958275907542247</v>
      </c>
      <c r="W31">
        <v>11.950613731655649</v>
      </c>
      <c r="X31">
        <v>4.4676795257493493</v>
      </c>
      <c r="Y31">
        <v>1.316501592185533</v>
      </c>
      <c r="Z31">
        <v>10833.013696479</v>
      </c>
      <c r="AA31">
        <v>23401.826323734516</v>
      </c>
      <c r="AB31">
        <v>3824.8108190793673</v>
      </c>
      <c r="AC31">
        <v>421.91786274279463</v>
      </c>
      <c r="AD31">
        <v>1.2948703366882162</v>
      </c>
      <c r="AE31">
        <v>47.76352799595869</v>
      </c>
      <c r="AF31">
        <v>17.85605576569013</v>
      </c>
      <c r="AG31">
        <v>5.2616787738162696</v>
      </c>
      <c r="AH31">
        <v>11901.127810348209</v>
      </c>
      <c r="AI31">
        <v>24277.232949945905</v>
      </c>
      <c r="AJ31">
        <v>4091.0926184729551</v>
      </c>
      <c r="AK31">
        <v>423.00154653647473</v>
      </c>
      <c r="AL31">
        <v>1.2958560695093289</v>
      </c>
      <c r="AM31">
        <v>0.72352644759136431</v>
      </c>
      <c r="AN31">
        <v>8.0572991676280594</v>
      </c>
      <c r="AO31">
        <v>0.77622375687324829</v>
      </c>
      <c r="AP31">
        <v>11752.331120612198</v>
      </c>
      <c r="AQ31">
        <v>22689.993893947863</v>
      </c>
      <c r="AR31">
        <v>3935.0215166772418</v>
      </c>
      <c r="AS31">
        <v>422.06474699345961</v>
      </c>
      <c r="AT31">
        <v>1.294983530894114</v>
      </c>
      <c r="AU31">
        <v>2.8940789210403759</v>
      </c>
      <c r="AV31">
        <v>28.905231816636217</v>
      </c>
      <c r="AW31">
        <v>2.9468648642464985</v>
      </c>
      <c r="AX31">
        <v>12013.097050859036</v>
      </c>
      <c r="AY31">
        <v>25582.537828539647</v>
      </c>
      <c r="AZ31">
        <v>4213.5397453961878</v>
      </c>
      <c r="BA31">
        <v>423.76810721400471</v>
      </c>
      <c r="BB31">
        <v>1.2965637341632856</v>
      </c>
      <c r="BC31">
        <v>4.6406009394490369E-2</v>
      </c>
      <c r="BD31">
        <v>0.56295310851719227</v>
      </c>
      <c r="BE31">
        <v>5.1823898336005293E-2</v>
      </c>
      <c r="BF31">
        <v>11970.468649617977</v>
      </c>
      <c r="BG31">
        <v>25073.07935185924</v>
      </c>
      <c r="BH31">
        <v>4166.3778160694565</v>
      </c>
      <c r="BI31">
        <v>423.4948688896842</v>
      </c>
      <c r="BJ31">
        <v>1.2963160900182393</v>
      </c>
      <c r="BK31">
        <v>0.21824333769549067</v>
      </c>
      <c r="BL31">
        <v>2.5615476710216178</v>
      </c>
      <c r="BM31">
        <v>0.2400058185958763</v>
      </c>
    </row>
    <row r="32" spans="1:65">
      <c r="A32">
        <f t="shared" si="0"/>
        <v>2026</v>
      </c>
      <c r="B32" s="1">
        <f>economy!Z72</f>
        <v>11996.594826406375</v>
      </c>
      <c r="C32" s="1">
        <f>economy!AA72</f>
        <v>24767.575200692329</v>
      </c>
      <c r="D32" s="1">
        <f>economy!AB72</f>
        <v>4200.2887262760696</v>
      </c>
      <c r="E32" s="1">
        <f>temperature!G182</f>
        <v>426.17456877572442</v>
      </c>
      <c r="F32" s="8">
        <f>temperature!I182</f>
        <v>1.3237456268659566</v>
      </c>
      <c r="G32">
        <f>economy!BE72</f>
        <v>0.9875835660950254</v>
      </c>
      <c r="H32">
        <f>economy!BF72</f>
        <v>11.099269646996838</v>
      </c>
      <c r="I32">
        <f>economy!BG72</f>
        <v>1.0802522138689219</v>
      </c>
      <c r="J32">
        <v>12165.168635166749</v>
      </c>
      <c r="K32">
        <v>26788.059942175412</v>
      </c>
      <c r="L32">
        <v>4389.4952388103993</v>
      </c>
      <c r="M32">
        <v>427.46905514210368</v>
      </c>
      <c r="N32">
        <v>1.3251235067116514</v>
      </c>
      <c r="O32">
        <v>0</v>
      </c>
      <c r="P32">
        <v>0</v>
      </c>
      <c r="Q32">
        <v>0</v>
      </c>
      <c r="R32">
        <v>11553.773798670876</v>
      </c>
      <c r="S32">
        <v>25441.698412182883</v>
      </c>
      <c r="T32">
        <v>4168.8784001654794</v>
      </c>
      <c r="U32">
        <v>426.17511422158213</v>
      </c>
      <c r="V32">
        <v>1.323727444962691</v>
      </c>
      <c r="W32">
        <v>12.244929780110137</v>
      </c>
      <c r="X32">
        <v>4.6466482069113431</v>
      </c>
      <c r="Y32">
        <v>1.3724811130934023</v>
      </c>
      <c r="Z32">
        <v>10936.767054614274</v>
      </c>
      <c r="AA32">
        <v>24082.886211321016</v>
      </c>
      <c r="AB32">
        <v>3946.2180850483819</v>
      </c>
      <c r="AC32">
        <v>424.87178191568421</v>
      </c>
      <c r="AD32">
        <v>1.3223197588414535</v>
      </c>
      <c r="AE32">
        <v>48.939235832063908</v>
      </c>
      <c r="AF32">
        <v>18.571103273657624</v>
      </c>
      <c r="AG32">
        <v>5.4853412726001665</v>
      </c>
      <c r="AH32">
        <v>12015.325344411784</v>
      </c>
      <c r="AI32">
        <v>24976.899444721272</v>
      </c>
      <c r="AJ32">
        <v>4220.3029361428507</v>
      </c>
      <c r="AK32">
        <v>426.21862464607756</v>
      </c>
      <c r="AL32">
        <v>1.323771049707509</v>
      </c>
      <c r="AM32">
        <v>0.74134806915104956</v>
      </c>
      <c r="AN32">
        <v>8.4460577458577042</v>
      </c>
      <c r="AO32">
        <v>0.8161143197962335</v>
      </c>
      <c r="AP32">
        <v>11865.091120912102</v>
      </c>
      <c r="AQ32">
        <v>23337.39451147223</v>
      </c>
      <c r="AR32">
        <v>4058.6051320929218</v>
      </c>
      <c r="AS32">
        <v>425.05645997838303</v>
      </c>
      <c r="AT32">
        <v>1.3224976055148339</v>
      </c>
      <c r="AU32">
        <v>2.9653625543126028</v>
      </c>
      <c r="AV32">
        <v>30.283805025953903</v>
      </c>
      <c r="AW32">
        <v>3.0972738991314386</v>
      </c>
      <c r="AX32">
        <v>12127.258264585904</v>
      </c>
      <c r="AY32">
        <v>26311.827273752519</v>
      </c>
      <c r="AZ32">
        <v>4345.9126448967099</v>
      </c>
      <c r="BA32">
        <v>427.16829891204111</v>
      </c>
      <c r="BB32">
        <v>1.3248056248580709</v>
      </c>
      <c r="BC32">
        <v>5.0491338726216958E-2</v>
      </c>
      <c r="BD32">
        <v>0.62635950341382829</v>
      </c>
      <c r="BE32">
        <v>5.7850425786650804E-2</v>
      </c>
      <c r="BF32">
        <v>12082.925281116777</v>
      </c>
      <c r="BG32">
        <v>25770.185045378679</v>
      </c>
      <c r="BH32">
        <v>4295.5978162974216</v>
      </c>
      <c r="BI32">
        <v>426.82283762461759</v>
      </c>
      <c r="BJ32">
        <v>1.3244388292729772</v>
      </c>
      <c r="BK32">
        <v>0.23740397301333635</v>
      </c>
      <c r="BL32">
        <v>2.8461670027807604</v>
      </c>
      <c r="BM32">
        <v>0.26770672372399412</v>
      </c>
    </row>
    <row r="33" spans="1:65">
      <c r="A33">
        <f t="shared" si="0"/>
        <v>2027</v>
      </c>
      <c r="B33" s="1">
        <f>economy!Z73</f>
        <v>12101.268933553542</v>
      </c>
      <c r="C33" s="1">
        <f>economy!AA73</f>
        <v>25401.866732076705</v>
      </c>
      <c r="D33" s="1">
        <f>economy!AB73</f>
        <v>4322.2341211475023</v>
      </c>
      <c r="E33" s="1">
        <f>temperature!G183</f>
        <v>429.44380743226498</v>
      </c>
      <c r="F33" s="8">
        <f>temperature!I183</f>
        <v>1.3519716756755906</v>
      </c>
      <c r="G33">
        <f>economy!BE73</f>
        <v>1.0736201028347816</v>
      </c>
      <c r="H33">
        <f>economy!BF73</f>
        <v>12.292956543828616</v>
      </c>
      <c r="I33">
        <f>economy!BG73</f>
        <v>1.2019681646861928</v>
      </c>
      <c r="J33">
        <v>12277.086270615917</v>
      </c>
      <c r="K33">
        <v>27549.247256294031</v>
      </c>
      <c r="L33">
        <v>4524.0495453515832</v>
      </c>
      <c r="M33">
        <v>431.01968840721997</v>
      </c>
      <c r="N33">
        <v>1.3538805620910495</v>
      </c>
      <c r="O33">
        <v>0</v>
      </c>
      <c r="P33">
        <v>0</v>
      </c>
      <c r="Q33">
        <v>0</v>
      </c>
      <c r="R33">
        <v>11660.019249531048</v>
      </c>
      <c r="S33">
        <v>26164.516032361978</v>
      </c>
      <c r="T33">
        <v>4296.6513037271934</v>
      </c>
      <c r="U33">
        <v>429.47187135773606</v>
      </c>
      <c r="V33">
        <v>1.3519643745175935</v>
      </c>
      <c r="W33">
        <v>12.541677456768237</v>
      </c>
      <c r="X33">
        <v>4.8295325347821949</v>
      </c>
      <c r="Y33">
        <v>1.4293426603052006</v>
      </c>
      <c r="Z33">
        <v>11037.203881111513</v>
      </c>
      <c r="AA33">
        <v>24766.779075267856</v>
      </c>
      <c r="AB33">
        <v>4067.1135567083084</v>
      </c>
      <c r="AC33">
        <v>427.91224977626734</v>
      </c>
      <c r="AD33">
        <v>1.3500305608080851</v>
      </c>
      <c r="AE33">
        <v>50.12469500178927</v>
      </c>
      <c r="AF33">
        <v>19.30180975799539</v>
      </c>
      <c r="AG33">
        <v>5.7125316952926237</v>
      </c>
      <c r="AH33">
        <v>12125.861458780209</v>
      </c>
      <c r="AI33">
        <v>25679.061753003451</v>
      </c>
      <c r="AJ33">
        <v>4348.9173259068748</v>
      </c>
      <c r="AK33">
        <v>429.52037407140119</v>
      </c>
      <c r="AL33">
        <v>1.3520243132126641</v>
      </c>
      <c r="AM33">
        <v>0.75931675349186845</v>
      </c>
      <c r="AN33">
        <v>8.8474961593678323</v>
      </c>
      <c r="AO33">
        <v>0.8571235858230376</v>
      </c>
      <c r="AP33">
        <v>11974.236293560987</v>
      </c>
      <c r="AQ33">
        <v>23986.712900879833</v>
      </c>
      <c r="AR33">
        <v>4181.5762422559492</v>
      </c>
      <c r="AS33">
        <v>428.13063245224379</v>
      </c>
      <c r="AT33">
        <v>1.3502828349130604</v>
      </c>
      <c r="AU33">
        <v>3.0372345533863077</v>
      </c>
      <c r="AV33">
        <v>31.706156059724794</v>
      </c>
      <c r="AW33">
        <v>3.2518290537974832</v>
      </c>
      <c r="AX33">
        <v>12237.660673915681</v>
      </c>
      <c r="AY33">
        <v>27042.643594890797</v>
      </c>
      <c r="AZ33">
        <v>4477.5669398604396</v>
      </c>
      <c r="BA33">
        <v>430.65286576396579</v>
      </c>
      <c r="BB33">
        <v>1.353439170870218</v>
      </c>
      <c r="BC33">
        <v>5.4935296452095654E-2</v>
      </c>
      <c r="BD33">
        <v>0.69665551584960994</v>
      </c>
      <c r="BE33">
        <v>6.4529958886794581E-2</v>
      </c>
      <c r="BF33">
        <v>12191.563891455447</v>
      </c>
      <c r="BG33">
        <v>26467.106446697639</v>
      </c>
      <c r="BH33">
        <v>4423.9381271632828</v>
      </c>
      <c r="BI33">
        <v>430.23209867562935</v>
      </c>
      <c r="BJ33">
        <v>1.3529306334220064</v>
      </c>
      <c r="BK33">
        <v>0.25823985010953876</v>
      </c>
      <c r="BL33">
        <v>3.1610980830856779</v>
      </c>
      <c r="BM33">
        <v>0.29837443069017822</v>
      </c>
    </row>
    <row r="34" spans="1:65">
      <c r="A34">
        <f t="shared" si="0"/>
        <v>2028</v>
      </c>
      <c r="B34" s="1">
        <f>economy!Z74</f>
        <v>12201.867024002817</v>
      </c>
      <c r="C34" s="1">
        <f>economy!AA74</f>
        <v>26031.831160860405</v>
      </c>
      <c r="D34" s="1">
        <f>economy!AB74</f>
        <v>4442.7471122337229</v>
      </c>
      <c r="E34" s="1">
        <f>temperature!G184</f>
        <v>432.78532649916167</v>
      </c>
      <c r="F34" s="8">
        <f>temperature!I184</f>
        <v>1.3805320400841437</v>
      </c>
      <c r="G34">
        <f>economy!BE74</f>
        <v>1.167022375055579</v>
      </c>
      <c r="H34">
        <f>economy!BF74</f>
        <v>13.607101439190892</v>
      </c>
      <c r="I34">
        <f>economy!BG74</f>
        <v>1.3362170575899412</v>
      </c>
      <c r="J34">
        <v>12385.271817183988</v>
      </c>
      <c r="K34">
        <v>28312.976097756473</v>
      </c>
      <c r="L34">
        <v>4657.8435221235923</v>
      </c>
      <c r="M34">
        <v>434.65547807443807</v>
      </c>
      <c r="N34">
        <v>1.383056604180567</v>
      </c>
      <c r="O34">
        <v>0</v>
      </c>
      <c r="P34">
        <v>0</v>
      </c>
      <c r="Q34">
        <v>0</v>
      </c>
      <c r="R34">
        <v>11762.724169446987</v>
      </c>
      <c r="S34">
        <v>26889.754259234884</v>
      </c>
      <c r="T34">
        <v>4423.7032193694076</v>
      </c>
      <c r="U34">
        <v>432.85291234522867</v>
      </c>
      <c r="V34">
        <v>1.3805495487175716</v>
      </c>
      <c r="W34">
        <v>12.840786654892847</v>
      </c>
      <c r="X34">
        <v>5.0163070689307538</v>
      </c>
      <c r="Y34">
        <v>1.4870424403545435</v>
      </c>
      <c r="Z34">
        <v>11134.30058497873</v>
      </c>
      <c r="AA34">
        <v>25452.982613889697</v>
      </c>
      <c r="AB34">
        <v>4187.3297494884955</v>
      </c>
      <c r="AC34">
        <v>431.03608686195014</v>
      </c>
      <c r="AD34">
        <v>1.3780175129681571</v>
      </c>
      <c r="AE34">
        <v>51.319622933943322</v>
      </c>
      <c r="AF34">
        <v>20.048072864859513</v>
      </c>
      <c r="AG34">
        <v>5.9430748750339299</v>
      </c>
      <c r="AH34">
        <v>12232.711705152862</v>
      </c>
      <c r="AI34">
        <v>26383.177860288077</v>
      </c>
      <c r="AJ34">
        <v>4476.7574732265721</v>
      </c>
      <c r="AK34">
        <v>432.90423725468935</v>
      </c>
      <c r="AL34">
        <v>1.3806261715236186</v>
      </c>
      <c r="AM34">
        <v>0.77742826741606486</v>
      </c>
      <c r="AN34">
        <v>9.2617800928178653</v>
      </c>
      <c r="AO34">
        <v>0.8992400597959288</v>
      </c>
      <c r="AP34">
        <v>12079.742428982054</v>
      </c>
      <c r="AQ34">
        <v>24637.533587914051</v>
      </c>
      <c r="AR34">
        <v>4303.76421831274</v>
      </c>
      <c r="AS34">
        <v>431.28420161678503</v>
      </c>
      <c r="AT34">
        <v>1.3783520337715232</v>
      </c>
      <c r="AU34">
        <v>3.1096779769054606</v>
      </c>
      <c r="AV34">
        <v>33.173044555881162</v>
      </c>
      <c r="AW34">
        <v>3.4104835274554204</v>
      </c>
      <c r="AX34">
        <v>12344.278693736816</v>
      </c>
      <c r="AY34">
        <v>27774.343509703351</v>
      </c>
      <c r="AZ34">
        <v>4608.3122561498631</v>
      </c>
      <c r="BA34">
        <v>434.21952885372036</v>
      </c>
      <c r="BB34">
        <v>1.3824718363920292</v>
      </c>
      <c r="BC34">
        <v>5.9767167239071967E-2</v>
      </c>
      <c r="BD34">
        <v>0.77453695155864999</v>
      </c>
      <c r="BE34">
        <v>7.1926164573813511E-2</v>
      </c>
      <c r="BF34">
        <v>12296.357970480893</v>
      </c>
      <c r="BG34">
        <v>27163.138507540647</v>
      </c>
      <c r="BH34">
        <v>4551.203967246649</v>
      </c>
      <c r="BI34">
        <v>433.72005387306308</v>
      </c>
      <c r="BJ34">
        <v>1.3817989277007383</v>
      </c>
      <c r="BK34">
        <v>0.28088686789081679</v>
      </c>
      <c r="BL34">
        <v>3.5093069628848905</v>
      </c>
      <c r="BM34">
        <v>0.33229265722753115</v>
      </c>
    </row>
    <row r="35" spans="1:65">
      <c r="A35">
        <f t="shared" si="0"/>
        <v>2029</v>
      </c>
      <c r="B35" s="1">
        <f>economy!Z75</f>
        <v>12298.379951512914</v>
      </c>
      <c r="C35" s="1">
        <f>economy!AA75</f>
        <v>26656.729508797926</v>
      </c>
      <c r="D35" s="1">
        <f>economy!AB75</f>
        <v>4561.6420930420818</v>
      </c>
      <c r="E35" s="1">
        <f>temperature!G185</f>
        <v>436.19624516864064</v>
      </c>
      <c r="F35" s="8">
        <f>temperature!I185</f>
        <v>1.409432275445168</v>
      </c>
      <c r="G35">
        <f>economy!BE75</f>
        <v>1.2683726564556297</v>
      </c>
      <c r="H35">
        <f>economy!BF75</f>
        <v>15.052585557178357</v>
      </c>
      <c r="I35">
        <f>economy!BG75</f>
        <v>1.4841314502201468</v>
      </c>
      <c r="J35">
        <v>12489.708184740224</v>
      </c>
      <c r="K35">
        <v>29078.689898902674</v>
      </c>
      <c r="L35">
        <v>4790.7032651695163</v>
      </c>
      <c r="M35">
        <v>438.37463603478142</v>
      </c>
      <c r="N35">
        <v>1.4126576786582197</v>
      </c>
      <c r="O35">
        <v>0</v>
      </c>
      <c r="P35">
        <v>0</v>
      </c>
      <c r="Q35">
        <v>0</v>
      </c>
      <c r="R35">
        <v>11861.871995994814</v>
      </c>
      <c r="S35">
        <v>27616.884000328551</v>
      </c>
      <c r="T35">
        <v>4549.8689172136465</v>
      </c>
      <c r="U35">
        <v>436.3160726698469</v>
      </c>
      <c r="V35">
        <v>1.409492424990753</v>
      </c>
      <c r="W35">
        <v>13.142190471759294</v>
      </c>
      <c r="X35">
        <v>5.2069469560508654</v>
      </c>
      <c r="Y35">
        <v>1.5455380391544307</v>
      </c>
      <c r="Z35">
        <v>11228.04054884218</v>
      </c>
      <c r="AA35">
        <v>26140.99458225751</v>
      </c>
      <c r="AB35">
        <v>4306.7100705026833</v>
      </c>
      <c r="AC35">
        <v>434.2407509092817</v>
      </c>
      <c r="AD35">
        <v>1.4062934378365819</v>
      </c>
      <c r="AE35">
        <v>52.523750006978965</v>
      </c>
      <c r="AF35">
        <v>20.809792610207236</v>
      </c>
      <c r="AG35">
        <v>6.1768011530241127</v>
      </c>
      <c r="AH35">
        <v>12335.859183051267</v>
      </c>
      <c r="AI35">
        <v>27088.725612012058</v>
      </c>
      <c r="AJ35">
        <v>4603.6567963200059</v>
      </c>
      <c r="AK35">
        <v>436.36804920943473</v>
      </c>
      <c r="AL35">
        <v>1.4095852710578647</v>
      </c>
      <c r="AM35">
        <v>0.79567857101862993</v>
      </c>
      <c r="AN35">
        <v>9.6890768337672259</v>
      </c>
      <c r="AO35">
        <v>0.94245244673527784</v>
      </c>
      <c r="AP35">
        <v>12181.592776234902</v>
      </c>
      <c r="AQ35">
        <v>25289.354022947467</v>
      </c>
      <c r="AR35">
        <v>4425.0093825510949</v>
      </c>
      <c r="AS35">
        <v>434.51468053998337</v>
      </c>
      <c r="AT35">
        <v>1.4067161841128974</v>
      </c>
      <c r="AU35">
        <v>3.1826766572103868</v>
      </c>
      <c r="AV35">
        <v>34.684965330064834</v>
      </c>
      <c r="AW35">
        <v>3.5731907004348789</v>
      </c>
      <c r="AX35">
        <v>12447.094378046482</v>
      </c>
      <c r="AY35">
        <v>28506.304274546885</v>
      </c>
      <c r="AZ35">
        <v>4737.9702902692497</v>
      </c>
      <c r="BA35">
        <v>437.86624173851197</v>
      </c>
      <c r="BB35">
        <v>1.4119095526126526</v>
      </c>
      <c r="BC35">
        <v>6.5018430190843454E-2</v>
      </c>
      <c r="BD35">
        <v>0.860763843952843</v>
      </c>
      <c r="BE35">
        <v>8.0108243544438948E-2</v>
      </c>
      <c r="BF35">
        <v>12397.288651070758</v>
      </c>
      <c r="BG35">
        <v>27857.59584074693</v>
      </c>
      <c r="BH35">
        <v>4677.2126242344839</v>
      </c>
      <c r="BI35">
        <v>437.28437694782212</v>
      </c>
      <c r="BJ35">
        <v>1.411049536915312</v>
      </c>
      <c r="BK35">
        <v>0.30549099640718613</v>
      </c>
      <c r="BL35">
        <v>3.8940195553140713</v>
      </c>
      <c r="BM35">
        <v>0.36976896899263562</v>
      </c>
    </row>
    <row r="36" spans="1:65">
      <c r="A36">
        <f t="shared" si="0"/>
        <v>2030</v>
      </c>
      <c r="B36" s="1">
        <f>economy!Z76</f>
        <v>12390.804841345001</v>
      </c>
      <c r="C36" s="1">
        <f>economy!AA76</f>
        <v>27275.842718164222</v>
      </c>
      <c r="D36" s="1">
        <f>economy!AB76</f>
        <v>4678.745634187314</v>
      </c>
      <c r="E36" s="1">
        <f>temperature!G186</f>
        <v>439.6738806054085</v>
      </c>
      <c r="F36" s="8">
        <f>temperature!I186</f>
        <v>1.4386763628619799</v>
      </c>
      <c r="G36">
        <f>economy!BE76</f>
        <v>1.3782947076536387</v>
      </c>
      <c r="H36">
        <f>economy!BF76</f>
        <v>16.641126627822665</v>
      </c>
      <c r="I36">
        <f>economy!BG76</f>
        <v>1.6469309759808977</v>
      </c>
      <c r="J36">
        <v>12590.385294641317</v>
      </c>
      <c r="K36">
        <v>29845.853767789249</v>
      </c>
      <c r="L36">
        <v>4922.4669095767294</v>
      </c>
      <c r="M36">
        <v>442.17548041612918</v>
      </c>
      <c r="N36">
        <v>1.4426884720204078</v>
      </c>
      <c r="O36">
        <v>0</v>
      </c>
      <c r="P36">
        <v>0</v>
      </c>
      <c r="Q36">
        <v>0</v>
      </c>
      <c r="R36">
        <v>11957.452852030437</v>
      </c>
      <c r="S36">
        <v>28345.39677801275</v>
      </c>
      <c r="T36">
        <v>4674.9946023891334</v>
      </c>
      <c r="U36">
        <v>439.8594294883315</v>
      </c>
      <c r="V36">
        <v>1.4388009187992064</v>
      </c>
      <c r="W36">
        <v>13.44582500543787</v>
      </c>
      <c r="X36">
        <v>5.4014279323498098</v>
      </c>
      <c r="Y36">
        <v>1.6047885103718404</v>
      </c>
      <c r="Z36">
        <v>11318.413557643904</v>
      </c>
      <c r="AA36">
        <v>26830.332329647867</v>
      </c>
      <c r="AB36">
        <v>4425.1087539843729</v>
      </c>
      <c r="AC36">
        <v>437.52407820275823</v>
      </c>
      <c r="AD36">
        <v>1.4348694380031204</v>
      </c>
      <c r="AE36">
        <v>53.7368187328766</v>
      </c>
      <c r="AF36">
        <v>21.586871392777216</v>
      </c>
      <c r="AG36">
        <v>6.4135467350657596</v>
      </c>
      <c r="AH36">
        <v>12435.29391877007</v>
      </c>
      <c r="AI36">
        <v>27795.20365814057</v>
      </c>
      <c r="AJ36">
        <v>4729.4603690201275</v>
      </c>
      <c r="AK36">
        <v>439.90987208513525</v>
      </c>
      <c r="AL36">
        <v>1.4389087565874732</v>
      </c>
      <c r="AM36">
        <v>13.449464358925034</v>
      </c>
      <c r="AN36">
        <v>5.4000853337897219</v>
      </c>
      <c r="AO36">
        <v>1.6049720660439883</v>
      </c>
      <c r="AP36">
        <v>12279.777429427331</v>
      </c>
      <c r="AQ36">
        <v>25941.704316727126</v>
      </c>
      <c r="AR36">
        <v>4545.1633679603156</v>
      </c>
      <c r="AS36">
        <v>437.81991324585954</v>
      </c>
      <c r="AT36">
        <v>1.4353846426307126</v>
      </c>
      <c r="AU36">
        <v>53.795043550285783</v>
      </c>
      <c r="AV36">
        <v>21.570180558325514</v>
      </c>
      <c r="AW36">
        <v>6.416715271413473</v>
      </c>
      <c r="AX36">
        <v>12546.096792669267</v>
      </c>
      <c r="AY36">
        <v>29237.923171930626</v>
      </c>
      <c r="AZ36">
        <v>4866.3747317207572</v>
      </c>
      <c r="BA36">
        <v>441.59108249404528</v>
      </c>
      <c r="BB36">
        <v>1.4417568409956112</v>
      </c>
      <c r="BC36">
        <v>7.0722904167622377E-2</v>
      </c>
      <c r="BD36">
        <v>0.95616573254691994</v>
      </c>
      <c r="BE36">
        <v>8.9151355096462062E-2</v>
      </c>
      <c r="BF36">
        <v>12494.344083377851</v>
      </c>
      <c r="BG36">
        <v>28549.812314406703</v>
      </c>
      <c r="BH36">
        <v>4801.7933788951332</v>
      </c>
      <c r="BI36">
        <v>440.9228881468772</v>
      </c>
      <c r="BJ36">
        <v>1.4406868214072839</v>
      </c>
      <c r="BK36">
        <v>0.33220893007377938</v>
      </c>
      <c r="BL36">
        <v>4.3187410793446865</v>
      </c>
      <c r="BM36">
        <v>0.41113650122069839</v>
      </c>
    </row>
    <row r="37" spans="1:65">
      <c r="A37">
        <f t="shared" si="0"/>
        <v>2031</v>
      </c>
      <c r="B37" s="1">
        <f>economy!Z77</f>
        <v>12479.144553530194</v>
      </c>
      <c r="C37" s="1">
        <f>economy!AA77</f>
        <v>27888.471300768422</v>
      </c>
      <c r="D37" s="1">
        <f>economy!AB77</f>
        <v>4793.8962833931591</v>
      </c>
      <c r="E37" s="1">
        <f>temperature!G187</f>
        <v>443.21565384410809</v>
      </c>
      <c r="F37" s="8">
        <f>temperature!I187</f>
        <v>1.4682668320082866</v>
      </c>
      <c r="G37">
        <f>economy!BE77</f>
        <v>1.4974563029430827</v>
      </c>
      <c r="H37">
        <f>economy!BF77</f>
        <v>18.385327128651337</v>
      </c>
      <c r="I37">
        <f>economy!BG77</f>
        <v>1.8259276706065943</v>
      </c>
      <c r="J37">
        <v>12687.299488349443</v>
      </c>
      <c r="K37">
        <v>30613.953884157458</v>
      </c>
      <c r="L37">
        <v>5052.9844459678188</v>
      </c>
      <c r="M37">
        <v>446.05638122392236</v>
      </c>
      <c r="N37">
        <v>1.4731523999729077</v>
      </c>
      <c r="O37">
        <v>0</v>
      </c>
      <c r="P37">
        <v>0</v>
      </c>
      <c r="Q37">
        <v>0</v>
      </c>
      <c r="R37">
        <v>12049.462982379682</v>
      </c>
      <c r="S37">
        <v>29074.804156272403</v>
      </c>
      <c r="T37">
        <v>4798.9377415841018</v>
      </c>
      <c r="U37">
        <v>443.48119694037916</v>
      </c>
      <c r="V37">
        <v>1.4684815281968269</v>
      </c>
      <c r="W37">
        <v>13.751629156041673</v>
      </c>
      <c r="X37">
        <v>5.5997263127375216</v>
      </c>
      <c r="Y37">
        <v>1.6647544382113133</v>
      </c>
      <c r="Z37">
        <v>11405.415260786758</v>
      </c>
      <c r="AA37">
        <v>27520.532258330888</v>
      </c>
      <c r="AB37">
        <v>4542.3906995022935</v>
      </c>
      <c r="AC37">
        <v>440.8841279261369</v>
      </c>
      <c r="AD37">
        <v>1.463755056979027</v>
      </c>
      <c r="AE37">
        <v>54.958582957917969</v>
      </c>
      <c r="AF37">
        <v>22.379213953136794</v>
      </c>
      <c r="AG37">
        <v>6.6531539450449833</v>
      </c>
      <c r="AH37">
        <v>12052.724385462472</v>
      </c>
      <c r="AI37">
        <v>29067.57721726962</v>
      </c>
      <c r="AJ37">
        <v>4799.486643970341</v>
      </c>
      <c r="AK37">
        <v>443.52789644122538</v>
      </c>
      <c r="AL37">
        <v>1.4686023917945399</v>
      </c>
      <c r="AM37">
        <v>13.752151490360923</v>
      </c>
      <c r="AN37">
        <v>5.5995278526085208</v>
      </c>
      <c r="AO37">
        <v>1.6647837736988116</v>
      </c>
      <c r="AP37">
        <v>11417.773235015497</v>
      </c>
      <c r="AQ37">
        <v>27499.253554270963</v>
      </c>
      <c r="AR37">
        <v>4544.6348135052667</v>
      </c>
      <c r="AS37">
        <v>441.19793923003414</v>
      </c>
      <c r="AT37">
        <v>1.4643652892816488</v>
      </c>
      <c r="AU37">
        <v>54.966935660010627</v>
      </c>
      <c r="AV37">
        <v>22.376721785509648</v>
      </c>
      <c r="AW37">
        <v>6.6536562478953192</v>
      </c>
      <c r="AX37">
        <v>12641.281425290539</v>
      </c>
      <c r="AY37">
        <v>29968.616917344221</v>
      </c>
      <c r="AZ37">
        <v>4993.3710789738734</v>
      </c>
      <c r="BA37">
        <v>445.39218983815209</v>
      </c>
      <c r="BB37">
        <v>1.472016908721804</v>
      </c>
      <c r="BC37">
        <v>7.6916901320519315E-2</v>
      </c>
      <c r="BD37">
        <v>1.061647310172837</v>
      </c>
      <c r="BE37">
        <v>9.9137069763064106E-2</v>
      </c>
      <c r="BF37">
        <v>12587.518846746229</v>
      </c>
      <c r="BG37">
        <v>29239.140544083257</v>
      </c>
      <c r="BH37">
        <v>4924.7873236346513</v>
      </c>
      <c r="BI37">
        <v>444.63347976291902</v>
      </c>
      <c r="BJ37">
        <v>1.4707137806533395</v>
      </c>
      <c r="BK37">
        <v>0.36120877631293802</v>
      </c>
      <c r="BL37">
        <v>4.7872766074514201</v>
      </c>
      <c r="BM37">
        <v>0.45675577936649697</v>
      </c>
    </row>
    <row r="38" spans="1:65">
      <c r="A38">
        <f t="shared" si="0"/>
        <v>2032</v>
      </c>
      <c r="B38" s="1">
        <f>economy!Z78</f>
        <v>12563.407181437296</v>
      </c>
      <c r="C38" s="1">
        <f>economy!AA78</f>
        <v>28493.935090928699</v>
      </c>
      <c r="D38" s="1">
        <f>economy!AB78</f>
        <v>4906.9442876072562</v>
      </c>
      <c r="E38" s="1">
        <f>temperature!G188</f>
        <v>446.81903414958219</v>
      </c>
      <c r="F38" s="8">
        <f>temperature!I188</f>
        <v>1.4982048592239998</v>
      </c>
      <c r="G38">
        <f>economy!BE78</f>
        <v>1.626571876812311</v>
      </c>
      <c r="H38">
        <f>economy!BF78</f>
        <v>20.298723758717497</v>
      </c>
      <c r="I38">
        <f>economy!BG78</f>
        <v>2.0225314958220637</v>
      </c>
      <c r="J38">
        <v>12780.452973242061</v>
      </c>
      <c r="K38">
        <v>31382.49683596284</v>
      </c>
      <c r="L38">
        <v>5182.1174518180851</v>
      </c>
      <c r="M38">
        <v>450.01572893764433</v>
      </c>
      <c r="N38">
        <v>1.5040516817117924</v>
      </c>
      <c r="O38">
        <v>0</v>
      </c>
      <c r="P38">
        <v>0</v>
      </c>
      <c r="Q38">
        <v>0</v>
      </c>
      <c r="R38">
        <v>12137.904225862507</v>
      </c>
      <c r="S38">
        <v>29804.637110439919</v>
      </c>
      <c r="T38">
        <v>4921.5668084549998</v>
      </c>
      <c r="U38">
        <v>447.17966400989269</v>
      </c>
      <c r="V38">
        <v>1.4985394311603475</v>
      </c>
      <c r="W38">
        <v>14.059544432803033</v>
      </c>
      <c r="X38">
        <v>5.8018189694546836</v>
      </c>
      <c r="Y38">
        <v>1.7253979783877869</v>
      </c>
      <c r="Z38">
        <v>11489.046667749013</v>
      </c>
      <c r="AA38">
        <v>28211.149226667974</v>
      </c>
      <c r="AB38">
        <v>4658.431232655289</v>
      </c>
      <c r="AC38">
        <v>444.31908891069764</v>
      </c>
      <c r="AD38">
        <v>1.4929583995692997</v>
      </c>
      <c r="AE38">
        <v>56.188807086086804</v>
      </c>
      <c r="AF38">
        <v>23.186727289585395</v>
      </c>
      <c r="AG38">
        <v>6.8954713906027321</v>
      </c>
      <c r="AH38">
        <v>12138.365265341465</v>
      </c>
      <c r="AI38">
        <v>29803.580803078556</v>
      </c>
      <c r="AJ38">
        <v>4921.6535338952617</v>
      </c>
      <c r="AK38">
        <v>447.22495555327816</v>
      </c>
      <c r="AL38">
        <v>1.4986722630072815</v>
      </c>
      <c r="AM38">
        <v>14.060026315310417</v>
      </c>
      <c r="AN38">
        <v>5.8016355483216993</v>
      </c>
      <c r="AO38">
        <v>1.7254250543657648</v>
      </c>
      <c r="AP38">
        <v>11490.792793267166</v>
      </c>
      <c r="AQ38">
        <v>28208.007609943874</v>
      </c>
      <c r="AR38">
        <v>4658.7829370207055</v>
      </c>
      <c r="AS38">
        <v>444.62296061661266</v>
      </c>
      <c r="AT38">
        <v>1.4936561639071779</v>
      </c>
      <c r="AU38">
        <v>56.1965131872754</v>
      </c>
      <c r="AV38">
        <v>23.18442395973446</v>
      </c>
      <c r="AW38">
        <v>6.8959350171046969</v>
      </c>
      <c r="AX38">
        <v>12732.649632673229</v>
      </c>
      <c r="AY38">
        <v>30697.821010480748</v>
      </c>
      <c r="AZ38">
        <v>5118.8163706422747</v>
      </c>
      <c r="BA38">
        <v>449.26772588882176</v>
      </c>
      <c r="BB38">
        <v>1.5026917275672109</v>
      </c>
      <c r="BC38">
        <v>8.3639389218509899E-2</v>
      </c>
      <c r="BD38">
        <v>1.1781944589044737</v>
      </c>
      <c r="BE38">
        <v>0.11015385123523767</v>
      </c>
      <c r="BF38">
        <v>12676.813398797902</v>
      </c>
      <c r="BG38">
        <v>29924.951337875747</v>
      </c>
      <c r="BH38">
        <v>5046.0470968116097</v>
      </c>
      <c r="BI38">
        <v>448.41407244805731</v>
      </c>
      <c r="BJ38">
        <v>1.5011321375475906</v>
      </c>
      <c r="BK38">
        <v>0.39267078102112535</v>
      </c>
      <c r="BL38">
        <v>5.3037527527286539</v>
      </c>
      <c r="BM38">
        <v>0.50701664240152422</v>
      </c>
    </row>
    <row r="39" spans="1:65">
      <c r="A39">
        <f t="shared" si="0"/>
        <v>2033</v>
      </c>
      <c r="B39" s="1">
        <f>economy!Z79</f>
        <v>12643.605585720034</v>
      </c>
      <c r="C39" s="1">
        <f>economy!AA79</f>
        <v>29091.572991641966</v>
      </c>
      <c r="D39" s="1">
        <f>economy!AB79</f>
        <v>5017.7512562080401</v>
      </c>
      <c r="E39" s="1">
        <f>temperature!G189</f>
        <v>450.48150664848129</v>
      </c>
      <c r="F39" s="8">
        <f>temperature!I189</f>
        <v>1.5284903506437539</v>
      </c>
      <c r="G39">
        <f>economy!BE79</f>
        <v>1.766405294602537</v>
      </c>
      <c r="H39">
        <f>economy!BF79</f>
        <v>22.395837882793906</v>
      </c>
      <c r="I39">
        <f>economy!BG79</f>
        <v>2.2382560581983992</v>
      </c>
      <c r="J39">
        <v>12869.853304977525</v>
      </c>
      <c r="K39">
        <v>32151.008916443388</v>
      </c>
      <c r="L39">
        <v>5309.7387559662793</v>
      </c>
      <c r="M39">
        <v>454.05191692885455</v>
      </c>
      <c r="N39">
        <v>1.5353874058205179</v>
      </c>
      <c r="O39">
        <v>0</v>
      </c>
      <c r="P39">
        <v>0</v>
      </c>
      <c r="Q39">
        <v>0</v>
      </c>
      <c r="R39">
        <v>12222.783522072046</v>
      </c>
      <c r="S39">
        <v>30534.445359011086</v>
      </c>
      <c r="T39">
        <v>5042.7609653896825</v>
      </c>
      <c r="U39">
        <v>450.95315810436284</v>
      </c>
      <c r="V39">
        <v>1.5289785665199451</v>
      </c>
      <c r="W39">
        <v>14.369514767987161</v>
      </c>
      <c r="X39">
        <v>6.0076833023369733</v>
      </c>
      <c r="Y39">
        <v>1.7866828805779522</v>
      </c>
      <c r="Z39">
        <v>11569.313676691729</v>
      </c>
      <c r="AA39">
        <v>28901.755915053414</v>
      </c>
      <c r="AB39">
        <v>4773.1158049578853</v>
      </c>
      <c r="AC39">
        <v>447.82722415205581</v>
      </c>
      <c r="AD39">
        <v>1.5224862277443119</v>
      </c>
      <c r="AE39">
        <v>57.427265329357532</v>
      </c>
      <c r="AF39">
        <v>24.009320539898816</v>
      </c>
      <c r="AG39">
        <v>7.1403540542653428</v>
      </c>
      <c r="AH39">
        <v>12223.202450693734</v>
      </c>
      <c r="AI39">
        <v>30533.480030276722</v>
      </c>
      <c r="AJ39">
        <v>5042.8400994135745</v>
      </c>
      <c r="AK39">
        <v>450.99754732878478</v>
      </c>
      <c r="AL39">
        <v>1.5291225286991259</v>
      </c>
      <c r="AM39">
        <v>14.369959294606451</v>
      </c>
      <c r="AN39">
        <v>6.0075138060460445</v>
      </c>
      <c r="AO39">
        <v>1.7867078650397841</v>
      </c>
      <c r="AP39">
        <v>11570.900368178853</v>
      </c>
      <c r="AQ39">
        <v>28898.884864028747</v>
      </c>
      <c r="AR39">
        <v>4773.4367319632738</v>
      </c>
      <c r="AS39">
        <v>448.12351218803281</v>
      </c>
      <c r="AT39">
        <v>1.5232651570730686</v>
      </c>
      <c r="AU39">
        <v>57.434374270655525</v>
      </c>
      <c r="AV39">
        <v>24.007192060565554</v>
      </c>
      <c r="AW39">
        <v>7.1407818776596592</v>
      </c>
      <c r="AX39">
        <v>12820.208124414938</v>
      </c>
      <c r="AY39">
        <v>31424.989050801803</v>
      </c>
      <c r="AZ39">
        <v>5242.5788501938223</v>
      </c>
      <c r="BA39">
        <v>453.21585497765136</v>
      </c>
      <c r="BB39">
        <v>1.5337821028959104</v>
      </c>
      <c r="BC39">
        <v>9.0932161957145749E-2</v>
      </c>
      <c r="BD39">
        <v>1.3068806951137908</v>
      </c>
      <c r="BE39">
        <v>0.12229756911824764</v>
      </c>
      <c r="BF39">
        <v>12762.233561049223</v>
      </c>
      <c r="BG39">
        <v>30606.633113466174</v>
      </c>
      <c r="BH39">
        <v>5165.436551108668</v>
      </c>
      <c r="BI39">
        <v>452.26259010632759</v>
      </c>
      <c r="BJ39">
        <v>1.5319424111212445</v>
      </c>
      <c r="BK39">
        <v>0.42678809234876708</v>
      </c>
      <c r="BL39">
        <v>5.8726405220705109</v>
      </c>
      <c r="BM39">
        <v>0.56234027247794593</v>
      </c>
    </row>
    <row r="40" spans="1:65">
      <c r="A40">
        <f t="shared" si="0"/>
        <v>2034</v>
      </c>
      <c r="B40" s="1">
        <f>economy!Z80</f>
        <v>12719.756962111212</v>
      </c>
      <c r="C40" s="1">
        <f>economy!AA80</f>
        <v>29680.742732783721</v>
      </c>
      <c r="D40" s="1">
        <f>economy!AB80</f>
        <v>5126.189779344214</v>
      </c>
      <c r="E40" s="1">
        <f>temperature!G190</f>
        <v>454.20055400947609</v>
      </c>
      <c r="F40" s="8">
        <f>temperature!I190</f>
        <v>1.5591220161496031</v>
      </c>
      <c r="G40">
        <f>economy!BE80</f>
        <v>1.9177727505616782</v>
      </c>
      <c r="H40">
        <f>economy!BF80</f>
        <v>24.692226773496198</v>
      </c>
      <c r="I40">
        <f>economy!BG80</f>
        <v>2.4747245176801083</v>
      </c>
      <c r="J40">
        <v>12955.512905395417</v>
      </c>
      <c r="K40">
        <v>32919.035397755229</v>
      </c>
      <c r="L40">
        <v>5435.7320518358474</v>
      </c>
      <c r="M40">
        <v>458.1633321628193</v>
      </c>
      <c r="N40">
        <v>1.5671595911297942</v>
      </c>
      <c r="O40">
        <v>0</v>
      </c>
      <c r="P40">
        <v>0</v>
      </c>
      <c r="Q40">
        <v>0</v>
      </c>
      <c r="R40">
        <v>12304.112451956253</v>
      </c>
      <c r="S40">
        <v>31263.79667288889</v>
      </c>
      <c r="T40">
        <v>5162.4096964054606</v>
      </c>
      <c r="U40">
        <v>454.80002414546914</v>
      </c>
      <c r="V40">
        <v>1.5598017049249069</v>
      </c>
      <c r="W40">
        <v>14.681486338362911</v>
      </c>
      <c r="X40">
        <v>6.217297202543409</v>
      </c>
      <c r="Y40">
        <v>1.8485744952079786</v>
      </c>
      <c r="Z40">
        <v>11646.22663520931</v>
      </c>
      <c r="AA40">
        <v>29591.942169571394</v>
      </c>
      <c r="AB40">
        <v>4886.3396470319176</v>
      </c>
      <c r="AC40">
        <v>451.40683815876503</v>
      </c>
      <c r="AD40">
        <v>1.5523440415668892</v>
      </c>
      <c r="AE40">
        <v>58.673740987932604</v>
      </c>
      <c r="AF40">
        <v>24.846904836386322</v>
      </c>
      <c r="AG40">
        <v>7.3876633215593888</v>
      </c>
      <c r="AH40">
        <v>12304.49308453849</v>
      </c>
      <c r="AI40">
        <v>31262.914619473337</v>
      </c>
      <c r="AJ40">
        <v>5162.4818860645346</v>
      </c>
      <c r="AK40">
        <v>454.84356798573799</v>
      </c>
      <c r="AL40">
        <v>1.5599560123335825</v>
      </c>
      <c r="AM40">
        <v>14.681896374263994</v>
      </c>
      <c r="AN40">
        <v>6.2171405950788099</v>
      </c>
      <c r="AO40">
        <v>1.8485975448566161</v>
      </c>
      <c r="AP40">
        <v>11647.668325685392</v>
      </c>
      <c r="AQ40">
        <v>29589.318778491481</v>
      </c>
      <c r="AR40">
        <v>4886.6324182863527</v>
      </c>
      <c r="AS40">
        <v>451.69655062189076</v>
      </c>
      <c r="AT40">
        <v>1.5531983720273213</v>
      </c>
      <c r="AU40">
        <v>58.680298533170806</v>
      </c>
      <c r="AV40">
        <v>24.844938200780014</v>
      </c>
      <c r="AW40">
        <v>7.3880580224321362</v>
      </c>
      <c r="AX40">
        <v>12903.968482218952</v>
      </c>
      <c r="AY40">
        <v>32149.592033474779</v>
      </c>
      <c r="AZ40">
        <v>5364.5375796771914</v>
      </c>
      <c r="BA40">
        <v>457.23473210456609</v>
      </c>
      <c r="BB40">
        <v>1.5652877366916014</v>
      </c>
      <c r="BC40">
        <v>9.8840020649405072E-2</v>
      </c>
      <c r="BD40">
        <v>1.4488740445554897</v>
      </c>
      <c r="BE40">
        <v>0.13567204411746131</v>
      </c>
      <c r="BF40">
        <v>12843.79004002395</v>
      </c>
      <c r="BG40">
        <v>31283.591303235291</v>
      </c>
      <c r="BH40">
        <v>5282.830371408586</v>
      </c>
      <c r="BI40">
        <v>456.17694596464787</v>
      </c>
      <c r="BJ40">
        <v>1.5631439822721314</v>
      </c>
      <c r="BK40">
        <v>0.46376756430299432</v>
      </c>
      <c r="BL40">
        <v>6.4987793587446534</v>
      </c>
      <c r="BM40">
        <v>0.62318133458655922</v>
      </c>
    </row>
    <row r="41" spans="1:65">
      <c r="A41">
        <f t="shared" si="0"/>
        <v>2035</v>
      </c>
      <c r="B41" s="1">
        <f>economy!Z81</f>
        <v>12791.882441475336</v>
      </c>
      <c r="C41" s="1">
        <f>economy!AA81</f>
        <v>30260.820649648223</v>
      </c>
      <c r="D41" s="1">
        <f>economy!AB81</f>
        <v>5232.1430133991535</v>
      </c>
      <c r="E41" s="1">
        <f>temperature!G191</f>
        <v>457.9736465823903</v>
      </c>
      <c r="F41" s="8">
        <f>temperature!I191</f>
        <v>1.5900974375569461</v>
      </c>
      <c r="G41">
        <f>economy!BE81</f>
        <v>2.0815457965081774</v>
      </c>
      <c r="H41">
        <f>economy!BF81</f>
        <v>27.204535447490297</v>
      </c>
      <c r="I41">
        <f>economy!BG81</f>
        <v>2.7336756787969336</v>
      </c>
      <c r="J41">
        <v>13037.448614652529</v>
      </c>
      <c r="K41">
        <v>33686.139793956318</v>
      </c>
      <c r="L41">
        <v>5559.9914724302034</v>
      </c>
      <c r="M41">
        <v>462.3483508277958</v>
      </c>
      <c r="N41">
        <v>1.5993672444614713</v>
      </c>
      <c r="O41">
        <v>0</v>
      </c>
      <c r="P41">
        <v>0</v>
      </c>
      <c r="Q41">
        <v>0</v>
      </c>
      <c r="R41">
        <v>12381.906810980801</v>
      </c>
      <c r="S41">
        <v>31992.276174289334</v>
      </c>
      <c r="T41">
        <v>5280.4124036244848</v>
      </c>
      <c r="U41">
        <v>458.71861298253452</v>
      </c>
      <c r="V41">
        <v>1.5910105136398056</v>
      </c>
      <c r="W41">
        <v>14.995407394715729</v>
      </c>
      <c r="X41">
        <v>6.4306390112684735</v>
      </c>
      <c r="Y41">
        <v>1.911039767058871</v>
      </c>
      <c r="Z41">
        <v>11719.799932103393</v>
      </c>
      <c r="AA41">
        <v>30281.314335224113</v>
      </c>
      <c r="AB41">
        <v>4998.0073869835205</v>
      </c>
      <c r="AC41">
        <v>455.05625807499371</v>
      </c>
      <c r="AD41">
        <v>1.5825361508654898</v>
      </c>
      <c r="AE41">
        <v>59.928025762511133</v>
      </c>
      <c r="AF41">
        <v>25.699393140469823</v>
      </c>
      <c r="AG41">
        <v>7.6372669561134927</v>
      </c>
      <c r="AH41">
        <v>12382.252622446982</v>
      </c>
      <c r="AI41">
        <v>31991.470321023</v>
      </c>
      <c r="AJ41">
        <v>5280.4782444390594</v>
      </c>
      <c r="AK41">
        <v>458.76135950932013</v>
      </c>
      <c r="AL41">
        <v>1.5911744288039478</v>
      </c>
      <c r="AM41">
        <v>14.995785590419578</v>
      </c>
      <c r="AN41">
        <v>6.4304943300858612</v>
      </c>
      <c r="AO41">
        <v>1.9110610278228799</v>
      </c>
      <c r="AP41">
        <v>11721.109770490095</v>
      </c>
      <c r="AQ41">
        <v>30278.917565430474</v>
      </c>
      <c r="AR41">
        <v>4998.2744156489825</v>
      </c>
      <c r="AS41">
        <v>455.34009221417637</v>
      </c>
      <c r="AT41">
        <v>1.583460586836388</v>
      </c>
      <c r="AU41">
        <v>59.934074253580334</v>
      </c>
      <c r="AV41">
        <v>25.697576263804258</v>
      </c>
      <c r="AW41">
        <v>7.6376310311054372</v>
      </c>
      <c r="AX41">
        <v>12983.946713376445</v>
      </c>
      <c r="AY41">
        <v>32871.117638487514</v>
      </c>
      <c r="AZ41">
        <v>5484.5820155015817</v>
      </c>
      <c r="BA41">
        <v>461.32249714653528</v>
      </c>
      <c r="BB41">
        <v>1.5972072868975855</v>
      </c>
      <c r="BC41">
        <v>0.10741096371050741</v>
      </c>
      <c r="BD41">
        <v>1.60544436880441</v>
      </c>
      <c r="BE41">
        <v>0.15038962729740141</v>
      </c>
      <c r="BF41">
        <v>12921.497982555868</v>
      </c>
      <c r="BG41">
        <v>31955.247760290829</v>
      </c>
      <c r="BH41">
        <v>5398.113655182784</v>
      </c>
      <c r="BI41">
        <v>460.15503533702838</v>
      </c>
      <c r="BJ41">
        <v>1.5947351551670697</v>
      </c>
      <c r="BK41">
        <v>0.50383060170571314</v>
      </c>
      <c r="BL41">
        <v>7.1874023936922518</v>
      </c>
      <c r="BM41">
        <v>0.69003022973059358</v>
      </c>
    </row>
    <row r="42" spans="1:65">
      <c r="A42">
        <f t="shared" si="0"/>
        <v>2036</v>
      </c>
      <c r="B42" s="1">
        <f>economy!Z82</f>
        <v>12860.006720440197</v>
      </c>
      <c r="C42" s="1">
        <f>economy!AA82</f>
        <v>30831.201488656312</v>
      </c>
      <c r="D42" s="1">
        <f>economy!AB82</f>
        <v>5335.5042436562162</v>
      </c>
      <c r="E42" s="1">
        <f>temperature!G192</f>
        <v>461.7982376097965</v>
      </c>
      <c r="F42" s="8">
        <f>temperature!I192</f>
        <v>1.6214131330148494</v>
      </c>
      <c r="G42">
        <f>economy!BE82</f>
        <v>2.2586545041870885</v>
      </c>
      <c r="H42">
        <f>economy!BF82</f>
        <v>29.95054886758658</v>
      </c>
      <c r="I42">
        <f>economy!BG82</f>
        <v>3.0169702558252154</v>
      </c>
      <c r="J42">
        <v>13115.68127610294</v>
      </c>
      <c r="K42">
        <v>34451.903123456592</v>
      </c>
      <c r="L42">
        <v>5682.4211380619572</v>
      </c>
      <c r="M42">
        <v>466.60533686005806</v>
      </c>
      <c r="N42">
        <v>1.6320084163274058</v>
      </c>
      <c r="O42">
        <v>0</v>
      </c>
      <c r="P42">
        <v>0</v>
      </c>
      <c r="Q42">
        <v>0</v>
      </c>
      <c r="R42">
        <v>12456.186213464647</v>
      </c>
      <c r="S42">
        <v>32719.485634994177</v>
      </c>
      <c r="T42">
        <v>5396.6779777642842</v>
      </c>
      <c r="U42">
        <v>462.70727537840799</v>
      </c>
      <c r="V42">
        <v>1.6226056173826682</v>
      </c>
      <c r="W42">
        <v>15.3112280996995</v>
      </c>
      <c r="X42">
        <v>6.6476874747009198</v>
      </c>
      <c r="Y42">
        <v>1.9740472178436699</v>
      </c>
      <c r="Z42">
        <v>11790.051618870599</v>
      </c>
      <c r="AA42">
        <v>30969.494588115922</v>
      </c>
      <c r="AB42">
        <v>5108.0326439278979</v>
      </c>
      <c r="AC42">
        <v>458.77382308594554</v>
      </c>
      <c r="AD42">
        <v>1.6130657410191229</v>
      </c>
      <c r="AE42">
        <v>61.189919099886751</v>
      </c>
      <c r="AF42">
        <v>26.566700061941621</v>
      </c>
      <c r="AG42">
        <v>7.8890390304273339</v>
      </c>
      <c r="AH42">
        <v>12456.500368058003</v>
      </c>
      <c r="AI42">
        <v>32718.749488264766</v>
      </c>
      <c r="AJ42">
        <v>5396.7380170679626</v>
      </c>
      <c r="AK42">
        <v>462.7492664979801</v>
      </c>
      <c r="AL42">
        <v>1.6227784464515131</v>
      </c>
      <c r="AM42">
        <v>15.311576906260303</v>
      </c>
      <c r="AN42">
        <v>6.6475538261780773</v>
      </c>
      <c r="AO42">
        <v>1.9740668254234393</v>
      </c>
      <c r="AP42">
        <v>11791.241580011732</v>
      </c>
      <c r="AQ42">
        <v>30967.305129720786</v>
      </c>
      <c r="AR42">
        <v>5108.2761481754751</v>
      </c>
      <c r="AS42">
        <v>459.05228293439893</v>
      </c>
      <c r="AT42">
        <v>1.6140553682794443</v>
      </c>
      <c r="AU42">
        <v>61.195497697617149</v>
      </c>
      <c r="AV42">
        <v>26.565021724423136</v>
      </c>
      <c r="AW42">
        <v>7.8893748014829885</v>
      </c>
      <c r="AX42">
        <v>13060.162836965512</v>
      </c>
      <c r="AY42">
        <v>33589.069523101389</v>
      </c>
      <c r="AZ42">
        <v>5602.6115572079379</v>
      </c>
      <c r="BA42">
        <v>465.477272466209</v>
      </c>
      <c r="BB42">
        <v>1.629538424347525</v>
      </c>
      <c r="BC42">
        <v>0.11669638736007859</v>
      </c>
      <c r="BD42">
        <v>1.777971164740654</v>
      </c>
      <c r="BE42">
        <v>0.16657181510523514</v>
      </c>
      <c r="BF42">
        <v>12995.376563783771</v>
      </c>
      <c r="BG42">
        <v>32621.040175611088</v>
      </c>
      <c r="BH42">
        <v>5511.181466308467</v>
      </c>
      <c r="BI42">
        <v>464.19473236554143</v>
      </c>
      <c r="BJ42">
        <v>1.6267132158378379</v>
      </c>
      <c r="BK42">
        <v>0.54721404806024498</v>
      </c>
      <c r="BL42">
        <v>7.9441629203286803</v>
      </c>
      <c r="BM42">
        <v>0.76341546500380675</v>
      </c>
    </row>
    <row r="43" spans="1:65">
      <c r="A43">
        <f t="shared" si="0"/>
        <v>2037</v>
      </c>
      <c r="B43" s="1">
        <f>economy!Z83</f>
        <v>12924.157720888528</v>
      </c>
      <c r="C43" s="1">
        <f>economy!AA83</f>
        <v>31391.298245348968</v>
      </c>
      <c r="D43" s="1">
        <f>economy!AB83</f>
        <v>5436.176432610343</v>
      </c>
      <c r="E43" s="1">
        <f>temperature!G193</f>
        <v>465.67176146129009</v>
      </c>
      <c r="F43" s="8">
        <f>temperature!I193</f>
        <v>1.6530646187493752</v>
      </c>
      <c r="G43">
        <f>economy!BE83</f>
        <v>2.4500907642570628</v>
      </c>
      <c r="H43">
        <f>economy!BF83</f>
        <v>32.949244257015593</v>
      </c>
      <c r="I43">
        <f>economy!BG83</f>
        <v>3.3265973013110051</v>
      </c>
      <c r="J43">
        <v>13190.235352306898</v>
      </c>
      <c r="K43">
        <v>35215.923178873876</v>
      </c>
      <c r="L43">
        <v>5802.9346859789266</v>
      </c>
      <c r="M43">
        <v>470.93264213622257</v>
      </c>
      <c r="N43">
        <v>1.6650802551504966</v>
      </c>
      <c r="O43">
        <v>0</v>
      </c>
      <c r="P43">
        <v>0</v>
      </c>
      <c r="Q43">
        <v>0</v>
      </c>
      <c r="R43">
        <v>12526.973726558846</v>
      </c>
      <c r="S43">
        <v>33445.042781550408</v>
      </c>
      <c r="T43">
        <v>5511.124351368846</v>
      </c>
      <c r="U43">
        <v>466.7643592964456</v>
      </c>
      <c r="V43">
        <v>1.6545866564693628</v>
      </c>
      <c r="W43">
        <v>15.628900374173181</v>
      </c>
      <c r="X43">
        <v>6.8684216962788307</v>
      </c>
      <c r="Y43">
        <v>2.0375669196270496</v>
      </c>
      <c r="Z43">
        <v>11857.003059470764</v>
      </c>
      <c r="AA43">
        <v>31656.120273955134</v>
      </c>
      <c r="AB43">
        <v>5216.3376049868139</v>
      </c>
      <c r="AC43">
        <v>462.55787877824014</v>
      </c>
      <c r="AD43">
        <v>1.6439349348239758</v>
      </c>
      <c r="AE43">
        <v>62.459227572543732</v>
      </c>
      <c r="AF43">
        <v>27.448741667183569</v>
      </c>
      <c r="AG43">
        <v>8.1428598198416289</v>
      </c>
      <c r="AH43">
        <v>12527.259104752837</v>
      </c>
      <c r="AI43">
        <v>33444.370385234972</v>
      </c>
      <c r="AJ43">
        <v>5511.1790916047248</v>
      </c>
      <c r="AK43">
        <v>466.80563243730757</v>
      </c>
      <c r="AL43">
        <v>1.6547677459715484</v>
      </c>
      <c r="AM43">
        <v>15.629222057450828</v>
      </c>
      <c r="AN43">
        <v>6.8682982513185999</v>
      </c>
      <c r="AO43">
        <v>2.0375850000555604</v>
      </c>
      <c r="AP43">
        <v>11858.084045543797</v>
      </c>
      <c r="AQ43">
        <v>31654.120414950383</v>
      </c>
      <c r="AR43">
        <v>5216.5596212777118</v>
      </c>
      <c r="AS43">
        <v>462.83134677108654</v>
      </c>
      <c r="AT43">
        <v>1.6449851629881178</v>
      </c>
      <c r="AU43">
        <v>62.464372483369424</v>
      </c>
      <c r="AV43">
        <v>27.447191458889275</v>
      </c>
      <c r="AW43">
        <v>8.1431694437265509</v>
      </c>
      <c r="AX43">
        <v>13132.64050115021</v>
      </c>
      <c r="AY43">
        <v>34302.966625640031</v>
      </c>
      <c r="AZ43">
        <v>5718.5350783777758</v>
      </c>
      <c r="BA43">
        <v>469.69716249674207</v>
      </c>
      <c r="BB43">
        <v>1.6622778879826723</v>
      </c>
      <c r="BC43">
        <v>0.12675129677677455</v>
      </c>
      <c r="BD43">
        <v>1.9679518590830816</v>
      </c>
      <c r="BE43">
        <v>0.18434990189588482</v>
      </c>
      <c r="BF43">
        <v>13065.448606219819</v>
      </c>
      <c r="BG43">
        <v>33280.421514340487</v>
      </c>
      <c r="BH43">
        <v>5621.9383714428222</v>
      </c>
      <c r="BI43">
        <v>468.29388909474869</v>
      </c>
      <c r="BJ43">
        <v>1.6590744888116711</v>
      </c>
      <c r="BK43">
        <v>0.5941711178989042</v>
      </c>
      <c r="BL43">
        <v>8.7751621024635966</v>
      </c>
      <c r="BM43">
        <v>0.843906143798273</v>
      </c>
    </row>
    <row r="44" spans="1:65">
      <c r="A44">
        <f t="shared" si="0"/>
        <v>2038</v>
      </c>
      <c r="B44" s="1">
        <f>economy!Z84</f>
        <v>12984.366276582865</v>
      </c>
      <c r="C44" s="1">
        <f>economy!AA84</f>
        <v>31940.542038385876</v>
      </c>
      <c r="D44" s="1">
        <f>economy!AB84</f>
        <v>5534.0717609737876</v>
      </c>
      <c r="E44" s="1">
        <f>temperature!G194</f>
        <v>469.59163365155996</v>
      </c>
      <c r="F44" s="8">
        <f>temperature!I194</f>
        <v>1.6850464687725029</v>
      </c>
      <c r="G44">
        <f>economy!BE84</f>
        <v>2.6569117246836913</v>
      </c>
      <c r="H44">
        <f>economy!BF84</f>
        <v>36.220843246329913</v>
      </c>
      <c r="I44">
        <f>economy!BG84</f>
        <v>3.6646807853979264</v>
      </c>
      <c r="J44">
        <v>13261.138570482415</v>
      </c>
      <c r="K44">
        <v>35977.813810460641</v>
      </c>
      <c r="L44">
        <v>5921.4547895167125</v>
      </c>
      <c r="M44">
        <v>475.32860759203538</v>
      </c>
      <c r="N44">
        <v>1.698579060279847</v>
      </c>
      <c r="O44">
        <v>0</v>
      </c>
      <c r="P44">
        <v>0</v>
      </c>
      <c r="Q44">
        <v>0</v>
      </c>
      <c r="R44">
        <v>12594.295532269502</v>
      </c>
      <c r="S44">
        <v>34168.580613315607</v>
      </c>
      <c r="T44">
        <v>5623.6780420446676</v>
      </c>
      <c r="U44">
        <v>470.88820911466212</v>
      </c>
      <c r="V44">
        <v>1.6869523429648363</v>
      </c>
      <c r="W44">
        <v>15.948377752048039</v>
      </c>
      <c r="X44">
        <v>7.0928210871128838</v>
      </c>
      <c r="Y44">
        <v>2.1015704607121259</v>
      </c>
      <c r="Z44">
        <v>11920.678606868805</v>
      </c>
      <c r="AA44">
        <v>32340.843258588226</v>
      </c>
      <c r="AB44">
        <v>5322.8525926874709</v>
      </c>
      <c r="AC44">
        <v>466.40677444001915</v>
      </c>
      <c r="AD44">
        <v>1.6751448515765328</v>
      </c>
      <c r="AE44">
        <v>63.735764292418445</v>
      </c>
      <c r="AF44">
        <v>28.345435279902507</v>
      </c>
      <c r="AG44">
        <v>8.3986156662495439</v>
      </c>
      <c r="AH44">
        <v>12594.554755514224</v>
      </c>
      <c r="AI44">
        <v>34167.966507300938</v>
      </c>
      <c r="AJ44">
        <v>5623.7279439682934</v>
      </c>
      <c r="AK44">
        <v>470.92879829661456</v>
      </c>
      <c r="AL44">
        <v>1.6871410770711881</v>
      </c>
      <c r="AM44">
        <v>15.94867440609379</v>
      </c>
      <c r="AN44">
        <v>7.092707076922343</v>
      </c>
      <c r="AO44">
        <v>2.1015871309183116</v>
      </c>
      <c r="AP44">
        <v>11921.660540696643</v>
      </c>
      <c r="AQ44">
        <v>32339.016761619012</v>
      </c>
      <c r="AR44">
        <v>5323.0549886926919</v>
      </c>
      <c r="AS44">
        <v>466.67555510682894</v>
      </c>
      <c r="AT44">
        <v>1.6762513744407683</v>
      </c>
      <c r="AU44">
        <v>63.740508981133601</v>
      </c>
      <c r="AV44">
        <v>28.344003547854545</v>
      </c>
      <c r="AW44">
        <v>8.3989011441276009</v>
      </c>
      <c r="AX44">
        <v>13201.406629892297</v>
      </c>
      <c r="AY44">
        <v>35012.342486847825</v>
      </c>
      <c r="AZ44">
        <v>5832.2704472964379</v>
      </c>
      <c r="BA44">
        <v>473.98025444363395</v>
      </c>
      <c r="BB44">
        <v>1.6954215387060847</v>
      </c>
      <c r="BC44">
        <v>0.13763452835227313</v>
      </c>
      <c r="BD44">
        <v>2.1770106202040074</v>
      </c>
      <c r="BE44">
        <v>0.20386567174017114</v>
      </c>
      <c r="BF44">
        <v>13131.740228202872</v>
      </c>
      <c r="BG44">
        <v>33932.859477503451</v>
      </c>
      <c r="BH44">
        <v>5730.2979665574921</v>
      </c>
      <c r="BI44">
        <v>472.45033588747646</v>
      </c>
      <c r="BJ44">
        <v>1.6918143922157898</v>
      </c>
      <c r="BK44">
        <v>0.64497237520096384</v>
      </c>
      <c r="BL44">
        <v>9.6869779191800021</v>
      </c>
      <c r="BM44">
        <v>0.9321145791720471</v>
      </c>
    </row>
    <row r="45" spans="1:65">
      <c r="A45">
        <f t="shared" si="0"/>
        <v>2039</v>
      </c>
      <c r="B45" s="1">
        <f>economy!Z85</f>
        <v>13040.665845215253</v>
      </c>
      <c r="C45" s="1">
        <f>economy!AA85</f>
        <v>32478.382022081616</v>
      </c>
      <c r="D45" s="1">
        <f>economy!AB85</f>
        <v>5629.1111672274355</v>
      </c>
      <c r="E45" s="1">
        <f>temperature!G195</f>
        <v>473.55525189529948</v>
      </c>
      <c r="F45" s="8">
        <f>temperature!I195</f>
        <v>1.7173523728817366</v>
      </c>
      <c r="G45">
        <f>economy!BE85</f>
        <v>2.8802433711318516</v>
      </c>
      <c r="H45">
        <f>economy!BF85</f>
        <v>39.786863547353384</v>
      </c>
      <c r="I45">
        <f>economy!BG85</f>
        <v>4.0334863113225561</v>
      </c>
      <c r="J45">
        <v>13328.421595684295</v>
      </c>
      <c r="K45">
        <v>36737.204227816408</v>
      </c>
      <c r="L45">
        <v>6037.9126731011074</v>
      </c>
      <c r="M45">
        <v>479.7915648226961</v>
      </c>
      <c r="N45">
        <v>1.732500333902163</v>
      </c>
      <c r="O45">
        <v>0</v>
      </c>
      <c r="P45">
        <v>0</v>
      </c>
      <c r="Q45">
        <v>0</v>
      </c>
      <c r="R45">
        <v>12658.180615895941</v>
      </c>
      <c r="S45">
        <v>34889.746737862304</v>
      </c>
      <c r="T45">
        <v>5734.2736917216835</v>
      </c>
      <c r="U45">
        <v>475.07716593759915</v>
      </c>
      <c r="V45">
        <v>1.7197005152092975</v>
      </c>
      <c r="W45">
        <v>16.269615243577341</v>
      </c>
      <c r="X45">
        <v>7.3208653153023358</v>
      </c>
      <c r="Y45">
        <v>2.1660309054059481</v>
      </c>
      <c r="Z45">
        <v>11981.105304809549</v>
      </c>
      <c r="AA45">
        <v>33023.32929493671</v>
      </c>
      <c r="AB45">
        <v>5427.5156285020621</v>
      </c>
      <c r="AC45">
        <v>470.31886208183903</v>
      </c>
      <c r="AD45">
        <v>1.7066956640106454</v>
      </c>
      <c r="AE45">
        <v>65.019348358601675</v>
      </c>
      <c r="AF45">
        <v>29.256699277332999</v>
      </c>
      <c r="AG45">
        <v>8.6561988172283879</v>
      </c>
      <c r="AH45">
        <v>12658.416069341423</v>
      </c>
      <c r="AI45">
        <v>34889.185919166237</v>
      </c>
      <c r="AJ45">
        <v>5734.3191774793841</v>
      </c>
      <c r="AK45">
        <v>475.11710246332262</v>
      </c>
      <c r="AL45">
        <v>1.7198963133459233</v>
      </c>
      <c r="AM45">
        <v>16.269888803161951</v>
      </c>
      <c r="AN45">
        <v>7.3207600273639759</v>
      </c>
      <c r="AO45">
        <v>2.1660462737716086</v>
      </c>
      <c r="AP45">
        <v>11981.997215587837</v>
      </c>
      <c r="AQ45">
        <v>33021.661281783439</v>
      </c>
      <c r="AR45">
        <v>5427.7001155302005</v>
      </c>
      <c r="AS45">
        <v>470.58320878699942</v>
      </c>
      <c r="AT45">
        <v>1.707854430952704</v>
      </c>
      <c r="AU45">
        <v>65.023723747630569</v>
      </c>
      <c r="AV45">
        <v>29.255377074969527</v>
      </c>
      <c r="AW45">
        <v>8.6564620041416358</v>
      </c>
      <c r="AX45">
        <v>13266.491097360102</v>
      </c>
      <c r="AY45">
        <v>35716.744593612573</v>
      </c>
      <c r="AZ45">
        <v>5943.7440436844581</v>
      </c>
      <c r="BA45">
        <v>478.32461958700475</v>
      </c>
      <c r="BB45">
        <v>1.728964412024361</v>
      </c>
      <c r="BC45">
        <v>0.14940898350342807</v>
      </c>
      <c r="BD45">
        <v>2.4069077096060449</v>
      </c>
      <c r="BE45">
        <v>0.22527213133952473</v>
      </c>
      <c r="BF45">
        <v>13194.280520020402</v>
      </c>
      <c r="BG45">
        <v>34577.835993951303</v>
      </c>
      <c r="BH45">
        <v>5836.1823999363041</v>
      </c>
      <c r="BI45">
        <v>476.66188258497755</v>
      </c>
      <c r="BJ45">
        <v>1.7249274915615522</v>
      </c>
      <c r="BK45">
        <v>0.69990675948520142</v>
      </c>
      <c r="BL45">
        <v>10.686695344078375</v>
      </c>
      <c r="BM45">
        <v>1.0286990331772934</v>
      </c>
    </row>
    <row r="46" spans="1:65">
      <c r="A46">
        <f t="shared" si="0"/>
        <v>2040</v>
      </c>
      <c r="B46" s="1">
        <f>economy!Z86</f>
        <v>13093.09224421155</v>
      </c>
      <c r="C46" s="1">
        <f>economy!AA86</f>
        <v>33004.285339008529</v>
      </c>
      <c r="D46" s="1">
        <f>economy!AB86</f>
        <v>5721.2238905433223</v>
      </c>
      <c r="E46" s="1">
        <f>temperature!G196</f>
        <v>477.5599977503831</v>
      </c>
      <c r="F46" s="8">
        <f>temperature!I196</f>
        <v>1.7499751931033452</v>
      </c>
      <c r="G46">
        <f>economy!BE86</f>
        <v>3.1212842517470856</v>
      </c>
      <c r="H46">
        <f>economy!BF86</f>
        <v>43.670169822690326</v>
      </c>
      <c r="I46">
        <f>economy!BG86</f>
        <v>4.4354279502525831</v>
      </c>
      <c r="J46">
        <v>13392.117729998052</v>
      </c>
      <c r="K46">
        <v>37493.73832342543</v>
      </c>
      <c r="L46">
        <v>6152.2476283102924</v>
      </c>
      <c r="M46">
        <v>484.31983789935862</v>
      </c>
      <c r="N46">
        <v>1.7668388318568453</v>
      </c>
      <c r="O46">
        <v>0</v>
      </c>
      <c r="P46">
        <v>0</v>
      </c>
      <c r="Q46">
        <v>0</v>
      </c>
      <c r="R46">
        <v>12718.660479256487</v>
      </c>
      <c r="S46">
        <v>35608.202727127944</v>
      </c>
      <c r="T46">
        <v>5842.8536068982849</v>
      </c>
      <c r="U46">
        <v>479.32956850680682</v>
      </c>
      <c r="V46">
        <v>1.7528281908938625</v>
      </c>
      <c r="W46">
        <v>16.592569206947413</v>
      </c>
      <c r="X46">
        <v>7.5525342547454306</v>
      </c>
      <c r="Y46">
        <v>2.2309227488897294</v>
      </c>
      <c r="Z46">
        <v>12038.312613281892</v>
      </c>
      <c r="AA46">
        <v>33703.25740961593</v>
      </c>
      <c r="AB46">
        <v>5530.2719972542536</v>
      </c>
      <c r="AC46">
        <v>474.29249644250336</v>
      </c>
      <c r="AD46">
        <v>1.7385866534321792</v>
      </c>
      <c r="AE46">
        <v>66.309804338450306</v>
      </c>
      <c r="AF46">
        <v>30.182452884355744</v>
      </c>
      <c r="AG46">
        <v>8.9155072455217343</v>
      </c>
      <c r="AH46">
        <v>12718.874332591395</v>
      </c>
      <c r="AI46">
        <v>35607.690613587765</v>
      </c>
      <c r="AJ46">
        <v>5842.8950629599258</v>
      </c>
      <c r="AK46">
        <v>479.36888142175542</v>
      </c>
      <c r="AL46">
        <v>1.7530305056087556</v>
      </c>
      <c r="AM46">
        <v>16.592821459265796</v>
      </c>
      <c r="AN46">
        <v>7.5524370289895684</v>
      </c>
      <c r="AO46">
        <v>2.2309369157933343</v>
      </c>
      <c r="AP46">
        <v>12039.122715232528</v>
      </c>
      <c r="AQ46">
        <v>33701.734253289193</v>
      </c>
      <c r="AR46">
        <v>5530.440142100173</v>
      </c>
      <c r="AS46">
        <v>474.55262782963786</v>
      </c>
      <c r="AT46">
        <v>1.7397938477197981</v>
      </c>
      <c r="AU46">
        <v>66.313838994136702</v>
      </c>
      <c r="AV46">
        <v>30.181231923517274</v>
      </c>
      <c r="AW46">
        <v>8.9157498596562164</v>
      </c>
      <c r="AX46">
        <v>13327.926428321578</v>
      </c>
      <c r="AY46">
        <v>36415.733748676284</v>
      </c>
      <c r="AZ46">
        <v>6052.8902766997999</v>
      </c>
      <c r="BA46">
        <v>482.728314875612</v>
      </c>
      <c r="BB46">
        <v>1.7629007695145831</v>
      </c>
      <c r="BC46">
        <v>0.16214187451327461</v>
      </c>
      <c r="BD46">
        <v>2.6595493954966369</v>
      </c>
      <c r="BE46">
        <v>0.24873428591040081</v>
      </c>
      <c r="BF46">
        <v>13253.101245985945</v>
      </c>
      <c r="BG46">
        <v>35214.846746170675</v>
      </c>
      <c r="BH46">
        <v>5939.52189683082</v>
      </c>
      <c r="BI46">
        <v>480.9263200542693</v>
      </c>
      <c r="BJ46">
        <v>1.7584075522804909</v>
      </c>
      <c r="BK46">
        <v>0.7592826611933956</v>
      </c>
      <c r="BL46">
        <v>11.781937749183482</v>
      </c>
      <c r="BM46">
        <v>1.1343665846830746</v>
      </c>
    </row>
    <row r="47" spans="1:65">
      <c r="A47">
        <f t="shared" si="0"/>
        <v>2041</v>
      </c>
      <c r="B47" s="1">
        <f>economy!Z87</f>
        <v>13141.683408671726</v>
      </c>
      <c r="C47" s="1">
        <f>economy!AA87</f>
        <v>33517.737113336181</v>
      </c>
      <c r="D47" s="1">
        <f>economy!AB87</f>
        <v>5810.3470210246332</v>
      </c>
      <c r="E47" s="1">
        <f>temperature!G197</f>
        <v>481.60323858165003</v>
      </c>
      <c r="F47" s="8">
        <f>temperature!I197</f>
        <v>1.7829070186351335</v>
      </c>
      <c r="G47">
        <f>economy!BE87</f>
        <v>3.3813093484916434</v>
      </c>
      <c r="H47">
        <f>economy!BF87</f>
        <v>47.895023393782623</v>
      </c>
      <c r="I47">
        <f>economy!BG87</f>
        <v>4.8730751763546438</v>
      </c>
      <c r="J47">
        <v>13452.262636063177</v>
      </c>
      <c r="K47">
        <v>38247.074020602449</v>
      </c>
      <c r="L47">
        <v>6264.4065352578928</v>
      </c>
      <c r="M47">
        <v>488.91174524537274</v>
      </c>
      <c r="N47">
        <v>1.8015886133124963</v>
      </c>
      <c r="O47">
        <v>0</v>
      </c>
      <c r="P47">
        <v>0</v>
      </c>
      <c r="Q47">
        <v>0</v>
      </c>
      <c r="R47">
        <v>12775.768877098652</v>
      </c>
      <c r="S47">
        <v>36323.623496782144</v>
      </c>
      <c r="T47">
        <v>5949.3673039259638</v>
      </c>
      <c r="U47">
        <v>483.64375441122093</v>
      </c>
      <c r="V47">
        <v>1.7863316187500458</v>
      </c>
      <c r="W47">
        <v>16.917197227973055</v>
      </c>
      <c r="X47">
        <v>7.7878079339437019</v>
      </c>
      <c r="Y47">
        <v>2.2962218682583337</v>
      </c>
      <c r="Z47">
        <v>12092.332156148605</v>
      </c>
      <c r="AA47">
        <v>34380.319311629399</v>
      </c>
      <c r="AB47">
        <v>5631.0738162561347</v>
      </c>
      <c r="AC47">
        <v>478.32603553704513</v>
      </c>
      <c r="AD47">
        <v>1.7708162632234938</v>
      </c>
      <c r="AE47">
        <v>67.606961781343315</v>
      </c>
      <c r="AF47">
        <v>31.122615967561636</v>
      </c>
      <c r="AG47">
        <v>9.1764444531503422</v>
      </c>
      <c r="AH47">
        <v>12775.963103639349</v>
      </c>
      <c r="AI47">
        <v>36323.155893242591</v>
      </c>
      <c r="AJ47">
        <v>5949.4050838594676</v>
      </c>
      <c r="AK47">
        <v>483.68247082042342</v>
      </c>
      <c r="AL47">
        <v>1.7865399337723826</v>
      </c>
      <c r="AM47">
        <v>16.917429823562504</v>
      </c>
      <c r="AN47">
        <v>7.7877181591262277</v>
      </c>
      <c r="AO47">
        <v>2.296234926600905</v>
      </c>
      <c r="AP47">
        <v>12093.067920598256</v>
      </c>
      <c r="AQ47">
        <v>34378.928535881169</v>
      </c>
      <c r="AR47">
        <v>5631.2270524167379</v>
      </c>
      <c r="AS47">
        <v>478.58214571547319</v>
      </c>
      <c r="AT47">
        <v>1.7720682847229741</v>
      </c>
      <c r="AU47">
        <v>67.610682087821118</v>
      </c>
      <c r="AV47">
        <v>31.12148857304668</v>
      </c>
      <c r="AW47">
        <v>9.1766680848036657</v>
      </c>
      <c r="AX47">
        <v>13385.747522836351</v>
      </c>
      <c r="AY47">
        <v>37108.883469007735</v>
      </c>
      <c r="AZ47">
        <v>6159.6511084670374</v>
      </c>
      <c r="BA47">
        <v>487.18938463001814</v>
      </c>
      <c r="BB47">
        <v>1.797224149093434</v>
      </c>
      <c r="BC47">
        <v>0.1759049828835163</v>
      </c>
      <c r="BD47">
        <v>2.9369984508461897</v>
      </c>
      <c r="BE47">
        <v>0.27442995993816938</v>
      </c>
      <c r="BF47">
        <v>13308.236570786796</v>
      </c>
      <c r="BG47">
        <v>35843.400732611386</v>
      </c>
      <c r="BH47">
        <v>6040.2542900230846</v>
      </c>
      <c r="BI47">
        <v>485.24142191087321</v>
      </c>
      <c r="BJ47">
        <v>1.7922475910113851</v>
      </c>
      <c r="BK47">
        <v>0.82342904799046412</v>
      </c>
      <c r="BL47">
        <v>12.980899516007264</v>
      </c>
      <c r="BM47">
        <v>1.2498761279212112</v>
      </c>
    </row>
    <row r="48" spans="1:65">
      <c r="A48">
        <f t="shared" si="0"/>
        <v>2042</v>
      </c>
      <c r="B48" s="1">
        <f>economy!Z88</f>
        <v>13186.479169889497</v>
      </c>
      <c r="C48" s="1">
        <f>economy!AA88</f>
        <v>34018.240484840251</v>
      </c>
      <c r="D48" s="1">
        <f>economy!AB88</f>
        <v>5896.4250604548542</v>
      </c>
      <c r="E48" s="1">
        <f>temperature!G198</f>
        <v>485.68232968726863</v>
      </c>
      <c r="F48" s="8">
        <f>temperature!I198</f>
        <v>1.8161392192924795</v>
      </c>
      <c r="G48">
        <f>economy!BE88</f>
        <v>3.661674096954755</v>
      </c>
      <c r="H48">
        <f>economy!BF88</f>
        <v>52.487130405698778</v>
      </c>
      <c r="I48">
        <f>economy!BG88</f>
        <v>5.3491598805979832</v>
      </c>
      <c r="J48">
        <v>13508.894083284942</v>
      </c>
      <c r="K48">
        <v>38996.882647654158</v>
      </c>
      <c r="L48">
        <v>6374.3433927495016</v>
      </c>
      <c r="M48">
        <v>493.56560148186247</v>
      </c>
      <c r="N48">
        <v>1.8367430892394925</v>
      </c>
      <c r="O48">
        <v>0</v>
      </c>
      <c r="P48">
        <v>0</v>
      </c>
      <c r="Q48">
        <v>0</v>
      </c>
      <c r="R48">
        <v>12829.541575132449</v>
      </c>
      <c r="S48">
        <v>37035.696710541306</v>
      </c>
      <c r="T48">
        <v>6053.7710626191383</v>
      </c>
      <c r="U48">
        <v>488.01806142024986</v>
      </c>
      <c r="V48">
        <v>1.8202063288572576</v>
      </c>
      <c r="W48">
        <v>17.243458007658148</v>
      </c>
      <c r="X48">
        <v>8.0266664852142817</v>
      </c>
      <c r="Y48">
        <v>2.3619054706523332</v>
      </c>
      <c r="Z48">
        <v>12143.197489455602</v>
      </c>
      <c r="AA48">
        <v>35054.218824814438</v>
      </c>
      <c r="AB48">
        <v>5729.8796123044576</v>
      </c>
      <c r="AC48">
        <v>482.41784148182018</v>
      </c>
      <c r="AD48">
        <v>1.8033821507921308</v>
      </c>
      <c r="AE48">
        <v>68.910654764140574</v>
      </c>
      <c r="AF48">
        <v>32.077108830942421</v>
      </c>
      <c r="AG48">
        <v>9.4389192638608606</v>
      </c>
      <c r="AH48">
        <v>12829.717969291883</v>
      </c>
      <c r="AI48">
        <v>37035.269777450456</v>
      </c>
      <c r="AJ48">
        <v>6053.8054897001948</v>
      </c>
      <c r="AK48">
        <v>488.05620671591043</v>
      </c>
      <c r="AL48">
        <v>1.8204201573103946</v>
      </c>
      <c r="AM48">
        <v>17.243672470569294</v>
      </c>
      <c r="AN48">
        <v>8.0265835955000711</v>
      </c>
      <c r="AO48">
        <v>2.3619175063620714</v>
      </c>
      <c r="AP48">
        <v>12143.865710820548</v>
      </c>
      <c r="AQ48">
        <v>35052.949010796554</v>
      </c>
      <c r="AR48">
        <v>5730.019250533358</v>
      </c>
      <c r="AS48">
        <v>482.67010640496824</v>
      </c>
      <c r="AT48">
        <v>1.8046756015533716</v>
      </c>
      <c r="AU48">
        <v>68.914085085382396</v>
      </c>
      <c r="AV48">
        <v>32.076067897637692</v>
      </c>
      <c r="AW48">
        <v>9.4391253840528577</v>
      </c>
      <c r="AX48">
        <v>13439.991403605929</v>
      </c>
      <c r="AY48">
        <v>37795.779414736753</v>
      </c>
      <c r="AZ48">
        <v>6263.9755865825273</v>
      </c>
      <c r="BA48">
        <v>491.70586224877388</v>
      </c>
      <c r="BB48">
        <v>1.8319274140357322</v>
      </c>
      <c r="BC48">
        <v>0.19077493069298551</v>
      </c>
      <c r="BD48">
        <v>3.2414852581497633</v>
      </c>
      <c r="BE48">
        <v>0.30255066473344072</v>
      </c>
      <c r="BF48">
        <v>13359.722808461325</v>
      </c>
      <c r="BG48">
        <v>36463.01986839452</v>
      </c>
      <c r="BH48">
        <v>6138.3245597392433</v>
      </c>
      <c r="BI48">
        <v>489.60494629335579</v>
      </c>
      <c r="BJ48">
        <v>1.8264399256002941</v>
      </c>
      <c r="BK48">
        <v>0.8926966436130529</v>
      </c>
      <c r="BL48">
        <v>14.292379827742698</v>
      </c>
      <c r="BM48">
        <v>1.3760415036361406</v>
      </c>
    </row>
    <row r="49" spans="1:65">
      <c r="A49">
        <f t="shared" si="0"/>
        <v>2043</v>
      </c>
      <c r="B49" s="1">
        <f>economy!Z89</f>
        <v>13227.521052963584</v>
      </c>
      <c r="C49" s="1">
        <f>economy!AA89</f>
        <v>34505.316682874924</v>
      </c>
      <c r="D49" s="1">
        <f>economy!AB89</f>
        <v>5979.4094960999419</v>
      </c>
      <c r="E49" s="1">
        <f>temperature!G199</f>
        <v>489.79461649599614</v>
      </c>
      <c r="F49" s="8">
        <f>temperature!I199</f>
        <v>1.8496624974357911</v>
      </c>
      <c r="G49">
        <f>economy!BE89</f>
        <v>3.9638185562885049</v>
      </c>
      <c r="H49">
        <f>economy!BF89</f>
        <v>57.473688043092963</v>
      </c>
      <c r="I49">
        <f>economy!BG89</f>
        <v>5.866583439335864</v>
      </c>
      <c r="J49">
        <v>13562.05171515134</v>
      </c>
      <c r="K49">
        <v>39742.848339437434</v>
      </c>
      <c r="L49">
        <v>6482.0188599758021</v>
      </c>
      <c r="M49">
        <v>498.27971919220181</v>
      </c>
      <c r="N49">
        <v>1.8722950696058291</v>
      </c>
      <c r="O49">
        <v>0</v>
      </c>
      <c r="P49">
        <v>0</v>
      </c>
      <c r="Q49">
        <v>0</v>
      </c>
      <c r="R49">
        <v>12880.016128179423</v>
      </c>
      <c r="S49">
        <v>37744.12221056108</v>
      </c>
      <c r="T49">
        <v>6156.0274908194569</v>
      </c>
      <c r="U49">
        <v>492.45082883602993</v>
      </c>
      <c r="V49">
        <v>1.8544471815419863</v>
      </c>
      <c r="W49">
        <v>17.571311257352459</v>
      </c>
      <c r="X49">
        <v>8.2690900946527695</v>
      </c>
      <c r="Y49">
        <v>2.4279520392823146</v>
      </c>
      <c r="Z49">
        <v>12190.94388898422</v>
      </c>
      <c r="AA49">
        <v>35724.671345135015</v>
      </c>
      <c r="AB49">
        <v>5826.653909039097</v>
      </c>
      <c r="AC49">
        <v>486.56628143943607</v>
      </c>
      <c r="AD49">
        <v>1.8362812379842437</v>
      </c>
      <c r="AE49">
        <v>70.220721467274274</v>
      </c>
      <c r="AF49">
        <v>33.045852014596939</v>
      </c>
      <c r="AG49">
        <v>9.7028456071230362</v>
      </c>
      <c r="AH49">
        <v>12880.176321439569</v>
      </c>
      <c r="AI49">
        <v>37743.732434866652</v>
      </c>
      <c r="AJ49">
        <v>6156.0588604745699</v>
      </c>
      <c r="AK49">
        <v>492.48842686876748</v>
      </c>
      <c r="AL49">
        <v>1.8546660642844262</v>
      </c>
      <c r="AM49">
        <v>17.571508994612767</v>
      </c>
      <c r="AN49">
        <v>8.2690135664020552</v>
      </c>
      <c r="AO49">
        <v>2.4279631317958055</v>
      </c>
      <c r="AP49">
        <v>12191.550745121684</v>
      </c>
      <c r="AQ49">
        <v>35723.512044887619</v>
      </c>
      <c r="AR49">
        <v>5826.7811472311896</v>
      </c>
      <c r="AS49">
        <v>486.81486296185795</v>
      </c>
      <c r="AT49">
        <v>1.8376129097727345</v>
      </c>
      <c r="AU49">
        <v>70.223884297934376</v>
      </c>
      <c r="AV49">
        <v>33.044890967149712</v>
      </c>
      <c r="AW49">
        <v>9.7030355758110858</v>
      </c>
      <c r="AX49">
        <v>13490.69698439939</v>
      </c>
      <c r="AY49">
        <v>38476.018849925516</v>
      </c>
      <c r="AZ49">
        <v>6365.8193883566155</v>
      </c>
      <c r="BA49">
        <v>496.27577185777608</v>
      </c>
      <c r="BB49">
        <v>1.867002800678139</v>
      </c>
      <c r="BC49">
        <v>0.20683346546841383</v>
      </c>
      <c r="BD49">
        <v>3.5754195428196134</v>
      </c>
      <c r="BE49">
        <v>0.33330251475301387</v>
      </c>
      <c r="BF49">
        <v>13407.598192423377</v>
      </c>
      <c r="BG49">
        <v>37073.238625609782</v>
      </c>
      <c r="BH49">
        <v>6233.6843856702571</v>
      </c>
      <c r="BI49">
        <v>494.01463761946866</v>
      </c>
      <c r="BJ49">
        <v>1.8609762237594285</v>
      </c>
      <c r="BK49">
        <v>0.96745916090103856</v>
      </c>
      <c r="BL49">
        <v>15.725817607323906</v>
      </c>
      <c r="BM49">
        <v>1.5137347643279293</v>
      </c>
    </row>
    <row r="50" spans="1:65">
      <c r="A50">
        <f t="shared" si="0"/>
        <v>2044</v>
      </c>
      <c r="B50" s="1">
        <f>economy!Z90</f>
        <v>13264.852092085397</v>
      </c>
      <c r="C50" s="1">
        <f>economy!AA90</f>
        <v>34978.505139045003</v>
      </c>
      <c r="D50" s="1">
        <f>economy!AB90</f>
        <v>6059.2583895516218</v>
      </c>
      <c r="E50" s="1">
        <f>temperature!G200</f>
        <v>493.93743678370197</v>
      </c>
      <c r="F50" s="8">
        <f>temperature!I200</f>
        <v>1.883466938347566</v>
      </c>
      <c r="G50">
        <f>economy!BE90</f>
        <v>4.2892717306287267</v>
      </c>
      <c r="H50">
        <f>economy!BF90</f>
        <v>62.883428369443955</v>
      </c>
      <c r="I50">
        <f>economy!BG90</f>
        <v>6.4284238111715784</v>
      </c>
      <c r="J50">
        <v>13611.776836138743</v>
      </c>
      <c r="K50">
        <v>40484.667466988612</v>
      </c>
      <c r="L50">
        <v>6587.3998119184025</v>
      </c>
      <c r="M50">
        <v>503.05241057907983</v>
      </c>
      <c r="N50">
        <v>1.9082368092249837</v>
      </c>
      <c r="O50">
        <v>0</v>
      </c>
      <c r="P50">
        <v>0</v>
      </c>
      <c r="Q50">
        <v>0</v>
      </c>
      <c r="R50">
        <v>12927.23167699343</v>
      </c>
      <c r="S50">
        <v>38448.611474552621</v>
      </c>
      <c r="T50">
        <v>6256.1051019848501</v>
      </c>
      <c r="U50">
        <v>496.94039880588502</v>
      </c>
      <c r="V50">
        <v>1.889048414829364</v>
      </c>
      <c r="W50">
        <v>17.90071760121376</v>
      </c>
      <c r="X50">
        <v>8.515058953129758</v>
      </c>
      <c r="Y50">
        <v>2.4943412780365768</v>
      </c>
      <c r="Z50">
        <v>12235.608155668751</v>
      </c>
      <c r="AA50">
        <v>36391.403323449806</v>
      </c>
      <c r="AB50">
        <v>5921.3668266338482</v>
      </c>
      <c r="AC50">
        <v>490.76972859153489</v>
      </c>
      <c r="AD50">
        <v>1.8695097599556469</v>
      </c>
      <c r="AE50">
        <v>71.53700378031327</v>
      </c>
      <c r="AF50">
        <v>34.02876609759857</v>
      </c>
      <c r="AG50">
        <v>9.9681422964491002</v>
      </c>
      <c r="AH50">
        <v>12927.377152498228</v>
      </c>
      <c r="AI50">
        <v>38448.255642780947</v>
      </c>
      <c r="AJ50">
        <v>6256.1336840693075</v>
      </c>
      <c r="AK50">
        <v>496.97747201967013</v>
      </c>
      <c r="AL50">
        <v>1.8892719189060863</v>
      </c>
      <c r="AM50">
        <v>17.900899911623664</v>
      </c>
      <c r="AN50">
        <v>8.5149883018825712</v>
      </c>
      <c r="AO50">
        <v>2.4943515007552852</v>
      </c>
      <c r="AP50">
        <v>12236.159263031524</v>
      </c>
      <c r="AQ50">
        <v>36390.344979871617</v>
      </c>
      <c r="AR50">
        <v>5921.4827590451296</v>
      </c>
      <c r="AS50">
        <v>491.0147771069179</v>
      </c>
      <c r="AT50">
        <v>1.8708766231601694</v>
      </c>
      <c r="AU50">
        <v>71.539919885985924</v>
      </c>
      <c r="AV50">
        <v>34.027878852571511</v>
      </c>
      <c r="AW50">
        <v>9.9683173703251509</v>
      </c>
      <c r="AX50">
        <v>13537.90485803821</v>
      </c>
      <c r="AY50">
        <v>39149.210135944755</v>
      </c>
      <c r="AZ50">
        <v>6465.1443789675768</v>
      </c>
      <c r="BA50">
        <v>500.8971298709348</v>
      </c>
      <c r="BB50">
        <v>1.9024419647428745</v>
      </c>
      <c r="BC50">
        <v>0.22416775908554815</v>
      </c>
      <c r="BD50">
        <v>3.9414027567026682</v>
      </c>
      <c r="BE50">
        <v>0.36690719467232563</v>
      </c>
      <c r="BF50">
        <v>13451.902665018044</v>
      </c>
      <c r="BG50">
        <v>37673.603713872748</v>
      </c>
      <c r="BH50">
        <v>6326.2917132699704</v>
      </c>
      <c r="BI50">
        <v>498.46822828595975</v>
      </c>
      <c r="BJ50">
        <v>1.8958475503270245</v>
      </c>
      <c r="BK50">
        <v>1.0481145906454585</v>
      </c>
      <c r="BL50">
        <v>17.291327556116698</v>
      </c>
      <c r="BM50">
        <v>1.6638895746392095</v>
      </c>
    </row>
    <row r="51" spans="1:65">
      <c r="A51">
        <f t="shared" si="0"/>
        <v>2045</v>
      </c>
      <c r="B51" s="1">
        <f>economy!Z91</f>
        <v>13298.516662163807</v>
      </c>
      <c r="C51" s="1">
        <f>economy!AA91</f>
        <v>35437.363636829163</v>
      </c>
      <c r="D51" s="1">
        <f>economy!AB91</f>
        <v>6135.935982123181</v>
      </c>
      <c r="E51" s="1">
        <f>temperature!G201</f>
        <v>498.10812288159923</v>
      </c>
      <c r="F51" s="8">
        <f>temperature!I201</f>
        <v>1.9175420590262133</v>
      </c>
      <c r="G51">
        <f>economy!BE91</f>
        <v>4.639656043046644</v>
      </c>
      <c r="H51">
        <f>economy!BF91</f>
        <v>68.746659341203156</v>
      </c>
      <c r="I51">
        <f>economy!BG91</f>
        <v>7.0379426330243664</v>
      </c>
      <c r="J51">
        <v>13658.11221676206</v>
      </c>
      <c r="K51">
        <v>41222.048095492151</v>
      </c>
      <c r="L51">
        <v>6690.4589101444863</v>
      </c>
      <c r="M51">
        <v>507.88198900234391</v>
      </c>
      <c r="N51">
        <v>1.9445600521910551</v>
      </c>
      <c r="O51">
        <v>0</v>
      </c>
      <c r="P51">
        <v>0</v>
      </c>
      <c r="Q51">
        <v>0</v>
      </c>
      <c r="R51">
        <v>12971.228762377492</v>
      </c>
      <c r="S51">
        <v>39148.887099880769</v>
      </c>
      <c r="T51">
        <v>6353.9779073978762</v>
      </c>
      <c r="U51">
        <v>501.4851175629484</v>
      </c>
      <c r="V51">
        <v>1.9240036904050379</v>
      </c>
      <c r="W51">
        <v>18.231638485670722</v>
      </c>
      <c r="X51">
        <v>8.764553208553016</v>
      </c>
      <c r="Y51">
        <v>2.5610540552677175</v>
      </c>
      <c r="Z51">
        <v>12277.228437566133</v>
      </c>
      <c r="AA51">
        <v>37054.151774008598</v>
      </c>
      <c r="AB51">
        <v>6013.9936953365004</v>
      </c>
      <c r="AC51">
        <v>495.02656308694816</v>
      </c>
      <c r="AD51">
        <v>1.9030633124811753</v>
      </c>
      <c r="AE51">
        <v>72.8593469357792</v>
      </c>
      <c r="AF51">
        <v>35.025771505962382</v>
      </c>
      <c r="AG51">
        <v>10.234732804424159</v>
      </c>
      <c r="AH51">
        <v>12971.360868256446</v>
      </c>
      <c r="AI51">
        <v>39148.56227327478</v>
      </c>
      <c r="AJ51">
        <v>6354.0039483127266</v>
      </c>
      <c r="AK51">
        <v>501.52168710603814</v>
      </c>
      <c r="AL51">
        <v>1.9242314075965992</v>
      </c>
      <c r="AM51">
        <v>18.231806567971919</v>
      </c>
      <c r="AN51">
        <v>8.7644879862053191</v>
      </c>
      <c r="AO51">
        <v>2.5610634759892177</v>
      </c>
      <c r="AP51">
        <v>12277.72890157216</v>
      </c>
      <c r="AQ51">
        <v>37053.185646944257</v>
      </c>
      <c r="AR51">
        <v>6014.0993211547793</v>
      </c>
      <c r="AS51">
        <v>495.26821929506127</v>
      </c>
      <c r="AT51">
        <v>1.9044625060422515</v>
      </c>
      <c r="AU51">
        <v>72.862035483290754</v>
      </c>
      <c r="AV51">
        <v>35.024952436390755</v>
      </c>
      <c r="AW51">
        <v>10.23489414428264</v>
      </c>
      <c r="AX51">
        <v>13581.657102496805</v>
      </c>
      <c r="AY51">
        <v>39814.972257815702</v>
      </c>
      <c r="AZ51">
        <v>6561.9181852029806</v>
      </c>
      <c r="BA51">
        <v>505.56794644711056</v>
      </c>
      <c r="BB51">
        <v>1.9382360262212712</v>
      </c>
      <c r="BC51">
        <v>0.24287072123028336</v>
      </c>
      <c r="BD51">
        <v>4.3422411326326715</v>
      </c>
      <c r="BE51">
        <v>0.40360297921595201</v>
      </c>
      <c r="BF51">
        <v>13492.677685165185</v>
      </c>
      <c r="BG51">
        <v>38263.673801371937</v>
      </c>
      <c r="BH51">
        <v>6416.1103360017005</v>
      </c>
      <c r="BI51">
        <v>502.96344029355919</v>
      </c>
      <c r="BJ51">
        <v>1.9310444130736577</v>
      </c>
      <c r="BK51">
        <v>1.1350865478811629</v>
      </c>
      <c r="BL51">
        <v>18.999737237307595</v>
      </c>
      <c r="BM51">
        <v>1.8275047474495689</v>
      </c>
    </row>
    <row r="52" spans="1:65">
      <c r="A52">
        <f t="shared" si="0"/>
        <v>2046</v>
      </c>
      <c r="B52" s="1">
        <f>economy!Z92</f>
        <v>13328.560325522534</v>
      </c>
      <c r="C52" s="1">
        <f>economy!AA92</f>
        <v>35881.468495970621</v>
      </c>
      <c r="D52" s="1">
        <f>economy!AB92</f>
        <v>6209.4123179004082</v>
      </c>
      <c r="E52" s="1">
        <f>temperature!G202</f>
        <v>502.30400386299686</v>
      </c>
      <c r="F52" s="8">
        <f>temperature!I202</f>
        <v>1.9518768553677652</v>
      </c>
      <c r="G52">
        <f>economy!BE92</f>
        <v>5.0166919627376272</v>
      </c>
      <c r="H52">
        <f>economy!BF92</f>
        <v>75.095302530182252</v>
      </c>
      <c r="I52">
        <f>economy!BG92</f>
        <v>7.6985922836761302</v>
      </c>
      <c r="J52">
        <v>13701.10191540095</v>
      </c>
      <c r="K52">
        <v>41954.709470528302</v>
      </c>
      <c r="L52">
        <v>6791.1741902412577</v>
      </c>
      <c r="M52">
        <v>512.7667703944461</v>
      </c>
      <c r="N52">
        <v>1.9812560748454986</v>
      </c>
      <c r="O52">
        <v>0</v>
      </c>
      <c r="P52">
        <v>0</v>
      </c>
      <c r="Q52">
        <v>0</v>
      </c>
      <c r="R52">
        <v>13012.049155293049</v>
      </c>
      <c r="S52">
        <v>39844.6823145874</v>
      </c>
      <c r="T52">
        <v>6449.6250241832431</v>
      </c>
      <c r="U52">
        <v>506.08333657909242</v>
      </c>
      <c r="V52">
        <v>1.9593061380482135</v>
      </c>
      <c r="W52">
        <v>18.564036095574309</v>
      </c>
      <c r="X52">
        <v>9.0175529195857784</v>
      </c>
      <c r="Y52">
        <v>2.6280723472695211</v>
      </c>
      <c r="Z52">
        <v>12315.844067132199</v>
      </c>
      <c r="AA52">
        <v>37712.663808627709</v>
      </c>
      <c r="AB52">
        <v>6104.5146839897943</v>
      </c>
      <c r="AC52">
        <v>499.33517293658781</v>
      </c>
      <c r="AD52">
        <v>1.9369368976798345</v>
      </c>
      <c r="AE52">
        <v>74.187599169960777</v>
      </c>
      <c r="AF52">
        <v>36.036788326479616</v>
      </c>
      <c r="AG52">
        <v>10.502545036497965</v>
      </c>
      <c r="AH52">
        <v>13012.169116818557</v>
      </c>
      <c r="AI52">
        <v>39844.38580617882</v>
      </c>
      <c r="AJ52">
        <v>6449.6487488371649</v>
      </c>
      <c r="AK52">
        <v>506.11942239855023</v>
      </c>
      <c r="AL52">
        <v>1.959537683508165</v>
      </c>
      <c r="AM52">
        <v>18.564191056028985</v>
      </c>
      <c r="AN52">
        <v>9.0174927117496679</v>
      </c>
      <c r="AO52">
        <v>2.6280810285933702</v>
      </c>
      <c r="AP52">
        <v>12316.298528135652</v>
      </c>
      <c r="AQ52">
        <v>37711.781906700569</v>
      </c>
      <c r="AR52">
        <v>6104.6109152792696</v>
      </c>
      <c r="AS52">
        <v>499.57356907212852</v>
      </c>
      <c r="AT52">
        <v>1.9383657198147386</v>
      </c>
      <c r="AU52">
        <v>74.190077848301513</v>
      </c>
      <c r="AV52">
        <v>36.036032228736985</v>
      </c>
      <c r="AW52">
        <v>10.50269371417289</v>
      </c>
      <c r="AX52">
        <v>13621.997103750517</v>
      </c>
      <c r="AY52">
        <v>40472.934383546744</v>
      </c>
      <c r="AZ52">
        <v>6656.1137860392537</v>
      </c>
      <c r="BA52">
        <v>510.28622683834669</v>
      </c>
      <c r="BB52">
        <v>1.9743756127651151</v>
      </c>
      <c r="BC52">
        <v>0.26304132796084456</v>
      </c>
      <c r="BD52">
        <v>4.7809594301750495</v>
      </c>
      <c r="BE52">
        <v>0.44364580776655488</v>
      </c>
      <c r="BF52">
        <v>13529.966052723041</v>
      </c>
      <c r="BG52">
        <v>38843.019276267172</v>
      </c>
      <c r="BH52">
        <v>6503.1094947793417</v>
      </c>
      <c r="BI52">
        <v>507.49798679026935</v>
      </c>
      <c r="BJ52">
        <v>1.9665568070074759</v>
      </c>
      <c r="BK52">
        <v>1.2288256772431143</v>
      </c>
      <c r="BL52">
        <v>20.862625136638911</v>
      </c>
      <c r="BM52">
        <v>2.005647915702339</v>
      </c>
    </row>
    <row r="53" spans="1:65">
      <c r="A53">
        <f t="shared" si="0"/>
        <v>2047</v>
      </c>
      <c r="B53" s="1">
        <f>economy!Z93</f>
        <v>13355.029692482123</v>
      </c>
      <c r="C53" s="1">
        <f>economy!AA93</f>
        <v>36310.414789076771</v>
      </c>
      <c r="D53" s="1">
        <f>economy!AB93</f>
        <v>6279.6628852013573</v>
      </c>
      <c r="E53" s="1">
        <f>temperature!G203</f>
        <v>506.52240770383366</v>
      </c>
      <c r="F53" s="8">
        <f>temperature!I203</f>
        <v>1.9864598477131183</v>
      </c>
      <c r="G53">
        <f>economy!BE93</f>
        <v>5.4222027857933668</v>
      </c>
      <c r="H53">
        <f>economy!BF93</f>
        <v>81.962927071921882</v>
      </c>
      <c r="I53">
        <f>economy!BG93</f>
        <v>8.4140228804257404</v>
      </c>
      <c r="J53">
        <v>13740.79111561128</v>
      </c>
      <c r="K53">
        <v>42682.381532282452</v>
      </c>
      <c r="L53">
        <v>6889.5286667805713</v>
      </c>
      <c r="M53">
        <v>517.70507455538859</v>
      </c>
      <c r="N53">
        <v>2.0183157272299548</v>
      </c>
      <c r="O53">
        <v>0</v>
      </c>
      <c r="P53">
        <v>0</v>
      </c>
      <c r="Q53">
        <v>0</v>
      </c>
      <c r="R53">
        <v>13049.735701731626</v>
      </c>
      <c r="S53">
        <v>40535.740515039135</v>
      </c>
      <c r="T53">
        <v>6543.0302999814867</v>
      </c>
      <c r="U53">
        <v>510.73341362398816</v>
      </c>
      <c r="V53">
        <v>1.9949483985027838</v>
      </c>
      <c r="W53">
        <v>18.897873276721786</v>
      </c>
      <c r="X53">
        <v>9.2740380109747935</v>
      </c>
      <c r="Y53">
        <v>2.6953791818810942</v>
      </c>
      <c r="Z53">
        <v>12351.495412629076</v>
      </c>
      <c r="AA53">
        <v>38366.696196257719</v>
      </c>
      <c r="AB53">
        <v>6192.9144443385121</v>
      </c>
      <c r="AC53">
        <v>503.69395484076728</v>
      </c>
      <c r="AD53">
        <v>1.9711249681351075</v>
      </c>
      <c r="AE53">
        <v>75.521611409455886</v>
      </c>
      <c r="AF53">
        <v>37.061736127039474</v>
      </c>
      <c r="AG53">
        <v>10.771511105289576</v>
      </c>
      <c r="AH53">
        <v>13049.844632406364</v>
      </c>
      <c r="AI53">
        <v>40535.469868529683</v>
      </c>
      <c r="AJ53">
        <v>6543.0519136045086</v>
      </c>
      <c r="AK53">
        <v>510.76903454850947</v>
      </c>
      <c r="AL53">
        <v>1.9951834094759509</v>
      </c>
      <c r="AM53">
        <v>18.898016136140235</v>
      </c>
      <c r="AN53">
        <v>9.2739824345145827</v>
      </c>
      <c r="AO53">
        <v>2.6953871815897101</v>
      </c>
      <c r="AP53">
        <v>12351.908087853744</v>
      </c>
      <c r="AQ53">
        <v>38365.891214078852</v>
      </c>
      <c r="AR53">
        <v>6193.0021133861001</v>
      </c>
      <c r="AS53">
        <v>503.92921556662355</v>
      </c>
      <c r="AT53">
        <v>1.9725808677145311</v>
      </c>
      <c r="AU53">
        <v>75.523896541940331</v>
      </c>
      <c r="AV53">
        <v>37.061038189908778</v>
      </c>
      <c r="AW53">
        <v>10.771648110166046</v>
      </c>
      <c r="AX53">
        <v>13658.969394080932</v>
      </c>
      <c r="AY53">
        <v>41122.735456234121</v>
      </c>
      <c r="AZ53">
        <v>6747.7091209501914</v>
      </c>
      <c r="BA53">
        <v>515.04997263034807</v>
      </c>
      <c r="BB53">
        <v>2.0108509015433067</v>
      </c>
      <c r="BC53">
        <v>0.28478496592334079</v>
      </c>
      <c r="BD53">
        <v>5.2608153917947185</v>
      </c>
      <c r="BE53">
        <v>0.48731041578028267</v>
      </c>
      <c r="BF53">
        <v>13563.811748281862</v>
      </c>
      <c r="BG53">
        <v>39411.222048000083</v>
      </c>
      <c r="BH53">
        <v>6587.2634954883688</v>
      </c>
      <c r="BI53">
        <v>512.06957353295797</v>
      </c>
      <c r="BJ53">
        <v>2.0023742571397127</v>
      </c>
      <c r="BK53">
        <v>1.3298111189913471</v>
      </c>
      <c r="BL53">
        <v>22.89235962102045</v>
      </c>
      <c r="BM53">
        <v>2.1994593393972348</v>
      </c>
    </row>
    <row r="54" spans="1:65">
      <c r="A54">
        <f t="shared" si="0"/>
        <v>2048</v>
      </c>
      <c r="B54" s="1">
        <f>economy!Z94</f>
        <v>13377.972294711513</v>
      </c>
      <c r="C54" s="1">
        <f>economy!AA94</f>
        <v>36723.816587526177</v>
      </c>
      <c r="D54" s="1">
        <f>economy!AB94</f>
        <v>6346.668276900441</v>
      </c>
      <c r="E54" s="1">
        <f>temperature!G204</f>
        <v>510.7606634171114</v>
      </c>
      <c r="F54" s="8">
        <f>temperature!I204</f>
        <v>2.0212791247461204</v>
      </c>
      <c r="G54">
        <f>economy!BE94</f>
        <v>5.8581195695175996</v>
      </c>
      <c r="H54">
        <f>economy!BF94</f>
        <v>89.384779345210362</v>
      </c>
      <c r="I54">
        <f>economy!BG94</f>
        <v>9.188089171819172</v>
      </c>
      <c r="J54">
        <v>13777.225977708096</v>
      </c>
      <c r="K54">
        <v>43404.804457190643</v>
      </c>
      <c r="L54">
        <v>6985.5099563990489</v>
      </c>
      <c r="M54">
        <v>522.69522633195947</v>
      </c>
      <c r="N54">
        <v>2.0557294729900843</v>
      </c>
      <c r="O54">
        <v>0</v>
      </c>
      <c r="P54">
        <v>0</v>
      </c>
      <c r="Q54">
        <v>0</v>
      </c>
      <c r="R54">
        <v>13084.332181192325</v>
      </c>
      <c r="S54">
        <v>41221.814829698007</v>
      </c>
      <c r="T54">
        <v>6634.1819548353487</v>
      </c>
      <c r="U54">
        <v>515.4337137298221</v>
      </c>
      <c r="V54">
        <v>2.030922664760975</v>
      </c>
      <c r="W54">
        <v>19.233113464438201</v>
      </c>
      <c r="X54">
        <v>9.5339882306120884</v>
      </c>
      <c r="Y54">
        <v>2.7629585825895604</v>
      </c>
      <c r="Z54">
        <v>12384.223742557801</v>
      </c>
      <c r="AA54">
        <v>39016.014947466734</v>
      </c>
      <c r="AB54">
        <v>6279.1817716518062</v>
      </c>
      <c r="AC54">
        <v>508.10131494320063</v>
      </c>
      <c r="AD54">
        <v>2.0056214693943901</v>
      </c>
      <c r="AE54">
        <v>76.86123698217186</v>
      </c>
      <c r="AF54">
        <v>38.100533783935809</v>
      </c>
      <c r="AG54">
        <v>11.041567106892392</v>
      </c>
      <c r="AH54">
        <v>13084.431092856028</v>
      </c>
      <c r="AI54">
        <v>41221.567800027762</v>
      </c>
      <c r="AJ54">
        <v>6634.2016446522393</v>
      </c>
      <c r="AK54">
        <v>515.46888754383986</v>
      </c>
      <c r="AL54">
        <v>2.0311607993764582</v>
      </c>
      <c r="AM54">
        <v>19.233245164690913</v>
      </c>
      <c r="AN54">
        <v>9.5339369313474869</v>
      </c>
      <c r="AO54">
        <v>2.7629659540047244</v>
      </c>
      <c r="AP54">
        <v>12384.598464328701</v>
      </c>
      <c r="AQ54">
        <v>39015.280207857388</v>
      </c>
      <c r="AR54">
        <v>6279.2616377462246</v>
      </c>
      <c r="AS54">
        <v>508.33355803150107</v>
      </c>
      <c r="AT54">
        <v>2.0071020378740982</v>
      </c>
      <c r="AU54">
        <v>76.863343630395832</v>
      </c>
      <c r="AV54">
        <v>38.099889559776798</v>
      </c>
      <c r="AW54">
        <v>11.041693352002726</v>
      </c>
      <c r="AX54">
        <v>13692.61950462494</v>
      </c>
      <c r="AY54">
        <v>41764.023818481299</v>
      </c>
      <c r="AZ54">
        <v>6836.6867165302274</v>
      </c>
      <c r="BA54">
        <v>519.8571828795898</v>
      </c>
      <c r="BB54">
        <v>2.0476516595313998</v>
      </c>
      <c r="BC54">
        <v>0.30821379278391592</v>
      </c>
      <c r="BD54">
        <v>5.7853149275535491</v>
      </c>
      <c r="BE54">
        <v>0.53489152503715298</v>
      </c>
      <c r="BF54">
        <v>13594.259787174034</v>
      </c>
      <c r="BG54">
        <v>39967.87538782155</v>
      </c>
      <c r="BH54">
        <v>6668.5513451663564</v>
      </c>
      <c r="BI54">
        <v>516.67590027123413</v>
      </c>
      <c r="BJ54">
        <v>2.0384858596814137</v>
      </c>
      <c r="BK54">
        <v>1.4385520372904417</v>
      </c>
      <c r="BL54">
        <v>25.102138702744085</v>
      </c>
      <c r="BM54">
        <v>2.4101558465355839</v>
      </c>
    </row>
    <row r="55" spans="1:65">
      <c r="A55">
        <f t="shared" si="0"/>
        <v>2049</v>
      </c>
      <c r="B55" s="1">
        <f>economy!Z95</f>
        <v>13397.436470306584</v>
      </c>
      <c r="C55" s="1">
        <f>economy!AA95</f>
        <v>37121.307233486717</v>
      </c>
      <c r="D55" s="1">
        <f>economy!AB95</f>
        <v>6410.4138698189909</v>
      </c>
      <c r="E55" s="1">
        <f>temperature!G205</f>
        <v>515.0161031639966</v>
      </c>
      <c r="F55" s="8">
        <f>temperature!I205</f>
        <v>2.0563223857357751</v>
      </c>
      <c r="G55">
        <f>economy!BE95</f>
        <v>6.3264862198381486</v>
      </c>
      <c r="H55">
        <f>economy!BF95</f>
        <v>97.39780787891884</v>
      </c>
      <c r="I55">
        <f>economy!BG95</f>
        <v>10.024857286787435</v>
      </c>
      <c r="J55">
        <v>13810.453503482915</v>
      </c>
      <c r="K55">
        <v>44121.728226336803</v>
      </c>
      <c r="L55">
        <v>7079.109919321656</v>
      </c>
      <c r="M55">
        <v>527.73555668762197</v>
      </c>
      <c r="N55">
        <v>2.0934874277054862</v>
      </c>
      <c r="O55">
        <v>0</v>
      </c>
      <c r="P55">
        <v>0</v>
      </c>
      <c r="Q55">
        <v>0</v>
      </c>
      <c r="R55">
        <v>13115.883177681282</v>
      </c>
      <c r="S55">
        <v>41902.667708363791</v>
      </c>
      <c r="T55">
        <v>6723.0722406007835</v>
      </c>
      <c r="U55">
        <v>520.18261006449529</v>
      </c>
      <c r="V55">
        <v>2.0672207217419869</v>
      </c>
      <c r="W55">
        <v>19.569720617903528</v>
      </c>
      <c r="X55">
        <v>9.7973831084275869</v>
      </c>
      <c r="Y55">
        <v>2.8307955134445919</v>
      </c>
      <c r="Z55">
        <v>12414.071102079557</v>
      </c>
      <c r="AA55">
        <v>39660.394923215848</v>
      </c>
      <c r="AB55">
        <v>6363.3092819572294</v>
      </c>
      <c r="AC55">
        <v>512.55566951096978</v>
      </c>
      <c r="AD55">
        <v>2.0404198808374674</v>
      </c>
      <c r="AE55">
        <v>78.206331351526529</v>
      </c>
      <c r="AF55">
        <v>39.153099316548833</v>
      </c>
      <c r="AG55">
        <v>11.312652900434209</v>
      </c>
      <c r="AH55">
        <v>13115.972989719892</v>
      </c>
      <c r="AI55">
        <v>41902.442243848178</v>
      </c>
      <c r="AJ55">
        <v>6723.0901773722489</v>
      </c>
      <c r="AK55">
        <v>520.21735357547493</v>
      </c>
      <c r="AL55">
        <v>2.0674616578756417</v>
      </c>
      <c r="AM55">
        <v>19.569842027952134</v>
      </c>
      <c r="AN55">
        <v>9.7973357589951942</v>
      </c>
      <c r="AO55">
        <v>2.8308023057604084</v>
      </c>
      <c r="AP55">
        <v>12414.41135266446</v>
      </c>
      <c r="AQ55">
        <v>39659.724324092218</v>
      </c>
      <c r="AR55">
        <v>6363.3820376335407</v>
      </c>
      <c r="AS55">
        <v>512.78500638725757</v>
      </c>
      <c r="AT55">
        <v>2.0419228446778326</v>
      </c>
      <c r="AU55">
        <v>78.208273411665459</v>
      </c>
      <c r="AV55">
        <v>39.152504694451032</v>
      </c>
      <c r="AW55">
        <v>11.31276922815262</v>
      </c>
      <c r="AX55">
        <v>13722.993831030915</v>
      </c>
      <c r="AY55">
        <v>42396.45686853004</v>
      </c>
      <c r="AZ55">
        <v>6923.0333317609302</v>
      </c>
      <c r="BA55">
        <v>524.70585515332971</v>
      </c>
      <c r="BB55">
        <v>2.0847672822114811</v>
      </c>
      <c r="BC55">
        <v>0.33344711445146197</v>
      </c>
      <c r="BD55">
        <v>6.3582280451181807</v>
      </c>
      <c r="BE55">
        <v>0.58670509474770483</v>
      </c>
      <c r="BF55">
        <v>13621.356086564136</v>
      </c>
      <c r="BG55">
        <v>40512.583807632145</v>
      </c>
      <c r="BH55">
        <v>6746.95640716446</v>
      </c>
      <c r="BI55">
        <v>521.31466205980041</v>
      </c>
      <c r="BJ55">
        <v>2.0748803216518841</v>
      </c>
      <c r="BK55">
        <v>1.5555892123055026</v>
      </c>
      <c r="BL55">
        <v>27.506030503591617</v>
      </c>
      <c r="BM55">
        <v>2.6390349061014273</v>
      </c>
    </row>
    <row r="56" spans="1:65">
      <c r="A56">
        <f t="shared" si="0"/>
        <v>2050</v>
      </c>
      <c r="B56" s="1">
        <f>economy!Z96</f>
        <v>13413.471259622296</v>
      </c>
      <c r="C56" s="1">
        <f>economy!AA96</f>
        <v>37502.539634579291</v>
      </c>
      <c r="D56" s="1">
        <f>economy!AB96</f>
        <v>6470.8895231702136</v>
      </c>
      <c r="E56" s="1">
        <f>temperature!G206</f>
        <v>519.28606434567894</v>
      </c>
      <c r="F56" s="8">
        <f>temperature!I206</f>
        <v>2.0915769811235858</v>
      </c>
      <c r="G56">
        <f>economy!BE96</f>
        <v>6.8294647309369125</v>
      </c>
      <c r="H56">
        <f>economy!BF96</f>
        <v>106.04068297719846</v>
      </c>
      <c r="I56">
        <f>economy!BG96</f>
        <v>10.928611297934063</v>
      </c>
      <c r="J56">
        <v>13840.521412992501</v>
      </c>
      <c r="K56">
        <v>44832.912219790865</v>
      </c>
      <c r="L56">
        <v>7170.3243194410852</v>
      </c>
      <c r="M56">
        <v>532.82440367019217</v>
      </c>
      <c r="N56">
        <v>2.1315793956303835</v>
      </c>
      <c r="O56">
        <v>0</v>
      </c>
      <c r="P56">
        <v>0</v>
      </c>
      <c r="Q56">
        <v>0</v>
      </c>
      <c r="R56">
        <v>13144.433962220084</v>
      </c>
      <c r="S56">
        <v>42578.070536114465</v>
      </c>
      <c r="T56">
        <v>6809.6971179895036</v>
      </c>
      <c r="U56">
        <v>524.97848471796397</v>
      </c>
      <c r="V56">
        <v>2.1038339843561453</v>
      </c>
      <c r="W56">
        <v>19.907659159919103</v>
      </c>
      <c r="X56">
        <v>10.064201917188496</v>
      </c>
      <c r="Y56">
        <v>2.8988758250467517</v>
      </c>
      <c r="Z56">
        <v>12441.080200456387</v>
      </c>
      <c r="AA56">
        <v>40299.619467187687</v>
      </c>
      <c r="AB56">
        <v>6445.2931059880621</v>
      </c>
      <c r="AC56">
        <v>517.05544554265907</v>
      </c>
      <c r="AD56">
        <v>2.075513254910383</v>
      </c>
      <c r="AE56">
        <v>79.55675187261545</v>
      </c>
      <c r="AF56">
        <v>40.219349729705122</v>
      </c>
      <c r="AG56">
        <v>11.584711891941033</v>
      </c>
      <c r="AH56">
        <v>13144.515509953821</v>
      </c>
      <c r="AI56">
        <v>42577.864762036843</v>
      </c>
      <c r="AJ56">
        <v>6809.7134574295014</v>
      </c>
      <c r="AK56">
        <v>525.0128138181442</v>
      </c>
      <c r="AL56">
        <v>2.1040774185579147</v>
      </c>
      <c r="AM56">
        <v>19.907771081399211</v>
      </c>
      <c r="AN56">
        <v>10.064158215052533</v>
      </c>
      <c r="AO56">
        <v>2.8988820836400384</v>
      </c>
      <c r="AP56">
        <v>12441.389143805665</v>
      </c>
      <c r="AQ56">
        <v>40299.007432771861</v>
      </c>
      <c r="AR56">
        <v>6445.3593827710702</v>
      </c>
      <c r="AS56">
        <v>517.28198173936357</v>
      </c>
      <c r="AT56">
        <v>2.0770364684349474</v>
      </c>
      <c r="AU56">
        <v>79.558542164581752</v>
      </c>
      <c r="AV56">
        <v>40.218800910514112</v>
      </c>
      <c r="AW56">
        <v>11.58481907929321</v>
      </c>
      <c r="AX56">
        <v>13750.139511159496</v>
      </c>
      <c r="AY56">
        <v>43019.700747359668</v>
      </c>
      <c r="AZ56">
        <v>7006.7396220338187</v>
      </c>
      <c r="BA56">
        <v>529.59398647976411</v>
      </c>
      <c r="BB56">
        <v>2.1221868306692824</v>
      </c>
      <c r="BC56">
        <v>0.36061177967518904</v>
      </c>
      <c r="BD56">
        <v>6.9836055403079467</v>
      </c>
      <c r="BE56">
        <v>0.64308963552152032</v>
      </c>
      <c r="BF56">
        <v>13645.147344556091</v>
      </c>
      <c r="BG56">
        <v>41044.962976048417</v>
      </c>
      <c r="BH56">
        <v>6822.466075394741</v>
      </c>
      <c r="BI56">
        <v>525.98355050661723</v>
      </c>
      <c r="BJ56">
        <v>2.1115459988885616</v>
      </c>
      <c r="BK56">
        <v>1.6814966976467871</v>
      </c>
      <c r="BL56">
        <v>30.119014299076543</v>
      </c>
      <c r="BM56">
        <v>2.8874788304004309</v>
      </c>
    </row>
    <row r="57" spans="1:65">
      <c r="A57">
        <f t="shared" si="0"/>
        <v>2051</v>
      </c>
      <c r="B57" s="1">
        <f>economy!Z97</f>
        <v>13426.126310951469</v>
      </c>
      <c r="C57" s="1">
        <f>economy!AA97</f>
        <v>37867.186577491906</v>
      </c>
      <c r="D57" s="1">
        <f>economy!AB97</f>
        <v>6528.0892958659224</v>
      </c>
      <c r="E57" s="1">
        <f>temperature!G207</f>
        <v>523.5678916805623</v>
      </c>
      <c r="F57" s="8">
        <f>temperature!I207</f>
        <v>2.127029951464336</v>
      </c>
      <c r="G57">
        <f>economy!BE97</f>
        <v>7.3693405757664632</v>
      </c>
      <c r="H57">
        <f>economy!BF97</f>
        <v>115.3538105533582</v>
      </c>
      <c r="I57">
        <f>economy!BG97</f>
        <v>11.903859554197252</v>
      </c>
      <c r="J57">
        <v>13867.478032428422</v>
      </c>
      <c r="K57">
        <v>45538.124835985371</v>
      </c>
      <c r="L57">
        <v>7259.1525028854994</v>
      </c>
      <c r="M57">
        <v>537.96011328471252</v>
      </c>
      <c r="N57">
        <v>2.1699949048386808</v>
      </c>
      <c r="O57">
        <v>0</v>
      </c>
      <c r="P57">
        <v>0</v>
      </c>
      <c r="Q57">
        <v>0</v>
      </c>
      <c r="R57">
        <v>13170.030385918757</v>
      </c>
      <c r="S57">
        <v>43247.80327108541</v>
      </c>
      <c r="T57">
        <v>6894.0559511788879</v>
      </c>
      <c r="U57">
        <v>529.81972940732317</v>
      </c>
      <c r="V57">
        <v>2.1407535339527355</v>
      </c>
      <c r="W57">
        <v>20.246893921814738</v>
      </c>
      <c r="X57">
        <v>10.334423635261709</v>
      </c>
      <c r="Y57">
        <v>2.9671862018263089</v>
      </c>
      <c r="Z57">
        <v>12465.294308607863</v>
      </c>
      <c r="AA57">
        <v>40933.480060846035</v>
      </c>
      <c r="AB57">
        <v>6525.1325997831364</v>
      </c>
      <c r="AC57">
        <v>521.59908130846975</v>
      </c>
      <c r="AD57">
        <v>2.1108942547274774</v>
      </c>
      <c r="AE57">
        <v>80.912357569138209</v>
      </c>
      <c r="AF57">
        <v>41.299200863940534</v>
      </c>
      <c r="AG57">
        <v>11.857690823371787</v>
      </c>
      <c r="AH57">
        <v>13170.104428239956</v>
      </c>
      <c r="AI57">
        <v>43247.615474636732</v>
      </c>
      <c r="AJ57">
        <v>6894.0708352563361</v>
      </c>
      <c r="AK57">
        <v>529.85365913075657</v>
      </c>
      <c r="AL57">
        <v>2.1409991804346924</v>
      </c>
      <c r="AM57">
        <v>20.246997094201468</v>
      </c>
      <c r="AN57">
        <v>10.334383300865271</v>
      </c>
      <c r="AO57">
        <v>2.9671919685454875</v>
      </c>
      <c r="AP57">
        <v>12465.574819258847</v>
      </c>
      <c r="AQ57">
        <v>40932.921496882089</v>
      </c>
      <c r="AR57">
        <v>6525.1929734629057</v>
      </c>
      <c r="AS57">
        <v>521.82291685613279</v>
      </c>
      <c r="AT57">
        <v>2.1124356933831554</v>
      </c>
      <c r="AU57">
        <v>80.914007919090395</v>
      </c>
      <c r="AV57">
        <v>41.298694337047088</v>
      </c>
      <c r="AW57">
        <v>11.857789586977386</v>
      </c>
      <c r="AX57">
        <v>13774.104313838352</v>
      </c>
      <c r="AY57">
        <v>43633.430055916069</v>
      </c>
      <c r="AZ57">
        <v>7087.799821862528</v>
      </c>
      <c r="BA57">
        <v>534.5195742159724</v>
      </c>
      <c r="BB57">
        <v>2.159899067084186</v>
      </c>
      <c r="BC57">
        <v>0.38984259261133619</v>
      </c>
      <c r="BD57">
        <v>7.665796461632385</v>
      </c>
      <c r="BE57">
        <v>0.70440758817823979</v>
      </c>
      <c r="BF57">
        <v>13665.680930326949</v>
      </c>
      <c r="BG57">
        <v>41564.639670460943</v>
      </c>
      <c r="BH57">
        <v>6895.0714675868458</v>
      </c>
      <c r="BI57">
        <v>530.68025496469841</v>
      </c>
      <c r="BJ57">
        <v>2.1484709324565907</v>
      </c>
      <c r="BK57">
        <v>1.8168835446600138</v>
      </c>
      <c r="BL57">
        <v>32.957022008487549</v>
      </c>
      <c r="BM57">
        <v>3.156959103257809</v>
      </c>
    </row>
    <row r="58" spans="1:65">
      <c r="A58">
        <f t="shared" si="0"/>
        <v>2052</v>
      </c>
      <c r="B58" s="1">
        <f>economy!Z98</f>
        <v>13435.451795206774</v>
      </c>
      <c r="C58" s="1">
        <f>economy!AA98</f>
        <v>38214.941056644348</v>
      </c>
      <c r="D58" s="1">
        <f>economy!AB98</f>
        <v>6582.0111823415355</v>
      </c>
      <c r="E58" s="1">
        <f>temperature!G208</f>
        <v>527.85893927136431</v>
      </c>
      <c r="F58" s="8">
        <f>temperature!I208</f>
        <v>2.162668064735239</v>
      </c>
      <c r="G58">
        <f>economy!BE98</f>
        <v>7.9485282456472843</v>
      </c>
      <c r="H58">
        <f>economy!BF98</f>
        <v>125.37933966673327</v>
      </c>
      <c r="I58">
        <f>economy!BG98</f>
        <v>12.955340735697472</v>
      </c>
      <c r="J58">
        <v>13891.372192145824</v>
      </c>
      <c r="K58">
        <v>46237.143135156759</v>
      </c>
      <c r="L58">
        <v>7345.5970948584463</v>
      </c>
      <c r="M58">
        <v>543.1410402789179</v>
      </c>
      <c r="N58">
        <v>2.2087232407751234</v>
      </c>
      <c r="O58">
        <v>0</v>
      </c>
      <c r="P58">
        <v>0</v>
      </c>
      <c r="Q58">
        <v>0</v>
      </c>
      <c r="R58">
        <v>13192.718782734906</v>
      </c>
      <c r="S58">
        <v>43911.654105159156</v>
      </c>
      <c r="T58">
        <v>6976.1512197837792</v>
      </c>
      <c r="U58">
        <v>534.70474610664087</v>
      </c>
      <c r="V58">
        <v>2.1779701531568452</v>
      </c>
      <c r="W58">
        <v>20.587390093206253</v>
      </c>
      <c r="X58">
        <v>10.608026911379437</v>
      </c>
      <c r="Y58">
        <v>3.0357141107893013</v>
      </c>
      <c r="Z58">
        <v>12486.757165942858</v>
      </c>
      <c r="AA58">
        <v>41561.776000339218</v>
      </c>
      <c r="AB58">
        <v>6602.8300717441498</v>
      </c>
      <c r="AC58">
        <v>526.18502682695487</v>
      </c>
      <c r="AD58">
        <v>2.1465551900505271</v>
      </c>
      <c r="AE58">
        <v>82.273008929913004</v>
      </c>
      <c r="AF58">
        <v>42.392567253824801</v>
      </c>
      <c r="AG58">
        <v>12.131539567530874</v>
      </c>
      <c r="AH58">
        <v>13192.786009060559</v>
      </c>
      <c r="AI58">
        <v>43911.482721623172</v>
      </c>
      <c r="AJ58">
        <v>6976.164777916737</v>
      </c>
      <c r="AK58">
        <v>534.73829068213718</v>
      </c>
      <c r="AL58">
        <v>2.1782177428381648</v>
      </c>
      <c r="AM58">
        <v>20.587485198591985</v>
      </c>
      <c r="AN58">
        <v>10.607989686427624</v>
      </c>
      <c r="AO58">
        <v>3.0357194242229051</v>
      </c>
      <c r="AP58">
        <v>12487.011855334084</v>
      </c>
      <c r="AQ58">
        <v>41561.266253011352</v>
      </c>
      <c r="AR58">
        <v>6602.8850672162671</v>
      </c>
      <c r="AS58">
        <v>526.40625660089836</v>
      </c>
      <c r="AT58">
        <v>2.1481129440393874</v>
      </c>
      <c r="AU58">
        <v>82.274530246581449</v>
      </c>
      <c r="AV58">
        <v>42.392099775609097</v>
      </c>
      <c r="AW58">
        <v>12.131630568197867</v>
      </c>
      <c r="AX58">
        <v>13794.936537749878</v>
      </c>
      <c r="AY58">
        <v>44237.327601549281</v>
      </c>
      <c r="AZ58">
        <v>7166.2114460686462</v>
      </c>
      <c r="BA58">
        <v>539.48061684134859</v>
      </c>
      <c r="BB58">
        <v>2.1978924886158286</v>
      </c>
      <c r="BC58">
        <v>0.42128274396290455</v>
      </c>
      <c r="BD58">
        <v>8.4094663602352426</v>
      </c>
      <c r="BE58">
        <v>0.77104676934663718</v>
      </c>
      <c r="BF58">
        <v>13683.004784365432</v>
      </c>
      <c r="BG58">
        <v>42071.25176371562</v>
      </c>
      <c r="BH58">
        <v>6964.7671373276426</v>
      </c>
      <c r="BI58">
        <v>535.40246367544523</v>
      </c>
      <c r="BJ58">
        <v>2.1856428834642609</v>
      </c>
      <c r="BK58">
        <v>1.9623955950178447</v>
      </c>
      <c r="BL58">
        <v>36.036979981338483</v>
      </c>
      <c r="BM58">
        <v>3.4490408296961252</v>
      </c>
    </row>
    <row r="59" spans="1:65">
      <c r="A59">
        <f t="shared" si="0"/>
        <v>2053</v>
      </c>
      <c r="B59" s="1">
        <f>economy!Z99</f>
        <v>13441.498328822707</v>
      </c>
      <c r="C59" s="1">
        <f>economy!AA99</f>
        <v>38545.516613829262</v>
      </c>
      <c r="D59" s="1">
        <f>economy!AB99</f>
        <v>6632.6568664308998</v>
      </c>
      <c r="E59" s="1">
        <f>temperature!G209</f>
        <v>532.15657266637777</v>
      </c>
      <c r="F59" s="8">
        <f>temperature!I209</f>
        <v>2.198477852034328</v>
      </c>
      <c r="G59">
        <f>economy!BE99</f>
        <v>8.5695769366449426</v>
      </c>
      <c r="H59">
        <f>economy!BF99</f>
        <v>136.16116326595014</v>
      </c>
      <c r="I59">
        <f>economy!BG99</f>
        <v>14.088029581302271</v>
      </c>
      <c r="J59">
        <v>13912.25313399583</v>
      </c>
      <c r="K59">
        <v>46929.75250583014</v>
      </c>
      <c r="L59">
        <v>7429.6637144130818</v>
      </c>
      <c r="M59">
        <v>548.36554884849647</v>
      </c>
      <c r="N59">
        <v>2.2477534782216266</v>
      </c>
      <c r="O59">
        <v>0</v>
      </c>
      <c r="P59">
        <v>0</v>
      </c>
      <c r="Q59">
        <v>0</v>
      </c>
      <c r="R59">
        <v>13212.54588110337</v>
      </c>
      <c r="S59">
        <v>44569.419146592234</v>
      </c>
      <c r="T59">
        <v>7055.9882478690206</v>
      </c>
      <c r="U59">
        <v>539.63194760762872</v>
      </c>
      <c r="V59">
        <v>2.2154743591070596</v>
      </c>
      <c r="W59">
        <v>20.929113176322318</v>
      </c>
      <c r="X59">
        <v>10.884990031434318</v>
      </c>
      <c r="Y59">
        <v>3.1044477518722764</v>
      </c>
      <c r="Z59">
        <v>12505.512895685979</v>
      </c>
      <c r="AA59">
        <v>42184.314094316142</v>
      </c>
      <c r="AB59">
        <v>6678.3905258456198</v>
      </c>
      <c r="AC59">
        <v>530.81174428337113</v>
      </c>
      <c r="AD59">
        <v>2.1824880516596261</v>
      </c>
      <c r="AE59">
        <v>83.638567723843792</v>
      </c>
      <c r="AF59">
        <v>43.499361994451839</v>
      </c>
      <c r="AG59">
        <v>12.406210929424255</v>
      </c>
      <c r="AH59">
        <v>13212.606917702318</v>
      </c>
      <c r="AI59">
        <v>44569.262746679793</v>
      </c>
      <c r="AJ59">
        <v>7056.0005980191645</v>
      </c>
      <c r="AK59">
        <v>539.66512050805079</v>
      </c>
      <c r="AL59">
        <v>2.215723638712443</v>
      </c>
      <c r="AM59">
        <v>20.929200843834252</v>
      </c>
      <c r="AN59">
        <v>10.884955677300859</v>
      </c>
      <c r="AO59">
        <v>3.1044526475982126</v>
      </c>
      <c r="AP59">
        <v>12505.744136106905</v>
      </c>
      <c r="AQ59">
        <v>42183.848912583569</v>
      </c>
      <c r="AR59">
        <v>6678.4406215477284</v>
      </c>
      <c r="AS59">
        <v>531.03045831693294</v>
      </c>
      <c r="AT59">
        <v>2.1840603199170294</v>
      </c>
      <c r="AU59">
        <v>83.639970069111499</v>
      </c>
      <c r="AV59">
        <v>43.498930568277785</v>
      </c>
      <c r="AW59">
        <v>12.406294776414496</v>
      </c>
      <c r="AX59">
        <v>13812.684919596129</v>
      </c>
      <c r="AY59">
        <v>44831.084172684001</v>
      </c>
      <c r="AZ59">
        <v>7241.9750091036613</v>
      </c>
      <c r="BA59">
        <v>544.47511468407777</v>
      </c>
      <c r="BB59">
        <v>2.2361553596982375</v>
      </c>
      <c r="BC59">
        <v>0.45508426130536783</v>
      </c>
      <c r="BD59">
        <v>9.219616334369741</v>
      </c>
      <c r="BE59">
        <v>0.84342188575140975</v>
      </c>
      <c r="BF59">
        <v>13697.167327959538</v>
      </c>
      <c r="BG59">
        <v>42564.448243939238</v>
      </c>
      <c r="BH59">
        <v>7031.5508045337665</v>
      </c>
      <c r="BI59">
        <v>540.1478648712698</v>
      </c>
      <c r="BJ59">
        <v>2.2230493662975559</v>
      </c>
      <c r="BK59">
        <v>2.1187173430205073</v>
      </c>
      <c r="BL59">
        <v>39.376850915384068</v>
      </c>
      <c r="BM59">
        <v>3.7653873017729782</v>
      </c>
    </row>
    <row r="60" spans="1:65">
      <c r="A60">
        <f t="shared" si="0"/>
        <v>2054</v>
      </c>
      <c r="B60" s="1">
        <f>economy!Z100</f>
        <v>13444.316904151201</v>
      </c>
      <c r="C60" s="1">
        <f>economy!AA100</f>
        <v>38858.647684611606</v>
      </c>
      <c r="D60" s="1">
        <f>economy!AB100</f>
        <v>6680.0314927197942</v>
      </c>
      <c r="E60" s="1">
        <f>temperature!G210</f>
        <v>536.45817091865422</v>
      </c>
      <c r="F60" s="8">
        <f>temperature!I210</f>
        <v>2.2344456416941822</v>
      </c>
      <c r="G60">
        <f>economy!BE100</f>
        <v>9.2351763799111417</v>
      </c>
      <c r="H60">
        <f>economy!BF100</f>
        <v>147.74491165653367</v>
      </c>
      <c r="I60">
        <f>economy!BG100</f>
        <v>15.307142237325056</v>
      </c>
      <c r="J60">
        <v>13930.170427168548</v>
      </c>
      <c r="K60">
        <v>47615.746353293413</v>
      </c>
      <c r="L60">
        <v>7511.3607067241655</v>
      </c>
      <c r="M60">
        <v>553.63201326905187</v>
      </c>
      <c r="N60">
        <v>2.2870745116943865</v>
      </c>
      <c r="O60">
        <v>0</v>
      </c>
      <c r="P60">
        <v>0</v>
      </c>
      <c r="Q60">
        <v>0</v>
      </c>
      <c r="R60">
        <v>13229.558723680302</v>
      </c>
      <c r="S60">
        <v>45220.902123575208</v>
      </c>
      <c r="T60">
        <v>7133.574949587718</v>
      </c>
      <c r="U60">
        <v>544.59975801712471</v>
      </c>
      <c r="V60">
        <v>2.2532564351117315</v>
      </c>
      <c r="W60">
        <v>21.272028944630815</v>
      </c>
      <c r="X60">
        <v>11.165290887318095</v>
      </c>
      <c r="Y60">
        <v>3.1733760100164869</v>
      </c>
      <c r="Z60">
        <v>12521.605927974795</v>
      </c>
      <c r="AA60">
        <v>42800.908381696179</v>
      </c>
      <c r="AB60">
        <v>6751.8214206037255</v>
      </c>
      <c r="AC60">
        <v>535.477708394709</v>
      </c>
      <c r="AD60">
        <v>2.2186845441356398</v>
      </c>
      <c r="AE60">
        <v>85.008896832249945</v>
      </c>
      <c r="AF60">
        <v>44.619496616149078</v>
      </c>
      <c r="AG60">
        <v>12.681660454501555</v>
      </c>
      <c r="AH60">
        <v>13229.614139430003</v>
      </c>
      <c r="AI60">
        <v>45220.759401817792</v>
      </c>
      <c r="AJ60">
        <v>7133.5861992626005</v>
      </c>
      <c r="AK60">
        <v>544.63257200538123</v>
      </c>
      <c r="AL60">
        <v>2.2535071663200514</v>
      </c>
      <c r="AM60">
        <v>21.272109754514137</v>
      </c>
      <c r="AN60">
        <v>11.165259183567482</v>
      </c>
      <c r="AO60">
        <v>3.173380520833204</v>
      </c>
      <c r="AP60">
        <v>12521.815874358323</v>
      </c>
      <c r="AQ60">
        <v>42800.483882777058</v>
      </c>
      <c r="AR60">
        <v>6751.8670525785474</v>
      </c>
      <c r="AS60">
        <v>535.69399216617671</v>
      </c>
      <c r="AT60">
        <v>2.2202696286328099</v>
      </c>
      <c r="AU60">
        <v>85.010189486399511</v>
      </c>
      <c r="AV60">
        <v>44.619098473808307</v>
      </c>
      <c r="AW60">
        <v>12.681737709486969</v>
      </c>
      <c r="AX60">
        <v>13827.398550748447</v>
      </c>
      <c r="AY60">
        <v>45414.398340704742</v>
      </c>
      <c r="AZ60">
        <v>7315.0937620706254</v>
      </c>
      <c r="BA60">
        <v>549.50107058794367</v>
      </c>
      <c r="BB60">
        <v>2.2746757427589102</v>
      </c>
      <c r="BC60">
        <v>0.49140847921993802</v>
      </c>
      <c r="BD60">
        <v>10.101602874961833</v>
      </c>
      <c r="BE60">
        <v>0.92197611902948118</v>
      </c>
      <c r="BF60">
        <v>13708.217381139704</v>
      </c>
      <c r="BG60">
        <v>43043.889265931321</v>
      </c>
      <c r="BH60">
        <v>7095.4231039068309</v>
      </c>
      <c r="BI60">
        <v>544.91414784496021</v>
      </c>
      <c r="BJ60">
        <v>2.2606776802933988</v>
      </c>
      <c r="BK60">
        <v>2.2865738689592114</v>
      </c>
      <c r="BL60">
        <v>42.99567572561142</v>
      </c>
      <c r="BM60">
        <v>4.107764674257484</v>
      </c>
    </row>
    <row r="61" spans="1:65">
      <c r="A61">
        <f t="shared" si="0"/>
        <v>2055</v>
      </c>
      <c r="B61" s="1">
        <f>economy!Z101</f>
        <v>13443.958826678618</v>
      </c>
      <c r="C61" s="1">
        <f>economy!AA101</f>
        <v>39154.089947150387</v>
      </c>
      <c r="D61" s="1">
        <f>economy!AB101</f>
        <v>6724.1434547245872</v>
      </c>
      <c r="E61" s="1">
        <f>temperature!G211</f>
        <v>540.76112864625384</v>
      </c>
      <c r="F61" s="8">
        <f>temperature!I211</f>
        <v>2.2705575918415795</v>
      </c>
      <c r="G61">
        <f>economy!BE101</f>
        <v>9.9481628126406285</v>
      </c>
      <c r="H61">
        <f>economy!BF101</f>
        <v>160.17793823103597</v>
      </c>
      <c r="I61">
        <f>economy!BG101</f>
        <v>16.618141173866274</v>
      </c>
      <c r="J61">
        <v>13945.173891813323</v>
      </c>
      <c r="K61">
        <v>48294.925808990018</v>
      </c>
      <c r="L61">
        <v>7590.698892343582</v>
      </c>
      <c r="M61">
        <v>558.93881846132376</v>
      </c>
      <c r="N61">
        <v>2.3266750842931545</v>
      </c>
      <c r="O61">
        <v>0</v>
      </c>
      <c r="P61">
        <v>0</v>
      </c>
      <c r="Q61">
        <v>0</v>
      </c>
      <c r="R61">
        <v>13243.804594502786</v>
      </c>
      <c r="S61">
        <v>45865.914107705183</v>
      </c>
      <c r="T61">
        <v>7208.9215909565155</v>
      </c>
      <c r="U61">
        <v>549.60661319713745</v>
      </c>
      <c r="V61">
        <v>2.2913064607467528</v>
      </c>
      <c r="W61">
        <v>21.616103405503846</v>
      </c>
      <c r="X61">
        <v>11.448906947807664</v>
      </c>
      <c r="Y61">
        <v>3.242488409044876</v>
      </c>
      <c r="Z61">
        <v>12535.080930058883</v>
      </c>
      <c r="AA61">
        <v>43411.379868416712</v>
      </c>
      <c r="AB61">
        <v>6823.132443340236</v>
      </c>
      <c r="AC61">
        <v>540.18140672636798</v>
      </c>
      <c r="AD61">
        <v>2.255136117078723</v>
      </c>
      <c r="AE61">
        <v>86.383860097504609</v>
      </c>
      <c r="AF61">
        <v>45.752880967419323</v>
      </c>
      <c r="AG61">
        <v>12.957846244117137</v>
      </c>
      <c r="AH61">
        <v>13243.854906125942</v>
      </c>
      <c r="AI61">
        <v>45865.783871823536</v>
      </c>
      <c r="AJ61">
        <v>7208.9318381266976</v>
      </c>
      <c r="AK61">
        <v>549.63908036915507</v>
      </c>
      <c r="AL61">
        <v>2.2915584193869267</v>
      </c>
      <c r="AM61">
        <v>21.61617789289496</v>
      </c>
      <c r="AN61">
        <v>11.448877690825078</v>
      </c>
      <c r="AO61">
        <v>3.2424925651855419</v>
      </c>
      <c r="AP61">
        <v>12535.271539806605</v>
      </c>
      <c r="AQ61">
        <v>43410.992506171344</v>
      </c>
      <c r="AR61">
        <v>6823.174008953767</v>
      </c>
      <c r="AS61">
        <v>540.39534142428749</v>
      </c>
      <c r="AT61">
        <v>2.2567324174301842</v>
      </c>
      <c r="AU61">
        <v>86.385051619518549</v>
      </c>
      <c r="AV61">
        <v>45.752513551928558</v>
      </c>
      <c r="AW61">
        <v>12.957917424845606</v>
      </c>
      <c r="AX61">
        <v>13839.126801648315</v>
      </c>
      <c r="AY61">
        <v>45986.976288008955</v>
      </c>
      <c r="AZ61">
        <v>7385.5734469312001</v>
      </c>
      <c r="BA61">
        <v>554.55649052642616</v>
      </c>
      <c r="BB61">
        <v>2.3134415273859599</v>
      </c>
      <c r="BC61">
        <v>0.5304265298639993</v>
      </c>
      <c r="BD61">
        <v>11.061158515962047</v>
      </c>
      <c r="BE61">
        <v>1.0071827828474649</v>
      </c>
      <c r="BF61">
        <v>13716.20408834364</v>
      </c>
      <c r="BG61">
        <v>43509.246232456804</v>
      </c>
      <c r="BH61">
        <v>7156.3873508412235</v>
      </c>
      <c r="BI61">
        <v>549.69900399284779</v>
      </c>
      <c r="BJ61">
        <v>2.298514939876759</v>
      </c>
      <c r="BK61">
        <v>2.4667328448352825</v>
      </c>
      <c r="BL61">
        <v>46.913615167676788</v>
      </c>
      <c r="BM61">
        <v>4.478046742764886</v>
      </c>
    </row>
    <row r="62" spans="1:65">
      <c r="A62">
        <f t="shared" si="0"/>
        <v>2056</v>
      </c>
      <c r="B62" s="1">
        <f>economy!Z102</f>
        <v>13440.475658441836</v>
      </c>
      <c r="C62" s="1">
        <f>economy!AA102</f>
        <v>39431.620669019314</v>
      </c>
      <c r="D62" s="1">
        <f>economy!AB102</f>
        <v>6765.0041991761036</v>
      </c>
      <c r="E62" s="1">
        <f>temperature!G212</f>
        <v>545.06285809603332</v>
      </c>
      <c r="F62" s="8">
        <f>temperature!I212</f>
        <v>2.3067997214375011</v>
      </c>
      <c r="G62">
        <f>economy!BE102</f>
        <v>10.711525085744439</v>
      </c>
      <c r="H62">
        <f>economy!BF102</f>
        <v>173.50929702603742</v>
      </c>
      <c r="I62">
        <f>economy!BG102</f>
        <v>18.026739613625676</v>
      </c>
      <c r="J62">
        <v>13957.313529758341</v>
      </c>
      <c r="K62">
        <v>48967.099459751902</v>
      </c>
      <c r="L62">
        <v>7667.6913328634746</v>
      </c>
      <c r="M62">
        <v>564.28436049584229</v>
      </c>
      <c r="N62">
        <v>2.3665438150291043</v>
      </c>
      <c r="O62">
        <v>0</v>
      </c>
      <c r="P62">
        <v>0</v>
      </c>
      <c r="Q62">
        <v>0</v>
      </c>
      <c r="R62">
        <v>13255.330952917377</v>
      </c>
      <c r="S62">
        <v>46504.273256343877</v>
      </c>
      <c r="T62">
        <v>7282.0405672204834</v>
      </c>
      <c r="U62">
        <v>554.6509611529109</v>
      </c>
      <c r="V62">
        <v>2.3296143404223364</v>
      </c>
      <c r="W62">
        <v>21.961302766672979</v>
      </c>
      <c r="X62">
        <v>11.735815231492937</v>
      </c>
      <c r="Y62">
        <v>3.3117750674017477</v>
      </c>
      <c r="Z62">
        <v>12545.982742981683</v>
      </c>
      <c r="AA62">
        <v>44015.556282178004</v>
      </c>
      <c r="AB62">
        <v>6892.3352992222281</v>
      </c>
      <c r="AC62">
        <v>544.92133996524035</v>
      </c>
      <c r="AD62">
        <v>2.2918339947914674</v>
      </c>
      <c r="AE62">
        <v>87.763322186978229</v>
      </c>
      <c r="AF62">
        <v>46.899423106090168</v>
      </c>
      <c r="AG62">
        <v>13.234728778449085</v>
      </c>
      <c r="AH62">
        <v>13255.376629744627</v>
      </c>
      <c r="AI62">
        <v>46504.154417513317</v>
      </c>
      <c r="AJ62">
        <v>7282.0499011582233</v>
      </c>
      <c r="AK62">
        <v>554.6830929778215</v>
      </c>
      <c r="AL62">
        <v>2.3298673157136203</v>
      </c>
      <c r="AM62">
        <v>21.961371425085407</v>
      </c>
      <c r="AN62">
        <v>11.735788233214759</v>
      </c>
      <c r="AO62">
        <v>3.3117788967325543</v>
      </c>
      <c r="AP62">
        <v>12546.155793996166</v>
      </c>
      <c r="AQ62">
        <v>44015.202818158461</v>
      </c>
      <c r="AR62">
        <v>6892.3731605641697</v>
      </c>
      <c r="AS62">
        <v>545.13300273527284</v>
      </c>
      <c r="AT62">
        <v>2.2934400031495725</v>
      </c>
      <c r="AU62">
        <v>87.764420470252801</v>
      </c>
      <c r="AV62">
        <v>46.899084055750656</v>
      </c>
      <c r="AW62">
        <v>13.234794362138688</v>
      </c>
      <c r="AX62">
        <v>13847.919253281671</v>
      </c>
      <c r="AY62">
        <v>46548.531661164146</v>
      </c>
      <c r="AZ62">
        <v>7453.4220673218078</v>
      </c>
      <c r="BA62">
        <v>559.63938417066834</v>
      </c>
      <c r="BB62">
        <v>2.3524404579714191</v>
      </c>
      <c r="BC62">
        <v>0.57231985461571255</v>
      </c>
      <c r="BD62">
        <v>12.104413290030912</v>
      </c>
      <c r="BE62">
        <v>1.0995470540076564</v>
      </c>
      <c r="BF62">
        <v>13721.176851124135</v>
      </c>
      <c r="BG62">
        <v>43960.201903697831</v>
      </c>
      <c r="BH62">
        <v>7214.4493241907794</v>
      </c>
      <c r="BI62">
        <v>554.50012783840543</v>
      </c>
      <c r="BJ62">
        <v>2.3365481031916224</v>
      </c>
      <c r="BK62">
        <v>2.6600066136597103</v>
      </c>
      <c r="BL62">
        <v>51.151991003246941</v>
      </c>
      <c r="BM62">
        <v>4.8782198158486514</v>
      </c>
    </row>
    <row r="63" spans="1:65">
      <c r="A63">
        <f t="shared" si="0"/>
        <v>2057</v>
      </c>
      <c r="B63" s="1">
        <f>economy!Z103</f>
        <v>13433.919167069531</v>
      </c>
      <c r="C63" s="1">
        <f>economy!AA103</f>
        <v>39691.039047543069</v>
      </c>
      <c r="D63" s="1">
        <f>economy!AB103</f>
        <v>6802.6280456385066</v>
      </c>
      <c r="E63" s="1">
        <f>temperature!G213</f>
        <v>549.36079121273292</v>
      </c>
      <c r="F63" s="8">
        <f>temperature!I213</f>
        <v>2.3431579398350837</v>
      </c>
      <c r="G63">
        <f>economy!BE103</f>
        <v>11.528410903776535</v>
      </c>
      <c r="H63">
        <f>economy!BF103</f>
        <v>187.78971170261727</v>
      </c>
      <c r="I63">
        <f>economy!BG103</f>
        <v>19.538905416615314</v>
      </c>
      <c r="J63">
        <v>13966.639461704639</v>
      </c>
      <c r="K63">
        <v>49632.083095796595</v>
      </c>
      <c r="L63">
        <v>7742.3531123659914</v>
      </c>
      <c r="M63">
        <v>569.66704704280005</v>
      </c>
      <c r="N63">
        <v>2.4066692246620742</v>
      </c>
      <c r="O63">
        <v>0</v>
      </c>
      <c r="P63">
        <v>0</v>
      </c>
      <c r="Q63">
        <v>0</v>
      </c>
      <c r="R63">
        <v>13264.185373682065</v>
      </c>
      <c r="S63">
        <v>47135.804572836205</v>
      </c>
      <c r="T63">
        <v>7352.9461952172996</v>
      </c>
      <c r="U63">
        <v>559.73126237415045</v>
      </c>
      <c r="V63">
        <v>2.3681698304502765</v>
      </c>
      <c r="W63">
        <v>22.30759340623592</v>
      </c>
      <c r="X63">
        <v>12.025992281733719</v>
      </c>
      <c r="Y63">
        <v>3.381226655794304</v>
      </c>
      <c r="Z63">
        <v>12554.356324175076</v>
      </c>
      <c r="AA63">
        <v>44613.271844206116</v>
      </c>
      <c r="AB63">
        <v>6959.4435145176321</v>
      </c>
      <c r="AC63">
        <v>549.69602215371754</v>
      </c>
      <c r="AD63">
        <v>2.3287692044588275</v>
      </c>
      <c r="AE63">
        <v>89.147148471321813</v>
      </c>
      <c r="AF63">
        <v>48.059029198617601</v>
      </c>
      <c r="AG63">
        <v>13.512270747032103</v>
      </c>
      <c r="AH63">
        <v>13264.226841982903</v>
      </c>
      <c r="AI63">
        <v>47135.696136776256</v>
      </c>
      <c r="AJ63">
        <v>7352.9546972631251</v>
      </c>
      <c r="AK63">
        <v>559.76306973189912</v>
      </c>
      <c r="AL63">
        <v>2.3684236242843637</v>
      </c>
      <c r="AM63">
        <v>22.307656690780103</v>
      </c>
      <c r="AN63">
        <v>12.025967368471576</v>
      </c>
      <c r="AO63">
        <v>3.3812301839979213</v>
      </c>
      <c r="AP63">
        <v>12554.513431258423</v>
      </c>
      <c r="AQ63">
        <v>44612.949321156499</v>
      </c>
      <c r="AR63">
        <v>6959.478001509463</v>
      </c>
      <c r="AS63">
        <v>549.90548632928494</v>
      </c>
      <c r="AT63">
        <v>2.3303835006789932</v>
      </c>
      <c r="AU63">
        <v>89.148160795132256</v>
      </c>
      <c r="AV63">
        <v>48.058716332249539</v>
      </c>
      <c r="AW63">
        <v>13.512331173511653</v>
      </c>
      <c r="AX63">
        <v>13853.825635101874</v>
      </c>
      <c r="AY63">
        <v>47098.785448094408</v>
      </c>
      <c r="AZ63">
        <v>7518.649675357331</v>
      </c>
      <c r="BA63">
        <v>564.74776541751271</v>
      </c>
      <c r="BB63">
        <v>2.3916601598631031</v>
      </c>
      <c r="BC63">
        <v>0.61728073743658929</v>
      </c>
      <c r="BD63">
        <v>13.237916986634435</v>
      </c>
      <c r="BE63">
        <v>1.1996077791317528</v>
      </c>
      <c r="BF63">
        <v>13723.185267274168</v>
      </c>
      <c r="BG63">
        <v>44396.450533049378</v>
      </c>
      <c r="BH63">
        <v>7269.6170652533856</v>
      </c>
      <c r="BI63">
        <v>559.31521804243835</v>
      </c>
      <c r="BJ63">
        <v>2.3747639992600114</v>
      </c>
      <c r="BK63">
        <v>2.8672543434830748</v>
      </c>
      <c r="BL63">
        <v>55.733326478746982</v>
      </c>
      <c r="BM63">
        <v>5.3103876713752358</v>
      </c>
    </row>
    <row r="64" spans="1:65">
      <c r="A64">
        <f t="shared" si="0"/>
        <v>2058</v>
      </c>
      <c r="B64" s="1">
        <f>economy!Z104</f>
        <v>13424.34127991821</v>
      </c>
      <c r="C64" s="1">
        <f>economy!AA104</f>
        <v>39932.166539138147</v>
      </c>
      <c r="D64" s="1">
        <f>economy!AB104</f>
        <v>6837.0320206548095</v>
      </c>
      <c r="E64" s="1">
        <f>temperature!G214</f>
        <v>553.65238171440444</v>
      </c>
      <c r="F64" s="8">
        <f>temperature!I214</f>
        <v>2.379618074895677</v>
      </c>
      <c r="G64">
        <f>economy!BE104</f>
        <v>12.402133192069314</v>
      </c>
      <c r="H64">
        <f>economy!BF104</f>
        <v>203.07153558531138</v>
      </c>
      <c r="I64">
        <f>economy!BG104</f>
        <v>21.160864363107741</v>
      </c>
      <c r="J64">
        <v>13973.201870318433</v>
      </c>
      <c r="K64">
        <v>50289.699476425281</v>
      </c>
      <c r="L64">
        <v>7814.7011340050512</v>
      </c>
      <c r="M64">
        <v>575.08529777253318</v>
      </c>
      <c r="N64">
        <v>2.4470397600816831</v>
      </c>
      <c r="O64">
        <v>0</v>
      </c>
      <c r="P64">
        <v>0</v>
      </c>
      <c r="Q64">
        <v>0</v>
      </c>
      <c r="R64">
        <v>13270.415492692266</v>
      </c>
      <c r="S64">
        <v>47760.339683576203</v>
      </c>
      <c r="T64">
        <v>7421.6545201188128</v>
      </c>
      <c r="U64">
        <v>564.84599013421416</v>
      </c>
      <c r="V64">
        <v>2.4069625646465398</v>
      </c>
      <c r="W64">
        <v>22.654941845987029</v>
      </c>
      <c r="X64">
        <v>12.319414143625462</v>
      </c>
      <c r="Y64">
        <v>3.4508343567572535</v>
      </c>
      <c r="Z64">
        <v>12560.246695440632</v>
      </c>
      <c r="AA64">
        <v>45204.367057067029</v>
      </c>
      <c r="AB64">
        <v>7024.4722534766224</v>
      </c>
      <c r="AC64">
        <v>554.50398088885117</v>
      </c>
      <c r="AD64">
        <v>2.365932602860005</v>
      </c>
      <c r="AE64">
        <v>90.535204916171367</v>
      </c>
      <c r="AF64">
        <v>49.231603427460129</v>
      </c>
      <c r="AG64">
        <v>13.790436886988608</v>
      </c>
      <c r="AH64">
        <v>13270.45313961277</v>
      </c>
      <c r="AI64">
        <v>47760.240742396578</v>
      </c>
      <c r="AJ64">
        <v>7421.6622643817664</v>
      </c>
      <c r="AK64">
        <v>564.87748335076981</v>
      </c>
      <c r="AL64">
        <v>2.4072169909090122</v>
      </c>
      <c r="AM64">
        <v>22.655000176343741</v>
      </c>
      <c r="AN64">
        <v>12.319391154977463</v>
      </c>
      <c r="AO64">
        <v>3.4508376075024811</v>
      </c>
      <c r="AP64">
        <v>12560.389325205158</v>
      </c>
      <c r="AQ64">
        <v>45204.072774673536</v>
      </c>
      <c r="AR64">
        <v>7024.5036667110762</v>
      </c>
      <c r="AS64">
        <v>554.71131620722485</v>
      </c>
      <c r="AT64">
        <v>2.3675538499214421</v>
      </c>
      <c r="AU64">
        <v>90.536137993203056</v>
      </c>
      <c r="AV64">
        <v>49.231314730730951</v>
      </c>
      <c r="AW64">
        <v>13.790492561601772</v>
      </c>
      <c r="AX64">
        <v>13856.89576882523</v>
      </c>
      <c r="AY64">
        <v>47637.465878221672</v>
      </c>
      <c r="AZ64">
        <v>7581.2681737668672</v>
      </c>
      <c r="BA64">
        <v>569.87965288340729</v>
      </c>
      <c r="BB64">
        <v>2.4310881640610962</v>
      </c>
      <c r="BC64">
        <v>0.66551286060182679</v>
      </c>
      <c r="BD64">
        <v>14.468662205838482</v>
      </c>
      <c r="BE64">
        <v>1.3079393583974139</v>
      </c>
      <c r="BF64">
        <v>13722.279075792072</v>
      </c>
      <c r="BG64">
        <v>44817.698027383631</v>
      </c>
      <c r="BH64">
        <v>7321.9006922966591</v>
      </c>
      <c r="BI64">
        <v>564.14197840554948</v>
      </c>
      <c r="BJ64">
        <v>2.4131493537067534</v>
      </c>
      <c r="BK64">
        <v>3.0893842572229304</v>
      </c>
      <c r="BL64">
        <v>60.681385873283396</v>
      </c>
      <c r="BM64">
        <v>5.7767765862762674</v>
      </c>
    </row>
    <row r="65" spans="1:65">
      <c r="A65">
        <f t="shared" si="0"/>
        <v>2059</v>
      </c>
      <c r="B65" s="1">
        <f>economy!Z105</f>
        <v>13411.79404281485</v>
      </c>
      <c r="C65" s="1">
        <f>economy!AA105</f>
        <v>40154.847173147631</v>
      </c>
      <c r="D65" s="1">
        <f>economy!AB105</f>
        <v>6868.2357055837474</v>
      </c>
      <c r="E65" s="1">
        <f>temperature!G215</f>
        <v>557.93510717449692</v>
      </c>
      <c r="F65" s="8">
        <f>temperature!I215</f>
        <v>2.4161658997051916</v>
      </c>
      <c r="G65">
        <f>economy!BE105</f>
        <v>13.33617658544286</v>
      </c>
      <c r="H65">
        <f>economy!BF105</f>
        <v>219.40870243914952</v>
      </c>
      <c r="I65">
        <f>economy!BG105</f>
        <v>22.89910277640389</v>
      </c>
      <c r="J65">
        <v>13977.050948691838</v>
      </c>
      <c r="K65">
        <v>50939.778112371685</v>
      </c>
      <c r="L65">
        <v>7884.7539310436823</v>
      </c>
      <c r="M65">
        <v>580.53754471162233</v>
      </c>
      <c r="N65">
        <v>2.4876438172699324</v>
      </c>
      <c r="O65">
        <v>0</v>
      </c>
      <c r="P65">
        <v>0</v>
      </c>
      <c r="Q65">
        <v>0</v>
      </c>
      <c r="R65">
        <v>13274.068957825719</v>
      </c>
      <c r="S65">
        <v>48377.716630921001</v>
      </c>
      <c r="T65">
        <v>7488.1831359069047</v>
      </c>
      <c r="U65">
        <v>569.99363075173426</v>
      </c>
      <c r="V65">
        <v>2.4459820785068969</v>
      </c>
      <c r="W65">
        <v>23.003314727855237</v>
      </c>
      <c r="X65">
        <v>12.616056342948504</v>
      </c>
      <c r="Y65">
        <v>3.5205898261464563</v>
      </c>
      <c r="Z65">
        <v>12563.698895834068</v>
      </c>
      <c r="AA65">
        <v>45788.688507577695</v>
      </c>
      <c r="AB65">
        <v>7087.438148229041</v>
      </c>
      <c r="AC65">
        <v>559.34375749061292</v>
      </c>
      <c r="AD65">
        <v>2.4033149016500488</v>
      </c>
      <c r="AE65">
        <v>91.927357986397979</v>
      </c>
      <c r="AF65">
        <v>50.41704790642045</v>
      </c>
      <c r="AG65">
        <v>14.069193828981156</v>
      </c>
      <c r="AH65">
        <v>13274.103134968285</v>
      </c>
      <c r="AI65">
        <v>48377.626355662316</v>
      </c>
      <c r="AJ65">
        <v>7488.1901899040195</v>
      </c>
      <c r="AK65">
        <v>570.02481963206719</v>
      </c>
      <c r="AL65">
        <v>2.4462369624357279</v>
      </c>
      <c r="AM65">
        <v>23.003368491021025</v>
      </c>
      <c r="AN65">
        <v>12.616035130791346</v>
      </c>
      <c r="AO65">
        <v>3.5205928212449953</v>
      </c>
      <c r="AP65">
        <v>12563.828380258208</v>
      </c>
      <c r="AQ65">
        <v>45788.420000283906</v>
      </c>
      <c r="AR65">
        <v>7087.4667615630824</v>
      </c>
      <c r="AS65">
        <v>559.54903029572824</v>
      </c>
      <c r="AT65">
        <v>2.4049418413177754</v>
      </c>
      <c r="AU65">
        <v>91.92821800663647</v>
      </c>
      <c r="AV65">
        <v>50.416781519189122</v>
      </c>
      <c r="AW65">
        <v>14.069245125270461</v>
      </c>
      <c r="AX65">
        <v>13857.179517569113</v>
      </c>
      <c r="AY65">
        <v>48164.30834448753</v>
      </c>
      <c r="AZ65">
        <v>7641.2911326838321</v>
      </c>
      <c r="BA65">
        <v>575.03307036960518</v>
      </c>
      <c r="BB65">
        <v>2.4707119304979854</v>
      </c>
      <c r="BC65">
        <v>0.71723188345339506</v>
      </c>
      <c r="BD65">
        <v>15.804108196969212</v>
      </c>
      <c r="BE65">
        <v>1.425153707672399</v>
      </c>
      <c r="BF65">
        <v>13718.508107155925</v>
      </c>
      <c r="BG65">
        <v>45223.662129844801</v>
      </c>
      <c r="BH65">
        <v>7371.3122299236456</v>
      </c>
      <c r="BI65">
        <v>568.97811886808813</v>
      </c>
      <c r="BJ65">
        <v>2.4516908130906403</v>
      </c>
      <c r="BK65">
        <v>3.3273559392659933</v>
      </c>
      <c r="BL65">
        <v>66.0212128561311</v>
      </c>
      <c r="BM65">
        <v>6.2797404274921558</v>
      </c>
    </row>
    <row r="66" spans="1:65">
      <c r="A66">
        <f t="shared" si="0"/>
        <v>2060</v>
      </c>
      <c r="B66" s="1">
        <f>economy!Z106</f>
        <v>13396.329582956641</v>
      </c>
      <c r="C66" s="1">
        <f>economy!AA106</f>
        <v>40358.947845692906</v>
      </c>
      <c r="D66" s="1">
        <f>economy!AB106</f>
        <v>6896.261097276134</v>
      </c>
      <c r="E66" s="1">
        <f>temperature!G216</f>
        <v>562.20647111020685</v>
      </c>
      <c r="F66" s="8">
        <f>temperature!I216</f>
        <v>2.4527871579344032</v>
      </c>
      <c r="G66">
        <f>economy!BE106</f>
        <v>14.334204032251568</v>
      </c>
      <c r="H66">
        <f>economy!BF106</f>
        <v>236.85666771504015</v>
      </c>
      <c r="I66">
        <f>economy!BG106</f>
        <v>24.760369426642612</v>
      </c>
      <c r="J66">
        <v>13978.236853685252</v>
      </c>
      <c r="K66">
        <v>51582.155063776954</v>
      </c>
      <c r="L66">
        <v>7952.5314916578427</v>
      </c>
      <c r="M66">
        <v>586.02223255924469</v>
      </c>
      <c r="N66">
        <v>2.5284697628854986</v>
      </c>
      <c r="O66">
        <v>0</v>
      </c>
      <c r="P66">
        <v>0</v>
      </c>
      <c r="Q66">
        <v>0</v>
      </c>
      <c r="R66">
        <v>13275.1933844422</v>
      </c>
      <c r="S66">
        <v>48987.779680976557</v>
      </c>
      <c r="T66">
        <v>7552.5510189289689</v>
      </c>
      <c r="U66">
        <v>575.17268381880672</v>
      </c>
      <c r="V66">
        <v>2.4852178319956471</v>
      </c>
      <c r="W66">
        <v>23.352678793242443</v>
      </c>
      <c r="X66">
        <v>12.915893867069656</v>
      </c>
      <c r="Y66">
        <v>3.5904851565540303</v>
      </c>
      <c r="Z66">
        <v>12564.75793900847</v>
      </c>
      <c r="AA66">
        <v>46366.088683883259</v>
      </c>
      <c r="AB66">
        <v>7148.3591410769432</v>
      </c>
      <c r="AC66">
        <v>564.21390714289851</v>
      </c>
      <c r="AD66">
        <v>2.4409066912510453</v>
      </c>
      <c r="AE66">
        <v>93.323474562068526</v>
      </c>
      <c r="AF66">
        <v>51.615262603826793</v>
      </c>
      <c r="AG66">
        <v>14.348509950855284</v>
      </c>
      <c r="AH66">
        <v>13275.224411119496</v>
      </c>
      <c r="AI66">
        <v>48987.69731478754</v>
      </c>
      <c r="AJ66">
        <v>7552.5574441689532</v>
      </c>
      <c r="AK66">
        <v>575.20357767778432</v>
      </c>
      <c r="AL66">
        <v>2.4854730095746067</v>
      </c>
      <c r="AM66">
        <v>23.352728346064261</v>
      </c>
      <c r="AN66">
        <v>12.915874294625997</v>
      </c>
      <c r="AO66">
        <v>3.590487916105316</v>
      </c>
      <c r="AP66">
        <v>12564.875487759527</v>
      </c>
      <c r="AQ66">
        <v>46365.843700598736</v>
      </c>
      <c r="AR66">
        <v>7148.3852039987423</v>
      </c>
      <c r="AS66">
        <v>564.41718057593789</v>
      </c>
      <c r="AT66">
        <v>2.4425381399658583</v>
      </c>
      <c r="AU66">
        <v>93.324267233320967</v>
      </c>
      <c r="AV66">
        <v>51.615016808432486</v>
      </c>
      <c r="AW66">
        <v>14.348557213041692</v>
      </c>
      <c r="AX66">
        <v>13854.726739846088</v>
      </c>
      <c r="AY66">
        <v>48679.055346191031</v>
      </c>
      <c r="AZ66">
        <v>7698.7336203999384</v>
      </c>
      <c r="BA66">
        <v>580.20604730369041</v>
      </c>
      <c r="BB66">
        <v>2.5105188699445011</v>
      </c>
      <c r="BC66">
        <v>0.7726660448353827</v>
      </c>
      <c r="BD66">
        <v>17.252205466851549</v>
      </c>
      <c r="BE66">
        <v>1.5519023002436423</v>
      </c>
      <c r="BF66">
        <v>13711.922238419</v>
      </c>
      <c r="BG66">
        <v>45614.072623184016</v>
      </c>
      <c r="BH66">
        <v>7417.8654525625234</v>
      </c>
      <c r="BI66">
        <v>573.82135651230112</v>
      </c>
      <c r="BJ66">
        <v>2.490374967884998</v>
      </c>
      <c r="BK66">
        <v>3.5821827197248486</v>
      </c>
      <c r="BL66">
        <v>71.779167379351833</v>
      </c>
      <c r="BM66">
        <v>6.8217657905939157</v>
      </c>
    </row>
    <row r="67" spans="1:65">
      <c r="A67">
        <f t="shared" si="0"/>
        <v>2061</v>
      </c>
      <c r="B67" s="1">
        <f>economy!Z107</f>
        <v>13378.000075554291</v>
      </c>
      <c r="C67" s="1">
        <f>economy!AA107</f>
        <v>40544.358589128336</v>
      </c>
      <c r="D67" s="1">
        <f>economy!AB107</f>
        <v>6921.1324807295032</v>
      </c>
      <c r="E67" s="1">
        <f>temperature!G217</f>
        <v>566.46400507600549</v>
      </c>
      <c r="F67" s="8">
        <f>temperature!I217</f>
        <v>2.4894675878879311</v>
      </c>
      <c r="G67">
        <f>economy!BE107</f>
        <v>15.400063506918981</v>
      </c>
      <c r="H67">
        <f>economy!BF107</f>
        <v>255.47234005026584</v>
      </c>
      <c r="I67">
        <f>economy!BG107</f>
        <v>26.751676656913919</v>
      </c>
      <c r="J67">
        <v>13976.809663704216</v>
      </c>
      <c r="K67">
        <v>52216.672752788603</v>
      </c>
      <c r="L67">
        <v>8018.0550968123953</v>
      </c>
      <c r="M67">
        <v>591.53781896805617</v>
      </c>
      <c r="N67">
        <v>2.5695059545119676</v>
      </c>
      <c r="O67">
        <v>0</v>
      </c>
      <c r="P67">
        <v>0</v>
      </c>
      <c r="Q67">
        <v>0</v>
      </c>
      <c r="R67">
        <v>13273.836315111701</v>
      </c>
      <c r="S67">
        <v>49590.379145300554</v>
      </c>
      <c r="T67">
        <v>7614.7783738730623</v>
      </c>
      <c r="U67">
        <v>580.38166239955956</v>
      </c>
      <c r="V67">
        <v>2.52465923098939</v>
      </c>
      <c r="W67">
        <v>23.703000865066727</v>
      </c>
      <c r="X67">
        <v>13.218901147761811</v>
      </c>
      <c r="Y67">
        <v>3.6605128426264586</v>
      </c>
      <c r="Z67">
        <v>12563.468774608138</v>
      </c>
      <c r="AA67">
        <v>46936.425805789266</v>
      </c>
      <c r="AB67">
        <v>7207.2543385565077</v>
      </c>
      <c r="AC67">
        <v>569.11299901064399</v>
      </c>
      <c r="AD67">
        <v>2.4786984633944797</v>
      </c>
      <c r="AE67">
        <v>94.723421865325847</v>
      </c>
      <c r="AF67">
        <v>52.826145273414859</v>
      </c>
      <c r="AG67">
        <v>14.628355238898347</v>
      </c>
      <c r="AH67">
        <v>13273.864481304177</v>
      </c>
      <c r="AI67">
        <v>49590.30399719916</v>
      </c>
      <c r="AJ67">
        <v>7614.7842263889597</v>
      </c>
      <c r="AK67">
        <v>580.41227009089584</v>
      </c>
      <c r="AL67">
        <v>2.5249145483743303</v>
      </c>
      <c r="AM67">
        <v>23.703046536581471</v>
      </c>
      <c r="AN67">
        <v>13.218883088737387</v>
      </c>
      <c r="AO67">
        <v>3.6605153851513896</v>
      </c>
      <c r="AP67">
        <v>12563.575486242864</v>
      </c>
      <c r="AQ67">
        <v>46936.20229133431</v>
      </c>
      <c r="AR67">
        <v>7207.2780783454609</v>
      </c>
      <c r="AS67">
        <v>569.31433318926429</v>
      </c>
      <c r="AT67">
        <v>2.480333308378361</v>
      </c>
      <c r="AU67">
        <v>94.724152450627344</v>
      </c>
      <c r="AV67">
        <v>52.825918483841797</v>
      </c>
      <c r="AW67">
        <v>14.628398784170939</v>
      </c>
      <c r="AX67">
        <v>13849.587247966649</v>
      </c>
      <c r="AY67">
        <v>49181.456451585946</v>
      </c>
      <c r="AZ67">
        <v>7753.6120473866695</v>
      </c>
      <c r="BA67">
        <v>585.39661916210775</v>
      </c>
      <c r="BB67">
        <v>2.5504963645842511</v>
      </c>
      <c r="BC67">
        <v>0.83205678987441711</v>
      </c>
      <c r="BD67">
        <v>18.821421137531871</v>
      </c>
      <c r="BE67">
        <v>1.6888782891720124</v>
      </c>
      <c r="BF67">
        <v>13702.571352677742</v>
      </c>
      <c r="BG67">
        <v>45988.671551590422</v>
      </c>
      <c r="BH67">
        <v>7461.5757413563524</v>
      </c>
      <c r="BI67">
        <v>578.66941657093844</v>
      </c>
      <c r="BJ67">
        <v>2.5291883741525769</v>
      </c>
      <c r="BK67">
        <v>3.8549341371231343</v>
      </c>
      <c r="BL67">
        <v>77.982960816997732</v>
      </c>
      <c r="BM67">
        <v>7.4054771711972043</v>
      </c>
    </row>
    <row r="68" spans="1:65">
      <c r="A68">
        <f t="shared" si="0"/>
        <v>2062</v>
      </c>
      <c r="B68" s="1">
        <f>economy!Z108</f>
        <v>13356.857713839408</v>
      </c>
      <c r="C68" s="1">
        <f>economy!AA108</f>
        <v>40710.992812786688</v>
      </c>
      <c r="D68" s="1">
        <f>economy!AB108</f>
        <v>6942.8763128593164</v>
      </c>
      <c r="E68" s="1">
        <f>temperature!G218</f>
        <v>570.70527076058511</v>
      </c>
      <c r="F68" s="8">
        <f>temperature!I218</f>
        <v>2.5261929452872036</v>
      </c>
      <c r="G68">
        <f>economy!BE108</f>
        <v>16.537794823497439</v>
      </c>
      <c r="H68">
        <f>economy!BF108</f>
        <v>275.31400287311448</v>
      </c>
      <c r="I68">
        <f>economy!BG108</f>
        <v>28.880300673445642</v>
      </c>
      <c r="J68">
        <v>13972.819340501113</v>
      </c>
      <c r="K68">
        <v>52843.179789813366</v>
      </c>
      <c r="L68">
        <v>8081.347170517397</v>
      </c>
      <c r="M68">
        <v>597.08277479353455</v>
      </c>
      <c r="N68">
        <v>2.6107407596139134</v>
      </c>
      <c r="O68">
        <v>0</v>
      </c>
      <c r="P68">
        <v>0</v>
      </c>
      <c r="Q68">
        <v>0</v>
      </c>
      <c r="R68">
        <v>13270.045183180653</v>
      </c>
      <c r="S68">
        <v>50185.371215600113</v>
      </c>
      <c r="T68">
        <v>7674.8864915054064</v>
      </c>
      <c r="U68">
        <v>585.61909320260338</v>
      </c>
      <c r="V68">
        <v>2.5642956474192835</v>
      </c>
      <c r="W68">
        <v>24.054247832323686</v>
      </c>
      <c r="X68">
        <v>13.52505204590202</v>
      </c>
      <c r="Y68">
        <v>3.7306657482572869</v>
      </c>
      <c r="Z68">
        <v>12559.876253339269</v>
      </c>
      <c r="AA68">
        <v>47499.563667469869</v>
      </c>
      <c r="AB68">
        <v>7264.1438766460442</v>
      </c>
      <c r="AC68">
        <v>574.03961633613437</v>
      </c>
      <c r="AD68">
        <v>2.5166806323576765</v>
      </c>
      <c r="AE68">
        <v>96.127067397434985</v>
      </c>
      <c r="AF68">
        <v>54.049591392750123</v>
      </c>
      <c r="AG68">
        <v>14.908701156600147</v>
      </c>
      <c r="AH68">
        <v>13270.070752224326</v>
      </c>
      <c r="AI68">
        <v>50185.302654769352</v>
      </c>
      <c r="AJ68">
        <v>7674.8918223404789</v>
      </c>
      <c r="AK68">
        <v>585.64942314599284</v>
      </c>
      <c r="AL68">
        <v>2.5645509603954046</v>
      </c>
      <c r="AM68">
        <v>24.05428992591758</v>
      </c>
      <c r="AN68">
        <v>13.525035383687561</v>
      </c>
      <c r="AO68">
        <v>3.7306680908216818</v>
      </c>
      <c r="AP68">
        <v>12559.973125483441</v>
      </c>
      <c r="AQ68">
        <v>47499.359745610549</v>
      </c>
      <c r="AR68">
        <v>7264.1655003433143</v>
      </c>
      <c r="AS68">
        <v>574.23906852310688</v>
      </c>
      <c r="AT68">
        <v>2.5183178279228446</v>
      </c>
      <c r="AU68">
        <v>96.127740749574698</v>
      </c>
      <c r="AV68">
        <v>54.049382144605424</v>
      </c>
      <c r="AW68">
        <v>14.908741277229817</v>
      </c>
      <c r="AX68">
        <v>13841.810770441127</v>
      </c>
      <c r="AY68">
        <v>49671.268279197793</v>
      </c>
      <c r="AZ68">
        <v>7805.9440228903777</v>
      </c>
      <c r="BA68">
        <v>590.60282787801464</v>
      </c>
      <c r="BB68">
        <v>2.5906317873028066</v>
      </c>
      <c r="BC68">
        <v>0.89565942177068181</v>
      </c>
      <c r="BD68">
        <v>20.520765028247787</v>
      </c>
      <c r="BE68">
        <v>1.8368187111189387</v>
      </c>
      <c r="BF68">
        <v>13690.505302501364</v>
      </c>
      <c r="BG68">
        <v>46347.213458930783</v>
      </c>
      <c r="BH68">
        <v>7502.4599537289978</v>
      </c>
      <c r="BI68">
        <v>583.52003344609363</v>
      </c>
      <c r="BJ68">
        <v>2.5681175739611013</v>
      </c>
      <c r="BK68">
        <v>4.1467384801706348</v>
      </c>
      <c r="BL68">
        <v>84.661689049200604</v>
      </c>
      <c r="BM68">
        <v>8.0336421528772259</v>
      </c>
    </row>
    <row r="69" spans="1:65">
      <c r="A69">
        <f t="shared" si="0"/>
        <v>2063</v>
      </c>
      <c r="B69" s="1">
        <f>economy!Z109</f>
        <v>13332.954682087611</v>
      </c>
      <c r="C69" s="1">
        <f>economy!AA109</f>
        <v>40858.78751082551</v>
      </c>
      <c r="D69" s="1">
        <f>economy!AB109</f>
        <v>6961.521116528751</v>
      </c>
      <c r="E69" s="1">
        <f>temperature!G219</f>
        <v>574.92786208482323</v>
      </c>
      <c r="F69" s="8">
        <f>temperature!I219</f>
        <v>2.5629490248329656</v>
      </c>
      <c r="G69">
        <f>economy!BE109</f>
        <v>17.751636542164562</v>
      </c>
      <c r="H69">
        <f>economy!BF109</f>
        <v>296.4412260279114</v>
      </c>
      <c r="I69">
        <f>economy!BG109</f>
        <v>31.153780942597702</v>
      </c>
      <c r="J69">
        <v>13966.315694626352</v>
      </c>
      <c r="K69">
        <v>53461.53081248176</v>
      </c>
      <c r="L69">
        <v>8142.4311417793406</v>
      </c>
      <c r="M69">
        <v>602.65558431539114</v>
      </c>
      <c r="N69">
        <v>2.6521625732459086</v>
      </c>
      <c r="O69">
        <v>0</v>
      </c>
      <c r="P69">
        <v>0</v>
      </c>
      <c r="Q69">
        <v>0</v>
      </c>
      <c r="R69">
        <v>13263.867279818212</v>
      </c>
      <c r="S69">
        <v>50772.617810526186</v>
      </c>
      <c r="T69">
        <v>7732.8976175188964</v>
      </c>
      <c r="U69">
        <v>590.88351673057207</v>
      </c>
      <c r="V69">
        <v>2.6041164381563107</v>
      </c>
      <c r="W69">
        <v>24.406386636989708</v>
      </c>
      <c r="X69">
        <v>13.834319838006646</v>
      </c>
      <c r="Y69">
        <v>3.8009370756182577</v>
      </c>
      <c r="Z69">
        <v>12554.025095374711</v>
      </c>
      <c r="AA69">
        <v>48055.371491695565</v>
      </c>
      <c r="AB69">
        <v>7319.0487965026277</v>
      </c>
      <c r="AC69">
        <v>578.99235651732738</v>
      </c>
      <c r="AD69">
        <v>2.5548435549382109</v>
      </c>
      <c r="AE69">
        <v>97.534278885284081</v>
      </c>
      <c r="AF69">
        <v>55.285494109022395</v>
      </c>
      <c r="AG69">
        <v>15.189520520770193</v>
      </c>
      <c r="AH69">
        <v>13263.890490847161</v>
      </c>
      <c r="AI69">
        <v>50772.555261099857</v>
      </c>
      <c r="AJ69">
        <v>7732.9024731698319</v>
      </c>
      <c r="AK69">
        <v>590.9135769371253</v>
      </c>
      <c r="AL69">
        <v>2.604371611624634</v>
      </c>
      <c r="AM69">
        <v>24.406425432391046</v>
      </c>
      <c r="AN69">
        <v>13.834304464939795</v>
      </c>
      <c r="AO69">
        <v>3.8009392339467691</v>
      </c>
      <c r="AP69">
        <v>12554.113033973992</v>
      </c>
      <c r="AQ69">
        <v>48055.185449635523</v>
      </c>
      <c r="AR69">
        <v>7319.0684927084349</v>
      </c>
      <c r="AS69">
        <v>579.18998127927148</v>
      </c>
      <c r="AT69">
        <v>2.5564821189887179</v>
      </c>
      <c r="AU69">
        <v>97.534899478669459</v>
      </c>
      <c r="AV69">
        <v>55.285301050267748</v>
      </c>
      <c r="AW69">
        <v>15.189557486060288</v>
      </c>
      <c r="AX69">
        <v>13831.446918005189</v>
      </c>
      <c r="AY69">
        <v>50148.25449683037</v>
      </c>
      <c r="AZ69">
        <v>7855.7482234128747</v>
      </c>
      <c r="BA69">
        <v>595.82272223843734</v>
      </c>
      <c r="BB69">
        <v>2.6309125197375693</v>
      </c>
      <c r="BC69">
        <v>0.96374377926634081</v>
      </c>
      <c r="BD69">
        <v>22.359816430902271</v>
      </c>
      <c r="BE69">
        <v>1.9965067722847503</v>
      </c>
      <c r="BF69">
        <v>13675.773876945806</v>
      </c>
      <c r="BG69">
        <v>46689.465641259289</v>
      </c>
      <c r="BH69">
        <v>7540.5363049070957</v>
      </c>
      <c r="BI69">
        <v>588.37095174159981</v>
      </c>
      <c r="BJ69">
        <v>2.607149114586818</v>
      </c>
      <c r="BK69">
        <v>4.45878540916768</v>
      </c>
      <c r="BL69">
        <v>91.845863177366795</v>
      </c>
      <c r="BM69">
        <v>8.7091765938514136</v>
      </c>
    </row>
    <row r="70" spans="1:65">
      <c r="A70">
        <f t="shared" si="0"/>
        <v>2064</v>
      </c>
      <c r="B70" s="1">
        <f>economy!Z110</f>
        <v>13306.343131338332</v>
      </c>
      <c r="C70" s="1">
        <f>economy!AA110</f>
        <v>40987.703433156224</v>
      </c>
      <c r="D70" s="1">
        <f>economy!AB110</f>
        <v>6977.0973839899871</v>
      </c>
      <c r="E70" s="1">
        <f>temperature!G220</f>
        <v>579.12940729775801</v>
      </c>
      <c r="F70" s="8">
        <f>temperature!I220</f>
        <v>2.5997216805927943</v>
      </c>
      <c r="G70">
        <f>economy!BE110</f>
        <v>19.046032959946821</v>
      </c>
      <c r="H70">
        <f>economy!BF110</f>
        <v>318.9147674089748</v>
      </c>
      <c r="I70">
        <f>economy!BG110</f>
        <v>33.579918638887804</v>
      </c>
      <c r="J70">
        <v>13957.348354186071</v>
      </c>
      <c r="K70">
        <v>54071.586336418826</v>
      </c>
      <c r="L70">
        <v>8201.3313175743169</v>
      </c>
      <c r="M70">
        <v>608.25474543434666</v>
      </c>
      <c r="N70">
        <v>2.6937598345604115</v>
      </c>
      <c r="O70">
        <v>0</v>
      </c>
      <c r="P70">
        <v>0</v>
      </c>
      <c r="Q70">
        <v>0</v>
      </c>
      <c r="R70">
        <v>13255.349724215628</v>
      </c>
      <c r="S70">
        <v>51351.986433703132</v>
      </c>
      <c r="T70">
        <v>7788.8348318531616</v>
      </c>
      <c r="U70">
        <v>596.17348740967941</v>
      </c>
      <c r="V70">
        <v>2.6441109626848602</v>
      </c>
      <c r="W70">
        <v>24.759384263099438</v>
      </c>
      <c r="X70">
        <v>14.146677204558902</v>
      </c>
      <c r="Y70">
        <v>3.8713203359861432</v>
      </c>
      <c r="Z70">
        <v>12545.95986177982</v>
      </c>
      <c r="AA70">
        <v>48603.723794759557</v>
      </c>
      <c r="AB70">
        <v>7371.9909301210619</v>
      </c>
      <c r="AC70">
        <v>583.96983117075729</v>
      </c>
      <c r="AD70">
        <v>2.5931775492108535</v>
      </c>
      <c r="AE70">
        <v>98.944924236661564</v>
      </c>
      <c r="AF70">
        <v>56.533744192032216</v>
      </c>
      <c r="AG70">
        <v>15.470787384840241</v>
      </c>
      <c r="AH70">
        <v>13255.370794381401</v>
      </c>
      <c r="AI70">
        <v>51351.929369999991</v>
      </c>
      <c r="AJ70">
        <v>7788.8392546741552</v>
      </c>
      <c r="AK70">
        <v>596.2032855057696</v>
      </c>
      <c r="AL70">
        <v>2.6443658701762365</v>
      </c>
      <c r="AM70">
        <v>24.759420018217487</v>
      </c>
      <c r="AN70">
        <v>14.146663021241714</v>
      </c>
      <c r="AO70">
        <v>3.8713223245673625</v>
      </c>
      <c r="AP70">
        <v>12546.039689505951</v>
      </c>
      <c r="AQ70">
        <v>48603.554068965517</v>
      </c>
      <c r="AR70">
        <v>7372.0088706335964</v>
      </c>
      <c r="AS70">
        <v>584.16568052758817</v>
      </c>
      <c r="AT70">
        <v>2.5948165599262536</v>
      </c>
      <c r="AU70">
        <v>98.945496196723113</v>
      </c>
      <c r="AV70">
        <v>56.533566074413983</v>
      </c>
      <c r="AW70">
        <v>15.4708214429262</v>
      </c>
      <c r="AX70">
        <v>13818.54515292599</v>
      </c>
      <c r="AY70">
        <v>50612.185837251534</v>
      </c>
      <c r="AZ70">
        <v>7903.0442724016848</v>
      </c>
      <c r="BA70">
        <v>601.05435827438851</v>
      </c>
      <c r="BB70">
        <v>2.671325969135653</v>
      </c>
      <c r="BC70">
        <v>1.0365949404587464</v>
      </c>
      <c r="BD70">
        <v>24.348751542457599</v>
      </c>
      <c r="BE70">
        <v>2.1687742168723756</v>
      </c>
      <c r="BF70">
        <v>13658.426771807639</v>
      </c>
      <c r="BG70">
        <v>47015.208411424028</v>
      </c>
      <c r="BH70">
        <v>7575.8242606876729</v>
      </c>
      <c r="BI70">
        <v>593.21992731185492</v>
      </c>
      <c r="BJ70">
        <v>2.6462695665540439</v>
      </c>
      <c r="BK70">
        <v>4.7923286574504509</v>
      </c>
      <c r="BL70">
        <v>99.567437546021338</v>
      </c>
      <c r="BM70">
        <v>9.4351497932355741</v>
      </c>
    </row>
    <row r="71" spans="1:65">
      <c r="A71">
        <f t="shared" si="0"/>
        <v>2065</v>
      </c>
      <c r="B71" s="1">
        <f>economy!Z111</f>
        <v>13277.075157519184</v>
      </c>
      <c r="C71" s="1">
        <f>economy!AA111</f>
        <v>41097.725215628052</v>
      </c>
      <c r="D71" s="1">
        <f>economy!AB111</f>
        <v>6989.6374889043745</v>
      </c>
      <c r="E71" s="1">
        <f>temperature!G221</f>
        <v>583.30757106699161</v>
      </c>
      <c r="F71" s="8">
        <f>temperature!I221</f>
        <v>2.6364968452586766</v>
      </c>
      <c r="G71">
        <f>economy!BE111</f>
        <v>20.425641176333407</v>
      </c>
      <c r="H71">
        <f>economy!BF111</f>
        <v>342.79646466821163</v>
      </c>
      <c r="I71">
        <f>economy!BG111</f>
        <v>36.166774090283539</v>
      </c>
      <c r="J71">
        <v>13945.966736592383</v>
      </c>
      <c r="K71">
        <v>54673.212616948702</v>
      </c>
      <c r="L71">
        <v>8258.0727661857145</v>
      </c>
      <c r="M71">
        <v>613.87876984727779</v>
      </c>
      <c r="N71">
        <v>2.7355210421609728</v>
      </c>
      <c r="O71">
        <v>0</v>
      </c>
      <c r="P71">
        <v>0</v>
      </c>
      <c r="Q71">
        <v>0</v>
      </c>
      <c r="R71">
        <v>13244.539436639474</v>
      </c>
      <c r="S71">
        <v>51923.350042163365</v>
      </c>
      <c r="T71">
        <v>7842.7219378614591</v>
      </c>
      <c r="U71">
        <v>601.48757370195415</v>
      </c>
      <c r="V71">
        <v>2.6842685996103599</v>
      </c>
      <c r="W71">
        <v>25.113207727839271</v>
      </c>
      <c r="X71">
        <v>14.462096220081627</v>
      </c>
      <c r="Y71">
        <v>3.9418093223169515</v>
      </c>
      <c r="Z71">
        <v>12535.724928672784</v>
      </c>
      <c r="AA71">
        <v>49144.500261311456</v>
      </c>
      <c r="AB71">
        <v>7422.9927953230981</v>
      </c>
      <c r="AC71">
        <v>588.970666181345</v>
      </c>
      <c r="AD71">
        <v>2.6316729121119931</v>
      </c>
      <c r="AE71">
        <v>100.35887150367215</v>
      </c>
      <c r="AF71">
        <v>57.794229994179176</v>
      </c>
      <c r="AG71">
        <v>15.752476929158313</v>
      </c>
      <c r="AH71">
        <v>13244.558563127677</v>
      </c>
      <c r="AI71">
        <v>51923.297984331519</v>
      </c>
      <c r="AJ71">
        <v>7842.7259664326421</v>
      </c>
      <c r="AK71">
        <v>601.51711695157928</v>
      </c>
      <c r="AL71">
        <v>2.6845231228254445</v>
      </c>
      <c r="AM71">
        <v>25.113240680460962</v>
      </c>
      <c r="AN71">
        <v>14.462083134749721</v>
      </c>
      <c r="AO71">
        <v>3.9418111545003547</v>
      </c>
      <c r="AP71">
        <v>12535.797392561732</v>
      </c>
      <c r="AQ71">
        <v>49144.345424559338</v>
      </c>
      <c r="AR71">
        <v>7423.009136632716</v>
      </c>
      <c r="AS71">
        <v>589.16478974700487</v>
      </c>
      <c r="AT71">
        <v>2.6333115048032161</v>
      </c>
      <c r="AU71">
        <v>100.35939863399581</v>
      </c>
      <c r="AV71">
        <v>57.794065665305617</v>
      </c>
      <c r="AW71">
        <v>15.752508308667679</v>
      </c>
      <c r="AX71">
        <v>13803.154761275029</v>
      </c>
      <c r="AY71">
        <v>51062.840129562799</v>
      </c>
      <c r="AZ71">
        <v>7947.8526304889483</v>
      </c>
      <c r="BA71">
        <v>606.29579964729885</v>
      </c>
      <c r="BB71">
        <v>2.7118595840674664</v>
      </c>
      <c r="BC71">
        <v>1.11451395362488</v>
      </c>
      <c r="BD71">
        <v>26.498371511470918</v>
      </c>
      <c r="BE71">
        <v>2.3545037782410274</v>
      </c>
      <c r="BF71">
        <v>13638.51356280208</v>
      </c>
      <c r="BG71">
        <v>47324.235373554926</v>
      </c>
      <c r="BH71">
        <v>7608.3444407538254</v>
      </c>
      <c r="BI71">
        <v>598.06472832950521</v>
      </c>
      <c r="BJ71">
        <v>2.6854655405590004</v>
      </c>
      <c r="BK71">
        <v>5.1486888131511765</v>
      </c>
      <c r="BL71">
        <v>107.8598347376854</v>
      </c>
      <c r="BM71">
        <v>10.214789616201056</v>
      </c>
    </row>
    <row r="72" spans="1:65">
      <c r="A72">
        <f t="shared" ref="A72:A135" si="1">1+A71</f>
        <v>2066</v>
      </c>
      <c r="B72" s="1">
        <f>economy!Z112</f>
        <v>13245.202781708047</v>
      </c>
      <c r="C72" s="1">
        <f>economy!AA112</f>
        <v>41188.861465868875</v>
      </c>
      <c r="D72" s="1">
        <f>economy!AB112</f>
        <v>6999.1756061272599</v>
      </c>
      <c r="E72" s="1">
        <f>temperature!G222</f>
        <v>587.46005655941394</v>
      </c>
      <c r="F72" s="8">
        <f>temperature!I222</f>
        <v>2.6732605483190701</v>
      </c>
      <c r="G72">
        <f>economy!BE112</f>
        <v>21.895338223820644</v>
      </c>
      <c r="H72">
        <f>economy!BF112</f>
        <v>368.149117140822</v>
      </c>
      <c r="I72">
        <f>economy!BG112</f>
        <v>38.92266316955692</v>
      </c>
      <c r="J72">
        <v>13932.220023020156</v>
      </c>
      <c r="K72">
        <v>55266.281520895929</v>
      </c>
      <c r="L72">
        <v>8312.6812102669664</v>
      </c>
      <c r="M72">
        <v>619.52618320346414</v>
      </c>
      <c r="N72">
        <v>2.777434768347423</v>
      </c>
      <c r="O72">
        <v>0</v>
      </c>
      <c r="P72">
        <v>0</v>
      </c>
      <c r="Q72">
        <v>0</v>
      </c>
      <c r="R72">
        <v>13231.483114066017</v>
      </c>
      <c r="S72">
        <v>52486.586924389638</v>
      </c>
      <c r="T72">
        <v>7894.5833607168615</v>
      </c>
      <c r="U72">
        <v>606.82435820256183</v>
      </c>
      <c r="V72">
        <v>2.7245787620468933</v>
      </c>
      <c r="W72">
        <v>25.467824074507025</v>
      </c>
      <c r="X72">
        <v>14.780548344906761</v>
      </c>
      <c r="Y72">
        <v>4.0123980835151194</v>
      </c>
      <c r="Z72">
        <v>12523.364463858406</v>
      </c>
      <c r="AA72">
        <v>49677.585628339591</v>
      </c>
      <c r="AB72">
        <v>7472.0774995009306</v>
      </c>
      <c r="AC72">
        <v>593.99350174121435</v>
      </c>
      <c r="AD72">
        <v>2.6703199358966292</v>
      </c>
      <c r="AE72">
        <v>101.77598885368651</v>
      </c>
      <c r="AF72">
        <v>59.06683741725513</v>
      </c>
      <c r="AG72">
        <v>16.034565358064238</v>
      </c>
      <c r="AH72">
        <v>13231.500475928435</v>
      </c>
      <c r="AI72">
        <v>52486.539434426908</v>
      </c>
      <c r="AJ72">
        <v>7894.5870301801524</v>
      </c>
      <c r="AK72">
        <v>606.85365352831786</v>
      </c>
      <c r="AL72">
        <v>2.7248327904206184</v>
      </c>
      <c r="AM72">
        <v>25.467854443862436</v>
      </c>
      <c r="AN72">
        <v>14.780536272846104</v>
      </c>
      <c r="AO72">
        <v>4.0123997716004691</v>
      </c>
      <c r="AP72">
        <v>12523.430242250135</v>
      </c>
      <c r="AQ72">
        <v>49677.444377877589</v>
      </c>
      <c r="AR72">
        <v>7472.0923841522126</v>
      </c>
      <c r="AS72">
        <v>594.18594685621633</v>
      </c>
      <c r="AT72">
        <v>2.6719573000247432</v>
      </c>
      <c r="AU72">
        <v>101.77647466104754</v>
      </c>
      <c r="AV72">
        <v>59.066685813273047</v>
      </c>
      <c r="AW72">
        <v>16.034594269647528</v>
      </c>
      <c r="AX72">
        <v>13785.324827881561</v>
      </c>
      <c r="AY72">
        <v>51500.002345272966</v>
      </c>
      <c r="AZ72">
        <v>7990.1944956359621</v>
      </c>
      <c r="BA72">
        <v>611.54511803481898</v>
      </c>
      <c r="BB72">
        <v>2.7525008690438764</v>
      </c>
      <c r="BC72">
        <v>1.197818595721506</v>
      </c>
      <c r="BD72">
        <v>28.820131049463686</v>
      </c>
      <c r="BE72">
        <v>2.5546317126427538</v>
      </c>
      <c r="BF72">
        <v>13616.08368137722</v>
      </c>
      <c r="BG72">
        <v>47616.35370518385</v>
      </c>
      <c r="BH72">
        <v>7638.1185318562066</v>
      </c>
      <c r="BI72">
        <v>602.90313637398981</v>
      </c>
      <c r="BJ72">
        <v>2.7247237033262395</v>
      </c>
      <c r="BK72">
        <v>5.5292561814031522</v>
      </c>
      <c r="BL72">
        <v>116.75796719980954</v>
      </c>
      <c r="BM72">
        <v>11.051487555874061</v>
      </c>
    </row>
    <row r="73" spans="1:65">
      <c r="A73">
        <f t="shared" si="1"/>
        <v>2067</v>
      </c>
      <c r="B73" s="1">
        <f>economy!Z113</f>
        <v>13210.777932289464</v>
      </c>
      <c r="C73" s="1">
        <f>economy!AA113</f>
        <v>41261.144801446761</v>
      </c>
      <c r="D73" s="1">
        <f>economy!AB113</f>
        <v>7005.7476384655802</v>
      </c>
      <c r="E73" s="1">
        <f>temperature!G223</f>
        <v>591.58460750764675</v>
      </c>
      <c r="F73" s="8">
        <f>temperature!I223</f>
        <v>2.7099989331889849</v>
      </c>
      <c r="G73">
        <f>economy!BE113</f>
        <v>23.46022825280712</v>
      </c>
      <c r="H73">
        <f>economy!BF113</f>
        <v>395.03635821604246</v>
      </c>
      <c r="I73">
        <f>economy!BG113</f>
        <v>41.856152583630625</v>
      </c>
      <c r="J73">
        <v>13916.157135309606</v>
      </c>
      <c r="K73">
        <v>55850.670407683385</v>
      </c>
      <c r="L73">
        <v>8365.1829290114238</v>
      </c>
      <c r="M73">
        <v>625.19552524440587</v>
      </c>
      <c r="N73">
        <v>2.8194896722996603</v>
      </c>
      <c r="O73">
        <v>0</v>
      </c>
      <c r="P73">
        <v>0</v>
      </c>
      <c r="Q73">
        <v>0</v>
      </c>
      <c r="R73">
        <v>13216.227208148019</v>
      </c>
      <c r="S73">
        <v>53041.580587204437</v>
      </c>
      <c r="T73">
        <v>7944.4440544705867</v>
      </c>
      <c r="U73">
        <v>612.18243772439496</v>
      </c>
      <c r="V73">
        <v>2.7650309119306606</v>
      </c>
      <c r="W73">
        <v>25.823200367195977</v>
      </c>
      <c r="X73">
        <v>15.102004418591077</v>
      </c>
      <c r="Y73">
        <v>4.083080900341713</v>
      </c>
      <c r="Z73">
        <v>12508.922405697247</v>
      </c>
      <c r="AA73">
        <v>50202.869577576261</v>
      </c>
      <c r="AB73">
        <v>7519.2686515584546</v>
      </c>
      <c r="AC73">
        <v>599.036992379406</v>
      </c>
      <c r="AD73">
        <v>2.7091089235129293</v>
      </c>
      <c r="AE73">
        <v>103.19614454725162</v>
      </c>
      <c r="AF73">
        <v>60.351449885840054</v>
      </c>
      <c r="AG73">
        <v>16.317029803522594</v>
      </c>
      <c r="AH73">
        <v>13216.242967967159</v>
      </c>
      <c r="AI73">
        <v>53041.53726532196</v>
      </c>
      <c r="AJ73">
        <v>7944.4473968357606</v>
      </c>
      <c r="AK73">
        <v>612.21149172714695</v>
      </c>
      <c r="AL73">
        <v>2.7652843422198199</v>
      </c>
      <c r="AM73">
        <v>25.823228355402467</v>
      </c>
      <c r="AN73">
        <v>15.101993281598981</v>
      </c>
      <c r="AO73">
        <v>4.0830824556614864</v>
      </c>
      <c r="AP73">
        <v>12508.982114540677</v>
      </c>
      <c r="AQ73">
        <v>50202.740724309806</v>
      </c>
      <c r="AR73">
        <v>7519.2822093916111</v>
      </c>
      <c r="AS73">
        <v>599.22780423567815</v>
      </c>
      <c r="AT73">
        <v>2.7107442998620077</v>
      </c>
      <c r="AU73">
        <v>103.19659226471055</v>
      </c>
      <c r="AV73">
        <v>60.351310024666184</v>
      </c>
      <c r="AW73">
        <v>16.317056441264882</v>
      </c>
      <c r="AX73">
        <v>13765.10421370581</v>
      </c>
      <c r="AY73">
        <v>51923.464658112527</v>
      </c>
      <c r="AZ73">
        <v>8030.0917125609139</v>
      </c>
      <c r="BA73">
        <v>616.80039351876985</v>
      </c>
      <c r="BB73">
        <v>2.7932373980847367</v>
      </c>
      <c r="BC73">
        <v>1.2868441592222442</v>
      </c>
      <c r="BD73">
        <v>31.326167550957553</v>
      </c>
      <c r="BE73">
        <v>2.7701504151393914</v>
      </c>
      <c r="BF73">
        <v>13591.18639290178</v>
      </c>
      <c r="BG73">
        <v>47891.384444717776</v>
      </c>
      <c r="BH73">
        <v>7665.1692101967083</v>
      </c>
      <c r="BI73">
        <v>607.73294754252356</v>
      </c>
      <c r="BJ73">
        <v>2.7640307924457019</v>
      </c>
      <c r="BK73">
        <v>5.9354937269688861</v>
      </c>
      <c r="BL73">
        <v>126.29825515743833</v>
      </c>
      <c r="BM73">
        <v>11.948803708339423</v>
      </c>
    </row>
    <row r="74" spans="1:65">
      <c r="A74">
        <f t="shared" si="1"/>
        <v>2068</v>
      </c>
      <c r="B74" s="1">
        <f>economy!Z114</f>
        <v>13173.852428783252</v>
      </c>
      <c r="C74" s="1">
        <f>economy!AA114</f>
        <v>41314.63183730434</v>
      </c>
      <c r="D74" s="1">
        <f>economy!AB114</f>
        <v>7009.3911496408646</v>
      </c>
      <c r="E74" s="1">
        <f>temperature!G224</f>
        <v>595.67901025717504</v>
      </c>
      <c r="F74" s="8">
        <f>temperature!I224</f>
        <v>2.7466982733405763</v>
      </c>
      <c r="G74">
        <f>economy!BE114</f>
        <v>25.125649759642702</v>
      </c>
      <c r="H74">
        <f>economy!BF114</f>
        <v>423.52251846406949</v>
      </c>
      <c r="I74">
        <f>economy!BG114</f>
        <v>44.976054016546151</v>
      </c>
      <c r="J74">
        <v>13897.826715076766</v>
      </c>
      <c r="K74">
        <v>56426.262018963505</v>
      </c>
      <c r="L74">
        <v>8415.6046688333299</v>
      </c>
      <c r="M74">
        <v>630.88534992944574</v>
      </c>
      <c r="N74">
        <v>2.861674512246374</v>
      </c>
      <c r="O74">
        <v>0</v>
      </c>
      <c r="P74">
        <v>0</v>
      </c>
      <c r="Q74">
        <v>0</v>
      </c>
      <c r="R74">
        <v>13198.817905287371</v>
      </c>
      <c r="S74">
        <v>53588.219650779392</v>
      </c>
      <c r="T74">
        <v>7992.3294171960833</v>
      </c>
      <c r="U74">
        <v>617.5604233718816</v>
      </c>
      <c r="V74">
        <v>2.8056145733048736</v>
      </c>
      <c r="W74">
        <v>26.179303687069616</v>
      </c>
      <c r="X74">
        <v>15.426434654926535</v>
      </c>
      <c r="Y74">
        <v>4.153852262903321</v>
      </c>
      <c r="Z74">
        <v>12492.442443992999</v>
      </c>
      <c r="AA74">
        <v>50720.246635634714</v>
      </c>
      <c r="AB74">
        <v>7564.5902815135887</v>
      </c>
      <c r="AC74">
        <v>604.09980698417303</v>
      </c>
      <c r="AD74">
        <v>2.7480302029390642</v>
      </c>
      <c r="AE74">
        <v>104.61920692242333</v>
      </c>
      <c r="AF74">
        <v>61.647948327092507</v>
      </c>
      <c r="AG74">
        <v>16.599848235079296</v>
      </c>
      <c r="AH74">
        <v>13198.83221068855</v>
      </c>
      <c r="AI74">
        <v>53588.180132079615</v>
      </c>
      <c r="AJ74">
        <v>7992.3324616197142</v>
      </c>
      <c r="AK74">
        <v>617.58924234922119</v>
      </c>
      <c r="AL74">
        <v>2.8058673091975193</v>
      </c>
      <c r="AM74">
        <v>26.179329480464098</v>
      </c>
      <c r="AN74">
        <v>15.42642438081355</v>
      </c>
      <c r="AO74">
        <v>4.1538536958987109</v>
      </c>
      <c r="AP74">
        <v>12492.49664257388</v>
      </c>
      <c r="AQ74">
        <v>50720.129094245953</v>
      </c>
      <c r="AR74">
        <v>7564.6026307958327</v>
      </c>
      <c r="AS74">
        <v>604.28902874266555</v>
      </c>
      <c r="AT74">
        <v>2.7496628809348698</v>
      </c>
      <c r="AU74">
        <v>104.61961953063253</v>
      </c>
      <c r="AV74">
        <v>61.647819302157977</v>
      </c>
      <c r="AW74">
        <v>16.599872777801565</v>
      </c>
      <c r="AX74">
        <v>13742.541535394055</v>
      </c>
      <c r="AY74">
        <v>52333.026516643506</v>
      </c>
      <c r="AZ74">
        <v>8067.5666908491967</v>
      </c>
      <c r="BA74">
        <v>622.05971497775749</v>
      </c>
      <c r="BB74">
        <v>2.8340568272862532</v>
      </c>
      <c r="BC74">
        <v>1.3819442679479808</v>
      </c>
      <c r="BD74">
        <v>34.029330658842198</v>
      </c>
      <c r="BE74">
        <v>3.0021111169773227</v>
      </c>
      <c r="BF74">
        <v>13563.870776986438</v>
      </c>
      <c r="BG74">
        <v>48149.162781958978</v>
      </c>
      <c r="BH74">
        <v>7689.5200723698927</v>
      </c>
      <c r="BI74">
        <v>612.55197358469445</v>
      </c>
      <c r="BJ74">
        <v>2.8033736302379642</v>
      </c>
      <c r="BK74">
        <v>6.3689400971094052</v>
      </c>
      <c r="BL74">
        <v>136.51864046215084</v>
      </c>
      <c r="BM74">
        <v>12.910471635641402</v>
      </c>
    </row>
    <row r="75" spans="1:65">
      <c r="A75">
        <f t="shared" si="1"/>
        <v>2069</v>
      </c>
      <c r="B75" s="1">
        <f>economy!Z115</f>
        <v>13134.47796714355</v>
      </c>
      <c r="C75" s="1">
        <f>economy!AA115</f>
        <v>41349.403119740244</v>
      </c>
      <c r="D75" s="1">
        <f>economy!AB115</f>
        <v>7010.1453027177777</v>
      </c>
      <c r="E75" s="1">
        <f>temperature!G225</f>
        <v>599.74109578873947</v>
      </c>
      <c r="F75" s="8">
        <f>temperature!I225</f>
        <v>2.7833449874755125</v>
      </c>
      <c r="G75">
        <f>economy!BE115</f>
        <v>26.897182846025746</v>
      </c>
      <c r="H75">
        <f>economy!BF115</f>
        <v>453.67247991550147</v>
      </c>
      <c r="I75">
        <f>economy!BG115</f>
        <v>48.291417085971595</v>
      </c>
      <c r="J75">
        <v>13877.277104816103</v>
      </c>
      <c r="K75">
        <v>56992.944376055399</v>
      </c>
      <c r="L75">
        <v>8463.9735619881521</v>
      </c>
      <c r="M75">
        <v>636.59422554919661</v>
      </c>
      <c r="N75">
        <v>2.903978156664571</v>
      </c>
      <c r="O75">
        <v>0</v>
      </c>
      <c r="P75">
        <v>0</v>
      </c>
      <c r="Q75">
        <v>0</v>
      </c>
      <c r="R75">
        <v>13179.301108607671</v>
      </c>
      <c r="S75">
        <v>54126.397751072655</v>
      </c>
      <c r="T75">
        <v>8038.2652136758188</v>
      </c>
      <c r="U75">
        <v>622.95694060577057</v>
      </c>
      <c r="V75">
        <v>2.8463193446212012</v>
      </c>
      <c r="W75">
        <v>26.536101130100761</v>
      </c>
      <c r="X75">
        <v>15.753808638492606</v>
      </c>
      <c r="Y75">
        <v>4.2247068496614073</v>
      </c>
      <c r="Z75">
        <v>12473.968002701195</v>
      </c>
      <c r="AA75">
        <v>51229.616081218846</v>
      </c>
      <c r="AB75">
        <v>7608.0667672468708</v>
      </c>
      <c r="AC75">
        <v>609.18062881936839</v>
      </c>
      <c r="AD75">
        <v>2.7870741405265789</v>
      </c>
      <c r="AE75">
        <v>106.04504438501068</v>
      </c>
      <c r="AF75">
        <v>62.956211156721196</v>
      </c>
      <c r="AG75">
        <v>16.882999375900717</v>
      </c>
      <c r="AH75">
        <v>13179.314093632656</v>
      </c>
      <c r="AI75">
        <v>54126.36170251455</v>
      </c>
      <c r="AJ75">
        <v>8038.2679867154611</v>
      </c>
      <c r="AK75">
        <v>622.98553056933281</v>
      </c>
      <c r="AL75">
        <v>2.8465712963666356</v>
      </c>
      <c r="AM75">
        <v>26.53612490046871</v>
      </c>
      <c r="AN75">
        <v>15.753799160622226</v>
      </c>
      <c r="AO75">
        <v>4.2247081699523665</v>
      </c>
      <c r="AP75">
        <v>12474.017198845482</v>
      </c>
      <c r="AQ75">
        <v>51229.508861140312</v>
      </c>
      <c r="AR75">
        <v>7608.0780157033041</v>
      </c>
      <c r="AS75">
        <v>609.36830172085024</v>
      </c>
      <c r="AT75">
        <v>2.7887034556932364</v>
      </c>
      <c r="AU75">
        <v>106.04542463186912</v>
      </c>
      <c r="AV75">
        <v>62.956092131191738</v>
      </c>
      <c r="AW75">
        <v>16.883021988359488</v>
      </c>
      <c r="AX75">
        <v>13717.685146799773</v>
      </c>
      <c r="AY75">
        <v>52728.494728730635</v>
      </c>
      <c r="AZ75">
        <v>8102.6423311694243</v>
      </c>
      <c r="BA75">
        <v>627.32118048671612</v>
      </c>
      <c r="BB75">
        <v>2.8749469064341522</v>
      </c>
      <c r="BC75">
        <v>1.4834917225409714</v>
      </c>
      <c r="BD75">
        <v>36.94321220426545</v>
      </c>
      <c r="BE75">
        <v>3.2516266633525279</v>
      </c>
      <c r="BF75">
        <v>13534.185709720992</v>
      </c>
      <c r="BG75">
        <v>48389.538349344068</v>
      </c>
      <c r="BH75">
        <v>7711.1955742394985</v>
      </c>
      <c r="BI75">
        <v>617.35804306143871</v>
      </c>
      <c r="BJ75">
        <v>2.8427391366945236</v>
      </c>
      <c r="BK75">
        <v>6.8312127243472087</v>
      </c>
      <c r="BL75">
        <v>147.45859602714691</v>
      </c>
      <c r="BM75">
        <v>13.940403090236625</v>
      </c>
    </row>
    <row r="76" spans="1:65">
      <c r="A76">
        <f t="shared" si="1"/>
        <v>2070</v>
      </c>
      <c r="B76" s="1">
        <f>economy!Z116</f>
        <v>13092.706106345102</v>
      </c>
      <c r="C76" s="1">
        <f>economy!AA116</f>
        <v>41365.563004556498</v>
      </c>
      <c r="D76" s="1">
        <f>economy!AB116</f>
        <v>7008.0508032874868</v>
      </c>
      <c r="E76" s="1">
        <f>temperature!G226</f>
        <v>603.76874171023212</v>
      </c>
      <c r="F76" s="8">
        <f>temperature!I226</f>
        <v>2.8199256537790474</v>
      </c>
      <c r="G76">
        <f>economy!BE116</f>
        <v>28.780656497342012</v>
      </c>
      <c r="H76">
        <f>economy!BF116</f>
        <v>485.55152197463417</v>
      </c>
      <c r="I76">
        <f>economy!BG116</f>
        <v>51.811521078025976</v>
      </c>
      <c r="J76">
        <v>13854.556330798974</v>
      </c>
      <c r="K76">
        <v>57550.61068449603</v>
      </c>
      <c r="L76">
        <v>8510.3170525851383</v>
      </c>
      <c r="M76">
        <v>642.32073482857209</v>
      </c>
      <c r="N76">
        <v>2.9463895945551255</v>
      </c>
      <c r="O76">
        <v>0</v>
      </c>
      <c r="P76">
        <v>0</v>
      </c>
      <c r="Q76">
        <v>0</v>
      </c>
      <c r="R76">
        <v>13157.722421639659</v>
      </c>
      <c r="S76">
        <v>54656.013449036545</v>
      </c>
      <c r="T76">
        <v>8082.2775051107774</v>
      </c>
      <c r="U76">
        <v>628.37062930044829</v>
      </c>
      <c r="V76">
        <v>2.8871349101022661</v>
      </c>
      <c r="W76">
        <v>26.893559806155981</v>
      </c>
      <c r="X76">
        <v>16.08409532269723</v>
      </c>
      <c r="Y76">
        <v>4.2956395079007423</v>
      </c>
      <c r="Z76">
        <v>12453.54222427984</v>
      </c>
      <c r="AA76">
        <v>51730.881858778463</v>
      </c>
      <c r="AB76">
        <v>7649.7227679035686</v>
      </c>
      <c r="AC76">
        <v>614.27815553625157</v>
      </c>
      <c r="AD76">
        <v>2.8262311533939419</v>
      </c>
      <c r="AE76">
        <v>107.47352540425204</v>
      </c>
      <c r="AF76">
        <v>64.276114270925731</v>
      </c>
      <c r="AG76">
        <v>17.166462624649704</v>
      </c>
      <c r="AH76">
        <v>13157.734207994476</v>
      </c>
      <c r="AI76">
        <v>54655.980566663602</v>
      </c>
      <c r="AJ76">
        <v>8082.2800309565437</v>
      </c>
      <c r="AK76">
        <v>628.39899599216324</v>
      </c>
      <c r="AL76">
        <v>2.8873859941604803</v>
      </c>
      <c r="AM76">
        <v>26.893581711865007</v>
      </c>
      <c r="AN76">
        <v>16.08408657956063</v>
      </c>
      <c r="AO76">
        <v>4.2956407243505526</v>
      </c>
      <c r="AP76">
        <v>12453.5868790804</v>
      </c>
      <c r="AQ76">
        <v>51730.784055948687</v>
      </c>
      <c r="AR76">
        <v>7649.7330136565197</v>
      </c>
      <c r="AS76">
        <v>614.46431900570281</v>
      </c>
      <c r="AT76">
        <v>2.8278564849412198</v>
      </c>
      <c r="AU76">
        <v>107.47387582303506</v>
      </c>
      <c r="AV76">
        <v>64.276004472360967</v>
      </c>
      <c r="AW76">
        <v>17.166483458642713</v>
      </c>
      <c r="AX76">
        <v>13690.583122274445</v>
      </c>
      <c r="AY76">
        <v>53109.683556956712</v>
      </c>
      <c r="AZ76">
        <v>8135.3419590421818</v>
      </c>
      <c r="BA76">
        <v>632.58289772540468</v>
      </c>
      <c r="BB76">
        <v>2.9158954897089244</v>
      </c>
      <c r="BC76">
        <v>1.5918793762253214</v>
      </c>
      <c r="BD76">
        <v>40.082176442494905</v>
      </c>
      <c r="BE76">
        <v>3.5198743701273405</v>
      </c>
      <c r="BF76">
        <v>13502.179847628639</v>
      </c>
      <c r="BG76">
        <v>48612.375511557177</v>
      </c>
      <c r="BH76">
        <v>7730.2209771488797</v>
      </c>
      <c r="BI76">
        <v>622.14900252878545</v>
      </c>
      <c r="BJ76">
        <v>2.882114341539106</v>
      </c>
      <c r="BK76">
        <v>7.3240110086008432</v>
      </c>
      <c r="BL76">
        <v>159.15913050031224</v>
      </c>
      <c r="BM76">
        <v>15.04269257295077</v>
      </c>
    </row>
    <row r="77" spans="1:65">
      <c r="A77">
        <f t="shared" si="1"/>
        <v>2071</v>
      </c>
      <c r="B77" s="1">
        <f>economy!Z117</f>
        <v>13048.588256090603</v>
      </c>
      <c r="C77" s="1">
        <f>economy!AA117</f>
        <v>41363.239477364637</v>
      </c>
      <c r="D77" s="1">
        <f>economy!AB117</f>
        <v>7003.1498467263918</v>
      </c>
      <c r="E77" s="1">
        <f>temperature!G227</f>
        <v>607.75987421205411</v>
      </c>
      <c r="F77" s="8">
        <f>temperature!I227</f>
        <v>2.8564270232942799</v>
      </c>
      <c r="G77">
        <f>economy!BE117</f>
        <v>30.782155866946059</v>
      </c>
      <c r="H77">
        <f>economy!BF117</f>
        <v>519.22515953188383</v>
      </c>
      <c r="I77">
        <f>economy!BG117</f>
        <v>55.545865430628091</v>
      </c>
      <c r="J77">
        <v>13829.71208758986</v>
      </c>
      <c r="K77">
        <v>58099.159245052164</v>
      </c>
      <c r="L77">
        <v>8554.6628294701168</v>
      </c>
      <c r="M77">
        <v>648.06347502101721</v>
      </c>
      <c r="N77">
        <v>2.9888979448387696</v>
      </c>
      <c r="O77">
        <v>0</v>
      </c>
      <c r="P77">
        <v>0</v>
      </c>
      <c r="Q77">
        <v>0</v>
      </c>
      <c r="R77">
        <v>13134.127133549788</v>
      </c>
      <c r="S77">
        <v>55176.970145972773</v>
      </c>
      <c r="T77">
        <v>8124.3925853567898</v>
      </c>
      <c r="U77">
        <v>633.80014379517411</v>
      </c>
      <c r="V77">
        <v>2.9280510502089205</v>
      </c>
      <c r="W77">
        <v>27.251646839313118</v>
      </c>
      <c r="X77">
        <v>16.417263029252712</v>
      </c>
      <c r="Y77">
        <v>4.3666452355950103</v>
      </c>
      <c r="Z77">
        <v>12431.207955519674</v>
      </c>
      <c r="AA77">
        <v>52223.952498019571</v>
      </c>
      <c r="AB77">
        <v>7689.5831634795113</v>
      </c>
      <c r="AC77">
        <v>619.3910991818891</v>
      </c>
      <c r="AD77">
        <v>2.8654917209131763</v>
      </c>
      <c r="AE77">
        <v>108.90451851346985</v>
      </c>
      <c r="AF77">
        <v>65.607531044087935</v>
      </c>
      <c r="AG77">
        <v>17.450217982950399</v>
      </c>
      <c r="AH77">
        <v>13134.137831738104</v>
      </c>
      <c r="AI77">
        <v>55176.940152381125</v>
      </c>
      <c r="AJ77">
        <v>8124.394886042357</v>
      </c>
      <c r="AK77">
        <v>633.82829270252114</v>
      </c>
      <c r="AL77">
        <v>2.928301188918399</v>
      </c>
      <c r="AM77">
        <v>27.251667026358522</v>
      </c>
      <c r="AN77">
        <v>16.417254964075809</v>
      </c>
      <c r="AO77">
        <v>4.3666463563697917</v>
      </c>
      <c r="AP77">
        <v>12431.24848762976</v>
      </c>
      <c r="AQ77">
        <v>52223.863287352498</v>
      </c>
      <c r="AR77">
        <v>7689.5924959043323</v>
      </c>
      <c r="AS77">
        <v>619.57579092686547</v>
      </c>
      <c r="AT77">
        <v>2.8671124894474045</v>
      </c>
      <c r="AU77">
        <v>108.90484143955219</v>
      </c>
      <c r="AV77">
        <v>65.607429759507028</v>
      </c>
      <c r="AW77">
        <v>17.45023717833562</v>
      </c>
      <c r="AX77">
        <v>13661.283241550085</v>
      </c>
      <c r="AY77">
        <v>53476.414824077678</v>
      </c>
      <c r="AZ77">
        <v>8165.6892656334667</v>
      </c>
      <c r="BA77">
        <v>637.84298439766064</v>
      </c>
      <c r="BB77">
        <v>2.9568905455285894</v>
      </c>
      <c r="BC77">
        <v>1.7075210414873783</v>
      </c>
      <c r="BD77">
        <v>43.461390498207045</v>
      </c>
      <c r="BE77">
        <v>3.8080989576632862</v>
      </c>
      <c r="BF77">
        <v>13467.901613157355</v>
      </c>
      <c r="BG77">
        <v>48817.553651163304</v>
      </c>
      <c r="BH77">
        <v>7746.6223008870129</v>
      </c>
      <c r="BI77">
        <v>626.92271774636629</v>
      </c>
      <c r="BJ77">
        <v>2.9214863954549499</v>
      </c>
      <c r="BK77">
        <v>7.8491195779896659</v>
      </c>
      <c r="BL77">
        <v>171.66278783193823</v>
      </c>
      <c r="BM77">
        <v>16.221621695143106</v>
      </c>
    </row>
    <row r="78" spans="1:65">
      <c r="A78">
        <f t="shared" si="1"/>
        <v>2072</v>
      </c>
      <c r="B78" s="1">
        <f>economy!Z118</f>
        <v>13002.175665489145</v>
      </c>
      <c r="C78" s="1">
        <f>economy!AA118</f>
        <v>41342.583914436291</v>
      </c>
      <c r="D78" s="1">
        <f>economy!AB118</f>
        <v>6995.4860688832969</v>
      </c>
      <c r="E78" s="1">
        <f>temperature!G228</f>
        <v>611.71246997967523</v>
      </c>
      <c r="F78" s="8">
        <f>temperature!I228</f>
        <v>2.8928360324535647</v>
      </c>
      <c r="G78">
        <f>economy!BE118</f>
        <v>32.90802955280688</v>
      </c>
      <c r="H78">
        <f>economy!BF118</f>
        <v>554.75897392230263</v>
      </c>
      <c r="I78">
        <f>economy!BG118</f>
        <v>59.504158941562487</v>
      </c>
      <c r="J78">
        <v>13802.791724019267</v>
      </c>
      <c r="K78">
        <v>58638.493370573</v>
      </c>
      <c r="L78">
        <v>8597.0387654823135</v>
      </c>
      <c r="M78">
        <v>653.82105799535861</v>
      </c>
      <c r="N78">
        <v>3.0314924649160235</v>
      </c>
      <c r="O78">
        <v>0</v>
      </c>
      <c r="P78">
        <v>0</v>
      </c>
      <c r="Q78">
        <v>0</v>
      </c>
      <c r="R78">
        <v>13108.560205758222</v>
      </c>
      <c r="S78">
        <v>55689.176004446577</v>
      </c>
      <c r="T78">
        <v>8164.6369232163097</v>
      </c>
      <c r="U78">
        <v>639.24415294044979</v>
      </c>
      <c r="V78">
        <v>2.9690576512551434</v>
      </c>
      <c r="W78">
        <v>27.610329369305688</v>
      </c>
      <c r="X78">
        <v>16.753279449031705</v>
      </c>
      <c r="Y78">
        <v>4.4377191646072722</v>
      </c>
      <c r="Z78">
        <v>12407.007734706653</v>
      </c>
      <c r="AA78">
        <v>52708.741038707478</v>
      </c>
      <c r="AB78">
        <v>7727.6730001437663</v>
      </c>
      <c r="AC78">
        <v>624.51818620517111</v>
      </c>
      <c r="AD78">
        <v>2.9048463953316257</v>
      </c>
      <c r="AE78">
        <v>110.33789231527668</v>
      </c>
      <c r="AF78">
        <v>66.950332331994943</v>
      </c>
      <c r="AG78">
        <v>17.734245988192626</v>
      </c>
      <c r="AH78">
        <v>13108.569916110831</v>
      </c>
      <c r="AI78">
        <v>55689.148646472502</v>
      </c>
      <c r="AJ78">
        <v>8164.6390188111372</v>
      </c>
      <c r="AK78">
        <v>639.27208931077735</v>
      </c>
      <c r="AL78">
        <v>2.9693067725180247</v>
      </c>
      <c r="AM78">
        <v>27.610347972274852</v>
      </c>
      <c r="AN78">
        <v>16.753272009412203</v>
      </c>
      <c r="AO78">
        <v>4.4377201972308153</v>
      </c>
      <c r="AP78">
        <v>12407.044524239869</v>
      </c>
      <c r="AQ78">
        <v>52708.65966721459</v>
      </c>
      <c r="AR78">
        <v>7727.6815006484712</v>
      </c>
      <c r="AS78">
        <v>624.70144230849587</v>
      </c>
      <c r="AT78">
        <v>2.9064620606836749</v>
      </c>
      <c r="AU78">
        <v>110.33818990155642</v>
      </c>
      <c r="AV78">
        <v>66.950238903318521</v>
      </c>
      <c r="AW78">
        <v>17.734263673827392</v>
      </c>
      <c r="AX78">
        <v>13629.832976052057</v>
      </c>
      <c r="AY78">
        <v>53828.518027624348</v>
      </c>
      <c r="AZ78">
        <v>8193.7082550697614</v>
      </c>
      <c r="BA78">
        <v>643.09956866299626</v>
      </c>
      <c r="BB78">
        <v>2.9979201655734653</v>
      </c>
      <c r="BC78">
        <v>1.8308524282986285</v>
      </c>
      <c r="BD78">
        <v>47.096854925447666</v>
      </c>
      <c r="BE78">
        <v>4.11761555951069</v>
      </c>
      <c r="BF78">
        <v>13431.399181544863</v>
      </c>
      <c r="BG78">
        <v>49004.967447902527</v>
      </c>
      <c r="BH78">
        <v>7760.4262828548626</v>
      </c>
      <c r="BI78">
        <v>631.67707491033536</v>
      </c>
      <c r="BJ78">
        <v>2.9608425805218612</v>
      </c>
      <c r="BK78">
        <v>8.408411627420886</v>
      </c>
      <c r="BL78">
        <v>185.01364140162477</v>
      </c>
      <c r="BM78">
        <v>17.481663314503329</v>
      </c>
    </row>
    <row r="79" spans="1:65">
      <c r="A79">
        <f t="shared" si="1"/>
        <v>2073</v>
      </c>
      <c r="B79" s="1">
        <f>economy!Z119</f>
        <v>12953.519412570115</v>
      </c>
      <c r="C79" s="1">
        <f>economy!AA119</f>
        <v>41303.770782894353</v>
      </c>
      <c r="D79" s="1">
        <f>economy!AB119</f>
        <v>6985.1044995815892</v>
      </c>
      <c r="E79" s="1">
        <f>temperature!G229</f>
        <v>615.62455805696709</v>
      </c>
      <c r="F79" s="8">
        <f>temperature!I229</f>
        <v>2.9291398148024625</v>
      </c>
      <c r="G79">
        <f>economy!BE119</f>
        <v>35.164896852365011</v>
      </c>
      <c r="H79">
        <f>economy!BF119</f>
        <v>592.21843745538774</v>
      </c>
      <c r="I79">
        <f>economy!BG119</f>
        <v>63.696307683952071</v>
      </c>
      <c r="J79">
        <v>13773.842230467108</v>
      </c>
      <c r="K79">
        <v>59168.521308097486</v>
      </c>
      <c r="L79">
        <v>8637.4728626139677</v>
      </c>
      <c r="M79">
        <v>659.59211031652239</v>
      </c>
      <c r="N79">
        <v>3.0741625584335437</v>
      </c>
      <c r="O79">
        <v>0</v>
      </c>
      <c r="P79">
        <v>0</v>
      </c>
      <c r="Q79">
        <v>0</v>
      </c>
      <c r="R79">
        <v>13081.066259806958</v>
      </c>
      <c r="S79">
        <v>56192.543874201176</v>
      </c>
      <c r="T79">
        <v>8203.037110337822</v>
      </c>
      <c r="U79">
        <v>644.70134014059113</v>
      </c>
      <c r="V79">
        <v>3.0101447142124167</v>
      </c>
      <c r="W79">
        <v>27.969574553995223</v>
      </c>
      <c r="X79">
        <v>17.092111644249648</v>
      </c>
      <c r="Y79">
        <v>4.5088565451636704</v>
      </c>
      <c r="Z79">
        <v>12380.983779983437</v>
      </c>
      <c r="AA79">
        <v>53185.164960232592</v>
      </c>
      <c r="AB79">
        <v>7764.0174408739467</v>
      </c>
      <c r="AC79">
        <v>629.65815746132944</v>
      </c>
      <c r="AD79">
        <v>2.9442858115699622</v>
      </c>
      <c r="AE79">
        <v>111.77351549093255</v>
      </c>
      <c r="AF79">
        <v>68.304386480377929</v>
      </c>
      <c r="AG79">
        <v>18.018527651429203</v>
      </c>
      <c r="AH79">
        <v>13081.075073416858</v>
      </c>
      <c r="AI79">
        <v>56192.518920809409</v>
      </c>
      <c r="AJ79">
        <v>8203.0390191222505</v>
      </c>
      <c r="AK79">
        <v>644.72906899456211</v>
      </c>
      <c r="AL79">
        <v>3.0103927511960538</v>
      </c>
      <c r="AM79">
        <v>27.969591696957</v>
      </c>
      <c r="AN79">
        <v>17.092104781821732</v>
      </c>
      <c r="AO79">
        <v>4.5088574965679715</v>
      </c>
      <c r="AP79">
        <v>12381.017172055963</v>
      </c>
      <c r="AQ79">
        <v>53185.090740741893</v>
      </c>
      <c r="AR79">
        <v>7764.0251836094894</v>
      </c>
      <c r="AS79">
        <v>629.840012468449</v>
      </c>
      <c r="AT79">
        <v>2.945895870734069</v>
      </c>
      <c r="AU79">
        <v>111.77378972205653</v>
      </c>
      <c r="AV79">
        <v>68.30430030021725</v>
      </c>
      <c r="AW79">
        <v>18.01854394603555</v>
      </c>
      <c r="AX79">
        <v>13596.27947649632</v>
      </c>
      <c r="AY79">
        <v>54165.830462766877</v>
      </c>
      <c r="AZ79">
        <v>8219.4231977962772</v>
      </c>
      <c r="BA79">
        <v>648.35078958192594</v>
      </c>
      <c r="BB79">
        <v>3.0389725730363586</v>
      </c>
      <c r="BC79">
        <v>1.9623321144911798</v>
      </c>
      <c r="BD79">
        <v>51.005434279105572</v>
      </c>
      <c r="BE79">
        <v>4.4498128032444164</v>
      </c>
      <c r="BF79">
        <v>13392.720468908747</v>
      </c>
      <c r="BG79">
        <v>49174.527149287111</v>
      </c>
      <c r="BH79">
        <v>7771.6603428991393</v>
      </c>
      <c r="BI79">
        <v>636.40998190997652</v>
      </c>
      <c r="BJ79">
        <v>3.0001703199055689</v>
      </c>
      <c r="BK79">
        <v>9.0038523338777292</v>
      </c>
      <c r="BL79">
        <v>199.25728237991066</v>
      </c>
      <c r="BM79">
        <v>18.827485412701201</v>
      </c>
    </row>
    <row r="80" spans="1:65">
      <c r="A80">
        <f t="shared" si="1"/>
        <v>2074</v>
      </c>
      <c r="B80" s="1">
        <f>economy!Z120</f>
        <v>12902.670394511248</v>
      </c>
      <c r="C80" s="1">
        <f>economy!AA120</f>
        <v>41246.997279475851</v>
      </c>
      <c r="D80" s="1">
        <f>economy!AB120</f>
        <v>6972.0515183586313</v>
      </c>
      <c r="E80" s="1">
        <f>temperature!G230</f>
        <v>619.49422165377837</v>
      </c>
      <c r="F80" s="8">
        <f>temperature!I230</f>
        <v>2.9653257119500154</v>
      </c>
      <c r="G80">
        <f>economy!BE120</f>
        <v>37.559654980900589</v>
      </c>
      <c r="H80">
        <f>economy!BF120</f>
        <v>631.66873231562431</v>
      </c>
      <c r="I80">
        <f>economy!BG120</f>
        <v>68.132401618857543</v>
      </c>
      <c r="J80">
        <v>13742.910227325139</v>
      </c>
      <c r="K80">
        <v>59689.15616566829</v>
      </c>
      <c r="L80">
        <v>8675.9932026274728</v>
      </c>
      <c r="M80">
        <v>665.37527332121772</v>
      </c>
      <c r="N80">
        <v>3.116897782298238</v>
      </c>
      <c r="O80">
        <v>0</v>
      </c>
      <c r="P80">
        <v>0</v>
      </c>
      <c r="Q80">
        <v>0</v>
      </c>
      <c r="R80">
        <v>13051.689566352688</v>
      </c>
      <c r="S80">
        <v>56686.991222551951</v>
      </c>
      <c r="T80">
        <v>8239.6198142999801</v>
      </c>
      <c r="U80">
        <v>650.1704033934277</v>
      </c>
      <c r="V80">
        <v>3.0513023627443743</v>
      </c>
      <c r="W80">
        <v>28.329349572777257</v>
      </c>
      <c r="X80">
        <v>17.433726051918637</v>
      </c>
      <c r="Y80">
        <v>4.580052731538844</v>
      </c>
      <c r="Z80">
        <v>12353.177978789628</v>
      </c>
      <c r="AA80">
        <v>53653.146115442942</v>
      </c>
      <c r="AB80">
        <v>7798.6417210034751</v>
      </c>
      <c r="AC80">
        <v>634.80976821572028</v>
      </c>
      <c r="AD80">
        <v>2.9838006962365151</v>
      </c>
      <c r="AE80">
        <v>113.21125681347392</v>
      </c>
      <c r="AF80">
        <v>69.669559338545668</v>
      </c>
      <c r="AG80">
        <v>18.303044400119816</v>
      </c>
      <c r="AH80">
        <v>13051.697565924325</v>
      </c>
      <c r="AI80">
        <v>56686.968462907083</v>
      </c>
      <c r="AJ80">
        <v>8239.6215529247656</v>
      </c>
      <c r="AK80">
        <v>650.19792953764522</v>
      </c>
      <c r="AL80">
        <v>3.0515492535983961</v>
      </c>
      <c r="AM80">
        <v>28.329365370102277</v>
      </c>
      <c r="AN80">
        <v>17.433719722043207</v>
      </c>
      <c r="AO80">
        <v>4.58005360811066</v>
      </c>
      <c r="AP80">
        <v>12353.20828673751</v>
      </c>
      <c r="AQ80">
        <v>53653.07842086297</v>
      </c>
      <c r="AR80">
        <v>7798.648773510723</v>
      </c>
      <c r="AS80">
        <v>634.99025521703629</v>
      </c>
      <c r="AT80">
        <v>2.9854046814140922</v>
      </c>
      <c r="AU80">
        <v>113.21150951895778</v>
      </c>
      <c r="AV80">
        <v>69.669479846313081</v>
      </c>
      <c r="AW80">
        <v>18.303059413081858</v>
      </c>
      <c r="AX80">
        <v>13560.669561639286</v>
      </c>
      <c r="AY80">
        <v>54488.197352572497</v>
      </c>
      <c r="AZ80">
        <v>8242.8585895252327</v>
      </c>
      <c r="BA80">
        <v>653.59479757621443</v>
      </c>
      <c r="BB80">
        <v>3.0800361301404453</v>
      </c>
      <c r="BC80">
        <v>2.1024425488817333</v>
      </c>
      <c r="BD80">
        <v>55.204887586218376</v>
      </c>
      <c r="BE80">
        <v>4.8061559602584945</v>
      </c>
      <c r="BF80">
        <v>13351.91312142794</v>
      </c>
      <c r="BG80">
        <v>49326.158830160828</v>
      </c>
      <c r="BH80">
        <v>7780.3525533045467</v>
      </c>
      <c r="BI80">
        <v>641.11936960693856</v>
      </c>
      <c r="BJ80">
        <v>3.039457186840548</v>
      </c>
      <c r="BK80">
        <v>9.6375023471315711</v>
      </c>
      <c r="BL80">
        <v>214.4408020146376</v>
      </c>
      <c r="BM80">
        <v>20.263954682017513</v>
      </c>
    </row>
    <row r="81" spans="1:65">
      <c r="A81">
        <f t="shared" si="1"/>
        <v>2075</v>
      </c>
      <c r="B81" s="1">
        <f>economy!Z121</f>
        <v>12849.679318471377</v>
      </c>
      <c r="C81" s="1">
        <f>economy!AA121</f>
        <v>41172.482907528785</v>
      </c>
      <c r="D81" s="1">
        <f>economy!AB121</f>
        <v>6956.3748118992207</v>
      </c>
      <c r="E81" s="1">
        <f>temperature!G231</f>
        <v>623.319599891179</v>
      </c>
      <c r="F81" s="8">
        <f>temperature!I231</f>
        <v>3.001381283777512</v>
      </c>
      <c r="G81">
        <f>economy!BE121</f>
        <v>40.09948623815923</v>
      </c>
      <c r="H81">
        <f>economy!BF121</f>
        <v>673.17456470142065</v>
      </c>
      <c r="I81">
        <f>economy!BG121</f>
        <v>72.822699902164274</v>
      </c>
      <c r="J81">
        <v>13710.041954519227</v>
      </c>
      <c r="K81">
        <v>60200.315843332421</v>
      </c>
      <c r="L81">
        <v>8712.6279027089022</v>
      </c>
      <c r="M81">
        <v>671.16920318953601</v>
      </c>
      <c r="N81">
        <v>3.1596878529793262</v>
      </c>
      <c r="O81">
        <v>0</v>
      </c>
      <c r="P81">
        <v>0</v>
      </c>
      <c r="Q81">
        <v>0</v>
      </c>
      <c r="R81">
        <v>13020.474035170748</v>
      </c>
      <c r="S81">
        <v>57172.440068765492</v>
      </c>
      <c r="T81">
        <v>8274.4117364802605</v>
      </c>
      <c r="U81">
        <v>655.65005532792691</v>
      </c>
      <c r="V81">
        <v>3.0925208505113724</v>
      </c>
      <c r="W81">
        <v>28.689621630833106</v>
      </c>
      <c r="X81">
        <v>17.778088488518375</v>
      </c>
      <c r="Y81">
        <v>4.6513031688927873</v>
      </c>
      <c r="Z81">
        <v>12323.631878271979</v>
      </c>
      <c r="AA81">
        <v>54112.610668273432</v>
      </c>
      <c r="AB81">
        <v>7831.5711083014512</v>
      </c>
      <c r="AC81">
        <v>639.97178814751487</v>
      </c>
      <c r="AD81">
        <v>3.0233818758969204</v>
      </c>
      <c r="AE81">
        <v>114.65098516425954</v>
      </c>
      <c r="AF81">
        <v>71.045714277894703</v>
      </c>
      <c r="AG81">
        <v>18.58777802548045</v>
      </c>
      <c r="AH81">
        <v>13020.481295791391</v>
      </c>
      <c r="AI81">
        <v>57172.419310470767</v>
      </c>
      <c r="AJ81">
        <v>8274.4133201118366</v>
      </c>
      <c r="AK81">
        <v>655.67738336679326</v>
      </c>
      <c r="AL81">
        <v>3.0927665380994078</v>
      </c>
      <c r="AM81">
        <v>28.689636187950224</v>
      </c>
      <c r="AN81">
        <v>17.778082649997053</v>
      </c>
      <c r="AO81">
        <v>4.6513039765165445</v>
      </c>
      <c r="AP81">
        <v>12323.659386573225</v>
      </c>
      <c r="AQ81">
        <v>54112.548926355244</v>
      </c>
      <c r="AR81">
        <v>7831.5775321005303</v>
      </c>
      <c r="AS81">
        <v>640.15093885598776</v>
      </c>
      <c r="AT81">
        <v>3.024979352639813</v>
      </c>
      <c r="AU81">
        <v>114.6512180305873</v>
      </c>
      <c r="AV81">
        <v>71.045640956211273</v>
      </c>
      <c r="AW81">
        <v>18.587791857579123</v>
      </c>
      <c r="AX81">
        <v>13523.04970806128</v>
      </c>
      <c r="AY81">
        <v>54795.471984788244</v>
      </c>
      <c r="AZ81">
        <v>8264.0391153445307</v>
      </c>
      <c r="BA81">
        <v>658.82975490506351</v>
      </c>
      <c r="BB81">
        <v>3.1210993449658777</v>
      </c>
      <c r="BC81">
        <v>2.2516910877235907</v>
      </c>
      <c r="BD81">
        <v>59.713898596777142</v>
      </c>
      <c r="BE81">
        <v>5.1881901608264007</v>
      </c>
      <c r="BF81">
        <v>13309.024505494112</v>
      </c>
      <c r="BG81">
        <v>49459.804638890368</v>
      </c>
      <c r="BH81">
        <v>7786.5316134568648</v>
      </c>
      <c r="BI81">
        <v>645.80319313570362</v>
      </c>
      <c r="BJ81">
        <v>3.0786909129460471</v>
      </c>
      <c r="BK81">
        <v>10.311521354396595</v>
      </c>
      <c r="BL81">
        <v>230.6127675497851</v>
      </c>
      <c r="BM81">
        <v>21.79613978708921</v>
      </c>
    </row>
    <row r="82" spans="1:65">
      <c r="A82">
        <f t="shared" si="1"/>
        <v>2076</v>
      </c>
      <c r="B82" s="1">
        <f>economy!Z122</f>
        <v>12794.596692930556</v>
      </c>
      <c r="C82" s="1">
        <f>economy!AA122</f>
        <v>41080.468992360547</v>
      </c>
      <c r="D82" s="1">
        <f>economy!AB122</f>
        <v>6938.1233326570855</v>
      </c>
      <c r="E82" s="1">
        <f>temperature!G232</f>
        <v>627.09888947781235</v>
      </c>
      <c r="F82" s="8">
        <f>temperature!I232</f>
        <v>3.0372943179362881</v>
      </c>
      <c r="G82">
        <f>economy!BE122</f>
        <v>42.791865107459202</v>
      </c>
      <c r="H82">
        <f>economy!BF122</f>
        <v>716.79997513236367</v>
      </c>
      <c r="I82">
        <f>economy!BG122</f>
        <v>77.777614890810568</v>
      </c>
      <c r="J82">
        <v>13675.283261984396</v>
      </c>
      <c r="K82">
        <v>60701.922967844366</v>
      </c>
      <c r="L82">
        <v>8747.4050757615496</v>
      </c>
      <c r="M82">
        <v>676.97257101329023</v>
      </c>
      <c r="N82">
        <v>3.2025226521372789</v>
      </c>
      <c r="O82">
        <v>0</v>
      </c>
      <c r="P82">
        <v>0</v>
      </c>
      <c r="Q82">
        <v>0</v>
      </c>
      <c r="R82">
        <v>12987.463206068145</v>
      </c>
      <c r="S82">
        <v>57648.816921962272</v>
      </c>
      <c r="T82">
        <v>8307.4395743316327</v>
      </c>
      <c r="U82">
        <v>661.13902324042249</v>
      </c>
      <c r="V82">
        <v>3.1337905677834503</v>
      </c>
      <c r="W82">
        <v>29.050357964144577</v>
      </c>
      <c r="X82">
        <v>18.125164155830877</v>
      </c>
      <c r="Y82">
        <v>4.7226033811999013</v>
      </c>
      <c r="Z82">
        <v>12292.386676566746</v>
      </c>
      <c r="AA82">
        <v>54563.489034732549</v>
      </c>
      <c r="AB82">
        <v>7862.8308672285684</v>
      </c>
      <c r="AC82">
        <v>645.14300135383587</v>
      </c>
      <c r="AD82">
        <v>3.0630202846369383</v>
      </c>
      <c r="AE82">
        <v>116.09256955260059</v>
      </c>
      <c r="AF82">
        <v>72.432712215081594</v>
      </c>
      <c r="AG82">
        <v>18.872710634201162</v>
      </c>
      <c r="AH82">
        <v>12987.469795908382</v>
      </c>
      <c r="AI82">
        <v>57648.797989451792</v>
      </c>
      <c r="AJ82">
        <v>8307.4410167844926</v>
      </c>
      <c r="AK82">
        <v>661.16615758727869</v>
      </c>
      <c r="AL82">
        <v>3.1340349994287116</v>
      </c>
      <c r="AM82">
        <v>29.050371378238513</v>
      </c>
      <c r="AN82">
        <v>18.125158770641725</v>
      </c>
      <c r="AO82">
        <v>4.7226041252972166</v>
      </c>
      <c r="AP82">
        <v>12292.411643495208</v>
      </c>
      <c r="AQ82">
        <v>54563.43272328702</v>
      </c>
      <c r="AR82">
        <v>7862.8367183557048</v>
      </c>
      <c r="AS82">
        <v>645.32084617813916</v>
      </c>
      <c r="AT82">
        <v>3.0646108500848963</v>
      </c>
      <c r="AU82">
        <v>116.09278413438292</v>
      </c>
      <c r="AV82">
        <v>72.432644586458949</v>
      </c>
      <c r="AW82">
        <v>18.872723378291102</v>
      </c>
      <c r="AX82">
        <v>13483.46604087643</v>
      </c>
      <c r="AY82">
        <v>55087.515854292738</v>
      </c>
      <c r="AZ82">
        <v>8282.9896185813886</v>
      </c>
      <c r="BA82">
        <v>664.05383615806682</v>
      </c>
      <c r="BB82">
        <v>3.1621508776248883</v>
      </c>
      <c r="BC82">
        <v>2.4106110650483847</v>
      </c>
      <c r="BD82">
        <v>64.552105685026831</v>
      </c>
      <c r="BE82">
        <v>5.5975436702028194</v>
      </c>
      <c r="BF82">
        <v>13264.101698723507</v>
      </c>
      <c r="BG82">
        <v>49575.423027894336</v>
      </c>
      <c r="BH82">
        <v>7790.2268287124607</v>
      </c>
      <c r="BI82">
        <v>650.4594332235788</v>
      </c>
      <c r="BJ82">
        <v>3.1178593959135616</v>
      </c>
      <c r="BK82">
        <v>11.028171717238585</v>
      </c>
      <c r="BL82">
        <v>247.82319150590953</v>
      </c>
      <c r="BM82">
        <v>23.429314267052412</v>
      </c>
    </row>
    <row r="83" spans="1:65">
      <c r="A83">
        <f t="shared" si="1"/>
        <v>2077</v>
      </c>
      <c r="B83" s="1">
        <f>economy!Z123</f>
        <v>12737.472819451088</v>
      </c>
      <c r="C83" s="1">
        <f>economy!AA123</f>
        <v>40971.218135505267</v>
      </c>
      <c r="D83" s="1">
        <f>economy!AB123</f>
        <v>6917.3472581950509</v>
      </c>
      <c r="E83" s="1">
        <f>temperature!G233</f>
        <v>630.83034631087401</v>
      </c>
      <c r="F83" s="8">
        <f>temperature!I233</f>
        <v>3.0730528386635072</v>
      </c>
      <c r="G83">
        <f>economy!BE123</f>
        <v>45.644565270989972</v>
      </c>
      <c r="H83">
        <f>economy!BF123</f>
        <v>762.60814590942505</v>
      </c>
      <c r="I83">
        <f>economy!BG123</f>
        <v>83.007694861652681</v>
      </c>
      <c r="J83">
        <v>13638.679600996526</v>
      </c>
      <c r="K83">
        <v>61193.904830618267</v>
      </c>
      <c r="L83">
        <v>8780.3527949667459</v>
      </c>
      <c r="M83">
        <v>682.78406286179415</v>
      </c>
      <c r="N83">
        <v>3.2453922316172847</v>
      </c>
      <c r="O83">
        <v>0</v>
      </c>
      <c r="P83">
        <v>0</v>
      </c>
      <c r="Q83">
        <v>0</v>
      </c>
      <c r="R83">
        <v>12952.700240613794</v>
      </c>
      <c r="S83">
        <v>58116.052722113251</v>
      </c>
      <c r="T83">
        <v>8338.7299877131281</v>
      </c>
      <c r="U83">
        <v>666.6360491300178</v>
      </c>
      <c r="V83">
        <v>3.1751020473989122</v>
      </c>
      <c r="W83">
        <v>29.411525845193673</v>
      </c>
      <c r="X83">
        <v>18.474917647884091</v>
      </c>
      <c r="Y83">
        <v>4.7939489602122425</v>
      </c>
      <c r="Z83">
        <v>12259.483214866344</v>
      </c>
      <c r="AA83">
        <v>55005.715826837943</v>
      </c>
      <c r="AB83">
        <v>7892.4462270334552</v>
      </c>
      <c r="AC83">
        <v>650.32220635478461</v>
      </c>
      <c r="AD83">
        <v>3.1027069709551283</v>
      </c>
      <c r="AE83">
        <v>117.53587913815878</v>
      </c>
      <c r="AF83">
        <v>73.830411639638328</v>
      </c>
      <c r="AG83">
        <v>19.157824604300142</v>
      </c>
      <c r="AH83">
        <v>12952.706221563767</v>
      </c>
      <c r="AI83">
        <v>58116.035455183468</v>
      </c>
      <c r="AJ83">
        <v>8338.7313015703567</v>
      </c>
      <c r="AK83">
        <v>666.66299401761023</v>
      </c>
      <c r="AL83">
        <v>3.1753451746428976</v>
      </c>
      <c r="AM83">
        <v>29.411538205848331</v>
      </c>
      <c r="AN83">
        <v>18.474912680937617</v>
      </c>
      <c r="AO83">
        <v>4.7939496457783362</v>
      </c>
      <c r="AP83">
        <v>12259.505874901941</v>
      </c>
      <c r="AQ83">
        <v>55005.664469368574</v>
      </c>
      <c r="AR83">
        <v>7892.4515565299189</v>
      </c>
      <c r="AS83">
        <v>650.49877446826986</v>
      </c>
      <c r="AT83">
        <v>3.1042902521625533</v>
      </c>
      <c r="AU83">
        <v>117.53607686842344</v>
      </c>
      <c r="AV83">
        <v>73.83034926341432</v>
      </c>
      <c r="AW83">
        <v>19.157836345933401</v>
      </c>
      <c r="AX83">
        <v>13441.964325272778</v>
      </c>
      <c r="AY83">
        <v>55364.198810364695</v>
      </c>
      <c r="AZ83">
        <v>8299.73507403849</v>
      </c>
      <c r="BA83">
        <v>669.26522876561501</v>
      </c>
      <c r="BB83">
        <v>3.2031795458238248</v>
      </c>
      <c r="BC83">
        <v>2.5797628974394016</v>
      </c>
      <c r="BD83">
        <v>69.740131263590428</v>
      </c>
      <c r="BE83">
        <v>6.035931220985062</v>
      </c>
      <c r="BF83">
        <v>13217.191481730875</v>
      </c>
      <c r="BG83">
        <v>49672.988966252677</v>
      </c>
      <c r="BH83">
        <v>7791.4680930312261</v>
      </c>
      <c r="BI83">
        <v>655.08609752819098</v>
      </c>
      <c r="BJ83">
        <v>3.1569507066024629</v>
      </c>
      <c r="BK83">
        <v>11.789822178839936</v>
      </c>
      <c r="BL83">
        <v>266.12349407626169</v>
      </c>
      <c r="BM83">
        <v>25.168959042660124</v>
      </c>
    </row>
    <row r="84" spans="1:65">
      <c r="A84">
        <f t="shared" si="1"/>
        <v>2078</v>
      </c>
      <c r="B84" s="1">
        <f>economy!Z124</f>
        <v>12678.3577847824</v>
      </c>
      <c r="C84" s="1">
        <f>economy!AA124</f>
        <v>40845.013608923357</v>
      </c>
      <c r="D84" s="1">
        <f>economy!AB124</f>
        <v>6894.0979508113696</v>
      </c>
      <c r="E84" s="1">
        <f>temperature!G234</f>
        <v>634.51228699537126</v>
      </c>
      <c r="F84" s="8">
        <f>temperature!I234</f>
        <v>3.1086451149433025</v>
      </c>
      <c r="G84">
        <f>economy!BE124</f>
        <v>48.665666524505632</v>
      </c>
      <c r="H84">
        <f>economy!BF124</f>
        <v>810.66120675885088</v>
      </c>
      <c r="I84">
        <f>economy!BG124</f>
        <v>88.523605464781937</v>
      </c>
      <c r="J84">
        <v>13600.276016273918</v>
      </c>
      <c r="K84">
        <v>61676.193328503963</v>
      </c>
      <c r="L84">
        <v>8811.4990622619262</v>
      </c>
      <c r="M84">
        <v>688.60237984567584</v>
      </c>
      <c r="N84">
        <v>3.288286817843586</v>
      </c>
      <c r="O84">
        <v>0</v>
      </c>
      <c r="P84">
        <v>0</v>
      </c>
      <c r="Q84">
        <v>0</v>
      </c>
      <c r="R84">
        <v>12916.227914603429</v>
      </c>
      <c r="S84">
        <v>58574.082783723847</v>
      </c>
      <c r="T84">
        <v>8368.3095689417478</v>
      </c>
      <c r="U84">
        <v>672.13988973363564</v>
      </c>
      <c r="V84">
        <v>3.2164459701045112</v>
      </c>
      <c r="W84">
        <v>29.773092589274697</v>
      </c>
      <c r="X84">
        <v>18.827312958952174</v>
      </c>
      <c r="Y84">
        <v>4.8653355554005087</v>
      </c>
      <c r="Z84">
        <v>12224.961970190949</v>
      </c>
      <c r="AA84">
        <v>55439.229799114917</v>
      </c>
      <c r="AB84">
        <v>7920.4423533744284</v>
      </c>
      <c r="AC84">
        <v>655.50821609971081</v>
      </c>
      <c r="AD84">
        <v>3.1424331040208378</v>
      </c>
      <c r="AE84">
        <v>118.98078325582244</v>
      </c>
      <c r="AF84">
        <v>75.238668645819715</v>
      </c>
      <c r="AG84">
        <v>19.443102544888319</v>
      </c>
      <c r="AH84">
        <v>12916.233342850624</v>
      </c>
      <c r="AI84">
        <v>58574.06703619309</v>
      </c>
      <c r="AJ84">
        <v>8368.3107656648172</v>
      </c>
      <c r="AK84">
        <v>672.16664922395125</v>
      </c>
      <c r="AL84">
        <v>3.2166877484781176</v>
      </c>
      <c r="AM84">
        <v>29.773103979066406</v>
      </c>
      <c r="AN84">
        <v>18.827308377865968</v>
      </c>
      <c r="AO84">
        <v>4.8653361870377712</v>
      </c>
      <c r="AP84">
        <v>12224.982536208607</v>
      </c>
      <c r="AQ84">
        <v>55439.182960830527</v>
      </c>
      <c r="AR84">
        <v>7920.4472077319178</v>
      </c>
      <c r="AS84">
        <v>655.68353550542975</v>
      </c>
      <c r="AT84">
        <v>3.144008756368144</v>
      </c>
      <c r="AU84">
        <v>118.98096545550297</v>
      </c>
      <c r="AV84">
        <v>75.238611115328382</v>
      </c>
      <c r="AW84">
        <v>19.443113362889001</v>
      </c>
      <c r="AX84">
        <v>13398.589958795894</v>
      </c>
      <c r="AY84">
        <v>55625.399207918941</v>
      </c>
      <c r="AZ84">
        <v>8314.3005652422453</v>
      </c>
      <c r="BA84">
        <v>674.46213352726238</v>
      </c>
      <c r="BB84">
        <v>3.2441743298492018</v>
      </c>
      <c r="BC84">
        <v>2.759735223756111</v>
      </c>
      <c r="BD84">
        <v>75.299610564136913</v>
      </c>
      <c r="BE84">
        <v>6.5051573963678173</v>
      </c>
      <c r="BF84">
        <v>13168.340330576362</v>
      </c>
      <c r="BG84">
        <v>49752.494132182743</v>
      </c>
      <c r="BH84">
        <v>7790.2858749509296</v>
      </c>
      <c r="BI84">
        <v>659.68122199017625</v>
      </c>
      <c r="BJ84">
        <v>3.1959530955789126</v>
      </c>
      <c r="BK84">
        <v>12.59895163950511</v>
      </c>
      <c r="BL84">
        <v>285.56645842102995</v>
      </c>
      <c r="BM84">
        <v>27.020764492404066</v>
      </c>
    </row>
    <row r="85" spans="1:65">
      <c r="A85">
        <f t="shared" si="1"/>
        <v>2079</v>
      </c>
      <c r="B85" s="1">
        <f>economy!Z125</f>
        <v>12617.301453242739</v>
      </c>
      <c r="C85" s="1">
        <f>economy!AA125</f>
        <v>40702.158690601071</v>
      </c>
      <c r="D85" s="1">
        <f>economy!AB125</f>
        <v>6868.4279170577493</v>
      </c>
      <c r="E85" s="1">
        <f>temperature!G235</f>
        <v>638.14309027550951</v>
      </c>
      <c r="F85" s="8">
        <f>temperature!I235</f>
        <v>3.1440596680391288</v>
      </c>
      <c r="G85">
        <f>economy!BE125</f>
        <v>51.863561574144704</v>
      </c>
      <c r="H85">
        <f>economy!BF125</f>
        <v>861.02003972828038</v>
      </c>
      <c r="I85">
        <f>economy!BG125</f>
        <v>94.336109941904937</v>
      </c>
      <c r="J85">
        <v>13560.1171387716</v>
      </c>
      <c r="K85">
        <v>62148.724906993113</v>
      </c>
      <c r="L85">
        <v>8840.8717804082444</v>
      </c>
      <c r="M85">
        <v>694.42623817921651</v>
      </c>
      <c r="N85">
        <v>3.3311968156496978</v>
      </c>
      <c r="O85">
        <v>0</v>
      </c>
      <c r="P85">
        <v>0</v>
      </c>
      <c r="Q85">
        <v>0</v>
      </c>
      <c r="R85">
        <v>12878.088611185485</v>
      </c>
      <c r="S85">
        <v>59022.846741832953</v>
      </c>
      <c r="T85">
        <v>8396.204816254427</v>
      </c>
      <c r="U85">
        <v>677.64931656109684</v>
      </c>
      <c r="V85">
        <v>3.2578131693119308</v>
      </c>
      <c r="W85">
        <v>30.135025561349586</v>
      </c>
      <c r="X85">
        <v>19.182313492559253</v>
      </c>
      <c r="Y85">
        <v>4.9367588648180272</v>
      </c>
      <c r="Z85">
        <v>12188.863048794688</v>
      </c>
      <c r="AA85">
        <v>55863.973797302824</v>
      </c>
      <c r="AB85">
        <v>7946.8443231717083</v>
      </c>
      <c r="AC85">
        <v>660.69985797499919</v>
      </c>
      <c r="AD85">
        <v>3.1821899793317701</v>
      </c>
      <c r="AE85">
        <v>120.42715144277962</v>
      </c>
      <c r="AF85">
        <v>76.657336968471185</v>
      </c>
      <c r="AG85">
        <v>19.728527259625377</v>
      </c>
      <c r="AH85">
        <v>12878.093537739436</v>
      </c>
      <c r="AI85">
        <v>59022.832380317333</v>
      </c>
      <c r="AJ85">
        <v>8396.2059062832141</v>
      </c>
      <c r="AK85">
        <v>677.67589455460757</v>
      </c>
      <c r="AL85">
        <v>3.2580535581183128</v>
      </c>
      <c r="AM85">
        <v>30.135036056394167</v>
      </c>
      <c r="AN85">
        <v>19.182309267449913</v>
      </c>
      <c r="AO85">
        <v>4.9367594467669171</v>
      </c>
      <c r="AP85">
        <v>12188.881714052157</v>
      </c>
      <c r="AQ85">
        <v>55863.931081477087</v>
      </c>
      <c r="AR85">
        <v>7946.8487447380248</v>
      </c>
      <c r="AS85">
        <v>660.87395556701404</v>
      </c>
      <c r="AT85">
        <v>3.1837576850169431</v>
      </c>
      <c r="AU85">
        <v>120.42731932946589</v>
      </c>
      <c r="AV85">
        <v>76.657283908429321</v>
      </c>
      <c r="AW85">
        <v>19.728537226618929</v>
      </c>
      <c r="AX85">
        <v>13353.387964298769</v>
      </c>
      <c r="AY85">
        <v>55871.004061866515</v>
      </c>
      <c r="AZ85">
        <v>8326.7112653643926</v>
      </c>
      <c r="BA85">
        <v>679.64276515842209</v>
      </c>
      <c r="BB85">
        <v>3.2851243770134864</v>
      </c>
      <c r="BC85">
        <v>2.951146080306188</v>
      </c>
      <c r="BD85">
        <v>81.253219629867601</v>
      </c>
      <c r="BE85">
        <v>7.0071200583169357</v>
      </c>
      <c r="BF85">
        <v>13117.594409806154</v>
      </c>
      <c r="BG85">
        <v>49813.947083237275</v>
      </c>
      <c r="BH85">
        <v>7786.7112065020128</v>
      </c>
      <c r="BI85">
        <v>664.24287219847849</v>
      </c>
      <c r="BJ85">
        <v>3.2348549991316156</v>
      </c>
      <c r="BK85">
        <v>13.45815299807775</v>
      </c>
      <c r="BL85">
        <v>306.20617867431008</v>
      </c>
      <c r="BM85">
        <v>28.990632061316454</v>
      </c>
    </row>
    <row r="86" spans="1:65">
      <c r="A86">
        <f t="shared" si="1"/>
        <v>2080</v>
      </c>
      <c r="B86" s="1">
        <f>economy!Z126</f>
        <v>12554.353459317992</v>
      </c>
      <c r="C86" s="1">
        <f>economy!AA126</f>
        <v>40542.975943442987</v>
      </c>
      <c r="D86" s="1">
        <f>economy!AB126</f>
        <v>6840.3907667915</v>
      </c>
      <c r="E86" s="1">
        <f>temperature!G236</f>
        <v>641.72119837230309</v>
      </c>
      <c r="F86" s="8">
        <f>temperature!I236</f>
        <v>3.1792852784217058</v>
      </c>
      <c r="G86">
        <f>economy!BE126</f>
        <v>55.246962697623644</v>
      </c>
      <c r="H86">
        <f>economy!BF126</f>
        <v>913.74408443085997</v>
      </c>
      <c r="I86">
        <f>economy!BG126</f>
        <v>100.45604814930287</v>
      </c>
      <c r="J86">
        <v>13518.247179098702</v>
      </c>
      <c r="K86">
        <v>62611.440505489758</v>
      </c>
      <c r="L86">
        <v>8868.4987283412993</v>
      </c>
      <c r="M86">
        <v>700.25436924161727</v>
      </c>
      <c r="N86">
        <v>3.3741128115781769</v>
      </c>
      <c r="O86">
        <v>0</v>
      </c>
      <c r="P86">
        <v>0</v>
      </c>
      <c r="Q86">
        <v>0</v>
      </c>
      <c r="R86">
        <v>12838.324314581521</v>
      </c>
      <c r="S86">
        <v>59462.288499977134</v>
      </c>
      <c r="T86">
        <v>8422.4421103889181</v>
      </c>
      <c r="U86">
        <v>683.1631159305299</v>
      </c>
      <c r="V86">
        <v>3.2991946353039716</v>
      </c>
      <c r="W86">
        <v>30.497292183383156</v>
      </c>
      <c r="X86">
        <v>19.539882071434665</v>
      </c>
      <c r="Y86">
        <v>5.0082146268345964</v>
      </c>
      <c r="Z86">
        <v>12151.226180142456</v>
      </c>
      <c r="AA86">
        <v>56279.894708937863</v>
      </c>
      <c r="AB86">
        <v>7971.6771024143745</v>
      </c>
      <c r="AC86">
        <v>665.89597381357669</v>
      </c>
      <c r="AD86">
        <v>3.2219690238041236</v>
      </c>
      <c r="AE86">
        <v>121.87485346753424</v>
      </c>
      <c r="AF86">
        <v>78.086268022706591</v>
      </c>
      <c r="AG86">
        <v>20.014081713654491</v>
      </c>
      <c r="AH86">
        <v>12838.32878575032</v>
      </c>
      <c r="AI86">
        <v>59462.275402773274</v>
      </c>
      <c r="AJ86">
        <v>8422.4431032327993</v>
      </c>
      <c r="AK86">
        <v>683.18951617488233</v>
      </c>
      <c r="AL86">
        <v>3.2994335974125217</v>
      </c>
      <c r="AM86">
        <v>30.497301853840341</v>
      </c>
      <c r="AN86">
        <v>19.539878174725587</v>
      </c>
      <c r="AO86">
        <v>5.0082151630021148</v>
      </c>
      <c r="AP86">
        <v>12151.24312008559</v>
      </c>
      <c r="AQ86">
        <v>56279.855753585558</v>
      </c>
      <c r="AR86">
        <v>7971.6811297628565</v>
      </c>
      <c r="AS86">
        <v>666.0688754347766</v>
      </c>
      <c r="AT86">
        <v>3.2235284904103163</v>
      </c>
      <c r="AU86">
        <v>121.87500816354124</v>
      </c>
      <c r="AV86">
        <v>78.08621908680044</v>
      </c>
      <c r="AW86">
        <v>20.014090896555505</v>
      </c>
      <c r="AX86">
        <v>13306.40298348828</v>
      </c>
      <c r="AY86">
        <v>56100.909203755589</v>
      </c>
      <c r="AZ86">
        <v>8336.9924214987514</v>
      </c>
      <c r="BA86">
        <v>684.80535285561564</v>
      </c>
      <c r="BB86">
        <v>3.3260190055949397</v>
      </c>
      <c r="BC86">
        <v>3.1546441119346569</v>
      </c>
      <c r="BD86">
        <v>87.624702356839009</v>
      </c>
      <c r="BE86">
        <v>7.5438138140546886</v>
      </c>
      <c r="BF86">
        <v>13064.999566014854</v>
      </c>
      <c r="BG86">
        <v>49857.373402142417</v>
      </c>
      <c r="BH86">
        <v>7780.7756746816885</v>
      </c>
      <c r="BI86">
        <v>668.76914476540992</v>
      </c>
      <c r="BJ86">
        <v>3.2736450447963521</v>
      </c>
      <c r="BK86">
        <v>14.370137056716182</v>
      </c>
      <c r="BL86">
        <v>328.09800051376379</v>
      </c>
      <c r="BM86">
        <v>31.084675365960059</v>
      </c>
    </row>
    <row r="87" spans="1:65">
      <c r="A87">
        <f t="shared" si="1"/>
        <v>2081</v>
      </c>
      <c r="B87" s="1">
        <f>economy!Z127</f>
        <v>12489.563200426952</v>
      </c>
      <c r="C87" s="1">
        <f>economy!AA127</f>
        <v>40367.806439780026</v>
      </c>
      <c r="D87" s="1">
        <f>economy!AB127</f>
        <v>6810.041171442379</v>
      </c>
      <c r="E87" s="1">
        <f>temperature!G237</f>
        <v>645.2451182218108</v>
      </c>
      <c r="F87" s="8">
        <f>temperature!I237</f>
        <v>3.2143109921155202</v>
      </c>
      <c r="G87">
        <f>economy!BE127</f>
        <v>58.824908251614644</v>
      </c>
      <c r="H87">
        <f>economy!BF127</f>
        <v>968.89114475099723</v>
      </c>
      <c r="I87">
        <f>economy!BG127</f>
        <v>106.89431443393144</v>
      </c>
      <c r="J87">
        <v>13474.709921497384</v>
      </c>
      <c r="K87">
        <v>63064.285504303916</v>
      </c>
      <c r="L87">
        <v>8894.4075395190102</v>
      </c>
      <c r="M87">
        <v>706.08551963751279</v>
      </c>
      <c r="N87">
        <v>3.4170255766822706</v>
      </c>
      <c r="O87">
        <v>0</v>
      </c>
      <c r="P87">
        <v>0</v>
      </c>
      <c r="Q87">
        <v>0</v>
      </c>
      <c r="R87">
        <v>12796.976604342537</v>
      </c>
      <c r="S87">
        <v>59892.356179797061</v>
      </c>
      <c r="T87">
        <v>8447.0476940119133</v>
      </c>
      <c r="U87">
        <v>688.68008900433779</v>
      </c>
      <c r="V87">
        <v>3.3405815189225612</v>
      </c>
      <c r="W87">
        <v>30.859859942097529</v>
      </c>
      <c r="X87">
        <v>19.899980948368544</v>
      </c>
      <c r="Y87">
        <v>5.079698612688798</v>
      </c>
      <c r="Z87">
        <v>12112.090711401321</v>
      </c>
      <c r="AA87">
        <v>56686.943415503891</v>
      </c>
      <c r="AB87">
        <v>7994.9655266644959</v>
      </c>
      <c r="AC87">
        <v>671.0954199062769</v>
      </c>
      <c r="AD87">
        <v>3.2617618003270867</v>
      </c>
      <c r="AE87">
        <v>123.32375936062087</v>
      </c>
      <c r="AF87">
        <v>79.525310947193205</v>
      </c>
      <c r="AG87">
        <v>20.299749003810625</v>
      </c>
      <c r="AH87">
        <v>12796.980662165559</v>
      </c>
      <c r="AI87">
        <v>59892.344235861718</v>
      </c>
      <c r="AJ87">
        <v>8447.0485983326998</v>
      </c>
      <c r="AK87">
        <v>688.70631510252304</v>
      </c>
      <c r="AL87">
        <v>3.3408190205734236</v>
      </c>
      <c r="AM87">
        <v>30.859868852636126</v>
      </c>
      <c r="AN87">
        <v>19.899977354612478</v>
      </c>
      <c r="AO87">
        <v>5.0796991066747408</v>
      </c>
      <c r="AP87">
        <v>12112.106085303452</v>
      </c>
      <c r="AQ87">
        <v>56686.907890346745</v>
      </c>
      <c r="AR87">
        <v>7994.9691949305716</v>
      </c>
      <c r="AS87">
        <v>671.26715040290378</v>
      </c>
      <c r="AT87">
        <v>3.263312759462313</v>
      </c>
      <c r="AU87">
        <v>123.32390190042872</v>
      </c>
      <c r="AV87">
        <v>79.52526581584992</v>
      </c>
      <c r="AW87">
        <v>20.299757464272101</v>
      </c>
      <c r="AX87">
        <v>13257.67927100668</v>
      </c>
      <c r="AY87">
        <v>56315.019439852113</v>
      </c>
      <c r="AZ87">
        <v>8345.1693419947769</v>
      </c>
      <c r="BA87">
        <v>689.94814088036094</v>
      </c>
      <c r="BB87">
        <v>3.366847708304455</v>
      </c>
      <c r="BC87">
        <v>3.3709098194724869</v>
      </c>
      <c r="BD87">
        <v>94.43889641318674</v>
      </c>
      <c r="BE87">
        <v>8.1173335135952005</v>
      </c>
      <c r="BF87">
        <v>13010.601321866239</v>
      </c>
      <c r="BG87">
        <v>49882.815816280767</v>
      </c>
      <c r="BH87">
        <v>7772.5114151258867</v>
      </c>
      <c r="BI87">
        <v>673.25816870838139</v>
      </c>
      <c r="BJ87">
        <v>3.3123120564196302</v>
      </c>
      <c r="BK87">
        <v>15.337736486257425</v>
      </c>
      <c r="BL87">
        <v>351.29845418176882</v>
      </c>
      <c r="BM87">
        <v>33.309220759174373</v>
      </c>
    </row>
    <row r="88" spans="1:65">
      <c r="A88">
        <f t="shared" si="1"/>
        <v>2082</v>
      </c>
      <c r="B88" s="1">
        <f>economy!Z128</f>
        <v>12422.979829808368</v>
      </c>
      <c r="C88" s="1">
        <f>economy!AA128</f>
        <v>40177.008934212565</v>
      </c>
      <c r="D88" s="1">
        <f>economy!AB128</f>
        <v>6777.4348212111754</v>
      </c>
      <c r="E88" s="1">
        <f>temperature!G238</f>
        <v>648.71342260874781</v>
      </c>
      <c r="F88" s="8">
        <f>temperature!I238</f>
        <v>3.2491261264855114</v>
      </c>
      <c r="G88">
        <f>economy!BE128</f>
        <v>62.606769006667164</v>
      </c>
      <c r="H88">
        <f>economy!BF128</f>
        <v>1026.5171981321309</v>
      </c>
      <c r="I88">
        <f>economy!BG128</f>
        <v>113.66183442020755</v>
      </c>
      <c r="J88">
        <v>13429.548718327929</v>
      </c>
      <c r="K88">
        <v>63507.209673057179</v>
      </c>
      <c r="L88">
        <v>8918.6256829997455</v>
      </c>
      <c r="M88">
        <v>711.91845125698001</v>
      </c>
      <c r="N88">
        <v>3.4599260688604412</v>
      </c>
      <c r="O88">
        <v>0</v>
      </c>
      <c r="P88">
        <v>0</v>
      </c>
      <c r="Q88">
        <v>0</v>
      </c>
      <c r="R88">
        <v>12754.086650088377</v>
      </c>
      <c r="S88">
        <v>60313.002071988914</v>
      </c>
      <c r="T88">
        <v>8470.0476537409122</v>
      </c>
      <c r="U88">
        <v>694.19905182588343</v>
      </c>
      <c r="V88">
        <v>3.3819651347694188</v>
      </c>
      <c r="W88">
        <v>31.222696397089653</v>
      </c>
      <c r="X88">
        <v>20.262571817916843</v>
      </c>
      <c r="Y88">
        <v>5.151206619809428</v>
      </c>
      <c r="Z88">
        <v>12071.495602395795</v>
      </c>
      <c r="AA88">
        <v>57085.074745870494</v>
      </c>
      <c r="AB88">
        <v>8016.7342840185402</v>
      </c>
      <c r="AC88">
        <v>676.29706701513851</v>
      </c>
      <c r="AD88">
        <v>3.3015600118122146</v>
      </c>
      <c r="AE88">
        <v>124.77373944679151</v>
      </c>
      <c r="AF88">
        <v>80.974312650837604</v>
      </c>
      <c r="AG88">
        <v>20.585512331904443</v>
      </c>
      <c r="AH88">
        <v>12754.090332729244</v>
      </c>
      <c r="AI88">
        <v>60312.991180007783</v>
      </c>
      <c r="AJ88">
        <v>8470.0484774284578</v>
      </c>
      <c r="AK88">
        <v>694.225107243921</v>
      </c>
      <c r="AL88">
        <v>3.3822011453879774</v>
      </c>
      <c r="AM88">
        <v>31.222704607316405</v>
      </c>
      <c r="AN88">
        <v>20.262568503632057</v>
      </c>
      <c r="AO88">
        <v>5.1512070749305403</v>
      </c>
      <c r="AP88">
        <v>12071.509554846421</v>
      </c>
      <c r="AQ88">
        <v>57085.042349567026</v>
      </c>
      <c r="AR88">
        <v>8016.7376252062359</v>
      </c>
      <c r="AS88">
        <v>676.46765028821596</v>
      </c>
      <c r="AT88">
        <v>3.3031022178174188</v>
      </c>
      <c r="AU88">
        <v>124.77387078390619</v>
      </c>
      <c r="AV88">
        <v>80.974271029167525</v>
      </c>
      <c r="AW88">
        <v>20.58552012673178</v>
      </c>
      <c r="AX88">
        <v>13207.260688992725</v>
      </c>
      <c r="AY88">
        <v>56513.248709820597</v>
      </c>
      <c r="AZ88">
        <v>8351.2673865676861</v>
      </c>
      <c r="BA88">
        <v>695.06938916165518</v>
      </c>
      <c r="BB88">
        <v>3.4076001553109458</v>
      </c>
      <c r="BC88">
        <v>3.6006568439563122</v>
      </c>
      <c r="BD88">
        <v>101.72175785773527</v>
      </c>
      <c r="BE88">
        <v>8.729877770390452</v>
      </c>
      <c r="BF88">
        <v>12954.444870514872</v>
      </c>
      <c r="BG88">
        <v>49890.334288920574</v>
      </c>
      <c r="BH88">
        <v>7761.9511076358822</v>
      </c>
      <c r="BI88">
        <v>677.7081068349853</v>
      </c>
      <c r="BJ88">
        <v>3.3508450587902066</v>
      </c>
      <c r="BK88">
        <v>16.363909849173652</v>
      </c>
      <c r="BL88">
        <v>375.86517988883264</v>
      </c>
      <c r="BM88">
        <v>35.670807318420898</v>
      </c>
    </row>
    <row r="89" spans="1:65">
      <c r="A89">
        <f t="shared" si="1"/>
        <v>2083</v>
      </c>
      <c r="B89" s="1">
        <f>economy!Z129</f>
        <v>12354.652249492503</v>
      </c>
      <c r="C89" s="1">
        <f>economy!AA129</f>
        <v>39970.95898788896</v>
      </c>
      <c r="D89" s="1">
        <f>economy!AB129</f>
        <v>6742.6283809548513</v>
      </c>
      <c r="E89" s="1">
        <f>temperature!G239</f>
        <v>652.12475119062901</v>
      </c>
      <c r="F89" s="8">
        <f>temperature!I239</f>
        <v>3.2837202754843022</v>
      </c>
      <c r="G89">
        <f>economy!BE129</f>
        <v>66.602254290621786</v>
      </c>
      <c r="H89">
        <f>economy!BF129</f>
        <v>1086.6762085631051</v>
      </c>
      <c r="I89">
        <f>economy!BG129</f>
        <v>120.76954077399215</v>
      </c>
      <c r="J89">
        <v>13382.806485011221</v>
      </c>
      <c r="K89">
        <v>63940.167120209371</v>
      </c>
      <c r="L89">
        <v>8941.1804470030238</v>
      </c>
      <c r="M89">
        <v>717.75194133521677</v>
      </c>
      <c r="N89">
        <v>3.5028054347534332</v>
      </c>
      <c r="O89">
        <v>0</v>
      </c>
      <c r="P89">
        <v>0</v>
      </c>
      <c r="Q89">
        <v>0</v>
      </c>
      <c r="R89">
        <v>12709.695206683544</v>
      </c>
      <c r="S89">
        <v>60724.182588325231</v>
      </c>
      <c r="T89">
        <v>8491.4679045244793</v>
      </c>
      <c r="U89">
        <v>699.71883535699862</v>
      </c>
      <c r="V89">
        <v>3.4233369639489251</v>
      </c>
      <c r="W89">
        <v>31.585769189259711</v>
      </c>
      <c r="X89">
        <v>20.627615828906542</v>
      </c>
      <c r="Y89">
        <v>5.2227344658584114</v>
      </c>
      <c r="Z89">
        <v>12029.479420982147</v>
      </c>
      <c r="AA89">
        <v>57474.247430754127</v>
      </c>
      <c r="AB89">
        <v>8037.0079003028923</v>
      </c>
      <c r="AC89">
        <v>681.49980038866897</v>
      </c>
      <c r="AD89">
        <v>3.3413555047669994</v>
      </c>
      <c r="AE89">
        <v>126.22466437846428</v>
      </c>
      <c r="AF89">
        <v>82.433117862676738</v>
      </c>
      <c r="AG89">
        <v>20.871354980891709</v>
      </c>
      <c r="AH89">
        <v>12709.698548786939</v>
      </c>
      <c r="AI89">
        <v>60724.172655862742</v>
      </c>
      <c r="AJ89">
        <v>8491.4686547654637</v>
      </c>
      <c r="AK89">
        <v>699.74472343116224</v>
      </c>
      <c r="AL89">
        <v>3.423571455969741</v>
      </c>
      <c r="AM89">
        <v>31.585776754114825</v>
      </c>
      <c r="AN89">
        <v>20.627612772425472</v>
      </c>
      <c r="AO89">
        <v>5.2227348851706576</v>
      </c>
      <c r="AP89">
        <v>12029.492083238847</v>
      </c>
      <c r="AQ89">
        <v>57474.217888371044</v>
      </c>
      <c r="AR89">
        <v>8037.0109435639906</v>
      </c>
      <c r="AS89">
        <v>681.6692594425142</v>
      </c>
      <c r="AT89">
        <v>3.3428887334889814</v>
      </c>
      <c r="AU89">
        <v>126.22478539174311</v>
      </c>
      <c r="AV89">
        <v>82.433079478573447</v>
      </c>
      <c r="AW89">
        <v>20.871362162423956</v>
      </c>
      <c r="AX89">
        <v>13155.190702073518</v>
      </c>
      <c r="AY89">
        <v>56695.520245161628</v>
      </c>
      <c r="AZ89">
        <v>8355.3119589237303</v>
      </c>
      <c r="BA89">
        <v>700.16737391688048</v>
      </c>
      <c r="BB89">
        <v>3.4482661968554549</v>
      </c>
      <c r="BC89">
        <v>3.8446332879989122</v>
      </c>
      <c r="BD89">
        <v>109.50038427232617</v>
      </c>
      <c r="BE89">
        <v>9.3837524964545942</v>
      </c>
      <c r="BF89">
        <v>12896.575070378054</v>
      </c>
      <c r="BG89">
        <v>49880.006080394938</v>
      </c>
      <c r="BH89">
        <v>7749.1279732353942</v>
      </c>
      <c r="BI89">
        <v>682.11715712790249</v>
      </c>
      <c r="BJ89">
        <v>3.3892332818656308</v>
      </c>
      <c r="BK89">
        <v>17.451745676904228</v>
      </c>
      <c r="BL89">
        <v>401.85684557484603</v>
      </c>
      <c r="BM89">
        <v>38.176186222104754</v>
      </c>
    </row>
    <row r="90" spans="1:65">
      <c r="A90">
        <f t="shared" si="1"/>
        <v>2084</v>
      </c>
      <c r="B90" s="1">
        <f>economy!Z130</f>
        <v>12284.62910332532</v>
      </c>
      <c r="C90" s="1">
        <f>economy!AA130</f>
        <v>39750.048047673379</v>
      </c>
      <c r="D90" s="1">
        <f>economy!AB130</f>
        <v>6705.6794445490286</v>
      </c>
      <c r="E90" s="1">
        <f>temperature!G240</f>
        <v>655.47781140803954</v>
      </c>
      <c r="F90" s="8">
        <f>temperature!I240</f>
        <v>3.3180833143791464</v>
      </c>
      <c r="G90">
        <f>economy!BE130</f>
        <v>70.821417921052131</v>
      </c>
      <c r="H90">
        <f>economy!BF130</f>
        <v>1149.4199443651466</v>
      </c>
      <c r="I90">
        <f>economy!BG130</f>
        <v>128.2283480190215</v>
      </c>
      <c r="J90">
        <v>13334.525695385168</v>
      </c>
      <c r="K90">
        <v>64363.116243443292</v>
      </c>
      <c r="L90">
        <v>8962.0989247222042</v>
      </c>
      <c r="M90">
        <v>723.58478251201416</v>
      </c>
      <c r="N90">
        <v>3.5456550112322471</v>
      </c>
      <c r="O90">
        <v>0</v>
      </c>
      <c r="P90">
        <v>0</v>
      </c>
      <c r="Q90">
        <v>0</v>
      </c>
      <c r="R90">
        <v>12663.842609808127</v>
      </c>
      <c r="S90">
        <v>61125.858214494488</v>
      </c>
      <c r="T90">
        <v>8511.334176161894</v>
      </c>
      <c r="U90">
        <v>705.23828551636211</v>
      </c>
      <c r="V90">
        <v>3.464688656381484</v>
      </c>
      <c r="W90">
        <v>31.949046049500932</v>
      </c>
      <c r="X90">
        <v>20.995073597691665</v>
      </c>
      <c r="Y90">
        <v>5.2942779834495344</v>
      </c>
      <c r="Z90">
        <v>11986.08033880219</v>
      </c>
      <c r="AA90">
        <v>57854.424057966149</v>
      </c>
      <c r="AB90">
        <v>8055.8107262961512</v>
      </c>
      <c r="AC90">
        <v>686.70251977904991</v>
      </c>
      <c r="AD90">
        <v>3.3811402724207191</v>
      </c>
      <c r="AE90">
        <v>127.67640517023506</v>
      </c>
      <c r="AF90">
        <v>83.90156918477598</v>
      </c>
      <c r="AG90">
        <v>21.157260293745257</v>
      </c>
      <c r="AH90">
        <v>12663.84564282385</v>
      </c>
      <c r="AI90">
        <v>61125.849157217563</v>
      </c>
      <c r="AJ90">
        <v>8511.3348595025236</v>
      </c>
      <c r="AK90">
        <v>705.2640094599775</v>
      </c>
      <c r="AL90">
        <v>3.4649216050811948</v>
      </c>
      <c r="AM90">
        <v>31.949053019622568</v>
      </c>
      <c r="AN90">
        <v>20.995070779021297</v>
      </c>
      <c r="AO90">
        <v>5.2942783697686231</v>
      </c>
      <c r="AP90">
        <v>11986.091830018186</v>
      </c>
      <c r="AQ90">
        <v>57854.397118669833</v>
      </c>
      <c r="AR90">
        <v>8055.8134981844432</v>
      </c>
      <c r="AS90">
        <v>686.87087676704084</v>
      </c>
      <c r="AT90">
        <v>3.3826643200465929</v>
      </c>
      <c r="AU90">
        <v>127.67651666971939</v>
      </c>
      <c r="AV90">
        <v>83.901533787161966</v>
      </c>
      <c r="AW90">
        <v>21.157266910206566</v>
      </c>
      <c r="AX90">
        <v>13101.512372743673</v>
      </c>
      <c r="AY90">
        <v>56861.766726569069</v>
      </c>
      <c r="AZ90">
        <v>8357.3285016551654</v>
      </c>
      <c r="BA90">
        <v>705.24038829083872</v>
      </c>
      <c r="BB90">
        <v>3.4888358654828102</v>
      </c>
      <c r="BC90">
        <v>4.1036230746559719</v>
      </c>
      <c r="BD90">
        <v>117.80303621565673</v>
      </c>
      <c r="BE90">
        <v>10.081374442620611</v>
      </c>
      <c r="BF90">
        <v>12837.036440212873</v>
      </c>
      <c r="BG90">
        <v>49851.925777560005</v>
      </c>
      <c r="BH90">
        <v>7734.0757724512105</v>
      </c>
      <c r="BI90">
        <v>686.48355412591832</v>
      </c>
      <c r="BJ90">
        <v>3.4274661646194176</v>
      </c>
      <c r="BK90">
        <v>18.604466598123125</v>
      </c>
      <c r="BL90">
        <v>429.33305705136246</v>
      </c>
      <c r="BM90">
        <v>40.832319479033288</v>
      </c>
    </row>
    <row r="91" spans="1:65">
      <c r="A91">
        <f t="shared" si="1"/>
        <v>2085</v>
      </c>
      <c r="B91" s="1">
        <f>economy!Z131</f>
        <v>12212.958770019335</v>
      </c>
      <c r="C91" s="1">
        <f>economy!AA131</f>
        <v>39514.682483976489</v>
      </c>
      <c r="D91" s="1">
        <f>economy!AB131</f>
        <v>6666.6464875548827</v>
      </c>
      <c r="E91" s="1">
        <f>temperature!G241</f>
        <v>658.77137927711078</v>
      </c>
      <c r="F91" s="8">
        <f>temperature!I241</f>
        <v>3.3522054039766536</v>
      </c>
      <c r="G91">
        <f>economy!BE131</f>
        <v>75.274663906889714</v>
      </c>
      <c r="H91">
        <f>economy!BF131</f>
        <v>1214.7978018559029</v>
      </c>
      <c r="I91">
        <f>economy!BG131</f>
        <v>136.04912648956</v>
      </c>
      <c r="J91">
        <v>13284.74837743661</v>
      </c>
      <c r="K91">
        <v>64776.019680664693</v>
      </c>
      <c r="L91">
        <v>8981.4080021756781</v>
      </c>
      <c r="M91">
        <v>729.41578289108679</v>
      </c>
      <c r="N91">
        <v>3.588466326504097</v>
      </c>
      <c r="O91">
        <v>0</v>
      </c>
      <c r="P91">
        <v>0</v>
      </c>
      <c r="Q91">
        <v>0</v>
      </c>
      <c r="R91">
        <v>12616.56877188711</v>
      </c>
      <c r="S91">
        <v>61517.993463527862</v>
      </c>
      <c r="T91">
        <v>8529.6720017593452</v>
      </c>
      <c r="U91">
        <v>710.75626321875279</v>
      </c>
      <c r="V91">
        <v>3.5060120327144366</v>
      </c>
      <c r="W91">
        <v>32.312494807604857</v>
      </c>
      <c r="X91">
        <v>21.364905222112768</v>
      </c>
      <c r="Y91">
        <v>5.3658330154991845</v>
      </c>
      <c r="Z91">
        <v>11941.336127381233</v>
      </c>
      <c r="AA91">
        <v>58225.571028226426</v>
      </c>
      <c r="AB91">
        <v>8073.1669267859606</v>
      </c>
      <c r="AC91">
        <v>691.90413946122794</v>
      </c>
      <c r="AD91">
        <v>3.4209064574294681</v>
      </c>
      <c r="AE91">
        <v>129.1288332342672</v>
      </c>
      <c r="AF91">
        <v>85.379507147943258</v>
      </c>
      <c r="AG91">
        <v>21.443211654854469</v>
      </c>
      <c r="AH91">
        <v>12616.57152436425</v>
      </c>
      <c r="AI91">
        <v>61517.985204497752</v>
      </c>
      <c r="AJ91">
        <v>8529.6726241624619</v>
      </c>
      <c r="AK91">
        <v>710.78182612859496</v>
      </c>
      <c r="AL91">
        <v>3.5062434160531386</v>
      </c>
      <c r="AM91">
        <v>32.312501229665493</v>
      </c>
      <c r="AN91">
        <v>21.364902622805619</v>
      </c>
      <c r="AO91">
        <v>5.3658333714194466</v>
      </c>
      <c r="AP91">
        <v>11941.346555720118</v>
      </c>
      <c r="AQ91">
        <v>58225.546463175866</v>
      </c>
      <c r="AR91">
        <v>8073.1694514888695</v>
      </c>
      <c r="AS91">
        <v>692.07141572898308</v>
      </c>
      <c r="AT91">
        <v>3.422421139379499</v>
      </c>
      <c r="AU91">
        <v>129.12893596656048</v>
      </c>
      <c r="AV91">
        <v>85.379474505150327</v>
      </c>
      <c r="AW91">
        <v>21.443217750677682</v>
      </c>
      <c r="AX91">
        <v>13046.268357093224</v>
      </c>
      <c r="AY91">
        <v>57011.930439361102</v>
      </c>
      <c r="AZ91">
        <v>8357.342493176071</v>
      </c>
      <c r="BA91">
        <v>710.28674301250828</v>
      </c>
      <c r="BB91">
        <v>3.5292993779182988</v>
      </c>
      <c r="BC91">
        <v>4.3784473440977347</v>
      </c>
      <c r="BD91">
        <v>126.65915680043793</v>
      </c>
      <c r="BE91">
        <v>10.825274733858057</v>
      </c>
      <c r="BF91">
        <v>12775.87315445855</v>
      </c>
      <c r="BG91">
        <v>49806.205289988466</v>
      </c>
      <c r="BH91">
        <v>7716.8288045275822</v>
      </c>
      <c r="BI91">
        <v>690.80557029716101</v>
      </c>
      <c r="BJ91">
        <v>3.4655333585328996</v>
      </c>
      <c r="BK91">
        <v>19.825433514278973</v>
      </c>
      <c r="BL91">
        <v>458.35426059787346</v>
      </c>
      <c r="BM91">
        <v>43.646377977227118</v>
      </c>
    </row>
    <row r="92" spans="1:65">
      <c r="A92">
        <f t="shared" si="1"/>
        <v>2086</v>
      </c>
      <c r="B92" s="1">
        <f>economy!Z132</f>
        <v>12139.689356209632</v>
      </c>
      <c r="C92" s="1">
        <f>economy!AA132</f>
        <v>39265.282591312702</v>
      </c>
      <c r="D92" s="1">
        <f>economy!AB132</f>
        <v>6625.5888180523471</v>
      </c>
      <c r="E92" s="1">
        <f>temperature!G242</f>
        <v>662.00430006079819</v>
      </c>
      <c r="F92" s="8">
        <f>temperature!I242</f>
        <v>3.3860769943623477</v>
      </c>
      <c r="G92">
        <f>economy!BE132</f>
        <v>79.972751899006738</v>
      </c>
      <c r="H92">
        <f>economy!BF132</f>
        <v>1282.8566359312874</v>
      </c>
      <c r="I92">
        <f>economy!BG132</f>
        <v>144.24267551118271</v>
      </c>
      <c r="J92">
        <v>13233.516109374958</v>
      </c>
      <c r="K92">
        <v>65178.844261396865</v>
      </c>
      <c r="L92">
        <v>8999.1343478985273</v>
      </c>
      <c r="M92">
        <v>735.24376609928072</v>
      </c>
      <c r="N92">
        <v>3.6312311008621738</v>
      </c>
      <c r="O92">
        <v>0</v>
      </c>
      <c r="P92">
        <v>0</v>
      </c>
      <c r="Q92">
        <v>0</v>
      </c>
      <c r="R92">
        <v>12567.913178345647</v>
      </c>
      <c r="S92">
        <v>61900.556829605135</v>
      </c>
      <c r="T92">
        <v>8546.5067079346009</v>
      </c>
      <c r="U92">
        <v>716.27164441513969</v>
      </c>
      <c r="V92">
        <v>3.5472990858563369</v>
      </c>
      <c r="W92">
        <v>32.6760834013402</v>
      </c>
      <c r="X92">
        <v>21.737070296112542</v>
      </c>
      <c r="Y92">
        <v>5.4373954111672278</v>
      </c>
      <c r="Z92">
        <v>11895.284154539098</v>
      </c>
      <c r="AA92">
        <v>58587.658511344351</v>
      </c>
      <c r="AB92">
        <v>8089.1004712823315</v>
      </c>
      <c r="AC92">
        <v>697.10358825379421</v>
      </c>
      <c r="AD92">
        <v>3.4606463541860797</v>
      </c>
      <c r="AE92">
        <v>130.58182041638963</v>
      </c>
      <c r="AF92">
        <v>86.866770270071868</v>
      </c>
      <c r="AG92">
        <v>21.729192473784867</v>
      </c>
      <c r="AH92">
        <v>12567.915676199835</v>
      </c>
      <c r="AI92">
        <v>61900.549298630467</v>
      </c>
      <c r="AJ92">
        <v>8546.5072748316488</v>
      </c>
      <c r="AK92">
        <v>716.29704927745138</v>
      </c>
      <c r="AL92">
        <v>3.5475288843270198</v>
      </c>
      <c r="AM92">
        <v>32.676089318356503</v>
      </c>
      <c r="AN92">
        <v>21.737067899147583</v>
      </c>
      <c r="AO92">
        <v>5.4373957390790411</v>
      </c>
      <c r="AP92">
        <v>11895.293618187068</v>
      </c>
      <c r="AQ92">
        <v>58587.63611176781</v>
      </c>
      <c r="AR92">
        <v>8089.1027708318197</v>
      </c>
      <c r="AS92">
        <v>697.26980437991836</v>
      </c>
      <c r="AT92">
        <v>3.4621515040619313</v>
      </c>
      <c r="AU92">
        <v>130.58191506961538</v>
      </c>
      <c r="AV92">
        <v>86.866740168345601</v>
      </c>
      <c r="AW92">
        <v>21.729198089909701</v>
      </c>
      <c r="AX92">
        <v>12989.500900850386</v>
      </c>
      <c r="AY92">
        <v>57145.96342614475</v>
      </c>
      <c r="AZ92">
        <v>8355.3794464848143</v>
      </c>
      <c r="BA92">
        <v>715.30476706899583</v>
      </c>
      <c r="BB92">
        <v>3.5696471366155147</v>
      </c>
      <c r="BC92">
        <v>4.6699658883559181</v>
      </c>
      <c r="BD92">
        <v>136.09938919051268</v>
      </c>
      <c r="BE92">
        <v>11.618102388842349</v>
      </c>
      <c r="BF92">
        <v>12713.129038808669</v>
      </c>
      <c r="BG92">
        <v>49742.973811500764</v>
      </c>
      <c r="BH92">
        <v>7697.4219073012691</v>
      </c>
      <c r="BI92">
        <v>695.08151740053222</v>
      </c>
      <c r="BJ92">
        <v>3.5034247307543209</v>
      </c>
      <c r="BK92">
        <v>21.118149818523133</v>
      </c>
      <c r="BL92">
        <v>488.98163813688763</v>
      </c>
      <c r="BM92">
        <v>46.625738819633753</v>
      </c>
    </row>
    <row r="93" spans="1:65">
      <c r="A93">
        <f t="shared" si="1"/>
        <v>2087</v>
      </c>
      <c r="B93" s="1">
        <f>economy!Z133</f>
        <v>12064.868689498688</v>
      </c>
      <c r="C93" s="1">
        <f>economy!AA133</f>
        <v>39002.281555896436</v>
      </c>
      <c r="D93" s="1">
        <f>economy!AB133</f>
        <v>6582.5665255365311</v>
      </c>
      <c r="E93" s="1">
        <f>temperature!G243</f>
        <v>665.17548881609764</v>
      </c>
      <c r="F93" s="8">
        <f>temperature!I243</f>
        <v>3.4196888281711644</v>
      </c>
      <c r="G93">
        <f>economy!BE133</f>
        <v>84.926802369190085</v>
      </c>
      <c r="H93">
        <f>economy!BF133</f>
        <v>1353.6405985597412</v>
      </c>
      <c r="I93">
        <f>economy!BG133</f>
        <v>152.81969590934798</v>
      </c>
      <c r="J93">
        <v>13180.870016017781</v>
      </c>
      <c r="K93">
        <v>65571.560958370406</v>
      </c>
      <c r="L93">
        <v>9015.3044042920828</v>
      </c>
      <c r="M93">
        <v>741.06757134563861</v>
      </c>
      <c r="N93">
        <v>3.6739412471037989</v>
      </c>
      <c r="O93">
        <v>0</v>
      </c>
      <c r="P93">
        <v>0</v>
      </c>
      <c r="Q93">
        <v>0</v>
      </c>
      <c r="R93">
        <v>12517.914884162314</v>
      </c>
      <c r="S93">
        <v>62273.520742047913</v>
      </c>
      <c r="T93">
        <v>8561.8634065965762</v>
      </c>
      <c r="U93">
        <v>721.78332013353122</v>
      </c>
      <c r="V93">
        <v>3.5885419821592439</v>
      </c>
      <c r="W93">
        <v>33.039779885664252</v>
      </c>
      <c r="X93">
        <v>22.111527924961624</v>
      </c>
      <c r="Y93">
        <v>5.5089610223481209</v>
      </c>
      <c r="Z93">
        <v>11847.961381087205</v>
      </c>
      <c r="AA93">
        <v>58940.660402586676</v>
      </c>
      <c r="AB93">
        <v>8103.6351262229437</v>
      </c>
      <c r="AC93">
        <v>702.29980954152654</v>
      </c>
      <c r="AD93">
        <v>3.500352410759517</v>
      </c>
      <c r="AE93">
        <v>132.0352390327393</v>
      </c>
      <c r="AF93">
        <v>88.363195116925851</v>
      </c>
      <c r="AG93">
        <v>22.015186171237783</v>
      </c>
      <c r="AH93">
        <v>12517.917150918262</v>
      </c>
      <c r="AI93">
        <v>62273.513875094599</v>
      </c>
      <c r="AJ93">
        <v>8561.8639229349974</v>
      </c>
      <c r="AK93">
        <v>721.80856982968999</v>
      </c>
      <c r="AL93">
        <v>3.5887701786448574</v>
      </c>
      <c r="AM93">
        <v>33.039785337282922</v>
      </c>
      <c r="AN93">
        <v>22.111525714634386</v>
      </c>
      <c r="AO93">
        <v>5.5089613244539528</v>
      </c>
      <c r="AP93">
        <v>11847.969969172129</v>
      </c>
      <c r="AQ93">
        <v>58940.639978025938</v>
      </c>
      <c r="AR93">
        <v>8103.6372206876404</v>
      </c>
      <c r="AS93">
        <v>702.4649853760626</v>
      </c>
      <c r="AT93">
        <v>3.5018478793450845</v>
      </c>
      <c r="AU93">
        <v>132.03532624111321</v>
      </c>
      <c r="AV93">
        <v>88.363167359045278</v>
      </c>
      <c r="AW93">
        <v>22.015191345385578</v>
      </c>
      <c r="AX93">
        <v>12931.251835709636</v>
      </c>
      <c r="AY93">
        <v>57263.827635870068</v>
      </c>
      <c r="AZ93">
        <v>8351.4649095533096</v>
      </c>
      <c r="BA93">
        <v>720.29280839605326</v>
      </c>
      <c r="BB93">
        <v>3.6098697310002508</v>
      </c>
      <c r="BC93">
        <v>4.9790786243759424</v>
      </c>
      <c r="BD93">
        <v>146.15559181020444</v>
      </c>
      <c r="BE93">
        <v>12.462627812219923</v>
      </c>
      <c r="BF93">
        <v>12648.847565982656</v>
      </c>
      <c r="BG93">
        <v>49662.377745791702</v>
      </c>
      <c r="BH93">
        <v>7675.8904574804537</v>
      </c>
      <c r="BI93">
        <v>699.30974783117108</v>
      </c>
      <c r="BJ93">
        <v>3.5411303669462479</v>
      </c>
      <c r="BK93">
        <v>22.486265653923226</v>
      </c>
      <c r="BL93">
        <v>521.27699516599796</v>
      </c>
      <c r="BM93">
        <v>49.777981915921721</v>
      </c>
    </row>
    <row r="94" spans="1:65">
      <c r="A94">
        <f t="shared" si="1"/>
        <v>2088</v>
      </c>
      <c r="B94" s="1">
        <f>economy!Z134</f>
        <v>11988.544311476893</v>
      </c>
      <c r="C94" s="1">
        <f>economy!AA134</f>
        <v>38726.124394804523</v>
      </c>
      <c r="D94" s="1">
        <f>economy!AB134</f>
        <v>6537.6404278069012</v>
      </c>
      <c r="E94" s="1">
        <f>temperature!G244</f>
        <v>668.28393081490935</v>
      </c>
      <c r="F94" s="8">
        <f>temperature!I244</f>
        <v>3.4530319434041554</v>
      </c>
      <c r="G94">
        <f>economy!BE134</f>
        <v>90.148301496589994</v>
      </c>
      <c r="H94">
        <f>economy!BF134</f>
        <v>1427.1909861281447</v>
      </c>
      <c r="I94">
        <f>economy!BG134</f>
        <v>161.79076195258435</v>
      </c>
      <c r="J94">
        <v>13126.850765462195</v>
      </c>
      <c r="K94">
        <v>65954.144839127272</v>
      </c>
      <c r="L94">
        <v>9029.944380462417</v>
      </c>
      <c r="M94">
        <v>746.88605348026226</v>
      </c>
      <c r="N94">
        <v>3.7165888706403587</v>
      </c>
      <c r="O94">
        <v>0</v>
      </c>
      <c r="P94">
        <v>0</v>
      </c>
      <c r="Q94">
        <v>0</v>
      </c>
      <c r="R94">
        <v>12466.612510694829</v>
      </c>
      <c r="S94">
        <v>62636.861519329512</v>
      </c>
      <c r="T94">
        <v>8575.7669881395541</v>
      </c>
      <c r="U94">
        <v>727.29019652048214</v>
      </c>
      <c r="V94">
        <v>3.6297330622724902</v>
      </c>
      <c r="W94">
        <v>33.403552442031092</v>
      </c>
      <c r="X94">
        <v>22.488236741050052</v>
      </c>
      <c r="Y94">
        <v>5.5805257006738787</v>
      </c>
      <c r="Z94">
        <v>11799.404357787344</v>
      </c>
      <c r="AA94">
        <v>59284.554279067794</v>
      </c>
      <c r="AB94">
        <v>8116.7944485186244</v>
      </c>
      <c r="AC94">
        <v>707.49176129944135</v>
      </c>
      <c r="AD94">
        <v>3.5400172304871678</v>
      </c>
      <c r="AE94">
        <v>133.48896190680395</v>
      </c>
      <c r="AF94">
        <v>89.868616365190931</v>
      </c>
      <c r="AG94">
        <v>22.301176167057204</v>
      </c>
      <c r="AH94">
        <v>12466.614567706643</v>
      </c>
      <c r="AI94">
        <v>62636.855257981966</v>
      </c>
      <c r="AJ94">
        <v>8575.767458425913</v>
      </c>
      <c r="AK94">
        <v>727.31529383233362</v>
      </c>
      <c r="AL94">
        <v>3.6299596419102484</v>
      </c>
      <c r="AM94">
        <v>33.403557464792321</v>
      </c>
      <c r="AN94">
        <v>22.488234702871043</v>
      </c>
      <c r="AO94">
        <v>5.5805259790030508</v>
      </c>
      <c r="AP94">
        <v>11799.412151213361</v>
      </c>
      <c r="AQ94">
        <v>59284.535655775879</v>
      </c>
      <c r="AR94">
        <v>8116.7963561788083</v>
      </c>
      <c r="AS94">
        <v>707.6559160001633</v>
      </c>
      <c r="AT94">
        <v>3.5415028847993386</v>
      </c>
      <c r="AU94">
        <v>133.48904225484856</v>
      </c>
      <c r="AV94">
        <v>89.868590769193673</v>
      </c>
      <c r="AW94">
        <v>22.301180933983982</v>
      </c>
      <c r="AX94">
        <v>12871.562575918329</v>
      </c>
      <c r="AY94">
        <v>57365.495068429103</v>
      </c>
      <c r="AZ94">
        <v>8345.6244671567438</v>
      </c>
      <c r="BA94">
        <v>725.24923458442072</v>
      </c>
      <c r="BB94">
        <v>3.6499579384340368</v>
      </c>
      <c r="BC94">
        <v>5.3067271055607153</v>
      </c>
      <c r="BD94">
        <v>156.86085105472688</v>
      </c>
      <c r="BE94">
        <v>13.361746247263797</v>
      </c>
      <c r="BF94">
        <v>12583.071851669294</v>
      </c>
      <c r="BG94">
        <v>49564.580595074687</v>
      </c>
      <c r="BH94">
        <v>7652.2703710862706</v>
      </c>
      <c r="BI94">
        <v>703.48865594569088</v>
      </c>
      <c r="BJ94">
        <v>3.578640573840949</v>
      </c>
      <c r="BK94">
        <v>23.933582206638985</v>
      </c>
      <c r="BL94">
        <v>555.30264167947178</v>
      </c>
      <c r="BM94">
        <v>53.1108858014478</v>
      </c>
    </row>
    <row r="95" spans="1:65">
      <c r="A95">
        <f t="shared" si="1"/>
        <v>2089</v>
      </c>
      <c r="B95" s="1">
        <f>economy!Z135</f>
        <v>11910.763470710172</v>
      </c>
      <c r="C95" s="1">
        <f>economy!AA135</f>
        <v>38437.26687140228</v>
      </c>
      <c r="D95" s="1">
        <f>economy!AB135</f>
        <v>6490.8720158116066</v>
      </c>
      <c r="E95" s="1">
        <f>temperature!G245</f>
        <v>671.32868183684286</v>
      </c>
      <c r="F95" s="8">
        <f>temperature!I245</f>
        <v>3.4860976758059072</v>
      </c>
      <c r="G95">
        <f>economy!BE135</f>
        <v>95.64910574042996</v>
      </c>
      <c r="H95">
        <f>economy!BF135</f>
        <v>1503.5460965143318</v>
      </c>
      <c r="I95">
        <f>economy!BG135</f>
        <v>171.16629284373766</v>
      </c>
      <c r="J95">
        <v>13071.498566019487</v>
      </c>
      <c r="K95">
        <v>66326.575017477648</v>
      </c>
      <c r="L95">
        <v>9043.0802463922046</v>
      </c>
      <c r="M95">
        <v>752.69808305288439</v>
      </c>
      <c r="N95">
        <v>3.759166269321248</v>
      </c>
      <c r="O95">
        <v>0</v>
      </c>
      <c r="P95">
        <v>0</v>
      </c>
      <c r="Q95">
        <v>0</v>
      </c>
      <c r="R95">
        <v>12414.044242757123</v>
      </c>
      <c r="S95">
        <v>62990.559322947745</v>
      </c>
      <c r="T95">
        <v>8588.2421159039877</v>
      </c>
      <c r="U95">
        <v>732.79119488312153</v>
      </c>
      <c r="V95">
        <v>3.6708648416902729</v>
      </c>
      <c r="W95">
        <v>33.767369387761427</v>
      </c>
      <c r="X95">
        <v>22.867154920200324</v>
      </c>
      <c r="Y95">
        <v>5.6520852949927907</v>
      </c>
      <c r="Z95">
        <v>11749.649222551692</v>
      </c>
      <c r="AA95">
        <v>59619.321356017907</v>
      </c>
      <c r="AB95">
        <v>8128.6017802988017</v>
      </c>
      <c r="AC95">
        <v>712.67841611818255</v>
      </c>
      <c r="AD95">
        <v>3.5796335732423969</v>
      </c>
      <c r="AE95">
        <v>134.94286240672233</v>
      </c>
      <c r="AF95">
        <v>91.382866867614254</v>
      </c>
      <c r="AG95">
        <v>22.587145870139025</v>
      </c>
      <c r="AH95">
        <v>12414.046109408289</v>
      </c>
      <c r="AI95">
        <v>62990.553613916971</v>
      </c>
      <c r="AJ95">
        <v>8588.2425442432595</v>
      </c>
      <c r="AK95">
        <v>732.81614249800327</v>
      </c>
      <c r="AL95">
        <v>3.6710897917428271</v>
      </c>
      <c r="AM95">
        <v>33.767374015341879</v>
      </c>
      <c r="AN95">
        <v>22.867153040801458</v>
      </c>
      <c r="AO95">
        <v>5.6520855514151043</v>
      </c>
      <c r="AP95">
        <v>11749.656294756962</v>
      </c>
      <c r="AQ95">
        <v>59619.304375496271</v>
      </c>
      <c r="AR95">
        <v>8128.6035178057946</v>
      </c>
      <c r="AS95">
        <v>712.8415681848528</v>
      </c>
      <c r="AT95">
        <v>3.5811092956292128</v>
      </c>
      <c r="AU95">
        <v>134.94293643315333</v>
      </c>
      <c r="AV95">
        <v>91.38284326562011</v>
      </c>
      <c r="AW95">
        <v>22.587150261868672</v>
      </c>
      <c r="AX95">
        <v>12810.474115099752</v>
      </c>
      <c r="AY95">
        <v>57450.947913957913</v>
      </c>
      <c r="AZ95">
        <v>8337.8837439691597</v>
      </c>
      <c r="BA95">
        <v>730.17243360115469</v>
      </c>
      <c r="BB95">
        <v>3.6899027249196927</v>
      </c>
      <c r="BC95">
        <v>5.6538960719491467</v>
      </c>
      <c r="BD95">
        <v>168.24949128812293</v>
      </c>
      <c r="BE95">
        <v>14.318481175859912</v>
      </c>
      <c r="BF95">
        <v>12515.844650618885</v>
      </c>
      <c r="BG95">
        <v>49449.762810846769</v>
      </c>
      <c r="BH95">
        <v>7626.5981038309392</v>
      </c>
      <c r="BI95">
        <v>707.61667936285653</v>
      </c>
      <c r="BJ95">
        <v>3.6159458815220038</v>
      </c>
      <c r="BK95">
        <v>25.464056029523572</v>
      </c>
      <c r="BL95">
        <v>591.1212663670284</v>
      </c>
      <c r="BM95">
        <v>56.632422656707554</v>
      </c>
    </row>
    <row r="96" spans="1:65">
      <c r="A96">
        <f t="shared" si="1"/>
        <v>2090</v>
      </c>
      <c r="B96" s="1">
        <f>economy!Z136</f>
        <v>11831.573115688532</v>
      </c>
      <c r="C96" s="1">
        <f>economy!AA136</f>
        <v>38136.174391861226</v>
      </c>
      <c r="D96" s="1">
        <f>economy!AB136</f>
        <v>6442.3233964402598</v>
      </c>
      <c r="E96" s="1">
        <f>temperature!G246</f>
        <v>674.30886833285945</v>
      </c>
      <c r="F96" s="8">
        <f>temperature!I246</f>
        <v>3.5188776608164929</v>
      </c>
      <c r="G96">
        <f>economy!BE136</f>
        <v>101.44144607745558</v>
      </c>
      <c r="H96">
        <f>economy!BF136</f>
        <v>1582.7410966889356</v>
      </c>
      <c r="I96">
        <f>economy!BG136</f>
        <v>180.95652387863788</v>
      </c>
      <c r="J96">
        <v>13014.853163392901</v>
      </c>
      <c r="K96">
        <v>66688.834604666205</v>
      </c>
      <c r="L96">
        <v>9054.7377283031055</v>
      </c>
      <c r="M96">
        <v>758.50254637103262</v>
      </c>
      <c r="N96">
        <v>3.8016659329929094</v>
      </c>
      <c r="O96">
        <v>0</v>
      </c>
      <c r="P96">
        <v>0</v>
      </c>
      <c r="Q96">
        <v>0</v>
      </c>
      <c r="R96">
        <v>12360.24782592838</v>
      </c>
      <c r="S96">
        <v>63334.598111023377</v>
      </c>
      <c r="T96">
        <v>8599.3132217683506</v>
      </c>
      <c r="U96">
        <v>738.28525173155003</v>
      </c>
      <c r="V96">
        <v>3.7119300110143056</v>
      </c>
      <c r="W96">
        <v>34.131199185442583</v>
      </c>
      <c r="X96">
        <v>23.248240198459108</v>
      </c>
      <c r="Y96">
        <v>5.7236356492891725</v>
      </c>
      <c r="Z96">
        <v>11698.731697865456</v>
      </c>
      <c r="AA96">
        <v>59944.946442797707</v>
      </c>
      <c r="AB96">
        <v>8139.080244728566</v>
      </c>
      <c r="AC96">
        <v>717.858761230548</v>
      </c>
      <c r="AD96">
        <v>3.619194356398638</v>
      </c>
      <c r="AE96">
        <v>136.39681448271739</v>
      </c>
      <c r="AF96">
        <v>92.905777720060215</v>
      </c>
      <c r="AG96">
        <v>22.873078670104007</v>
      </c>
      <c r="AH96">
        <v>12360.2495198134</v>
      </c>
      <c r="AI96">
        <v>63334.592905698424</v>
      </c>
      <c r="AJ96">
        <v>8599.3136118997245</v>
      </c>
      <c r="AK96">
        <v>738.31005224702142</v>
      </c>
      <c r="AL96">
        <v>3.7121533207474333</v>
      </c>
      <c r="AM96">
        <v>34.131203448879333</v>
      </c>
      <c r="AN96">
        <v>23.248238465507111</v>
      </c>
      <c r="AO96">
        <v>5.723635885527445</v>
      </c>
      <c r="AP96">
        <v>11698.738115510225</v>
      </c>
      <c r="AQ96">
        <v>59944.930960461425</v>
      </c>
      <c r="AR96">
        <v>8139.0818272498909</v>
      </c>
      <c r="AS96">
        <v>718.02092853726003</v>
      </c>
      <c r="AT96">
        <v>3.6206600436824679</v>
      </c>
      <c r="AU96">
        <v>136.39688268402608</v>
      </c>
      <c r="AV96">
        <v>92.905755957184851</v>
      </c>
      <c r="AW96">
        <v>22.873082716143049</v>
      </c>
      <c r="AX96">
        <v>12748.027023292147</v>
      </c>
      <c r="AY96">
        <v>57520.178685998806</v>
      </c>
      <c r="AZ96">
        <v>8328.268408763046</v>
      </c>
      <c r="BA96">
        <v>735.06081452500121</v>
      </c>
      <c r="BB96">
        <v>3.7296952455700718</v>
      </c>
      <c r="BC96">
        <v>6.0216150391246117</v>
      </c>
      <c r="BD96">
        <v>180.35708191394025</v>
      </c>
      <c r="BE96">
        <v>15.335987652019481</v>
      </c>
      <c r="BF96">
        <v>12447.208352863805</v>
      </c>
      <c r="BG96">
        <v>49318.121606061322</v>
      </c>
      <c r="BH96">
        <v>7598.9106512219896</v>
      </c>
      <c r="BI96">
        <v>711.69230023530565</v>
      </c>
      <c r="BJ96">
        <v>3.6530370454490577</v>
      </c>
      <c r="BK96">
        <v>27.081803391399998</v>
      </c>
      <c r="BL96">
        <v>628.79580443250893</v>
      </c>
      <c r="BM96">
        <v>60.350752503102598</v>
      </c>
    </row>
    <row r="97" spans="1:65">
      <c r="A97">
        <f t="shared" si="1"/>
        <v>2091</v>
      </c>
      <c r="B97" s="1">
        <f>economy!Z137</f>
        <v>11751.019887732946</v>
      </c>
      <c r="C97" s="1">
        <f>economy!AA137</f>
        <v>37823.320887678863</v>
      </c>
      <c r="D97" s="1">
        <f>economy!AB137</f>
        <v>6392.0572332878191</v>
      </c>
      <c r="E97" s="1">
        <f>temperature!G247</f>
        <v>677.22368745924678</v>
      </c>
      <c r="F97" s="8">
        <f>temperature!I247</f>
        <v>3.5513638351111925</v>
      </c>
      <c r="G97">
        <f>economy!BE137</f>
        <v>107.53793188234269</v>
      </c>
      <c r="H97">
        <f>economy!BF137</f>
        <v>1664.8079015695312</v>
      </c>
      <c r="I97">
        <f>economy!BG137</f>
        <v>191.17147739668587</v>
      </c>
      <c r="J97">
        <v>12956.953838081667</v>
      </c>
      <c r="K97">
        <v>67040.910660117719</v>
      </c>
      <c r="L97">
        <v>9064.9423050770401</v>
      </c>
      <c r="M97">
        <v>764.29834555764796</v>
      </c>
      <c r="N97">
        <v>3.8440805428129754</v>
      </c>
      <c r="O97">
        <v>0</v>
      </c>
      <c r="P97">
        <v>0</v>
      </c>
      <c r="Q97">
        <v>0</v>
      </c>
      <c r="R97">
        <v>12305.260564077898</v>
      </c>
      <c r="S97">
        <v>63668.965591501881</v>
      </c>
      <c r="T97">
        <v>8609.0045027469805</v>
      </c>
      <c r="U97">
        <v>743.77131882142817</v>
      </c>
      <c r="V97">
        <v>3.7529214359517069</v>
      </c>
      <c r="W97">
        <v>34.495010452328856</v>
      </c>
      <c r="X97">
        <v>23.631449889326404</v>
      </c>
      <c r="Y97">
        <v>5.7951726010113767</v>
      </c>
      <c r="Z97">
        <v>11646.687088416642</v>
      </c>
      <c r="AA97">
        <v>60261.417898543237</v>
      </c>
      <c r="AB97">
        <v>8148.2527427787809</v>
      </c>
      <c r="AC97">
        <v>723.03179853894972</v>
      </c>
      <c r="AD97">
        <v>3.6586926555102695</v>
      </c>
      <c r="AE97">
        <v>137.85069270453988</v>
      </c>
      <c r="AF97">
        <v>94.437178330319085</v>
      </c>
      <c r="AG97">
        <v>23.158957930603215</v>
      </c>
      <c r="AH97">
        <v>12305.262101167173</v>
      </c>
      <c r="AI97">
        <v>63668.960845540001</v>
      </c>
      <c r="AJ97">
        <v>8609.0048580764415</v>
      </c>
      <c r="AK97">
        <v>743.79597474972797</v>
      </c>
      <c r="AL97">
        <v>3.7531430965181856</v>
      </c>
      <c r="AM97">
        <v>34.495014380225925</v>
      </c>
      <c r="AN97">
        <v>23.631448291443011</v>
      </c>
      <c r="AO97">
        <v>5.7951728186530076</v>
      </c>
      <c r="AP97">
        <v>11646.692912007937</v>
      </c>
      <c r="AQ97">
        <v>60261.403782502646</v>
      </c>
      <c r="AR97">
        <v>8148.2541841303864</v>
      </c>
      <c r="AS97">
        <v>723.19299836466553</v>
      </c>
      <c r="AT97">
        <v>3.6601482181737399</v>
      </c>
      <c r="AU97">
        <v>137.85075553829662</v>
      </c>
      <c r="AV97">
        <v>94.437158263671193</v>
      </c>
      <c r="AW97">
        <v>23.158961658138786</v>
      </c>
      <c r="AX97">
        <v>12684.261444186715</v>
      </c>
      <c r="AY97">
        <v>57573.190347681644</v>
      </c>
      <c r="AZ97">
        <v>8316.8041795609752</v>
      </c>
      <c r="BA97">
        <v>739.91280829477842</v>
      </c>
      <c r="BB97">
        <v>3.7693268448599957</v>
      </c>
      <c r="BC97">
        <v>6.4109599259006949</v>
      </c>
      <c r="BD97">
        <v>193.22044130382338</v>
      </c>
      <c r="BE97">
        <v>16.417555554368601</v>
      </c>
      <c r="BF97">
        <v>12377.204980050121</v>
      </c>
      <c r="BG97">
        <v>49169.870728189999</v>
      </c>
      <c r="BH97">
        <v>7569.2455481959951</v>
      </c>
      <c r="BI97">
        <v>715.71404648790212</v>
      </c>
      <c r="BJ97">
        <v>3.6899050482413407</v>
      </c>
      <c r="BK97">
        <v>28.791104647050179</v>
      </c>
      <c r="BL97">
        <v>668.38929942966365</v>
      </c>
      <c r="BM97">
        <v>64.274216553664914</v>
      </c>
    </row>
    <row r="98" spans="1:65">
      <c r="A98">
        <f t="shared" si="1"/>
        <v>2092</v>
      </c>
      <c r="B98" s="1">
        <f>economy!Z138</f>
        <v>11669.150113859829</v>
      </c>
      <c r="C98" s="1">
        <f>economy!AA138</f>
        <v>37499.187689162653</v>
      </c>
      <c r="D98" s="1">
        <f>economy!AB138</f>
        <v>6340.136685440928</v>
      </c>
      <c r="E98" s="1">
        <f>temperature!G248</f>
        <v>680.0724069820393</v>
      </c>
      <c r="F98" s="8">
        <f>temperature!I248</f>
        <v>3.5835484377406925</v>
      </c>
      <c r="G98">
        <f>economy!BE138</f>
        <v>113.95155442902657</v>
      </c>
      <c r="H98">
        <f>economy!BF138</f>
        <v>1749.7750647652547</v>
      </c>
      <c r="I98">
        <f>economy!BG138</f>
        <v>201.82093365223227</v>
      </c>
      <c r="J98">
        <v>12897.839402996256</v>
      </c>
      <c r="K98">
        <v>67382.794141653198</v>
      </c>
      <c r="L98">
        <v>9073.7192056159529</v>
      </c>
      <c r="M98">
        <v>770.08439860799649</v>
      </c>
      <c r="N98">
        <v>3.8864029703384531</v>
      </c>
      <c r="O98">
        <v>0</v>
      </c>
      <c r="P98">
        <v>0</v>
      </c>
      <c r="Q98">
        <v>0</v>
      </c>
      <c r="R98">
        <v>12249.119317091483</v>
      </c>
      <c r="S98">
        <v>63993.653174853425</v>
      </c>
      <c r="T98">
        <v>8617.3399184795107</v>
      </c>
      <c r="U98">
        <v>749.24836319656742</v>
      </c>
      <c r="V98">
        <v>3.7938321570672704</v>
      </c>
      <c r="W98">
        <v>34.85877196971542</v>
      </c>
      <c r="X98">
        <v>24.016740901381397</v>
      </c>
      <c r="Y98">
        <v>5.8666919797769328</v>
      </c>
      <c r="Z98">
        <v>11593.550278918983</v>
      </c>
      <c r="AA98">
        <v>60568.727587341666</v>
      </c>
      <c r="AB98">
        <v>8156.1419508409508</v>
      </c>
      <c r="AC98">
        <v>728.196544643582</v>
      </c>
      <c r="AD98">
        <v>3.6981217047295329</v>
      </c>
      <c r="AE98">
        <v>139.30437229881645</v>
      </c>
      <c r="AF98">
        <v>95.976896488503286</v>
      </c>
      <c r="AG98">
        <v>23.4447669841317</v>
      </c>
      <c r="AH98">
        <v>12249.120711881029</v>
      </c>
      <c r="AI98">
        <v>63993.648847806369</v>
      </c>
      <c r="AJ98">
        <v>8617.3402421095452</v>
      </c>
      <c r="AK98">
        <v>749.27287696881194</v>
      </c>
      <c r="AL98">
        <v>3.7940521613966216</v>
      </c>
      <c r="AM98">
        <v>34.858775588434064</v>
      </c>
      <c r="AN98">
        <v>24.016739428069648</v>
      </c>
      <c r="AO98">
        <v>5.8666921802845309</v>
      </c>
      <c r="AP98">
        <v>11593.555563377869</v>
      </c>
      <c r="AQ98">
        <v>60568.714717290364</v>
      </c>
      <c r="AR98">
        <v>8156.1432636076715</v>
      </c>
      <c r="AS98">
        <v>728.35679370096886</v>
      </c>
      <c r="AT98">
        <v>3.6995670661420652</v>
      </c>
      <c r="AU98">
        <v>139.30443018671573</v>
      </c>
      <c r="AV98">
        <v>95.976877986259282</v>
      </c>
      <c r="AW98">
        <v>23.444770418213853</v>
      </c>
      <c r="AX98">
        <v>12619.21709254953</v>
      </c>
      <c r="AY98">
        <v>57609.996430089981</v>
      </c>
      <c r="AZ98">
        <v>8303.5168295980984</v>
      </c>
      <c r="BA98">
        <v>744.72686846963734</v>
      </c>
      <c r="BB98">
        <v>3.8087890566802565</v>
      </c>
      <c r="BC98">
        <v>6.8230547207809504</v>
      </c>
      <c r="BD98">
        <v>206.87763737054956</v>
      </c>
      <c r="BE98">
        <v>17.566612742341007</v>
      </c>
      <c r="BF98">
        <v>12305.876181865515</v>
      </c>
      <c r="BG98">
        <v>49005.240192863188</v>
      </c>
      <c r="BH98">
        <v>7537.6408681002458</v>
      </c>
      <c r="BI98">
        <v>719.68049301830035</v>
      </c>
      <c r="BJ98">
        <v>3.7265411012343379</v>
      </c>
      <c r="BK98">
        <v>30.59640862274841</v>
      </c>
      <c r="BL98">
        <v>709.96475956595657</v>
      </c>
      <c r="BM98">
        <v>68.411329700498825</v>
      </c>
    </row>
    <row r="99" spans="1:65">
      <c r="A99">
        <f t="shared" si="1"/>
        <v>2093</v>
      </c>
      <c r="B99" s="1">
        <f>economy!Z139</f>
        <v>11586.00979960537</v>
      </c>
      <c r="C99" s="1">
        <f>economy!AA139</f>
        <v>37164.262394832411</v>
      </c>
      <c r="D99" s="1">
        <f>economy!AB139</f>
        <v>6286.625344364269</v>
      </c>
      <c r="E99" s="1">
        <f>temperature!G249</f>
        <v>682.85436505259213</v>
      </c>
      <c r="F99" s="8">
        <f>temperature!I249</f>
        <v>3.6154240108840288</v>
      </c>
      <c r="G99">
        <f>economy!BE139</f>
        <v>120.69568999071889</v>
      </c>
      <c r="H99">
        <f>economy!BF139</f>
        <v>1837.6676817590812</v>
      </c>
      <c r="I99">
        <f>economy!BG139</f>
        <v>212.9144017390885</v>
      </c>
      <c r="J99">
        <v>12837.548201272333</v>
      </c>
      <c r="K99">
        <v>67714.479855076788</v>
      </c>
      <c r="L99">
        <v>9081.0934070298699</v>
      </c>
      <c r="M99">
        <v>775.85963944570426</v>
      </c>
      <c r="N99">
        <v>3.9286262764058799</v>
      </c>
      <c r="O99">
        <v>0</v>
      </c>
      <c r="P99">
        <v>0</v>
      </c>
      <c r="Q99">
        <v>0</v>
      </c>
      <c r="R99">
        <v>12191.86049878736</v>
      </c>
      <c r="S99">
        <v>64308.655926177918</v>
      </c>
      <c r="T99">
        <v>8624.343189507179</v>
      </c>
      <c r="U99">
        <v>754.71536723131976</v>
      </c>
      <c r="V99">
        <v>3.8346553893082671</v>
      </c>
      <c r="W99">
        <v>35.222452692259949</v>
      </c>
      <c r="X99">
        <v>24.404069756265578</v>
      </c>
      <c r="Y99">
        <v>5.9381896064251647</v>
      </c>
      <c r="Z99">
        <v>11539.355732116674</v>
      </c>
      <c r="AA99">
        <v>60866.870832848355</v>
      </c>
      <c r="AB99">
        <v>8162.7703190876864</v>
      </c>
      <c r="AC99">
        <v>733.35203087106652</v>
      </c>
      <c r="AD99">
        <v>3.7374748969777665</v>
      </c>
      <c r="AE99">
        <v>140.75772918619791</v>
      </c>
      <c r="AF99">
        <v>97.524758438875452</v>
      </c>
      <c r="AG99">
        <v>23.730489128231742</v>
      </c>
      <c r="AH99">
        <v>12191.861764434727</v>
      </c>
      <c r="AI99">
        <v>64308.651981150637</v>
      </c>
      <c r="AJ99">
        <v>8624.3434842638071</v>
      </c>
      <c r="AK99">
        <v>754.73974120146079</v>
      </c>
      <c r="AL99">
        <v>3.8348737320020732</v>
      </c>
      <c r="AM99">
        <v>35.222456026094285</v>
      </c>
      <c r="AN99">
        <v>24.404068397841755</v>
      </c>
      <c r="AO99">
        <v>5.9381897911463728</v>
      </c>
      <c r="AP99">
        <v>11539.360527293245</v>
      </c>
      <c r="AQ99">
        <v>60866.859099048481</v>
      </c>
      <c r="AR99">
        <v>8162.7715147329191</v>
      </c>
      <c r="AS99">
        <v>733.51134533373238</v>
      </c>
      <c r="AT99">
        <v>3.7389099926606959</v>
      </c>
      <c r="AU99">
        <v>140.75778251686586</v>
      </c>
      <c r="AV99">
        <v>97.524741379424583</v>
      </c>
      <c r="AW99">
        <v>23.730492291941431</v>
      </c>
      <c r="AX99">
        <v>12552.933251814711</v>
      </c>
      <c r="AY99">
        <v>57630.621141979413</v>
      </c>
      <c r="AZ99">
        <v>8288.432193963632</v>
      </c>
      <c r="BA99">
        <v>749.50147199998275</v>
      </c>
      <c r="BB99">
        <v>3.8480736042114638</v>
      </c>
      <c r="BC99">
        <v>7.2590731871377079</v>
      </c>
      <c r="BD99">
        <v>221.36798457474836</v>
      </c>
      <c r="BE99">
        <v>18.786728100089579</v>
      </c>
      <c r="BF99">
        <v>12233.263232551357</v>
      </c>
      <c r="BG99">
        <v>48824.475977983064</v>
      </c>
      <c r="BH99">
        <v>7504.1352208545577</v>
      </c>
      <c r="BI99">
        <v>723.59026285532491</v>
      </c>
      <c r="BJ99">
        <v>3.7629366458227844</v>
      </c>
      <c r="BK99">
        <v>32.502337011965686</v>
      </c>
      <c r="BL99">
        <v>753.58500897707131</v>
      </c>
      <c r="BM99">
        <v>72.770772124095444</v>
      </c>
    </row>
    <row r="100" spans="1:65">
      <c r="A100">
        <f t="shared" si="1"/>
        <v>2094</v>
      </c>
      <c r="B100" s="1">
        <f>economy!Z140</f>
        <v>11501.644621812984</v>
      </c>
      <c r="C100" s="1">
        <f>economy!AA140</f>
        <v>36819.037741659165</v>
      </c>
      <c r="D100" s="1">
        <f>economy!AB140</f>
        <v>6231.5871689892483</v>
      </c>
      <c r="E100" s="1">
        <f>temperature!G250</f>
        <v>685.5689698556173</v>
      </c>
      <c r="F100" s="8">
        <f>temperature!I250</f>
        <v>3.6469834002261683</v>
      </c>
      <c r="G100">
        <f>economy!BE140</f>
        <v>127.78410251616371</v>
      </c>
      <c r="H100">
        <f>economy!BF140</f>
        <v>1928.5073059807603</v>
      </c>
      <c r="I100">
        <f>economy!BG140</f>
        <v>224.46109070300926</v>
      </c>
      <c r="J100">
        <v>12776.118104272433</v>
      </c>
      <c r="K100">
        <v>68035.966403051658</v>
      </c>
      <c r="L100">
        <v>9087.0896335522557</v>
      </c>
      <c r="M100">
        <v>781.62301797772488</v>
      </c>
      <c r="N100">
        <v>3.9707437098203959</v>
      </c>
      <c r="O100">
        <v>0</v>
      </c>
      <c r="P100">
        <v>0</v>
      </c>
      <c r="Q100">
        <v>0</v>
      </c>
      <c r="R100">
        <v>12133.520075011038</v>
      </c>
      <c r="S100">
        <v>64613.972516635447</v>
      </c>
      <c r="T100">
        <v>8630.0377962401708</v>
      </c>
      <c r="U100">
        <v>760.17132867255395</v>
      </c>
      <c r="V100">
        <v>3.8753845213189688</v>
      </c>
      <c r="W100">
        <v>35.586021757229389</v>
      </c>
      <c r="X100">
        <v>24.793392606984995</v>
      </c>
      <c r="Y100">
        <v>6.0096612923895512</v>
      </c>
      <c r="Z100">
        <v>11484.137486960524</v>
      </c>
      <c r="AA100">
        <v>61155.846372270265</v>
      </c>
      <c r="AB100">
        <v>8168.1600704879129</v>
      </c>
      <c r="AC100">
        <v>738.49730330333557</v>
      </c>
      <c r="AD100">
        <v>3.7767457838883058</v>
      </c>
      <c r="AE100">
        <v>142.21064001821554</v>
      </c>
      <c r="AF100">
        <v>99.080588952953548</v>
      </c>
      <c r="AG100">
        <v>24.016107622974534</v>
      </c>
      <c r="AH100">
        <v>12133.521223458767</v>
      </c>
      <c r="AI100">
        <v>64613.968919974708</v>
      </c>
      <c r="AJ100">
        <v>8630.0380646975827</v>
      </c>
      <c r="AK100">
        <v>760.19556512110944</v>
      </c>
      <c r="AL100">
        <v>3.8756011985514824</v>
      </c>
      <c r="AM100">
        <v>35.586024828568078</v>
      </c>
      <c r="AN100">
        <v>24.793391354515826</v>
      </c>
      <c r="AO100">
        <v>6.0096614625660774</v>
      </c>
      <c r="AP100">
        <v>11484.141838101497</v>
      </c>
      <c r="AQ100">
        <v>61155.835674626156</v>
      </c>
      <c r="AR100">
        <v>8168.1611594535461</v>
      </c>
      <c r="AS100">
        <v>738.65569883155615</v>
      </c>
      <c r="AT100">
        <v>3.7781705608166645</v>
      </c>
      <c r="AU100">
        <v>142.21068914979799</v>
      </c>
      <c r="AV100">
        <v>99.080573224109713</v>
      </c>
      <c r="AW100">
        <v>24.016110537578424</v>
      </c>
      <c r="AX100">
        <v>12485.448771837766</v>
      </c>
      <c r="AY100">
        <v>57635.099470024325</v>
      </c>
      <c r="AZ100">
        <v>8271.5761767980057</v>
      </c>
      <c r="BA100">
        <v>754.23512000774667</v>
      </c>
      <c r="BB100">
        <v>3.8871723996344492</v>
      </c>
      <c r="BC100">
        <v>7.7202406070008527</v>
      </c>
      <c r="BD100">
        <v>236.7320371587958</v>
      </c>
      <c r="BE100">
        <v>20.081614451444359</v>
      </c>
      <c r="BF100">
        <v>12159.40702748864</v>
      </c>
      <c r="BG100">
        <v>48627.839678419368</v>
      </c>
      <c r="BH100">
        <v>7468.7677501393564</v>
      </c>
      <c r="BI100">
        <v>727.4420282708254</v>
      </c>
      <c r="BJ100">
        <v>3.7990833546020455</v>
      </c>
      <c r="BK100">
        <v>34.513688775668136</v>
      </c>
      <c r="BL100">
        <v>799.31253452444059</v>
      </c>
      <c r="BM100">
        <v>77.361380013346249</v>
      </c>
    </row>
    <row r="101" spans="1:65">
      <c r="A101">
        <f t="shared" si="1"/>
        <v>2095</v>
      </c>
      <c r="B101" s="1">
        <f>economy!Z141</f>
        <v>11416.099921389554</v>
      </c>
      <c r="C101" s="1">
        <f>economy!AA141</f>
        <v>36464.010480978752</v>
      </c>
      <c r="D101" s="1">
        <f>economy!AB141</f>
        <v>6175.0864191311439</v>
      </c>
      <c r="E101" s="1">
        <f>temperature!G251</f>
        <v>688.21569913156816</v>
      </c>
      <c r="F101" s="8">
        <f>temperature!I251</f>
        <v>3.6782197549718214</v>
      </c>
      <c r="G101">
        <f>economy!BE141</f>
        <v>135.23094585955943</v>
      </c>
      <c r="H101">
        <f>economy!BF141</f>
        <v>2022.3118781268599</v>
      </c>
      <c r="I101">
        <f>economy!BG141</f>
        <v>236.4698809786567</v>
      </c>
      <c r="J101">
        <v>12713.586509766203</v>
      </c>
      <c r="K101">
        <v>68347.256133193587</v>
      </c>
      <c r="L101">
        <v>9091.7323560911318</v>
      </c>
      <c r="M101">
        <v>787.37350014804656</v>
      </c>
      <c r="N101">
        <v>4.01274870586973</v>
      </c>
      <c r="O101">
        <v>0</v>
      </c>
      <c r="P101">
        <v>0</v>
      </c>
      <c r="Q101">
        <v>0</v>
      </c>
      <c r="R101">
        <v>12074.133561900506</v>
      </c>
      <c r="S101">
        <v>64909.605174135904</v>
      </c>
      <c r="T101">
        <v>8634.4469785288984</v>
      </c>
      <c r="U101">
        <v>765.61526068099738</v>
      </c>
      <c r="V101">
        <v>3.9160131145611667</v>
      </c>
      <c r="W101">
        <v>35.94944849365006</v>
      </c>
      <c r="X101">
        <v>25.184665256494267</v>
      </c>
      <c r="Y101">
        <v>6.0811028393632931</v>
      </c>
      <c r="Z101">
        <v>11427.929156947213</v>
      </c>
      <c r="AA101">
        <v>61435.656309651691</v>
      </c>
      <c r="AB101">
        <v>8172.3332003943406</v>
      </c>
      <c r="AC101">
        <v>743.63142280651164</v>
      </c>
      <c r="AD101">
        <v>3.8159280755375056</v>
      </c>
      <c r="AE101">
        <v>143.66298221375934</v>
      </c>
      <c r="AF101">
        <v>100.64421140374616</v>
      </c>
      <c r="AG101">
        <v>24.301605689614576</v>
      </c>
      <c r="AH101">
        <v>12074.134603988146</v>
      </c>
      <c r="AI101">
        <v>64909.601895146203</v>
      </c>
      <c r="AJ101">
        <v>8634.4472230318934</v>
      </c>
      <c r="AK101">
        <v>765.63936181856764</v>
      </c>
      <c r="AL101">
        <v>3.916228123984947</v>
      </c>
      <c r="AM101">
        <v>35.949451323125508</v>
      </c>
      <c r="AN101">
        <v>25.184664101739003</v>
      </c>
      <c r="AO101">
        <v>6.0811029961392427</v>
      </c>
      <c r="AP101">
        <v>11427.933105120457</v>
      </c>
      <c r="AQ101">
        <v>61435.64655686506</v>
      </c>
      <c r="AR101">
        <v>8172.3341921917836</v>
      </c>
      <c r="AS101">
        <v>743.78891457153463</v>
      </c>
      <c r="AT101">
        <v>3.8173424914766394</v>
      </c>
      <c r="AU101">
        <v>143.66302747630775</v>
      </c>
      <c r="AV101">
        <v>100.64419690201954</v>
      </c>
      <c r="AW101">
        <v>24.301608374707605</v>
      </c>
      <c r="AX101">
        <v>12416.802066799737</v>
      </c>
      <c r="AY101">
        <v>57623.477268778537</v>
      </c>
      <c r="AZ101">
        <v>8252.9747589311919</v>
      </c>
      <c r="BA101">
        <v>758.9263385746226</v>
      </c>
      <c r="BB101">
        <v>3.9260775436929221</v>
      </c>
      <c r="BC101">
        <v>8.2078355632922282</v>
      </c>
      <c r="BD101">
        <v>253.01157840720532</v>
      </c>
      <c r="BE101">
        <v>21.455131328591708</v>
      </c>
      <c r="BF101">
        <v>12084.348079849717</v>
      </c>
      <c r="BG101">
        <v>48415.608121616773</v>
      </c>
      <c r="BH101">
        <v>7431.5781294702119</v>
      </c>
      <c r="BI101">
        <v>731.23451184073929</v>
      </c>
      <c r="BJ101">
        <v>3.8349731323188481</v>
      </c>
      <c r="BK101">
        <v>36.635444541435682</v>
      </c>
      <c r="BL101">
        <v>847.20932871499883</v>
      </c>
      <c r="BM101">
        <v>82.192135389033666</v>
      </c>
    </row>
    <row r="102" spans="1:65">
      <c r="A102">
        <f t="shared" si="1"/>
        <v>2096</v>
      </c>
      <c r="B102" s="1">
        <f>economy!Z142</f>
        <v>11329.420696036894</v>
      </c>
      <c r="C102" s="1">
        <f>economy!AA142</f>
        <v>36099.680264792827</v>
      </c>
      <c r="D102" s="1">
        <f>economy!AB142</f>
        <v>6117.1875873810077</v>
      </c>
      <c r="E102" s="1">
        <f>temperature!G252</f>
        <v>690.79409957581879</v>
      </c>
      <c r="F102" s="8">
        <f>temperature!I252</f>
        <v>3.709126527506819</v>
      </c>
      <c r="G102">
        <f>economy!BE142</f>
        <v>143.0507655414344</v>
      </c>
      <c r="H102">
        <f>economy!BF142</f>
        <v>2119.0956689850304</v>
      </c>
      <c r="I102">
        <f>economy!BG142</f>
        <v>248.94929628805548</v>
      </c>
      <c r="J102">
        <v>12649.990340281347</v>
      </c>
      <c r="K102">
        <v>68648.355085324481</v>
      </c>
      <c r="L102">
        <v>9095.0457923321082</v>
      </c>
      <c r="M102">
        <v>793.11006798993333</v>
      </c>
      <c r="N102">
        <v>4.0546348846782063</v>
      </c>
      <c r="O102">
        <v>0</v>
      </c>
      <c r="P102">
        <v>0</v>
      </c>
      <c r="Q102">
        <v>0</v>
      </c>
      <c r="R102">
        <v>12013.736024314132</v>
      </c>
      <c r="S102">
        <v>65195.559633231358</v>
      </c>
      <c r="T102">
        <v>8637.5937357597431</v>
      </c>
      <c r="U102">
        <v>771.04619187171818</v>
      </c>
      <c r="V102">
        <v>3.9565349022560605</v>
      </c>
      <c r="W102">
        <v>36.312702431341712</v>
      </c>
      <c r="X102">
        <v>25.5778431765271</v>
      </c>
      <c r="Y102">
        <v>6.1525100392330616</v>
      </c>
      <c r="Z102">
        <v>11370.763928614273</v>
      </c>
      <c r="AA102">
        <v>61706.306068410209</v>
      </c>
      <c r="AB102">
        <v>8175.3114766279714</v>
      </c>
      <c r="AC102">
        <v>748.75346505953257</v>
      </c>
      <c r="AD102">
        <v>3.8550156399794582</v>
      </c>
      <c r="AE102">
        <v>145.11463399509896</v>
      </c>
      <c r="AF102">
        <v>102.21544784097368</v>
      </c>
      <c r="AG102">
        <v>24.586966510316383</v>
      </c>
      <c r="AH102">
        <v>12013.736969879987</v>
      </c>
      <c r="AI102">
        <v>65195.556643915654</v>
      </c>
      <c r="AJ102">
        <v>8637.5939584441821</v>
      </c>
      <c r="AK102">
        <v>771.07015984230316</v>
      </c>
      <c r="AL102">
        <v>3.9567482429123833</v>
      </c>
      <c r="AM102">
        <v>36.312705037967582</v>
      </c>
      <c r="AN102">
        <v>25.577842111883943</v>
      </c>
      <c r="AO102">
        <v>6.1525101836625984</v>
      </c>
      <c r="AP102">
        <v>11370.767511094218</v>
      </c>
      <c r="AQ102">
        <v>61706.297177208537</v>
      </c>
      <c r="AR102">
        <v>8175.312379921038</v>
      </c>
      <c r="AS102">
        <v>748.91006776654285</v>
      </c>
      <c r="AT102">
        <v>3.8564196628547602</v>
      </c>
      <c r="AU102">
        <v>145.11467569277022</v>
      </c>
      <c r="AV102">
        <v>102.21543447089897</v>
      </c>
      <c r="AW102">
        <v>24.586968983953202</v>
      </c>
      <c r="AX102">
        <v>12347.031113254365</v>
      </c>
      <c r="AY102">
        <v>57595.81133954598</v>
      </c>
      <c r="AZ102">
        <v>8232.6540058545525</v>
      </c>
      <c r="BA102">
        <v>763.57367953678818</v>
      </c>
      <c r="BB102">
        <v>3.9647813251230715</v>
      </c>
      <c r="BC102">
        <v>8.7231917602851485</v>
      </c>
      <c r="BD102">
        <v>270.24960574030126</v>
      </c>
      <c r="BE102">
        <v>22.91128757652514</v>
      </c>
      <c r="BF102">
        <v>12008.126517309436</v>
      </c>
      <c r="BG102">
        <v>48188.072944661551</v>
      </c>
      <c r="BH102">
        <v>7392.6065570320307</v>
      </c>
      <c r="BI102">
        <v>734.96648745120297</v>
      </c>
      <c r="BJ102">
        <v>3.8705981166413062</v>
      </c>
      <c r="BK102">
        <v>38.872770995429448</v>
      </c>
      <c r="BL102">
        <v>897.33672938574773</v>
      </c>
      <c r="BM102">
        <v>87.272155027749903</v>
      </c>
    </row>
    <row r="103" spans="1:65">
      <c r="A103">
        <f t="shared" si="1"/>
        <v>2097</v>
      </c>
      <c r="B103" s="1">
        <f>economy!Z143</f>
        <v>11241.651592966417</v>
      </c>
      <c r="C103" s="1">
        <f>economy!AA143</f>
        <v>35726.548547023514</v>
      </c>
      <c r="D103" s="1">
        <f>economy!AB143</f>
        <v>6057.9553296385429</v>
      </c>
      <c r="E103" s="1">
        <f>temperature!G253</f>
        <v>693.30378611762512</v>
      </c>
      <c r="F103" s="8">
        <f>temperature!I253</f>
        <v>3.7396974727182095</v>
      </c>
      <c r="G103">
        <f>economy!BE143</f>
        <v>151.25850001770684</v>
      </c>
      <c r="H103">
        <f>economy!BF143</f>
        <v>2218.8692359219108</v>
      </c>
      <c r="I103">
        <f>economy!BG143</f>
        <v>261.90747613717588</v>
      </c>
      <c r="J103">
        <v>12585.36604161884</v>
      </c>
      <c r="K103">
        <v>68939.272937839472</v>
      </c>
      <c r="L103">
        <v>9097.0539073174041</v>
      </c>
      <c r="M103">
        <v>798.83171967649332</v>
      </c>
      <c r="N103">
        <v>4.0963960494150067</v>
      </c>
      <c r="O103">
        <v>0</v>
      </c>
      <c r="P103">
        <v>0</v>
      </c>
      <c r="Q103">
        <v>0</v>
      </c>
      <c r="R103">
        <v>11952.362074415094</v>
      </c>
      <c r="S103">
        <v>65471.845084168977</v>
      </c>
      <c r="T103">
        <v>8639.5008274029551</v>
      </c>
      <c r="U103">
        <v>776.46316635352105</v>
      </c>
      <c r="V103">
        <v>3.9969437881620551</v>
      </c>
      <c r="W103">
        <v>36.675753309817871</v>
      </c>
      <c r="X103">
        <v>25.97288152663749</v>
      </c>
      <c r="Y103">
        <v>6.2238786742575956</v>
      </c>
      <c r="Z103">
        <v>11312.674560184822</v>
      </c>
      <c r="AA103">
        <v>61967.804343080075</v>
      </c>
      <c r="AB103">
        <v>8177.1164399910658</v>
      </c>
      <c r="AC103">
        <v>753.86252058228138</v>
      </c>
      <c r="AD103">
        <v>3.8940025025991694</v>
      </c>
      <c r="AE103">
        <v>146.56547442337674</v>
      </c>
      <c r="AF103">
        <v>103.7941190671349</v>
      </c>
      <c r="AG103">
        <v>24.872173228860472</v>
      </c>
      <c r="AH103">
        <v>11952.362932388587</v>
      </c>
      <c r="AI103">
        <v>65471.842358991897</v>
      </c>
      <c r="AJ103">
        <v>8639.5010302143437</v>
      </c>
      <c r="AK103">
        <v>776.48700323764979</v>
      </c>
      <c r="AL103">
        <v>3.9971554603958594</v>
      </c>
      <c r="AM103">
        <v>36.675755711115798</v>
      </c>
      <c r="AN103">
        <v>25.972880545094256</v>
      </c>
      <c r="AO103">
        <v>6.2238788073120235</v>
      </c>
      <c r="AP103">
        <v>11312.677810802434</v>
      </c>
      <c r="AQ103">
        <v>61967.796237512957</v>
      </c>
      <c r="AR103">
        <v>8177.1172626715006</v>
      </c>
      <c r="AS103">
        <v>754.01824849210425</v>
      </c>
      <c r="AT103">
        <v>3.8953961098972862</v>
      </c>
      <c r="AU103">
        <v>146.56551283646078</v>
      </c>
      <c r="AV103">
        <v>103.79410674065115</v>
      </c>
      <c r="AW103">
        <v>24.872175507676442</v>
      </c>
      <c r="AX103">
        <v>12276.173448311498</v>
      </c>
      <c r="AY103">
        <v>57552.169497373776</v>
      </c>
      <c r="AZ103">
        <v>8210.6400759261123</v>
      </c>
      <c r="BA103">
        <v>768.17572128456868</v>
      </c>
      <c r="BB103">
        <v>4.0032762199638645</v>
      </c>
      <c r="BC103">
        <v>9.2676998820098575</v>
      </c>
      <c r="BD103">
        <v>288.4903114571901</v>
      </c>
      <c r="BE103">
        <v>24.454243774740782</v>
      </c>
      <c r="BF103">
        <v>11930.782078810791</v>
      </c>
      <c r="BG103">
        <v>47945.5401335762</v>
      </c>
      <c r="BH103">
        <v>7351.8937491597926</v>
      </c>
      <c r="BI103">
        <v>738.63678124568082</v>
      </c>
      <c r="BJ103">
        <v>3.9059506787572227</v>
      </c>
      <c r="BK103">
        <v>41.231025261042902</v>
      </c>
      <c r="BL103">
        <v>949.75525683527019</v>
      </c>
      <c r="BM103">
        <v>92.610678487615573</v>
      </c>
    </row>
    <row r="104" spans="1:65">
      <c r="A104">
        <f t="shared" si="1"/>
        <v>2098</v>
      </c>
      <c r="B104" s="1">
        <f>economy!Z144</f>
        <v>11152.836901605486</v>
      </c>
      <c r="C104" s="1">
        <f>economy!AA144</f>
        <v>35345.117504087284</v>
      </c>
      <c r="D104" s="1">
        <f>economy!AB144</f>
        <v>5997.4543944693341</v>
      </c>
      <c r="E104" s="1">
        <f>temperature!G254</f>
        <v>695.74444108236025</v>
      </c>
      <c r="F104" s="8">
        <f>temperature!I254</f>
        <v>3.7699266469840778</v>
      </c>
      <c r="G104">
        <f>economy!BE144</f>
        <v>159.86948143411351</v>
      </c>
      <c r="H104">
        <f>economy!BF144</f>
        <v>2321.6393930945383</v>
      </c>
      <c r="I104">
        <f>economy!BG144</f>
        <v>275.35214904584058</v>
      </c>
      <c r="J104">
        <v>12519.749581527027</v>
      </c>
      <c r="K104">
        <v>69220.022953151012</v>
      </c>
      <c r="L104">
        <v>9097.7804144322454</v>
      </c>
      <c r="M104">
        <v>804.53746956936243</v>
      </c>
      <c r="N104">
        <v>4.1380261843700783</v>
      </c>
      <c r="O104">
        <v>0</v>
      </c>
      <c r="P104">
        <v>0</v>
      </c>
      <c r="Q104">
        <v>0</v>
      </c>
      <c r="R104">
        <v>11890.045870407212</v>
      </c>
      <c r="S104">
        <v>65738.474121066873</v>
      </c>
      <c r="T104">
        <v>8640.1907739476428</v>
      </c>
      <c r="U104">
        <v>781.86524376702846</v>
      </c>
      <c r="V104">
        <v>4.0372338452021816</v>
      </c>
      <c r="W104">
        <v>37.038571087035777</v>
      </c>
      <c r="X104">
        <v>26.369735173418896</v>
      </c>
      <c r="Y104">
        <v>6.2952045174687719</v>
      </c>
      <c r="Z104">
        <v>11253.693380356972</v>
      </c>
      <c r="AA104">
        <v>62220.163050229778</v>
      </c>
      <c r="AB104">
        <v>8177.7694051470271</v>
      </c>
      <c r="AC104">
        <v>758.95769476296937</v>
      </c>
      <c r="AD104">
        <v>3.9328828452981437</v>
      </c>
      <c r="AE104">
        <v>148.01538343350583</v>
      </c>
      <c r="AF104">
        <v>105.38004471428627</v>
      </c>
      <c r="AG104">
        <v>25.15720895223879</v>
      </c>
      <c r="AH104">
        <v>11890.046648892721</v>
      </c>
      <c r="AI104">
        <v>65738.471636738977</v>
      </c>
      <c r="AJ104">
        <v>8640.1909586581278</v>
      </c>
      <c r="AK104">
        <v>781.8889515847095</v>
      </c>
      <c r="AL104">
        <v>4.0374438505813259</v>
      </c>
      <c r="AM104">
        <v>37.038573299152333</v>
      </c>
      <c r="AN104">
        <v>26.369734268507365</v>
      </c>
      <c r="AO104">
        <v>6.2952046400430284</v>
      </c>
      <c r="AP104">
        <v>11253.696329817418</v>
      </c>
      <c r="AQ104">
        <v>62220.155661026642</v>
      </c>
      <c r="AR104">
        <v>8177.7701544032871</v>
      </c>
      <c r="AS104">
        <v>759.11256171258299</v>
      </c>
      <c r="AT104">
        <v>3.9342660234981044</v>
      </c>
      <c r="AU104">
        <v>148.01541882029474</v>
      </c>
      <c r="AV104">
        <v>105.38003335016421</v>
      </c>
      <c r="AW104">
        <v>25.157211051561571</v>
      </c>
      <c r="AX104">
        <v>12204.266167951342</v>
      </c>
      <c r="AY104">
        <v>57492.630625393431</v>
      </c>
      <c r="AZ104">
        <v>8186.9592287157357</v>
      </c>
      <c r="BA104">
        <v>772.7310695654146</v>
      </c>
      <c r="BB104">
        <v>4.0415548907608621</v>
      </c>
      <c r="BC104">
        <v>9.8428094882670045</v>
      </c>
      <c r="BD104">
        <v>307.77905895493046</v>
      </c>
      <c r="BE104">
        <v>26.088314457121339</v>
      </c>
      <c r="BF104">
        <v>11852.35411138185</v>
      </c>
      <c r="BG104">
        <v>47688.329525826739</v>
      </c>
      <c r="BH104">
        <v>7309.4809323660747</v>
      </c>
      <c r="BI104">
        <v>742.24427250923839</v>
      </c>
      <c r="BJ104">
        <v>3.9410234238087383</v>
      </c>
      <c r="BK104">
        <v>43.715759257879611</v>
      </c>
      <c r="BL104">
        <v>1004.5244491192487</v>
      </c>
      <c r="BM104">
        <v>98.217055241789723</v>
      </c>
    </row>
    <row r="105" spans="1:65">
      <c r="A105">
        <f t="shared" si="1"/>
        <v>2099</v>
      </c>
      <c r="B105" s="1">
        <f>economy!Z145</f>
        <v>11063.020546304899</v>
      </c>
      <c r="C105" s="1">
        <f>economy!AA145</f>
        <v>34955.888978948016</v>
      </c>
      <c r="D105" s="1">
        <f>economy!AB145</f>
        <v>5935.749551484545</v>
      </c>
      <c r="E105" s="1">
        <f>temperature!G255</f>
        <v>698.11581324099802</v>
      </c>
      <c r="F105" s="8">
        <f>temperature!I255</f>
        <v>3.799808406844007</v>
      </c>
      <c r="G105">
        <f>economy!BE145</f>
        <v>168.89943584322367</v>
      </c>
      <c r="H105">
        <f>economy!BF145</f>
        <v>2427.4091953506277</v>
      </c>
      <c r="I105">
        <f>economy!BG145</f>
        <v>289.29060664366301</v>
      </c>
      <c r="J105">
        <v>12453.176448529974</v>
      </c>
      <c r="K105">
        <v>69490.621922183767</v>
      </c>
      <c r="L105">
        <v>9097.2487767361781</v>
      </c>
      <c r="M105">
        <v>810.2263482652935</v>
      </c>
      <c r="N105">
        <v>4.1795194529103199</v>
      </c>
      <c r="O105">
        <v>0</v>
      </c>
      <c r="P105">
        <v>0</v>
      </c>
      <c r="Q105">
        <v>0</v>
      </c>
      <c r="R105">
        <v>11826.821115417755</v>
      </c>
      <c r="S105">
        <v>65995.462689191088</v>
      </c>
      <c r="T105">
        <v>8639.6858581645229</v>
      </c>
      <c r="U105">
        <v>787.25149932121667</v>
      </c>
      <c r="V105">
        <v>4.0773993139540741</v>
      </c>
      <c r="W105">
        <v>37.401125947981235</v>
      </c>
      <c r="X105">
        <v>26.768358709868085</v>
      </c>
      <c r="Y105">
        <v>6.3664833332743589</v>
      </c>
      <c r="Z105">
        <v>11193.852287233707</v>
      </c>
      <c r="AA105">
        <v>62463.397278530865</v>
      </c>
      <c r="AB105">
        <v>8177.2914618108871</v>
      </c>
      <c r="AC105">
        <v>764.03810788453291</v>
      </c>
      <c r="AD105">
        <v>3.9716510055255672</v>
      </c>
      <c r="AE105">
        <v>149.46424186841304</v>
      </c>
      <c r="AF105">
        <v>106.9730433214017</v>
      </c>
      <c r="AG105">
        <v>25.44205675305702</v>
      </c>
      <c r="AH105">
        <v>11826.821821770784</v>
      </c>
      <c r="AI105">
        <v>65995.46042447153</v>
      </c>
      <c r="AJ105">
        <v>8639.6860263883009</v>
      </c>
      <c r="AK105">
        <v>787.27508003472542</v>
      </c>
      <c r="AL105">
        <v>4.077607655192689</v>
      </c>
      <c r="AM105">
        <v>37.401127985795497</v>
      </c>
      <c r="AN105">
        <v>26.768357875622041</v>
      </c>
      <c r="AO105">
        <v>6.366483446193044</v>
      </c>
      <c r="AP105">
        <v>11193.854963404781</v>
      </c>
      <c r="AQ105">
        <v>62463.390542514833</v>
      </c>
      <c r="AR105">
        <v>8177.2921441908065</v>
      </c>
      <c r="AS105">
        <v>764.19212730646132</v>
      </c>
      <c r="AT105">
        <v>3.9730237495583651</v>
      </c>
      <c r="AU105">
        <v>149.46427446692451</v>
      </c>
      <c r="AV105">
        <v>106.97303284471559</v>
      </c>
      <c r="AW105">
        <v>25.442058687009329</v>
      </c>
      <c r="AX105">
        <v>12131.345925464893</v>
      </c>
      <c r="AY105">
        <v>57417.28471576071</v>
      </c>
      <c r="AZ105">
        <v>8161.637833402403</v>
      </c>
      <c r="BA105">
        <v>777.23835828850076</v>
      </c>
      <c r="BB105">
        <v>4.0796101856754827</v>
      </c>
      <c r="BC105">
        <v>10.450030947851138</v>
      </c>
      <c r="BD105">
        <v>328.16235426362346</v>
      </c>
      <c r="BE105">
        <v>27.817970110476097</v>
      </c>
      <c r="BF105">
        <v>11772.881567001814</v>
      </c>
      <c r="BG105">
        <v>47416.774277246266</v>
      </c>
      <c r="BH105">
        <v>7265.4098338282802</v>
      </c>
      <c r="BI105">
        <v>745.78789448626685</v>
      </c>
      <c r="BJ105">
        <v>3.97580919117055</v>
      </c>
      <c r="BK105">
        <v>46.332724034512218</v>
      </c>
      <c r="BL105">
        <v>1061.7026962573159</v>
      </c>
      <c r="BM105">
        <v>104.10073093055321</v>
      </c>
    </row>
    <row r="106" spans="1:65">
      <c r="A106">
        <f t="shared" si="1"/>
        <v>2100</v>
      </c>
      <c r="B106" s="1">
        <f>economy!Z146</f>
        <v>10972.246079057115</v>
      </c>
      <c r="C106" s="1">
        <f>economy!AA146</f>
        <v>34559.36345254787</v>
      </c>
      <c r="D106" s="1">
        <f>economy!AB146</f>
        <v>5872.9055189546771</v>
      </c>
      <c r="E106" s="1">
        <f>temperature!G256</f>
        <v>700.41771675126029</v>
      </c>
      <c r="F106" s="8">
        <f>temperature!I256</f>
        <v>3.8293374073610287</v>
      </c>
      <c r="G106">
        <f>economy!BE146</f>
        <v>178.36448286130872</v>
      </c>
      <c r="H106">
        <f>economy!BF146</f>
        <v>2536.1779356877105</v>
      </c>
      <c r="I106">
        <f>economy!BG146</f>
        <v>303.72967876128087</v>
      </c>
      <c r="J106">
        <v>12385.681650906512</v>
      </c>
      <c r="K106">
        <v>69751.090107903481</v>
      </c>
      <c r="L106">
        <v>9095.4822085834076</v>
      </c>
      <c r="M106">
        <v>815.89740264043814</v>
      </c>
      <c r="N106">
        <v>4.2208701953278824</v>
      </c>
      <c r="O106">
        <v>0</v>
      </c>
      <c r="P106">
        <v>0</v>
      </c>
      <c r="Q106">
        <v>0</v>
      </c>
      <c r="R106">
        <v>11762.721056523769</v>
      </c>
      <c r="S106">
        <v>66242.830031314748</v>
      </c>
      <c r="T106">
        <v>8638.008126643248</v>
      </c>
      <c r="U106">
        <v>792.62102382818739</v>
      </c>
      <c r="V106">
        <v>4.1174346010146987</v>
      </c>
      <c r="W106">
        <v>37.763388313075282</v>
      </c>
      <c r="X106">
        <v>27.168706474863274</v>
      </c>
      <c r="Y106">
        <v>6.4377108782428714</v>
      </c>
      <c r="Z106">
        <v>11133.182747389672</v>
      </c>
      <c r="AA106">
        <v>62697.525237961323</v>
      </c>
      <c r="AB106">
        <v>8175.7034762001949</v>
      </c>
      <c r="AC106">
        <v>769.10289514980241</v>
      </c>
      <c r="AD106">
        <v>4.010301475167549</v>
      </c>
      <c r="AE106">
        <v>150.91193151257602</v>
      </c>
      <c r="AF106">
        <v>108.5729324121904</v>
      </c>
      <c r="AG106">
        <v>25.726699672664783</v>
      </c>
      <c r="AH106">
        <v>11762.72169742</v>
      </c>
      <c r="AI106">
        <v>66242.827966831828</v>
      </c>
      <c r="AJ106">
        <v>8638.0082798506737</v>
      </c>
      <c r="AK106">
        <v>792.64447934469456</v>
      </c>
      <c r="AL106">
        <v>4.11764128190043</v>
      </c>
      <c r="AM106">
        <v>37.763390190298225</v>
      </c>
      <c r="AN106">
        <v>27.168705705779594</v>
      </c>
      <c r="AO106">
        <v>6.4377109822657443</v>
      </c>
      <c r="AP106">
        <v>11133.185175563671</v>
      </c>
      <c r="AQ106">
        <v>62697.519097514421</v>
      </c>
      <c r="AR106">
        <v>8175.7040976680564</v>
      </c>
      <c r="AS106">
        <v>769.25608009045038</v>
      </c>
      <c r="AT106">
        <v>4.0116637879027754</v>
      </c>
      <c r="AU106">
        <v>150.91196154214143</v>
      </c>
      <c r="AV106">
        <v>108.57292275383064</v>
      </c>
      <c r="AW106">
        <v>25.726701454259064</v>
      </c>
      <c r="AX106">
        <v>12057.448930016679</v>
      </c>
      <c r="AY106">
        <v>57326.232896464091</v>
      </c>
      <c r="AZ106">
        <v>8134.7023771419053</v>
      </c>
      <c r="BA106">
        <v>781.69625032918532</v>
      </c>
      <c r="BB106">
        <v>4.1174351375108209</v>
      </c>
      <c r="BC106">
        <v>11.090937408523912</v>
      </c>
      <c r="BD106">
        <v>349.68781275163485</v>
      </c>
      <c r="BE106">
        <v>29.64783893179402</v>
      </c>
      <c r="BF106">
        <v>11692.402999515229</v>
      </c>
      <c r="BG106">
        <v>47131.220294784303</v>
      </c>
      <c r="BH106">
        <v>7219.7226702617736</v>
      </c>
      <c r="BI106">
        <v>749.26663512817311</v>
      </c>
      <c r="BJ106">
        <v>4.0103010545781315</v>
      </c>
      <c r="BK106">
        <v>49.087874068284847</v>
      </c>
      <c r="BL106">
        <v>1121.3470741231051</v>
      </c>
      <c r="BM106">
        <v>110.27123274769214</v>
      </c>
    </row>
    <row r="107" spans="1:65">
      <c r="A107">
        <f t="shared" si="1"/>
        <v>2101</v>
      </c>
      <c r="B107" s="1">
        <f>economy!Z147</f>
        <v>10880.556672235631</v>
      </c>
      <c r="C107" s="1">
        <f>economy!AA147</f>
        <v>34156.039046261649</v>
      </c>
      <c r="D107" s="1">
        <f>economy!AB147</f>
        <v>5808.9868908796716</v>
      </c>
      <c r="E107" s="1">
        <f>temperature!G257</f>
        <v>702.6500299952495</v>
      </c>
      <c r="F107" s="8">
        <f>temperature!I257</f>
        <v>3.858508600185897</v>
      </c>
      <c r="G107">
        <f>economy!BE147</f>
        <v>188.2811347424971</v>
      </c>
      <c r="H107">
        <f>economy!BF147</f>
        <v>2647.9411560540675</v>
      </c>
      <c r="I107">
        <f>economy!BG147</f>
        <v>318.67570964171648</v>
      </c>
      <c r="J107">
        <v>12317.299715817155</v>
      </c>
      <c r="K107">
        <v>70001.45118787227</v>
      </c>
      <c r="L107">
        <v>9092.5036774816945</v>
      </c>
      <c r="M107">
        <v>821.54969589211544</v>
      </c>
      <c r="N107">
        <v>4.2620729265917303</v>
      </c>
      <c r="O107">
        <v>0</v>
      </c>
      <c r="P107">
        <v>0</v>
      </c>
      <c r="Q107">
        <v>0</v>
      </c>
      <c r="R107">
        <v>11697.778483919175</v>
      </c>
      <c r="S107">
        <v>66480.59863315415</v>
      </c>
      <c r="T107">
        <v>8635.1793915564631</v>
      </c>
      <c r="U107">
        <v>797.97292373594644</v>
      </c>
      <c r="V107">
        <v>4.1573342772513016</v>
      </c>
      <c r="W107">
        <v>38.125328846389678</v>
      </c>
      <c r="X107">
        <v>27.570732572724946</v>
      </c>
      <c r="Y107">
        <v>6.5088829020519299</v>
      </c>
      <c r="Z107">
        <v>11071.715795072401</v>
      </c>
      <c r="AA107">
        <v>62922.568208136981</v>
      </c>
      <c r="AB107">
        <v>8173.026092700763</v>
      </c>
      <c r="AC107">
        <v>774.15120670521014</v>
      </c>
      <c r="AD107">
        <v>4.0488288993061747</v>
      </c>
      <c r="AE107">
        <v>152.35833512479988</v>
      </c>
      <c r="AF107">
        <v>110.17952857324713</v>
      </c>
      <c r="AG107">
        <v>26.011120724940032</v>
      </c>
      <c r="AH107">
        <v>11697.779065417266</v>
      </c>
      <c r="AI107">
        <v>66480.596751241086</v>
      </c>
      <c r="AJ107">
        <v>8635.179531086831</v>
      </c>
      <c r="AK107">
        <v>797.99625591000199</v>
      </c>
      <c r="AL107">
        <v>4.157539302576259</v>
      </c>
      <c r="AM107">
        <v>38.12533057565571</v>
      </c>
      <c r="AN107">
        <v>27.570731863727772</v>
      </c>
      <c r="AO107">
        <v>6.508882997879029</v>
      </c>
      <c r="AP107">
        <v>11071.717998203791</v>
      </c>
      <c r="AQ107">
        <v>62922.562610712419</v>
      </c>
      <c r="AR107">
        <v>8173.0266586892767</v>
      </c>
      <c r="AS107">
        <v>774.30356984220316</v>
      </c>
      <c r="AT107">
        <v>4.0501807910643874</v>
      </c>
      <c r="AU107">
        <v>152.35836278752859</v>
      </c>
      <c r="AV107">
        <v>110.17951966946984</v>
      </c>
      <c r="AW107">
        <v>26.011122366165708</v>
      </c>
      <c r="AX107">
        <v>11982.610945327109</v>
      </c>
      <c r="AY107">
        <v>57219.587443301847</v>
      </c>
      <c r="AZ107">
        <v>8106.1794733281631</v>
      </c>
      <c r="BA107">
        <v>786.10343833150705</v>
      </c>
      <c r="BB107">
        <v>4.155022962664261</v>
      </c>
      <c r="BC107">
        <v>11.767166803217268</v>
      </c>
      <c r="BD107">
        <v>372.40412087161769</v>
      </c>
      <c r="BE107">
        <v>31.582708323924617</v>
      </c>
      <c r="BF107">
        <v>11610.956561594678</v>
      </c>
      <c r="BG107">
        <v>46832.025636698309</v>
      </c>
      <c r="BH107">
        <v>7172.4621351179176</v>
      </c>
      <c r="BI107">
        <v>752.67953776777188</v>
      </c>
      <c r="BJ107">
        <v>4.0444923221116609</v>
      </c>
      <c r="BK107">
        <v>51.987371525241414</v>
      </c>
      <c r="BL107">
        <v>1183.5131788086535</v>
      </c>
      <c r="BM107">
        <v>116.73815398198415</v>
      </c>
    </row>
    <row r="108" spans="1:65">
      <c r="A108">
        <f t="shared" si="1"/>
        <v>2102</v>
      </c>
      <c r="B108" s="1">
        <f>economy!Z148</f>
        <v>10787.995111365226</v>
      </c>
      <c r="C108" s="1">
        <f>economy!AA148</f>
        <v>33746.410558709722</v>
      </c>
      <c r="D108" s="1">
        <f>economy!AB148</f>
        <v>5744.0580637463408</v>
      </c>
      <c r="E108" s="1">
        <f>temperature!G258</f>
        <v>704.81269431875489</v>
      </c>
      <c r="F108" s="8">
        <f>temperature!I258</f>
        <v>3.8873172313345123</v>
      </c>
      <c r="G108">
        <f>economy!BE148</f>
        <v>198.66629484778733</v>
      </c>
      <c r="H108">
        <f>economy!BF148</f>
        <v>2762.6906711861525</v>
      </c>
      <c r="I108">
        <f>economy!BG148</f>
        <v>334.13453539126283</v>
      </c>
      <c r="J108">
        <v>12248.064688576143</v>
      </c>
      <c r="K108">
        <v>70241.732195826917</v>
      </c>
      <c r="L108">
        <v>9088.335906144468</v>
      </c>
      <c r="M108">
        <v>827.18230757786273</v>
      </c>
      <c r="N108">
        <v>4.3031223340129046</v>
      </c>
      <c r="O108">
        <v>0</v>
      </c>
      <c r="P108">
        <v>0</v>
      </c>
      <c r="Q108">
        <v>0</v>
      </c>
      <c r="R108">
        <v>11632.025730220095</v>
      </c>
      <c r="S108">
        <v>66708.794167877728</v>
      </c>
      <c r="T108">
        <v>8631.2212326074787</v>
      </c>
      <c r="U108">
        <v>803.30632115897959</v>
      </c>
      <c r="V108">
        <v>4.1970930759493896</v>
      </c>
      <c r="W108">
        <v>38.486918463661567</v>
      </c>
      <c r="X108">
        <v>27.974390892831792</v>
      </c>
      <c r="Y108">
        <v>6.5799951485829133</v>
      </c>
      <c r="Z108">
        <v>11009.482031535199</v>
      </c>
      <c r="AA108">
        <v>63138.550485768021</v>
      </c>
      <c r="AB108">
        <v>8169.2797357066393</v>
      </c>
      <c r="AC108">
        <v>779.18220766280751</v>
      </c>
      <c r="AD108">
        <v>4.0872280748594685</v>
      </c>
      <c r="AE108">
        <v>153.80333647019549</v>
      </c>
      <c r="AF108">
        <v>111.79264753242417</v>
      </c>
      <c r="AG108">
        <v>26.295302900658182</v>
      </c>
      <c r="AH108">
        <v>11632.026257818614</v>
      </c>
      <c r="AI108">
        <v>66708.792452422902</v>
      </c>
      <c r="AJ108">
        <v>8631.2213596807269</v>
      </c>
      <c r="AK108">
        <v>803.32953179485673</v>
      </c>
      <c r="AL108">
        <v>4.1972964514446076</v>
      </c>
      <c r="AM108">
        <v>38.486920056612831</v>
      </c>
      <c r="AN108">
        <v>27.974390239239483</v>
      </c>
      <c r="AO108">
        <v>6.5799952368592312</v>
      </c>
      <c r="AP108">
        <v>11009.484030456455</v>
      </c>
      <c r="AQ108">
        <v>63138.545383444587</v>
      </c>
      <c r="AR108">
        <v>8169.2802511643085</v>
      </c>
      <c r="AS108">
        <v>779.33376132139301</v>
      </c>
      <c r="AT108">
        <v>4.0885695629490284</v>
      </c>
      <c r="AU108">
        <v>153.80336195232482</v>
      </c>
      <c r="AV108">
        <v>111.79263932443617</v>
      </c>
      <c r="AW108">
        <v>26.295304412562068</v>
      </c>
      <c r="AX108">
        <v>11906.867288471483</v>
      </c>
      <c r="AY108">
        <v>57097.471776354396</v>
      </c>
      <c r="AZ108">
        <v>8076.0958696765492</v>
      </c>
      <c r="BA108">
        <v>790.4586455068395</v>
      </c>
      <c r="BB108">
        <v>4.1923670600163829</v>
      </c>
      <c r="BC108">
        <v>12.480423891880589</v>
      </c>
      <c r="BD108">
        <v>396.36099283607126</v>
      </c>
      <c r="BE108">
        <v>33.627526109134472</v>
      </c>
      <c r="BF108">
        <v>11528.580001752625</v>
      </c>
      <c r="BG108">
        <v>46519.559881992034</v>
      </c>
      <c r="BH108">
        <v>7123.6713840582561</v>
      </c>
      <c r="BI108">
        <v>756.02570171737534</v>
      </c>
      <c r="BJ108">
        <v>4.0783765360406781</v>
      </c>
      <c r="BK108">
        <v>55.037590473064306</v>
      </c>
      <c r="BL108">
        <v>1248.2549622668244</v>
      </c>
      <c r="BM108">
        <v>123.51113773970843</v>
      </c>
    </row>
    <row r="109" spans="1:65">
      <c r="A109">
        <f t="shared" si="1"/>
        <v>2103</v>
      </c>
      <c r="B109" s="1">
        <f>economy!Z149</f>
        <v>10694.603787933947</v>
      </c>
      <c r="C109" s="1">
        <f>economy!AA149</f>
        <v>33330.968539986257</v>
      </c>
      <c r="D109" s="1">
        <f>economy!AB149</f>
        <v>5678.1831632109588</v>
      </c>
      <c r="E109" s="1">
        <f>temperature!G259</f>
        <v>706.90571267774567</v>
      </c>
      <c r="F109" s="8">
        <f>temperature!I259</f>
        <v>3.9157588386893591</v>
      </c>
      <c r="G109">
        <f>economy!BE149</f>
        <v>209.53725548681382</v>
      </c>
      <c r="H109">
        <f>economy!BF149</f>
        <v>2880.4146051021985</v>
      </c>
      <c r="I109">
        <f>economy!BG149</f>
        <v>350.11146278305347</v>
      </c>
      <c r="J109">
        <v>12178.010132067162</v>
      </c>
      <c r="K109">
        <v>70471.96346229066</v>
      </c>
      <c r="L109">
        <v>9083.0013746958266</v>
      </c>
      <c r="M109">
        <v>832.79433365156888</v>
      </c>
      <c r="N109">
        <v>4.3440132748332783</v>
      </c>
      <c r="O109">
        <v>0</v>
      </c>
      <c r="P109">
        <v>0</v>
      </c>
      <c r="Q109">
        <v>0</v>
      </c>
      <c r="R109">
        <v>11565.494669906904</v>
      </c>
      <c r="S109">
        <v>66927.445439697447</v>
      </c>
      <c r="T109">
        <v>8626.1549991232368</v>
      </c>
      <c r="U109">
        <v>808.62035390641154</v>
      </c>
      <c r="V109">
        <v>4.2367058908678761</v>
      </c>
      <c r="W109">
        <v>38.848128340096643</v>
      </c>
      <c r="X109">
        <v>28.37963512926261</v>
      </c>
      <c r="Y109">
        <v>6.6510433571457366</v>
      </c>
      <c r="Z109">
        <v>10946.511624500412</v>
      </c>
      <c r="AA109">
        <v>63345.499331248808</v>
      </c>
      <c r="AB109">
        <v>8164.4846115978107</v>
      </c>
      <c r="AC109">
        <v>784.19507812037273</v>
      </c>
      <c r="AD109">
        <v>4.1254939491127001</v>
      </c>
      <c r="AE109">
        <v>155.24682035131772</v>
      </c>
      <c r="AF109">
        <v>113.41210423730824</v>
      </c>
      <c r="AG109">
        <v>26.579229172382099</v>
      </c>
      <c r="AH109">
        <v>11565.495148596026</v>
      </c>
      <c r="AI109">
        <v>66927.443876007863</v>
      </c>
      <c r="AJ109">
        <v>8626.155114850555</v>
      </c>
      <c r="AK109">
        <v>808.64344476032238</v>
      </c>
      <c r="AL109">
        <v>4.2369076231411222</v>
      </c>
      <c r="AM109">
        <v>38.848129807460886</v>
      </c>
      <c r="AN109">
        <v>28.379634526757229</v>
      </c>
      <c r="AO109">
        <v>6.6510434384655559</v>
      </c>
      <c r="AP109">
        <v>10946.513438117927</v>
      </c>
      <c r="AQ109">
        <v>63345.494680324875</v>
      </c>
      <c r="AR109">
        <v>8164.4850810320686</v>
      </c>
      <c r="AS109">
        <v>784.34583428893507</v>
      </c>
      <c r="AT109">
        <v>4.1268250573898868</v>
      </c>
      <c r="AU109">
        <v>155.24684382445673</v>
      </c>
      <c r="AV109">
        <v>113.4120966708837</v>
      </c>
      <c r="AW109">
        <v>26.579230565142449</v>
      </c>
      <c r="AX109">
        <v>11830.252828794179</v>
      </c>
      <c r="AY109">
        <v>56960.020440319429</v>
      </c>
      <c r="AZ109">
        <v>8044.4784560618164</v>
      </c>
      <c r="BA109">
        <v>794.76062642676754</v>
      </c>
      <c r="BB109">
        <v>4.229461009764889</v>
      </c>
      <c r="BC109">
        <v>13.232482338326749</v>
      </c>
      <c r="BD109">
        <v>421.60912213131627</v>
      </c>
      <c r="BE109">
        <v>35.787401439805471</v>
      </c>
      <c r="BF109">
        <v>11445.310661404596</v>
      </c>
      <c r="BG109">
        <v>46194.203471097469</v>
      </c>
      <c r="BH109">
        <v>7073.3940186691161</v>
      </c>
      <c r="BI109">
        <v>759.30428278783643</v>
      </c>
      <c r="BJ109">
        <v>4.1119474725338891</v>
      </c>
      <c r="BK109">
        <v>58.245121039733995</v>
      </c>
      <c r="BL109">
        <v>1315.6245700426589</v>
      </c>
      <c r="BM109">
        <v>130.59985987932208</v>
      </c>
    </row>
    <row r="110" spans="1:65">
      <c r="A110">
        <f t="shared" si="1"/>
        <v>2104</v>
      </c>
      <c r="B110" s="1">
        <f>economy!Z150</f>
        <v>10600.424692256498</v>
      </c>
      <c r="C110" s="1">
        <f>economy!AA150</f>
        <v>32910.198406007665</v>
      </c>
      <c r="D110" s="1">
        <f>economy!AB150</f>
        <v>5611.4259709494781</v>
      </c>
      <c r="E110" s="1">
        <f>temperature!G260</f>
        <v>708.92914819784664</v>
      </c>
      <c r="F110" s="8">
        <f>temperature!I260</f>
        <v>3.9438292492358493</v>
      </c>
      <c r="G110">
        <f>economy!BE150</f>
        <v>220.91169511054468</v>
      </c>
      <c r="H110">
        <f>economy!BF150</f>
        <v>3001.0974397929435</v>
      </c>
      <c r="I110">
        <f>economy!BG150</f>
        <v>366.6112495193446</v>
      </c>
      <c r="J110">
        <v>12107.169126301053</v>
      </c>
      <c r="K110">
        <v>70692.178554228463</v>
      </c>
      <c r="L110">
        <v>9076.5223229925341</v>
      </c>
      <c r="M110">
        <v>838.38488649649878</v>
      </c>
      <c r="N110">
        <v>4.3847407737469846</v>
      </c>
      <c r="O110">
        <v>0</v>
      </c>
      <c r="P110">
        <v>0</v>
      </c>
      <c r="Q110">
        <v>0</v>
      </c>
      <c r="R110">
        <v>11498.216718901367</v>
      </c>
      <c r="S110">
        <v>67136.584326552809</v>
      </c>
      <c r="T110">
        <v>8620.0018122584843</v>
      </c>
      <c r="U110">
        <v>813.9141755075475</v>
      </c>
      <c r="V110">
        <v>4.2761677742109301</v>
      </c>
      <c r="W110">
        <v>39.20892991795246</v>
      </c>
      <c r="X110">
        <v>28.786418800437854</v>
      </c>
      <c r="Y110">
        <v>6.7220232638184125</v>
      </c>
      <c r="Z110">
        <v>10882.834307751351</v>
      </c>
      <c r="AA110">
        <v>63543.444914390682</v>
      </c>
      <c r="AB110">
        <v>8158.6607108235821</v>
      </c>
      <c r="AC110">
        <v>789.1890131793931</v>
      </c>
      <c r="AD110">
        <v>4.1636216181508914</v>
      </c>
      <c r="AE110">
        <v>156.68867263842699</v>
      </c>
      <c r="AF110">
        <v>115.03771293369766</v>
      </c>
      <c r="AG110">
        <v>26.862882499810674</v>
      </c>
      <c r="AH110">
        <v>11498.21715320986</v>
      </c>
      <c r="AI110">
        <v>67136.582901229587</v>
      </c>
      <c r="AJ110">
        <v>8620.0019176520218</v>
      </c>
      <c r="AK110">
        <v>813.93714828973589</v>
      </c>
      <c r="AL110">
        <v>4.2763678706876975</v>
      </c>
      <c r="AM110">
        <v>39.208931269614645</v>
      </c>
      <c r="AN110">
        <v>28.786418245036995</v>
      </c>
      <c r="AO110">
        <v>6.7220233387292945</v>
      </c>
      <c r="AP110">
        <v>10882.835953223263</v>
      </c>
      <c r="AQ110">
        <v>63543.440675013553</v>
      </c>
      <c r="AR110">
        <v>8158.6611383400841</v>
      </c>
      <c r="AS110">
        <v>789.33898352413644</v>
      </c>
      <c r="AT110">
        <v>4.1649423766021645</v>
      </c>
      <c r="AU110">
        <v>156.68869426070339</v>
      </c>
      <c r="AV110">
        <v>115.03770595882442</v>
      </c>
      <c r="AW110">
        <v>26.862883782805437</v>
      </c>
      <c r="AX110">
        <v>11752.801986936263</v>
      </c>
      <c r="AY110">
        <v>56807.379068107024</v>
      </c>
      <c r="AZ110">
        <v>8011.3542720482001</v>
      </c>
      <c r="BA110">
        <v>799.00816780820969</v>
      </c>
      <c r="BB110">
        <v>4.266298572211535</v>
      </c>
      <c r="BC110">
        <v>14.025186821365715</v>
      </c>
      <c r="BD110">
        <v>448.20012780026133</v>
      </c>
      <c r="BE110">
        <v>38.067605385454769</v>
      </c>
      <c r="BF110">
        <v>11361.185471986002</v>
      </c>
      <c r="BG110">
        <v>45856.347019959438</v>
      </c>
      <c r="BH110">
        <v>7021.6740683928356</v>
      </c>
      <c r="BI110">
        <v>762.51449372609545</v>
      </c>
      <c r="BJ110">
        <v>4.1451991412379767</v>
      </c>
      <c r="BK110">
        <v>61.616773510424537</v>
      </c>
      <c r="BL110">
        <v>1385.6721819042834</v>
      </c>
      <c r="BM110">
        <v>138.01401119463182</v>
      </c>
    </row>
    <row r="111" spans="1:65">
      <c r="A111">
        <f t="shared" si="1"/>
        <v>2105</v>
      </c>
      <c r="B111" s="1">
        <f>economy!Z151</f>
        <v>10505.499406399062</v>
      </c>
      <c r="C111" s="1">
        <f>economy!AA151</f>
        <v>32484.579595395357</v>
      </c>
      <c r="D111" s="1">
        <f>economy!AB151</f>
        <v>5543.8498519196864</v>
      </c>
      <c r="E111" s="1">
        <f>temperature!G261</f>
        <v>710.88312265283025</v>
      </c>
      <c r="F111" s="8">
        <f>temperature!I261</f>
        <v>3.9715245760445264</v>
      </c>
      <c r="G111">
        <f>economy!BE151</f>
        <v>232.80767483350854</v>
      </c>
      <c r="H111">
        <f>economy!BF151</f>
        <v>3124.7200755890021</v>
      </c>
      <c r="I111">
        <f>economy!BG151</f>
        <v>383.6380860505231</v>
      </c>
      <c r="J111">
        <v>12035.574268114216</v>
      </c>
      <c r="K111">
        <v>70902.414213767101</v>
      </c>
      <c r="L111">
        <v>9068.9207530308031</v>
      </c>
      <c r="M111">
        <v>843.95309495502067</v>
      </c>
      <c r="N111">
        <v>4.4253000203630846</v>
      </c>
      <c r="O111">
        <v>0</v>
      </c>
      <c r="P111">
        <v>0</v>
      </c>
      <c r="Q111">
        <v>0</v>
      </c>
      <c r="R111">
        <v>11430.222834277785</v>
      </c>
      <c r="S111">
        <v>67336.245721906933</v>
      </c>
      <c r="T111">
        <v>8612.7825672806011</v>
      </c>
      <c r="U111">
        <v>819.18695523459917</v>
      </c>
      <c r="V111">
        <v>4.31547393452548</v>
      </c>
      <c r="W111">
        <v>39.569294913894666</v>
      </c>
      <c r="X111">
        <v>29.19469526873516</v>
      </c>
      <c r="Y111">
        <v>6.7929306028873038</v>
      </c>
      <c r="Z111">
        <v>10818.479380851672</v>
      </c>
      <c r="AA111">
        <v>63732.420259316052</v>
      </c>
      <c r="AB111">
        <v>8151.8278100623884</v>
      </c>
      <c r="AC111">
        <v>794.1632229607203</v>
      </c>
      <c r="AD111">
        <v>4.2016063252017615</v>
      </c>
      <c r="AE111">
        <v>158.12878029884783</v>
      </c>
      <c r="AF111">
        <v>116.66928724397647</v>
      </c>
      <c r="AG111">
        <v>27.146245835530543</v>
      </c>
      <c r="AH111">
        <v>11430.22322831557</v>
      </c>
      <c r="AI111">
        <v>67336.244422731485</v>
      </c>
      <c r="AJ111">
        <v>8612.7826632622873</v>
      </c>
      <c r="AK111">
        <v>819.20981161132011</v>
      </c>
      <c r="AL111">
        <v>4.3156724033929983</v>
      </c>
      <c r="AM111">
        <v>39.569296158963084</v>
      </c>
      <c r="AN111">
        <v>29.194694756765958</v>
      </c>
      <c r="AO111">
        <v>6.7929306718937408</v>
      </c>
      <c r="AP111">
        <v>10818.480873749322</v>
      </c>
      <c r="AQ111">
        <v>63732.416395143671</v>
      </c>
      <c r="AR111">
        <v>8151.8281994008139</v>
      </c>
      <c r="AS111">
        <v>794.31241883956261</v>
      </c>
      <c r="AT111">
        <v>4.2029167695470928</v>
      </c>
      <c r="AU111">
        <v>158.12880021596513</v>
      </c>
      <c r="AV111">
        <v>116.66928081452951</v>
      </c>
      <c r="AW111">
        <v>27.146247017400274</v>
      </c>
      <c r="AX111">
        <v>11674.54873397534</v>
      </c>
      <c r="AY111">
        <v>56639.704327142186</v>
      </c>
      <c r="AZ111">
        <v>7976.750514052208</v>
      </c>
      <c r="BA111">
        <v>803.20008928875836</v>
      </c>
      <c r="BB111">
        <v>4.3028736865093977</v>
      </c>
      <c r="BC111">
        <v>14.860455179451382</v>
      </c>
      <c r="BD111">
        <v>476.18649544783204</v>
      </c>
      <c r="BE111">
        <v>40.473571175252019</v>
      </c>
      <c r="BF111">
        <v>11276.240952125754</v>
      </c>
      <c r="BG111">
        <v>45506.390609845272</v>
      </c>
      <c r="BH111">
        <v>6968.5559706638187</v>
      </c>
      <c r="BI111">
        <v>765.65560456908202</v>
      </c>
      <c r="BJ111">
        <v>4.1781257847287661</v>
      </c>
      <c r="BK111">
        <v>65.159582354963774</v>
      </c>
      <c r="BL111">
        <v>1458.4458561778608</v>
      </c>
      <c r="BM111">
        <v>145.76327888795035</v>
      </c>
    </row>
    <row r="112" spans="1:65">
      <c r="A112">
        <f t="shared" si="1"/>
        <v>2106</v>
      </c>
      <c r="B112" s="1">
        <f>economy!Z152</f>
        <v>10409.86909717534</v>
      </c>
      <c r="C112" s="1">
        <f>economy!AA152</f>
        <v>32054.584770943264</v>
      </c>
      <c r="D112" s="1">
        <f>economy!AB152</f>
        <v>5475.5176822813164</v>
      </c>
      <c r="E112" s="1">
        <f>temperature!G262</f>
        <v>712.76781486835318</v>
      </c>
      <c r="F112" s="8">
        <f>temperature!I262</f>
        <v>3.998841215010144</v>
      </c>
      <c r="G112">
        <f>economy!BE152</f>
        <v>245.24363426467278</v>
      </c>
      <c r="H112">
        <f>economy!BF152</f>
        <v>3251.2599026200701</v>
      </c>
      <c r="I112">
        <f>economy!BG152</f>
        <v>401.19557904041523</v>
      </c>
      <c r="J112">
        <v>11963.257671007197</v>
      </c>
      <c r="K112">
        <v>71102.710296003992</v>
      </c>
      <c r="L112">
        <v>9060.2184314099541</v>
      </c>
      <c r="M112">
        <v>849.49810435486324</v>
      </c>
      <c r="N112">
        <v>4.4656863666174935</v>
      </c>
      <c r="O112">
        <v>0</v>
      </c>
      <c r="P112">
        <v>0</v>
      </c>
      <c r="Q112">
        <v>0</v>
      </c>
      <c r="R112">
        <v>11361.543514107334</v>
      </c>
      <c r="S112">
        <v>67526.467475678</v>
      </c>
      <c r="T112">
        <v>8604.5179359084632</v>
      </c>
      <c r="U112">
        <v>824.43787812241328</v>
      </c>
      <c r="V112">
        <v>4.3546197345327444</v>
      </c>
      <c r="W112">
        <v>39.929195326119221</v>
      </c>
      <c r="X112">
        <v>29.604417760053629</v>
      </c>
      <c r="Y112">
        <v>6.8637611083747574</v>
      </c>
      <c r="Z112">
        <v>10753.475708991629</v>
      </c>
      <c r="AA112">
        <v>63912.461188535737</v>
      </c>
      <c r="AB112">
        <v>8144.0054744331383</v>
      </c>
      <c r="AC112">
        <v>799.11693261769994</v>
      </c>
      <c r="AD112">
        <v>4.2394434588978411</v>
      </c>
      <c r="AE112">
        <v>159.56703142539502</v>
      </c>
      <c r="AF112">
        <v>118.30664024528485</v>
      </c>
      <c r="AG112">
        <v>27.429302131117087</v>
      </c>
      <c r="AH112">
        <v>11361.543871604203</v>
      </c>
      <c r="AI112">
        <v>67526.466291508375</v>
      </c>
      <c r="AJ112">
        <v>8604.5180233180308</v>
      </c>
      <c r="AK112">
        <v>824.46061971780182</v>
      </c>
      <c r="AL112">
        <v>4.3548165846868736</v>
      </c>
      <c r="AM112">
        <v>39.929196472986405</v>
      </c>
      <c r="AN112">
        <v>29.604417288128765</v>
      </c>
      <c r="AO112">
        <v>6.8637611719415785</v>
      </c>
      <c r="AP112">
        <v>10753.47706344612</v>
      </c>
      <c r="AQ112">
        <v>63912.457666428156</v>
      </c>
      <c r="AR112">
        <v>8144.0058289997924</v>
      </c>
      <c r="AS112">
        <v>799.26536509342691</v>
      </c>
      <c r="AT112">
        <v>4.2407436302140953</v>
      </c>
      <c r="AU112">
        <v>159.5670497716068</v>
      </c>
      <c r="AV112">
        <v>118.30663431872524</v>
      </c>
      <c r="AW112">
        <v>27.429303219822817</v>
      </c>
      <c r="AX112">
        <v>11595.526590676947</v>
      </c>
      <c r="AY112">
        <v>56457.163847864125</v>
      </c>
      <c r="AZ112">
        <v>7940.6945420835209</v>
      </c>
      <c r="BA112">
        <v>807.33524419018329</v>
      </c>
      <c r="BB112">
        <v>4.3391804693771112</v>
      </c>
      <c r="BC112">
        <v>15.740280588004817</v>
      </c>
      <c r="BD112">
        <v>505.62151294782365</v>
      </c>
      <c r="BE112">
        <v>43.010894075334377</v>
      </c>
      <c r="BF112">
        <v>11190.513204880452</v>
      </c>
      <c r="BG112">
        <v>45144.743055343955</v>
      </c>
      <c r="BH112">
        <v>6914.0845492498638</v>
      </c>
      <c r="BI112">
        <v>768.72694291214452</v>
      </c>
      <c r="BJ112">
        <v>4.2107218778376518</v>
      </c>
      <c r="BK112">
        <v>68.880810178004054</v>
      </c>
      <c r="BL112">
        <v>1533.9913785783463</v>
      </c>
      <c r="BM112">
        <v>153.85732737984935</v>
      </c>
    </row>
    <row r="113" spans="1:65">
      <c r="A113">
        <f t="shared" si="1"/>
        <v>2107</v>
      </c>
      <c r="B113" s="1">
        <f>economy!Z153</f>
        <v>10313.574509222863</v>
      </c>
      <c r="C113" s="1">
        <f>economy!AA153</f>
        <v>31620.679067410631</v>
      </c>
      <c r="D113" s="1">
        <f>economy!AB153</f>
        <v>5406.4917782172543</v>
      </c>
      <c r="E113" s="1">
        <f>temperature!G263</f>
        <v>714.58345905732108</v>
      </c>
      <c r="F113" s="8">
        <f>temperature!I263</f>
        <v>4.0257758413586942</v>
      </c>
      <c r="G113">
        <f>economy!BE153</f>
        <v>258.23838662663053</v>
      </c>
      <c r="H113">
        <f>economy!BF153</f>
        <v>3380.6908827318293</v>
      </c>
      <c r="I113">
        <f>economy!BG153</f>
        <v>419.28673655798519</v>
      </c>
      <c r="J113">
        <v>11890.25096512247</v>
      </c>
      <c r="K113">
        <v>71293.109705934752</v>
      </c>
      <c r="L113">
        <v>9050.4368918279688</v>
      </c>
      <c r="M113">
        <v>855.01907653172736</v>
      </c>
      <c r="N113">
        <v>4.5058953241416653</v>
      </c>
      <c r="O113">
        <v>0</v>
      </c>
      <c r="P113">
        <v>0</v>
      </c>
      <c r="Q113">
        <v>0</v>
      </c>
      <c r="R113">
        <v>11292.208797434925</v>
      </c>
      <c r="S113">
        <v>67707.290334334306</v>
      </c>
      <c r="T113">
        <v>8595.2283686817318</v>
      </c>
      <c r="U113">
        <v>829.66614498501849</v>
      </c>
      <c r="V113">
        <v>4.3936006889016568</v>
      </c>
      <c r="W113">
        <v>40.288603441234926</v>
      </c>
      <c r="X113">
        <v>30.015539383303999</v>
      </c>
      <c r="Y113">
        <v>6.9345105156417528</v>
      </c>
      <c r="Z113">
        <v>10687.851722960226</v>
      </c>
      <c r="AA113">
        <v>64083.606266235583</v>
      </c>
      <c r="AB113">
        <v>8135.2130597354653</v>
      </c>
      <c r="AC113">
        <v>804.04938234659335</v>
      </c>
      <c r="AD113">
        <v>4.2771285514659132</v>
      </c>
      <c r="AE113">
        <v>161.00331526384454</v>
      </c>
      <c r="AF113">
        <v>119.94958454739432</v>
      </c>
      <c r="AG113">
        <v>27.712034343535588</v>
      </c>
      <c r="AH113">
        <v>11292.209121775641</v>
      </c>
      <c r="AI113">
        <v>67707.289255010473</v>
      </c>
      <c r="AJ113">
        <v>8595.2284482840569</v>
      </c>
      <c r="AK113">
        <v>829.68877338286029</v>
      </c>
      <c r="AL113">
        <v>4.3937959298965108</v>
      </c>
      <c r="AM113">
        <v>40.288604497633806</v>
      </c>
      <c r="AN113">
        <v>30.015538948299547</v>
      </c>
      <c r="AO113">
        <v>6.934510574197235</v>
      </c>
      <c r="AP113">
        <v>10687.852951795465</v>
      </c>
      <c r="AQ113">
        <v>64083.603055973574</v>
      </c>
      <c r="AR113">
        <v>8135.2133826329637</v>
      </c>
      <c r="AS113">
        <v>804.1970621993122</v>
      </c>
      <c r="AT113">
        <v>4.2784184958293014</v>
      </c>
      <c r="AU113">
        <v>161.00333216285273</v>
      </c>
      <c r="AV113">
        <v>119.94957908449146</v>
      </c>
      <c r="AW113">
        <v>27.712035346412332</v>
      </c>
      <c r="AX113">
        <v>11515.76862685671</v>
      </c>
      <c r="AY113">
        <v>56259.936133961695</v>
      </c>
      <c r="AZ113">
        <v>7903.2138860121458</v>
      </c>
      <c r="BA113">
        <v>811.41252026800862</v>
      </c>
      <c r="BB113">
        <v>4.3752132137860897</v>
      </c>
      <c r="BC113">
        <v>16.66673376851157</v>
      </c>
      <c r="BD113">
        <v>536.5592008562561</v>
      </c>
      <c r="BE113">
        <v>45.685330880428808</v>
      </c>
      <c r="BF113">
        <v>11104.037915033095</v>
      </c>
      <c r="BG113">
        <v>44771.821153140983</v>
      </c>
      <c r="BH113">
        <v>6858.3049908102812</v>
      </c>
      <c r="BI113">
        <v>771.72789409051006</v>
      </c>
      <c r="BJ113">
        <v>4.2429821268558108</v>
      </c>
      <c r="BK113">
        <v>72.787951583851523</v>
      </c>
      <c r="BL113">
        <v>1612.3521163079727</v>
      </c>
      <c r="BM113">
        <v>162.30577850707022</v>
      </c>
    </row>
    <row r="114" spans="1:65">
      <c r="A114">
        <f t="shared" si="1"/>
        <v>2108</v>
      </c>
      <c r="B114" s="1">
        <f>economy!Z154</f>
        <v>10216.655958168445</v>
      </c>
      <c r="C114" s="1">
        <f>economy!AA154</f>
        <v>31183.319387034913</v>
      </c>
      <c r="D114" s="1">
        <f>economy!AB154</f>
        <v>5336.8338258969734</v>
      </c>
      <c r="E114" s="1">
        <f>temperature!G264</f>
        <v>716.33034309336631</v>
      </c>
      <c r="F114" s="8">
        <f>temperature!I264</f>
        <v>4.0523254059335247</v>
      </c>
      <c r="G114">
        <f>economy!BE154</f>
        <v>271.81111314346185</v>
      </c>
      <c r="H114">
        <f>economy!BF154</f>
        <v>3512.9836411795009</v>
      </c>
      <c r="I114">
        <f>economy!BG154</f>
        <v>437.91395506591164</v>
      </c>
      <c r="J114">
        <v>11816.585297360907</v>
      </c>
      <c r="K114">
        <v>71473.658334534673</v>
      </c>
      <c r="L114">
        <v>9039.5974375874266</v>
      </c>
      <c r="M114">
        <v>860.51518984809684</v>
      </c>
      <c r="N114">
        <v>4.5459225615950034</v>
      </c>
      <c r="O114">
        <v>0</v>
      </c>
      <c r="P114">
        <v>0</v>
      </c>
      <c r="Q114">
        <v>0</v>
      </c>
      <c r="R114">
        <v>11222.248264387941</v>
      </c>
      <c r="S114">
        <v>67878.757880185891</v>
      </c>
      <c r="T114">
        <v>8584.9340973400012</v>
      </c>
      <c r="U114">
        <v>834.87097242883078</v>
      </c>
      <c r="V114">
        <v>4.4324124619715271</v>
      </c>
      <c r="W114">
        <v>40.647491840901644</v>
      </c>
      <c r="X114">
        <v>30.428013149801309</v>
      </c>
      <c r="Y114">
        <v>7.0051745630539832</v>
      </c>
      <c r="Z114">
        <v>10621.635419242815</v>
      </c>
      <c r="AA114">
        <v>64245.896740804339</v>
      </c>
      <c r="AB114">
        <v>8125.4697146995604</v>
      </c>
      <c r="AC114">
        <v>808.95982739411374</v>
      </c>
      <c r="AD114">
        <v>4.3146572768514746</v>
      </c>
      <c r="AE114">
        <v>162.43752223943099</v>
      </c>
      <c r="AF114">
        <v>121.59793237019497</v>
      </c>
      <c r="AG114">
        <v>27.994425441796096</v>
      </c>
      <c r="AH114">
        <v>11222.24855864412</v>
      </c>
      <c r="AI114">
        <v>67878.756896443389</v>
      </c>
      <c r="AJ114">
        <v>8584.9341698317749</v>
      </c>
      <c r="AK114">
        <v>834.89348917423445</v>
      </c>
      <c r="AL114">
        <v>4.4326061039717093</v>
      </c>
      <c r="AM114">
        <v>40.647492813957236</v>
      </c>
      <c r="AN114">
        <v>30.428012748836395</v>
      </c>
      <c r="AO114">
        <v>7.0051746169927114</v>
      </c>
      <c r="AP114">
        <v>10621.63653409628</v>
      </c>
      <c r="AQ114">
        <v>64245.89381483262</v>
      </c>
      <c r="AR114">
        <v>8125.4700087539231</v>
      </c>
      <c r="AS114">
        <v>809.10676513304759</v>
      </c>
      <c r="AT114">
        <v>4.3159370449981642</v>
      </c>
      <c r="AU114">
        <v>162.4375378052132</v>
      </c>
      <c r="AV114">
        <v>121.59792733476966</v>
      </c>
      <c r="AW114">
        <v>27.994426365601957</v>
      </c>
      <c r="AX114">
        <v>11435.307460852828</v>
      </c>
      <c r="AY114">
        <v>56048.210453942113</v>
      </c>
      <c r="AZ114">
        <v>7864.3362513138736</v>
      </c>
      <c r="BA114">
        <v>815.43084044505156</v>
      </c>
      <c r="BB114">
        <v>4.4109663876261394</v>
      </c>
      <c r="BC114">
        <v>17.641965228428347</v>
      </c>
      <c r="BD114">
        <v>569.05423756413586</v>
      </c>
      <c r="BE114">
        <v>48.502798999639204</v>
      </c>
      <c r="BF114">
        <v>11016.850346460857</v>
      </c>
      <c r="BG114">
        <v>44388.048914269835</v>
      </c>
      <c r="BH114">
        <v>6801.2628196941068</v>
      </c>
      <c r="BI114">
        <v>774.65790127261653</v>
      </c>
      <c r="BJ114">
        <v>4.27490146861836</v>
      </c>
      <c r="BK114">
        <v>76.888736947716438</v>
      </c>
      <c r="BL114">
        <v>1693.568878169217</v>
      </c>
      <c r="BM114">
        <v>171.11819116501525</v>
      </c>
    </row>
    <row r="115" spans="1:65">
      <c r="A115">
        <f t="shared" si="1"/>
        <v>2109</v>
      </c>
      <c r="B115" s="1">
        <f>economy!Z155</f>
        <v>10119.153323891043</v>
      </c>
      <c r="C115" s="1">
        <f>economy!AA155</f>
        <v>30742.953743841124</v>
      </c>
      <c r="D115" s="1">
        <f>economy!AB155</f>
        <v>5266.604812817216</v>
      </c>
      <c r="E115" s="1">
        <f>temperature!G265</f>
        <v>718.00880672899802</v>
      </c>
      <c r="F115" s="8">
        <f>temperature!I265</f>
        <v>4.0784871312717357</v>
      </c>
      <c r="G115">
        <f>economy!BE155</f>
        <v>285.98135667837045</v>
      </c>
      <c r="H115">
        <f>economy!BF155</f>
        <v>3648.10556738072</v>
      </c>
      <c r="I115">
        <f>economy!BG155</f>
        <v>457.07900826608545</v>
      </c>
      <c r="J115">
        <v>11742.291331636623</v>
      </c>
      <c r="K115">
        <v>71644.404994031152</v>
      </c>
      <c r="L115">
        <v>9027.7211440927858</v>
      </c>
      <c r="M115">
        <v>865.98563920809625</v>
      </c>
      <c r="N115">
        <v>4.5857639019675061</v>
      </c>
      <c r="O115">
        <v>0</v>
      </c>
      <c r="P115">
        <v>0</v>
      </c>
      <c r="Q115">
        <v>0</v>
      </c>
      <c r="R115">
        <v>11151.69103641654</v>
      </c>
      <c r="S115">
        <v>68040.916469908363</v>
      </c>
      <c r="T115">
        <v>8573.6551371939095</v>
      </c>
      <c r="U115">
        <v>840.05159286235164</v>
      </c>
      <c r="V115">
        <v>4.4710508654308212</v>
      </c>
      <c r="W115">
        <v>41.005833408219935</v>
      </c>
      <c r="X115">
        <v>30.84179199253936</v>
      </c>
      <c r="Y115">
        <v>7.0757489937007216</v>
      </c>
      <c r="Z115">
        <v>10554.854360243675</v>
      </c>
      <c r="AA115">
        <v>64399.376486636116</v>
      </c>
      <c r="AB115">
        <v>8114.7943832285364</v>
      </c>
      <c r="AC115">
        <v>813.84753806191088</v>
      </c>
      <c r="AD115">
        <v>4.35202544878541</v>
      </c>
      <c r="AE115">
        <v>163.86954398235352</v>
      </c>
      <c r="AF115">
        <v>123.25149562070976</v>
      </c>
      <c r="AG115">
        <v>28.276458413819562</v>
      </c>
      <c r="AH115">
        <v>11151.691303375579</v>
      </c>
      <c r="AI115">
        <v>68040.915573299702</v>
      </c>
      <c r="AJ115">
        <v>8573.6552032096897</v>
      </c>
      <c r="AK115">
        <v>840.07399946333237</v>
      </c>
      <c r="AL115">
        <v>4.47124291916613</v>
      </c>
      <c r="AM115">
        <v>41.005834304497128</v>
      </c>
      <c r="AN115">
        <v>30.841791622957231</v>
      </c>
      <c r="AO115">
        <v>7.0757490433862529</v>
      </c>
      <c r="AP115">
        <v>10554.85537167602</v>
      </c>
      <c r="AQ115">
        <v>64399.373819828848</v>
      </c>
      <c r="AR115">
        <v>8114.7946510138017</v>
      </c>
      <c r="AS115">
        <v>813.99374393657104</v>
      </c>
      <c r="AT115">
        <v>4.3532950957894139</v>
      </c>
      <c r="AU115">
        <v>163.86955831992663</v>
      </c>
      <c r="AV115">
        <v>123.25149097939799</v>
      </c>
      <c r="AW115">
        <v>28.276459264781121</v>
      </c>
      <c r="AX115">
        <v>11354.175259108579</v>
      </c>
      <c r="AY115">
        <v>55822.186713684321</v>
      </c>
      <c r="AZ115">
        <v>7824.0895242488705</v>
      </c>
      <c r="BA115">
        <v>819.38916352679644</v>
      </c>
      <c r="BB115">
        <v>4.4464346323542978</v>
      </c>
      <c r="BC115">
        <v>18.668207530870095</v>
      </c>
      <c r="BD115">
        <v>603.16187925129861</v>
      </c>
      <c r="BE115">
        <v>51.469375116705443</v>
      </c>
      <c r="BF115">
        <v>10928.985339576591</v>
      </c>
      <c r="BG115">
        <v>43993.856782624011</v>
      </c>
      <c r="BH115">
        <v>6743.0038710120307</v>
      </c>
      <c r="BI115">
        <v>777.51646546451389</v>
      </c>
      <c r="BJ115">
        <v>4.3064750694703529</v>
      </c>
      <c r="BK115">
        <v>81.191136084947999</v>
      </c>
      <c r="BL115">
        <v>1777.6797814065435</v>
      </c>
      <c r="BM115">
        <v>180.30404045582171</v>
      </c>
    </row>
    <row r="116" spans="1:65">
      <c r="A116">
        <f t="shared" si="1"/>
        <v>2110</v>
      </c>
      <c r="B116" s="1">
        <f>economy!Z156</f>
        <v>10021.106043889931</v>
      </c>
      <c r="C116" s="1">
        <f>economy!AA156</f>
        <v>30300.020657501089</v>
      </c>
      <c r="D116" s="1">
        <f>economy!AB156</f>
        <v>5195.864960749077</v>
      </c>
      <c r="E116" s="1">
        <f>temperature!G266</f>
        <v>719.61923976500429</v>
      </c>
      <c r="F116" s="8">
        <f>temperature!I266</f>
        <v>4.1042585074821059</v>
      </c>
      <c r="G116">
        <f>economy!BE156</f>
        <v>300.76901460310307</v>
      </c>
      <c r="H116">
        <f>economy!BF156</f>
        <v>3786.0209239801165</v>
      </c>
      <c r="I116">
        <f>economy!BG156</f>
        <v>476.78303785160222</v>
      </c>
      <c r="J116">
        <v>11667.399249269656</v>
      </c>
      <c r="K116">
        <v>71805.40135241051</v>
      </c>
      <c r="L116">
        <v>9014.8288613231525</v>
      </c>
      <c r="M116">
        <v>871.42963606825458</v>
      </c>
      <c r="N116">
        <v>4.6254153198587025</v>
      </c>
      <c r="O116">
        <v>0</v>
      </c>
      <c r="P116">
        <v>0</v>
      </c>
      <c r="Q116">
        <v>0</v>
      </c>
      <c r="R116">
        <v>11080.565776665037</v>
      </c>
      <c r="S116">
        <v>68193.815172340168</v>
      </c>
      <c r="T116">
        <v>8561.4112894728823</v>
      </c>
      <c r="U116">
        <v>845.20725450221653</v>
      </c>
      <c r="V116">
        <v>4.5095118559584781</v>
      </c>
      <c r="W116">
        <v>41.36360133386929</v>
      </c>
      <c r="X116">
        <v>31.25682878532611</v>
      </c>
      <c r="Y116">
        <v>7.146229557156329</v>
      </c>
      <c r="Z116">
        <v>10487.535674633067</v>
      </c>
      <c r="AA116">
        <v>64544.091945245411</v>
      </c>
      <c r="AB116">
        <v>8103.2058066188765</v>
      </c>
      <c r="AC116">
        <v>818.71179970785261</v>
      </c>
      <c r="AD116">
        <v>4.3892290187996421</v>
      </c>
      <c r="AE116">
        <v>165.29927335228049</v>
      </c>
      <c r="AF116">
        <v>124.91008596955558</v>
      </c>
      <c r="AG116">
        <v>28.558116273474592</v>
      </c>
      <c r="AH116">
        <v>11080.566018856389</v>
      </c>
      <c r="AI116">
        <v>68193.814355162773</v>
      </c>
      <c r="AJ116">
        <v>8561.4113495906549</v>
      </c>
      <c r="AK116">
        <v>845.22955243119566</v>
      </c>
      <c r="AL116">
        <v>4.5097023326809698</v>
      </c>
      <c r="AM116">
        <v>41.363602159416708</v>
      </c>
      <c r="AN116">
        <v>31.256828444676795</v>
      </c>
      <c r="AO116">
        <v>7.1462296029236194</v>
      </c>
      <c r="AP116">
        <v>10487.536592227672</v>
      </c>
      <c r="AQ116">
        <v>64544.089514692743</v>
      </c>
      <c r="AR116">
        <v>8103.2060504795654</v>
      </c>
      <c r="AS116">
        <v>818.85728371862513</v>
      </c>
      <c r="AT116">
        <v>4.3904886037671522</v>
      </c>
      <c r="AU116">
        <v>165.29928655840342</v>
      </c>
      <c r="AV116">
        <v>124.91008169158984</v>
      </c>
      <c r="AW116">
        <v>28.558117057328644</v>
      </c>
      <c r="AX116">
        <v>11272.403735864676</v>
      </c>
      <c r="AY116">
        <v>55582.075309694279</v>
      </c>
      <c r="AZ116">
        <v>7782.5017764320392</v>
      </c>
      <c r="BA116">
        <v>823.28648489646855</v>
      </c>
      <c r="BB116">
        <v>4.4816127616311716</v>
      </c>
      <c r="BC116">
        <v>19.7477775929869</v>
      </c>
      <c r="BD116">
        <v>638.93787473303291</v>
      </c>
      <c r="BE116">
        <v>54.591293405644379</v>
      </c>
      <c r="BF116">
        <v>10840.477308849146</v>
      </c>
      <c r="BG116">
        <v>43589.680842590104</v>
      </c>
      <c r="BH116">
        <v>6683.5742620271412</v>
      </c>
      <c r="BI116">
        <v>780.30314542487827</v>
      </c>
      <c r="BJ116">
        <v>4.3376983241162455</v>
      </c>
      <c r="BK116">
        <v>85.703361809629612</v>
      </c>
      <c r="BL116">
        <v>1864.7201259541209</v>
      </c>
      <c r="BM116">
        <v>189.8726964074759</v>
      </c>
    </row>
    <row r="117" spans="1:65">
      <c r="A117">
        <f t="shared" si="1"/>
        <v>2111</v>
      </c>
      <c r="B117" s="1">
        <f>economy!Z157</f>
        <v>9922.5531067653283</v>
      </c>
      <c r="C117" s="1">
        <f>economy!AA157</f>
        <v>29854.948597189854</v>
      </c>
      <c r="D117" s="1">
        <f>economy!AB157</f>
        <v>5124.6736605113374</v>
      </c>
      <c r="E117" s="1">
        <f>temperature!G267</f>
        <v>721.16208017767406</v>
      </c>
      <c r="F117" s="8">
        <f>temperature!I267</f>
        <v>4.1296372879358252</v>
      </c>
      <c r="G117">
        <f>economy!BE157</f>
        <v>316.19433088209456</v>
      </c>
      <c r="H117">
        <f>economy!BF157</f>
        <v>3926.6909634559674</v>
      </c>
      <c r="I117">
        <f>economy!BG157</f>
        <v>497.0265462037101</v>
      </c>
      <c r="J117">
        <v>11591.938749516234</v>
      </c>
      <c r="K117">
        <v>71956.701867204305</v>
      </c>
      <c r="L117">
        <v>9000.9412162662629</v>
      </c>
      <c r="M117">
        <v>876.84640844404419</v>
      </c>
      <c r="N117">
        <v>4.664872938738502</v>
      </c>
      <c r="O117">
        <v>0</v>
      </c>
      <c r="P117">
        <v>0</v>
      </c>
      <c r="Q117">
        <v>0</v>
      </c>
      <c r="R117">
        <v>11008.900690474093</v>
      </c>
      <c r="S117">
        <v>68337.505705595657</v>
      </c>
      <c r="T117">
        <v>8548.2221436361833</v>
      </c>
      <c r="U117">
        <v>850.33722137545658</v>
      </c>
      <c r="V117">
        <v>4.5477915328337515</v>
      </c>
      <c r="W117">
        <v>41.720769121991538</v>
      </c>
      <c r="X117">
        <v>31.67307636176017</v>
      </c>
      <c r="Y117">
        <v>7.2166120112754442</v>
      </c>
      <c r="Z117">
        <v>10419.70605781863</v>
      </c>
      <c r="AA117">
        <v>64680.092065736513</v>
      </c>
      <c r="AB117">
        <v>8090.7225257462997</v>
      </c>
      <c r="AC117">
        <v>823.55191274395759</v>
      </c>
      <c r="AD117">
        <v>4.4262640741980777</v>
      </c>
      <c r="AE117">
        <v>166.72660446183633</v>
      </c>
      <c r="AF117">
        <v>126.57351492676825</v>
      </c>
      <c r="AG117">
        <v>28.839382067748911</v>
      </c>
      <c r="AH117">
        <v>11008.900910193102</v>
      </c>
      <c r="AI117">
        <v>68337.504960826409</v>
      </c>
      <c r="AJ117">
        <v>8548.2221983823911</v>
      </c>
      <c r="AK117">
        <v>850.35941207067992</v>
      </c>
      <c r="AL117">
        <v>4.5479804442770444</v>
      </c>
      <c r="AM117">
        <v>41.720769882382122</v>
      </c>
      <c r="AN117">
        <v>31.673076047784438</v>
      </c>
      <c r="AO117">
        <v>7.2166120534331002</v>
      </c>
      <c r="AP117">
        <v>10419.706890271891</v>
      </c>
      <c r="AQ117">
        <v>64680.089850549339</v>
      </c>
      <c r="AR117">
        <v>8090.7227478178656</v>
      </c>
      <c r="AS117">
        <v>823.69668465213397</v>
      </c>
      <c r="AT117">
        <v>4.4275136599774481</v>
      </c>
      <c r="AU117">
        <v>166.72661662565821</v>
      </c>
      <c r="AV117">
        <v>126.57351098377637</v>
      </c>
      <c r="AW117">
        <v>28.839382789780988</v>
      </c>
      <c r="AX117">
        <v>11190.024152961294</v>
      </c>
      <c r="AY117">
        <v>55328.096962842457</v>
      </c>
      <c r="AZ117">
        <v>7739.6012687557586</v>
      </c>
      <c r="BA117">
        <v>827.12183718766971</v>
      </c>
      <c r="BB117">
        <v>4.516495759948536</v>
      </c>
      <c r="BC117">
        <v>20.883079011875843</v>
      </c>
      <c r="BD117">
        <v>676.43837532179941</v>
      </c>
      <c r="BE117">
        <v>57.874943283380908</v>
      </c>
      <c r="BF117">
        <v>10751.360240407505</v>
      </c>
      <c r="BG117">
        <v>43175.962018708517</v>
      </c>
      <c r="BH117">
        <v>6623.0203619185386</v>
      </c>
      <c r="BI117">
        <v>783.01755749054382</v>
      </c>
      <c r="BJ117">
        <v>4.3685668543542819</v>
      </c>
      <c r="BK117">
        <v>90.433873373703662</v>
      </c>
      <c r="BL117">
        <v>1954.7222767231478</v>
      </c>
      <c r="BM117">
        <v>199.83340233343569</v>
      </c>
    </row>
    <row r="118" spans="1:65">
      <c r="A118">
        <f t="shared" si="1"/>
        <v>2112</v>
      </c>
      <c r="B118" s="1">
        <f>economy!Z158</f>
        <v>9823.5330458181834</v>
      </c>
      <c r="C118" s="1">
        <f>economy!AA158</f>
        <v>29408.155475588275</v>
      </c>
      <c r="D118" s="1">
        <f>economy!AB158</f>
        <v>5053.0894087815514</v>
      </c>
      <c r="E118" s="1">
        <f>temperature!G268</f>
        <v>722.63781221035822</v>
      </c>
      <c r="F118" s="8">
        <f>temperature!I268</f>
        <v>4.1546214847813401</v>
      </c>
      <c r="G118">
        <f>economy!BE158</f>
        <v>332.27788735537439</v>
      </c>
      <c r="H118">
        <f>economy!BF158</f>
        <v>4070.0740514834861</v>
      </c>
      <c r="I118">
        <f>economy!BG158</f>
        <v>517.80939106137384</v>
      </c>
      <c r="J118">
        <v>11515.93905023606</v>
      </c>
      <c r="K118">
        <v>72098.363718601759</v>
      </c>
      <c r="L118">
        <v>8986.0786153024801</v>
      </c>
      <c r="M118">
        <v>882.23520091207831</v>
      </c>
      <c r="N118">
        <v>4.7041330281951881</v>
      </c>
      <c r="O118">
        <v>0</v>
      </c>
      <c r="P118">
        <v>0</v>
      </c>
      <c r="Q118">
        <v>0</v>
      </c>
      <c r="R118">
        <v>10936.723526013155</v>
      </c>
      <c r="S118">
        <v>68472.042373538556</v>
      </c>
      <c r="T118">
        <v>8534.1070796365238</v>
      </c>
      <c r="U118">
        <v>855.44077331784206</v>
      </c>
      <c r="V118">
        <v>4.5858861355201723</v>
      </c>
      <c r="W118">
        <v>42.077310595818453</v>
      </c>
      <c r="X118">
        <v>32.090487534030835</v>
      </c>
      <c r="Y118">
        <v>7.2868921240128168</v>
      </c>
      <c r="Z118">
        <v>10351.391772540243</v>
      </c>
      <c r="AA118">
        <v>64807.428244667448</v>
      </c>
      <c r="AB118">
        <v>8077.3628832068116</v>
      </c>
      <c r="AC118">
        <v>828.36719263084558</v>
      </c>
      <c r="AD118">
        <v>4.4631268359887661</v>
      </c>
      <c r="AE118">
        <v>168.15143269906883</v>
      </c>
      <c r="AF118">
        <v>128.24159391692473</v>
      </c>
      <c r="AG118">
        <v>29.120238884019724</v>
      </c>
      <c r="AH118">
        <v>10936.723725342694</v>
      </c>
      <c r="AI118">
        <v>68472.04169477406</v>
      </c>
      <c r="AJ118">
        <v>8534.1071294906578</v>
      </c>
      <c r="AK118">
        <v>855.46285818472495</v>
      </c>
      <c r="AL118">
        <v>4.586073493860888</v>
      </c>
      <c r="AM118">
        <v>42.077311296186807</v>
      </c>
      <c r="AN118">
        <v>32.090487244645338</v>
      </c>
      <c r="AO118">
        <v>7.2868921628451719</v>
      </c>
      <c r="AP118">
        <v>10351.392527743565</v>
      </c>
      <c r="AQ118">
        <v>64807.426225799893</v>
      </c>
      <c r="AR118">
        <v>8077.3630854342728</v>
      </c>
      <c r="AS118">
        <v>828.51126196813459</v>
      </c>
      <c r="AT118">
        <v>4.4643664888953998</v>
      </c>
      <c r="AU118">
        <v>168.15144390272658</v>
      </c>
      <c r="AV118">
        <v>128.24159028274377</v>
      </c>
      <c r="AW118">
        <v>29.120239549099495</v>
      </c>
      <c r="AX118">
        <v>11107.067319749542</v>
      </c>
      <c r="AY118">
        <v>55060.48253243322</v>
      </c>
      <c r="AZ118">
        <v>7695.4164546297543</v>
      </c>
      <c r="BA118">
        <v>830.89429093244757</v>
      </c>
      <c r="BB118">
        <v>4.5510787812514435</v>
      </c>
      <c r="BC118">
        <v>22.07660441681108</v>
      </c>
      <c r="BD118">
        <v>715.71983985767372</v>
      </c>
      <c r="BE118">
        <v>61.32686668185314</v>
      </c>
      <c r="BF118">
        <v>10661.667689733826</v>
      </c>
      <c r="BG118">
        <v>42753.145270299654</v>
      </c>
      <c r="BH118">
        <v>6561.3887599830859</v>
      </c>
      <c r="BI118">
        <v>785.65937531281406</v>
      </c>
      <c r="BJ118">
        <v>4.399076507697087</v>
      </c>
      <c r="BK118">
        <v>95.391379777597109</v>
      </c>
      <c r="BL118">
        <v>2047.7155545142739</v>
      </c>
      <c r="BM118">
        <v>210.19525290612341</v>
      </c>
    </row>
    <row r="119" spans="1:65">
      <c r="A119">
        <f t="shared" si="1"/>
        <v>2113</v>
      </c>
      <c r="B119" s="1">
        <f>economy!Z159</f>
        <v>9724.0839327753019</v>
      </c>
      <c r="C119" s="1">
        <f>economy!AA159</f>
        <v>28960.048192906615</v>
      </c>
      <c r="D119" s="1">
        <f>economy!AB159</f>
        <v>4981.1697471433372</v>
      </c>
      <c r="E119" s="1">
        <f>temperature!G269</f>
        <v>724.04696443580224</v>
      </c>
      <c r="F119" s="8">
        <f>temperature!I269</f>
        <v>4.1792093642946124</v>
      </c>
      <c r="G119">
        <f>economy!BE159</f>
        <v>349.04059420545707</v>
      </c>
      <c r="H119">
        <f>economy!BF159</f>
        <v>4216.1257962634199</v>
      </c>
      <c r="I119">
        <f>economy!BG159</f>
        <v>539.13078217954558</v>
      </c>
      <c r="J119">
        <v>11439.428888696339</v>
      </c>
      <c r="K119">
        <v>72230.44674194121</v>
      </c>
      <c r="L119">
        <v>8970.2612465284183</v>
      </c>
      <c r="M119">
        <v>887.59527460785273</v>
      </c>
      <c r="N119">
        <v>4.7431920011753821</v>
      </c>
      <c r="O119">
        <v>0</v>
      </c>
      <c r="P119">
        <v>0</v>
      </c>
      <c r="Q119">
        <v>0</v>
      </c>
      <c r="R119">
        <v>10864.061575042902</v>
      </c>
      <c r="S119">
        <v>68597.482001666198</v>
      </c>
      <c r="T119">
        <v>8519.0852701263721</v>
      </c>
      <c r="U119">
        <v>860.51720596820041</v>
      </c>
      <c r="V119">
        <v>4.6237920412288274</v>
      </c>
      <c r="W119">
        <v>42.433199903041988</v>
      </c>
      <c r="X119">
        <v>32.509015111523262</v>
      </c>
      <c r="Y119">
        <v>7.3570656752604195</v>
      </c>
      <c r="Z119">
        <v>10282.618649588409</v>
      </c>
      <c r="AA119">
        <v>64926.154265357822</v>
      </c>
      <c r="AB119">
        <v>8063.1450254037127</v>
      </c>
      <c r="AC119">
        <v>833.15696986858643</v>
      </c>
      <c r="AD119">
        <v>4.4998136567828038</v>
      </c>
      <c r="AE119">
        <v>169.57365474888968</v>
      </c>
      <c r="AF119">
        <v>129.91413435348611</v>
      </c>
      <c r="AG119">
        <v>29.400669857392934</v>
      </c>
      <c r="AH119">
        <v>10864.061755873017</v>
      </c>
      <c r="AI119">
        <v>68597.48138306805</v>
      </c>
      <c r="AJ119">
        <v>8519.085315525168</v>
      </c>
      <c r="AK119">
        <v>860.5391863806002</v>
      </c>
      <c r="AL119">
        <v>4.6239778590500569</v>
      </c>
      <c r="AM119">
        <v>42.433200548118734</v>
      </c>
      <c r="AN119">
        <v>32.50901484480697</v>
      </c>
      <c r="AO119">
        <v>7.3570657110294322</v>
      </c>
      <c r="AP119">
        <v>10282.619334702644</v>
      </c>
      <c r="AQ119">
        <v>64926.152425444685</v>
      </c>
      <c r="AR119">
        <v>8063.145209558611</v>
      </c>
      <c r="AS119">
        <v>833.30034594613051</v>
      </c>
      <c r="AT119">
        <v>4.5010434463382198</v>
      </c>
      <c r="AU119">
        <v>169.57366506805852</v>
      </c>
      <c r="AV119">
        <v>129.91413100399089</v>
      </c>
      <c r="AW119">
        <v>29.400670470007</v>
      </c>
      <c r="AX119">
        <v>11023.563593112491</v>
      </c>
      <c r="AY119">
        <v>54779.472810532716</v>
      </c>
      <c r="AZ119">
        <v>7649.975982504352</v>
      </c>
      <c r="BA119">
        <v>834.6029551826847</v>
      </c>
      <c r="BB119">
        <v>4.5853571475576453</v>
      </c>
      <c r="BC119">
        <v>23.330937846514555</v>
      </c>
      <c r="BD119">
        <v>756.83893509299719</v>
      </c>
      <c r="BE119">
        <v>64.953754823045585</v>
      </c>
      <c r="BF119">
        <v>10571.432779450874</v>
      </c>
      <c r="BG119">
        <v>42321.678784008407</v>
      </c>
      <c r="BH119">
        <v>6498.7262323482073</v>
      </c>
      <c r="BI119">
        <v>788.22832950516533</v>
      </c>
      <c r="BJ119">
        <v>4.4292233558796452</v>
      </c>
      <c r="BK119">
        <v>100.58484294312392</v>
      </c>
      <c r="BL119">
        <v>2143.7261360885909</v>
      </c>
      <c r="BM119">
        <v>220.96717202096522</v>
      </c>
    </row>
    <row r="120" spans="1:65">
      <c r="A120">
        <f t="shared" si="1"/>
        <v>2114</v>
      </c>
      <c r="B120" s="1">
        <f>economy!Z160</f>
        <v>9624.2433716455016</v>
      </c>
      <c r="C120" s="1">
        <f>economy!AA160</f>
        <v>28511.022230526094</v>
      </c>
      <c r="D120" s="1">
        <f>economy!AB160</f>
        <v>4908.9712035586545</v>
      </c>
      <c r="E120" s="1">
        <f>temperature!G270</f>
        <v>725.39010779556475</v>
      </c>
      <c r="F120" s="8">
        <f>temperature!I270</f>
        <v>4.2033994420761038</v>
      </c>
      <c r="G120">
        <f>economy!BE160</f>
        <v>366.50367959476324</v>
      </c>
      <c r="H120">
        <f>economy!BF160</f>
        <v>4364.7991830197543</v>
      </c>
      <c r="I120">
        <f>economy!BG160</f>
        <v>560.9892799816364</v>
      </c>
      <c r="J120">
        <v>11362.436522512138</v>
      </c>
      <c r="K120">
        <v>72353.013359631441</v>
      </c>
      <c r="L120">
        <v>8953.5090820129499</v>
      </c>
      <c r="M120">
        <v>892.92590721893794</v>
      </c>
      <c r="N120">
        <v>4.7820464112204748</v>
      </c>
      <c r="O120">
        <v>0</v>
      </c>
      <c r="P120">
        <v>0</v>
      </c>
      <c r="Q120">
        <v>0</v>
      </c>
      <c r="R120">
        <v>10790.941673807203</v>
      </c>
      <c r="S120">
        <v>68713.883872452163</v>
      </c>
      <c r="T120">
        <v>8503.1756826000874</v>
      </c>
      <c r="U120">
        <v>865.56583075859521</v>
      </c>
      <c r="V120">
        <v>4.6615057624657981</v>
      </c>
      <c r="W120">
        <v>42.788411520925642</v>
      </c>
      <c r="X120">
        <v>32.928611919212251</v>
      </c>
      <c r="Y120">
        <v>7.427128458693983</v>
      </c>
      <c r="Z120">
        <v>10213.412088645484</v>
      </c>
      <c r="AA120">
        <v>65036.32623668421</v>
      </c>
      <c r="AB120">
        <v>8048.0869045738955</v>
      </c>
      <c r="AC120">
        <v>837.92058998383379</v>
      </c>
      <c r="AD120">
        <v>4.5363210186651575</v>
      </c>
      <c r="AE120">
        <v>170.99316861348211</v>
      </c>
      <c r="AF120">
        <v>131.59094771229681</v>
      </c>
      <c r="AG120">
        <v>29.680658178080666</v>
      </c>
      <c r="AH120">
        <v>10790.941837852941</v>
      </c>
      <c r="AI120">
        <v>68713.883308697361</v>
      </c>
      <c r="AJ120">
        <v>8503.1757239413237</v>
      </c>
      <c r="AK120">
        <v>865.58770806001928</v>
      </c>
      <c r="AL120">
        <v>4.6616900527225003</v>
      </c>
      <c r="AM120">
        <v>42.788412115069228</v>
      </c>
      <c r="AN120">
        <v>32.928611673393732</v>
      </c>
      <c r="AO120">
        <v>7.4271284916410023</v>
      </c>
      <c r="AP120">
        <v>10213.412710168466</v>
      </c>
      <c r="AQ120">
        <v>65036.324559893139</v>
      </c>
      <c r="AR120">
        <v>8048.0870722697782</v>
      </c>
      <c r="AS120">
        <v>838.06328190076238</v>
      </c>
      <c r="AT120">
        <v>4.5375410173495636</v>
      </c>
      <c r="AU120">
        <v>170.99317811788285</v>
      </c>
      <c r="AV120">
        <v>131.59094462524155</v>
      </c>
      <c r="AW120">
        <v>29.680658742362581</v>
      </c>
      <c r="AX120">
        <v>10939.542877595639</v>
      </c>
      <c r="AY120">
        <v>54485.318296549711</v>
      </c>
      <c r="AZ120">
        <v>7603.3086976476316</v>
      </c>
      <c r="BA120">
        <v>838.2469781027163</v>
      </c>
      <c r="BB120">
        <v>4.6193263475766422</v>
      </c>
      <c r="BC120">
        <v>24.648757150128436</v>
      </c>
      <c r="BD120">
        <v>799.85243164835094</v>
      </c>
      <c r="BE120">
        <v>68.762444481560081</v>
      </c>
      <c r="BF120">
        <v>10480.688197209009</v>
      </c>
      <c r="BG120">
        <v>41882.013167199308</v>
      </c>
      <c r="BH120">
        <v>6435.0797072790183</v>
      </c>
      <c r="BI120">
        <v>790.72420720331149</v>
      </c>
      <c r="BJ120">
        <v>4.4590036932557737</v>
      </c>
      <c r="BK120">
        <v>106.02348073923692</v>
      </c>
      <c r="BL120">
        <v>2242.7769638729264</v>
      </c>
      <c r="BM120">
        <v>232.15789053080545</v>
      </c>
    </row>
    <row r="121" spans="1:65">
      <c r="A121">
        <f t="shared" si="1"/>
        <v>2115</v>
      </c>
      <c r="B121" s="1">
        <f>economy!Z161</f>
        <v>9524.0484927115413</v>
      </c>
      <c r="C121" s="1">
        <f>economy!AA161</f>
        <v>28061.461293625707</v>
      </c>
      <c r="D121" s="1">
        <f>economy!AB161</f>
        <v>4836.5492364375705</v>
      </c>
      <c r="E121" s="1">
        <f>temperature!G271</f>
        <v>726.66785362269184</v>
      </c>
      <c r="F121" s="8">
        <f>temperature!I271</f>
        <v>4.2271904781057401</v>
      </c>
      <c r="G121">
        <f>economy!BE161</f>
        <v>384.68867846144991</v>
      </c>
      <c r="H121">
        <f>economy!BF161</f>
        <v>4516.0447128792284</v>
      </c>
      <c r="I121">
        <f>economy!BG161</f>
        <v>583.38279619995444</v>
      </c>
      <c r="J121">
        <v>11284.989730722094</v>
      </c>
      <c r="K121">
        <v>72466.128512556665</v>
      </c>
      <c r="L121">
        <v>8935.8418799784886</v>
      </c>
      <c r="M121">
        <v>898.22639297353226</v>
      </c>
      <c r="N121">
        <v>4.8206929497036661</v>
      </c>
      <c r="O121">
        <v>0</v>
      </c>
      <c r="P121">
        <v>0</v>
      </c>
      <c r="Q121">
        <v>0</v>
      </c>
      <c r="R121">
        <v>10717.390204053825</v>
      </c>
      <c r="S121">
        <v>68821.309660198967</v>
      </c>
      <c r="T121">
        <v>8486.3970814651184</v>
      </c>
      <c r="U121">
        <v>870.58597490028012</v>
      </c>
      <c r="V121">
        <v>4.6990239445682533</v>
      </c>
      <c r="W121">
        <v>43.142920261158245</v>
      </c>
      <c r="X121">
        <v>33.349230815830147</v>
      </c>
      <c r="Y121">
        <v>7.497076283622536</v>
      </c>
      <c r="Z121">
        <v>10143.797059249033</v>
      </c>
      <c r="AA121">
        <v>65138.002531412858</v>
      </c>
      <c r="AB121">
        <v>8032.2062807472048</v>
      </c>
      <c r="AC121">
        <v>842.65741351314557</v>
      </c>
      <c r="AD121">
        <v>4.572645531042232</v>
      </c>
      <c r="AE121">
        <v>172.40987363168003</v>
      </c>
      <c r="AF121">
        <v>133.27184560418152</v>
      </c>
      <c r="AG121">
        <v>29.960187098790559</v>
      </c>
      <c r="AH121">
        <v>10717.39035287142</v>
      </c>
      <c r="AI121">
        <v>68821.309146434447</v>
      </c>
      <c r="AJ121">
        <v>8486.3971191110923</v>
      </c>
      <c r="AK121">
        <v>870.60775040502995</v>
      </c>
      <c r="AL121">
        <v>4.6992067205544927</v>
      </c>
      <c r="AM121">
        <v>43.14292080838409</v>
      </c>
      <c r="AN121">
        <v>33.349230589276075</v>
      </c>
      <c r="AO121">
        <v>7.4970763139699121</v>
      </c>
      <c r="AP121">
        <v>10143.797623076893</v>
      </c>
      <c r="AQ121">
        <v>65138.001003309168</v>
      </c>
      <c r="AR121">
        <v>8032.2064334536808</v>
      </c>
      <c r="AS121">
        <v>842.79943016468951</v>
      </c>
      <c r="AT121">
        <v>4.5738558140599501</v>
      </c>
      <c r="AU121">
        <v>172.40988238554692</v>
      </c>
      <c r="AV121">
        <v>133.27184275905438</v>
      </c>
      <c r="AW121">
        <v>29.960187618548606</v>
      </c>
      <c r="AX121">
        <v>10855.034625646478</v>
      </c>
      <c r="AY121">
        <v>54178.278952148008</v>
      </c>
      <c r="AZ121">
        <v>7555.4436431482372</v>
      </c>
      <c r="BA121">
        <v>841.82554753112197</v>
      </c>
      <c r="BB121">
        <v>4.6529820353303091</v>
      </c>
      <c r="BC121">
        <v>26.03283641048592</v>
      </c>
      <c r="BD121">
        <v>844.81709578875507</v>
      </c>
      <c r="BE121">
        <v>72.759913720578879</v>
      </c>
      <c r="BF121">
        <v>10389.466193677439</v>
      </c>
      <c r="BG121">
        <v>41434.600645115701</v>
      </c>
      <c r="BH121">
        <v>6370.4962291697502</v>
      </c>
      <c r="BI121">
        <v>793.14685153893424</v>
      </c>
      <c r="BJ121">
        <v>4.4884140350841708</v>
      </c>
      <c r="BK121">
        <v>111.71676985097562</v>
      </c>
      <c r="BL121">
        <v>2344.887665716009</v>
      </c>
      <c r="BM121">
        <v>243.77592393301154</v>
      </c>
    </row>
    <row r="122" spans="1:65">
      <c r="A122">
        <f t="shared" si="1"/>
        <v>2116</v>
      </c>
      <c r="B122" s="1">
        <f>economy!Z162</f>
        <v>9423.5359466627451</v>
      </c>
      <c r="C122" s="1">
        <f>economy!AA162</f>
        <v>27611.737001918907</v>
      </c>
      <c r="D122" s="1">
        <f>economy!AB162</f>
        <v>4763.9581814670446</v>
      </c>
      <c r="E122" s="1">
        <f>temperature!G272</f>
        <v>727.88085165363964</v>
      </c>
      <c r="F122" s="8">
        <f>temperature!I272</f>
        <v>4.2505814716670747</v>
      </c>
      <c r="G122">
        <f>economy!BE162</f>
        <v>403.61742046317653</v>
      </c>
      <c r="H122">
        <f>economy!BF162</f>
        <v>4669.8105453535654</v>
      </c>
      <c r="I122">
        <f>economy!BG162</f>
        <v>606.30859648783576</v>
      </c>
      <c r="J122">
        <v>11207.115814999372</v>
      </c>
      <c r="K122">
        <v>72569.859591024055</v>
      </c>
      <c r="L122">
        <v>8917.2791869029679</v>
      </c>
      <c r="M122">
        <v>903.49604262429739</v>
      </c>
      <c r="N122">
        <v>4.8591284430714303</v>
      </c>
      <c r="O122">
        <v>0</v>
      </c>
      <c r="P122">
        <v>0</v>
      </c>
      <c r="Q122">
        <v>0</v>
      </c>
      <c r="R122">
        <v>10643.433094183572</v>
      </c>
      <c r="S122">
        <v>68919.823365456657</v>
      </c>
      <c r="T122">
        <v>8468.7680300379398</v>
      </c>
      <c r="U122">
        <v>875.57698136533975</v>
      </c>
      <c r="V122">
        <v>4.7363433632333756</v>
      </c>
      <c r="W122">
        <v>43.496701274448967</v>
      </c>
      <c r="X122">
        <v>33.770824711792407</v>
      </c>
      <c r="Y122">
        <v>7.5669049768346284</v>
      </c>
      <c r="Z122">
        <v>10073.798101876988</v>
      </c>
      <c r="AA122">
        <v>65231.243724121683</v>
      </c>
      <c r="AB122">
        <v>8015.5207236345632</v>
      </c>
      <c r="AC122">
        <v>847.36681598240204</v>
      </c>
      <c r="AD122">
        <v>4.60878392847067</v>
      </c>
      <c r="AE122">
        <v>173.82367049731511</v>
      </c>
      <c r="AF122">
        <v>134.95663984657463</v>
      </c>
      <c r="AG122">
        <v>30.239239942102159</v>
      </c>
      <c r="AH122">
        <v>10643.433229185135</v>
      </c>
      <c r="AI122">
        <v>68919.822897257953</v>
      </c>
      <c r="AJ122">
        <v>8468.7680643186213</v>
      </c>
      <c r="AK122">
        <v>875.59865635959602</v>
      </c>
      <c r="AL122">
        <v>4.7365246385513098</v>
      </c>
      <c r="AM122">
        <v>43.496701778456476</v>
      </c>
      <c r="AN122">
        <v>33.770824502996732</v>
      </c>
      <c r="AO122">
        <v>7.5669050047872286</v>
      </c>
      <c r="AP122">
        <v>10073.798613359808</v>
      </c>
      <c r="AQ122">
        <v>65231.242331545611</v>
      </c>
      <c r="AR122">
        <v>8015.5208626901504</v>
      </c>
      <c r="AS122">
        <v>847.50816606759315</v>
      </c>
      <c r="AT122">
        <v>4.6099845735277993</v>
      </c>
      <c r="AU122">
        <v>173.82367855982662</v>
      </c>
      <c r="AV122">
        <v>134.95663722446218</v>
      </c>
      <c r="AW122">
        <v>30.239240420844897</v>
      </c>
      <c r="AX122">
        <v>10770.067837963397</v>
      </c>
      <c r="AY122">
        <v>53858.62393665027</v>
      </c>
      <c r="AZ122">
        <v>7506.4100601196624</v>
      </c>
      <c r="BA122">
        <v>845.3378915096738</v>
      </c>
      <c r="BB122">
        <v>4.6863200287765912</v>
      </c>
      <c r="BC122">
        <v>27.486048388223718</v>
      </c>
      <c r="BD122">
        <v>891.78957730059972</v>
      </c>
      <c r="BE122">
        <v>76.953277088518931</v>
      </c>
      <c r="BF122">
        <v>10297.798580645414</v>
      </c>
      <c r="BG122">
        <v>40979.894264662391</v>
      </c>
      <c r="BH122">
        <v>6305.0229213182765</v>
      </c>
      <c r="BI122">
        <v>795.49616102872176</v>
      </c>
      <c r="BJ122">
        <v>4.5174511157051045</v>
      </c>
      <c r="BK122">
        <v>117.67444848179731</v>
      </c>
      <c r="BL122">
        <v>2450.0744850494057</v>
      </c>
      <c r="BM122">
        <v>255.82955009386652</v>
      </c>
    </row>
    <row r="123" spans="1:65">
      <c r="A123">
        <f t="shared" si="1"/>
        <v>2117</v>
      </c>
      <c r="B123" s="1">
        <f>economy!Z163</f>
        <v>9322.7418988720929</v>
      </c>
      <c r="C123" s="1">
        <f>economy!AA163</f>
        <v>27162.208627421409</v>
      </c>
      <c r="D123" s="1">
        <f>economy!AB163</f>
        <v>4691.2512013420937</v>
      </c>
      <c r="E123" s="1">
        <f>temperature!G273</f>
        <v>729.02978803523911</v>
      </c>
      <c r="F123" s="8">
        <f>temperature!I273</f>
        <v>4.2735716561517929</v>
      </c>
      <c r="G123">
        <f>economy!BE163</f>
        <v>423.31201705985774</v>
      </c>
      <c r="H123">
        <f>economy!BF163</f>
        <v>4826.0426436613006</v>
      </c>
      <c r="I123">
        <f>economy!BG163</f>
        <v>629.76330497581375</v>
      </c>
      <c r="J123">
        <v>11128.841600996599</v>
      </c>
      <c r="K123">
        <v>72664.276365306476</v>
      </c>
      <c r="L123">
        <v>8897.8403395386922</v>
      </c>
      <c r="M123">
        <v>908.73418342741354</v>
      </c>
      <c r="N123">
        <v>4.8973498500929411</v>
      </c>
      <c r="O123">
        <v>0</v>
      </c>
      <c r="P123">
        <v>0</v>
      </c>
      <c r="Q123">
        <v>0</v>
      </c>
      <c r="R123">
        <v>10569.095820526805</v>
      </c>
      <c r="S123">
        <v>69009.491249056853</v>
      </c>
      <c r="T123">
        <v>8450.3068924610379</v>
      </c>
      <c r="U123">
        <v>880.53820886394601</v>
      </c>
      <c r="V123">
        <v>4.7734609220439808</v>
      </c>
      <c r="W123">
        <v>43.849730054865418</v>
      </c>
      <c r="X123">
        <v>34.193346586868294</v>
      </c>
      <c r="Y123">
        <v>7.6366103844355964</v>
      </c>
      <c r="Z123">
        <v>10003.439329153611</v>
      </c>
      <c r="AA123">
        <v>65316.112528759419</v>
      </c>
      <c r="AB123">
        <v>7998.0476144415279</v>
      </c>
      <c r="AC123">
        <v>852.04818788224134</v>
      </c>
      <c r="AD123">
        <v>4.6447330684715853</v>
      </c>
      <c r="AE123">
        <v>175.23446127653838</v>
      </c>
      <c r="AF123">
        <v>136.64514253413068</v>
      </c>
      <c r="AG123">
        <v>30.51780010780741</v>
      </c>
      <c r="AH123">
        <v>10569.095942993648</v>
      </c>
      <c r="AI123">
        <v>69009.49082239026</v>
      </c>
      <c r="AJ123">
        <v>8450.3069236769788</v>
      </c>
      <c r="AK123">
        <v>880.55978460679853</v>
      </c>
      <c r="AL123">
        <v>4.7736407105745098</v>
      </c>
      <c r="AM123">
        <v>43.849730519062774</v>
      </c>
      <c r="AN123">
        <v>34.193346394442393</v>
      </c>
      <c r="AO123">
        <v>7.6366104101821453</v>
      </c>
      <c r="AP123">
        <v>10003.439793145912</v>
      </c>
      <c r="AQ123">
        <v>65316.111259713362</v>
      </c>
      <c r="AR123">
        <v>7998.0477410653184</v>
      </c>
      <c r="AS123">
        <v>852.18887991122324</v>
      </c>
      <c r="AT123">
        <v>4.6459241555653206</v>
      </c>
      <c r="AU123">
        <v>175.23446870221454</v>
      </c>
      <c r="AV123">
        <v>136.64514011759442</v>
      </c>
      <c r="AW123">
        <v>30.517800548767301</v>
      </c>
      <c r="AX123">
        <v>10684.671063953456</v>
      </c>
      <c r="AY123">
        <v>53526.631323166133</v>
      </c>
      <c r="AZ123">
        <v>7456.2373870836709</v>
      </c>
      <c r="BA123">
        <v>848.78327877748018</v>
      </c>
      <c r="BB123">
        <v>4.7193363084374278</v>
      </c>
      <c r="BC123">
        <v>29.011366985210923</v>
      </c>
      <c r="BD123">
        <v>940.82629377996921</v>
      </c>
      <c r="BE123">
        <v>81.349780265203435</v>
      </c>
      <c r="BF123">
        <v>10205.716729237682</v>
      </c>
      <c r="BG123">
        <v>40518.347107596783</v>
      </c>
      <c r="BH123">
        <v>6238.7069475886619</v>
      </c>
      <c r="BI123">
        <v>797.77208888067833</v>
      </c>
      <c r="BJ123">
        <v>4.5461118866088475</v>
      </c>
      <c r="BK123">
        <v>123.9065188792266</v>
      </c>
      <c r="BL123">
        <v>2558.3502217408495</v>
      </c>
      <c r="BM123">
        <v>268.32678709641726</v>
      </c>
    </row>
    <row r="124" spans="1:65">
      <c r="A124">
        <f t="shared" si="1"/>
        <v>2118</v>
      </c>
      <c r="B124" s="1">
        <f>economy!Z164</f>
        <v>9221.7020238215046</v>
      </c>
      <c r="C124" s="1">
        <f>economy!AA164</f>
        <v>26713.222877989843</v>
      </c>
      <c r="D124" s="1">
        <f>economy!AB164</f>
        <v>4618.4802385302573</v>
      </c>
      <c r="E124" s="1">
        <f>temperature!G274</f>
        <v>730.11538333227622</v>
      </c>
      <c r="F124" s="8">
        <f>temperature!I274</f>
        <v>4.2961604937555995</v>
      </c>
      <c r="G124">
        <f>economy!BE164</f>
        <v>443.79484772828164</v>
      </c>
      <c r="H124">
        <f>economy!BF164</f>
        <v>4984.6849221501798</v>
      </c>
      <c r="I124">
        <f>economy!BG164</f>
        <v>653.74291073482925</v>
      </c>
      <c r="J124">
        <v>11050.193439824168</v>
      </c>
      <c r="K124">
        <v>72749.450915841167</v>
      </c>
      <c r="L124">
        <v>8877.5444668454911</v>
      </c>
      <c r="M124">
        <v>913.94015911679446</v>
      </c>
      <c r="N124">
        <v>4.9353542591206923</v>
      </c>
      <c r="O124">
        <v>0</v>
      </c>
      <c r="P124">
        <v>0</v>
      </c>
      <c r="Q124">
        <v>0</v>
      </c>
      <c r="R124">
        <v>10494.403408746686</v>
      </c>
      <c r="S124">
        <v>69090.38176582061</v>
      </c>
      <c r="T124">
        <v>8431.0318355385862</v>
      </c>
      <c r="U124">
        <v>885.46903181717107</v>
      </c>
      <c r="V124">
        <v>4.8103736499944176</v>
      </c>
      <c r="W124">
        <v>44.201982443915398</v>
      </c>
      <c r="X124">
        <v>34.616749507583421</v>
      </c>
      <c r="Y124">
        <v>7.7061883736704608</v>
      </c>
      <c r="Z124">
        <v>9932.7444271756158</v>
      </c>
      <c r="AA124">
        <v>65392.673735895914</v>
      </c>
      <c r="AB124">
        <v>7979.804147604882</v>
      </c>
      <c r="AC124">
        <v>856.70093463944784</v>
      </c>
      <c r="AD124">
        <v>4.680489929334124</v>
      </c>
      <c r="AE124">
        <v>176.642149424118</v>
      </c>
      <c r="AF124">
        <v>138.33716610826494</v>
      </c>
      <c r="AG124">
        <v>30.795851080194264</v>
      </c>
      <c r="AH124">
        <v>10494.403519841424</v>
      </c>
      <c r="AI124">
        <v>69090.381377008744</v>
      </c>
      <c r="AJ124">
        <v>8431.031863963497</v>
      </c>
      <c r="AK124">
        <v>885.49050954159657</v>
      </c>
      <c r="AL124">
        <v>4.8105519658694202</v>
      </c>
      <c r="AM124">
        <v>44.201982871442439</v>
      </c>
      <c r="AN124">
        <v>34.616749330246961</v>
      </c>
      <c r="AO124">
        <v>7.7061883973848468</v>
      </c>
      <c r="AP124">
        <v>9932.7448480822277</v>
      </c>
      <c r="AQ124">
        <v>65392.672579442296</v>
      </c>
      <c r="AR124">
        <v>7979.8042629072161</v>
      </c>
      <c r="AS124">
        <v>856.84097694041623</v>
      </c>
      <c r="AT124">
        <v>4.6816715405531637</v>
      </c>
      <c r="AU124">
        <v>176.64215626318648</v>
      </c>
      <c r="AV124">
        <v>138.33716388122613</v>
      </c>
      <c r="AW124">
        <v>30.79585148634931</v>
      </c>
      <c r="AX124">
        <v>10598.872402298974</v>
      </c>
      <c r="AY124">
        <v>53182.587795773659</v>
      </c>
      <c r="AZ124">
        <v>7404.9552585137235</v>
      </c>
      <c r="BA124">
        <v>852.16101922841767</v>
      </c>
      <c r="BB124">
        <v>4.7520270160317066</v>
      </c>
      <c r="BC124">
        <v>30.611869725715771</v>
      </c>
      <c r="BD124">
        <v>991.98331167337619</v>
      </c>
      <c r="BE124">
        <v>85.956794148089529</v>
      </c>
      <c r="BF124">
        <v>10113.251568249043</v>
      </c>
      <c r="BG124">
        <v>40050.411515842869</v>
      </c>
      <c r="BH124">
        <v>6171.5954730736039</v>
      </c>
      <c r="BI124">
        <v>799.97464221997393</v>
      </c>
      <c r="BJ124">
        <v>4.574393514397018</v>
      </c>
      <c r="BK124">
        <v>130.42324967358928</v>
      </c>
      <c r="BL124">
        <v>2669.7241838633136</v>
      </c>
      <c r="BM124">
        <v>281.27537129921319</v>
      </c>
    </row>
    <row r="125" spans="1:65">
      <c r="A125">
        <f t="shared" si="1"/>
        <v>2119</v>
      </c>
      <c r="B125" s="1">
        <f>economy!Z165</f>
        <v>9120.4514996784419</v>
      </c>
      <c r="C125" s="1">
        <f>economy!AA165</f>
        <v>26265.113725187035</v>
      </c>
      <c r="D125" s="1">
        <f>economy!AB165</f>
        <v>4545.6959711811523</v>
      </c>
      <c r="E125" s="1">
        <f>temperature!G275</f>
        <v>731.13839054102414</v>
      </c>
      <c r="F125" s="8">
        <f>temperature!I275</f>
        <v>4.3183476700764185</v>
      </c>
      <c r="G125">
        <f>economy!BE165</f>
        <v>465.08854530331746</v>
      </c>
      <c r="H125">
        <f>economy!BF165</f>
        <v>5145.6793951012933</v>
      </c>
      <c r="I125">
        <f>economy!BG165</f>
        <v>678.24277609891215</v>
      </c>
      <c r="J125">
        <v>10971.197209660784</v>
      </c>
      <c r="K125">
        <v>72825.457563142059</v>
      </c>
      <c r="L125">
        <v>8856.4104918364847</v>
      </c>
      <c r="M125">
        <v>919.11332987342053</v>
      </c>
      <c r="N125">
        <v>4.9731388853652865</v>
      </c>
      <c r="O125">
        <v>0</v>
      </c>
      <c r="P125">
        <v>0</v>
      </c>
      <c r="Q125">
        <v>0</v>
      </c>
      <c r="R125">
        <v>10419.380435368015</v>
      </c>
      <c r="S125">
        <v>69162.565497994015</v>
      </c>
      <c r="T125">
        <v>8410.9608304890662</v>
      </c>
      <c r="U125">
        <v>890.36884032530122</v>
      </c>
      <c r="V125">
        <v>4.8470786990200576</v>
      </c>
      <c r="W125">
        <v>44.553434634374064</v>
      </c>
      <c r="X125">
        <v>35.040986644341643</v>
      </c>
      <c r="Y125">
        <v>7.7756348347280637</v>
      </c>
      <c r="Z125">
        <v>9861.7366569573169</v>
      </c>
      <c r="AA125">
        <v>65460.994149715909</v>
      </c>
      <c r="AB125">
        <v>7960.807332450815</v>
      </c>
      <c r="AC125">
        <v>861.32447658423268</v>
      </c>
      <c r="AD125">
        <v>4.7160516079119716</v>
      </c>
      <c r="AE125">
        <v>178.04663979872123</v>
      </c>
      <c r="AF125">
        <v>140.03252342557127</v>
      </c>
      <c r="AG125">
        <v>31.073376435254922</v>
      </c>
      <c r="AH125">
        <v>10419.380536145551</v>
      </c>
      <c r="AI125">
        <v>69162.565143684493</v>
      </c>
      <c r="AJ125">
        <v>8410.9608563722595</v>
      </c>
      <c r="AK125">
        <v>890.39022123909058</v>
      </c>
      <c r="AL125">
        <v>4.8472555565961324</v>
      </c>
      <c r="AM125">
        <v>44.553435028123417</v>
      </c>
      <c r="AN125">
        <v>35.040986480914214</v>
      </c>
      <c r="AO125">
        <v>7.7756348565704689</v>
      </c>
      <c r="AP125">
        <v>9861.7370387749761</v>
      </c>
      <c r="AQ125">
        <v>65460.993095883598</v>
      </c>
      <c r="AR125">
        <v>7960.807437442948</v>
      </c>
      <c r="AS125">
        <v>861.46387731002858</v>
      </c>
      <c r="AT125">
        <v>4.7172238272474889</v>
      </c>
      <c r="AU125">
        <v>178.04664609745447</v>
      </c>
      <c r="AV125">
        <v>140.0325213732055</v>
      </c>
      <c r="AW125">
        <v>31.073376809348716</v>
      </c>
      <c r="AX125">
        <v>10512.699501632591</v>
      </c>
      <c r="AY125">
        <v>52826.788328157512</v>
      </c>
      <c r="AZ125">
        <v>7352.593502521765</v>
      </c>
      <c r="BA125">
        <v>855.47046433001969</v>
      </c>
      <c r="BB125">
        <v>4.7843884531137046</v>
      </c>
      <c r="BC125">
        <v>32.290740253667806</v>
      </c>
      <c r="BD125">
        <v>1045.3162244400849</v>
      </c>
      <c r="BE125">
        <v>90.781808370905637</v>
      </c>
      <c r="BF125">
        <v>10020.433582602427</v>
      </c>
      <c r="BG125">
        <v>39576.538331522614</v>
      </c>
      <c r="BH125">
        <v>6103.7356238737448</v>
      </c>
      <c r="BI125">
        <v>802.10388123689836</v>
      </c>
      <c r="BJ125">
        <v>4.6022933786380769</v>
      </c>
      <c r="BK125">
        <v>137.23517801938752</v>
      </c>
      <c r="BL125">
        <v>2784.2021505338776</v>
      </c>
      <c r="BM125">
        <v>294.68273569395598</v>
      </c>
    </row>
    <row r="126" spans="1:65">
      <c r="A126">
        <f t="shared" si="1"/>
        <v>2120</v>
      </c>
      <c r="B126" s="1">
        <f>economy!Z166</f>
        <v>9019.0250030265925</v>
      </c>
      <c r="C126" s="1">
        <f>economy!AA166</f>
        <v>25818.202274902011</v>
      </c>
      <c r="D126" s="1">
        <f>economy!AB166</f>
        <v>4472.9477722798001</v>
      </c>
      <c r="E126" s="1">
        <f>temperature!G276</f>
        <v>732.09959311380089</v>
      </c>
      <c r="F126" s="8">
        <f>temperature!I276</f>
        <v>4.3401330886256879</v>
      </c>
      <c r="G126">
        <f>economy!BE166</f>
        <v>487.21598044239022</v>
      </c>
      <c r="H126">
        <f>economy!BF166</f>
        <v>5308.9663262310678</v>
      </c>
      <c r="I126">
        <f>economy!BG166</f>
        <v>703.25764679144345</v>
      </c>
      <c r="J126">
        <v>10891.878317494969</v>
      </c>
      <c r="K126">
        <v>72892.372797483506</v>
      </c>
      <c r="L126">
        <v>8834.4571333360454</v>
      </c>
      <c r="M126">
        <v>924.25307228975271</v>
      </c>
      <c r="N126">
        <v>5.010701068187128</v>
      </c>
      <c r="O126">
        <v>0</v>
      </c>
      <c r="P126">
        <v>0</v>
      </c>
      <c r="Q126">
        <v>0</v>
      </c>
      <c r="R126">
        <v>10344.051029430626</v>
      </c>
      <c r="S126">
        <v>69226.115088467297</v>
      </c>
      <c r="T126">
        <v>8390.1116546146641</v>
      </c>
      <c r="U126">
        <v>895.23704013161398</v>
      </c>
      <c r="V126">
        <v>4.8835733415334177</v>
      </c>
      <c r="W126">
        <v>44.904063173858901</v>
      </c>
      <c r="X126">
        <v>35.466011288255622</v>
      </c>
      <c r="Y126">
        <v>7.844945682521665</v>
      </c>
      <c r="Z126">
        <v>9790.4388559938707</v>
      </c>
      <c r="AA126">
        <v>65521.142524807503</v>
      </c>
      <c r="AB126">
        <v>7941.0739947742368</v>
      </c>
      <c r="AC126">
        <v>865.91824891336103</v>
      </c>
      <c r="AD126">
        <v>4.7514153174161766</v>
      </c>
      <c r="AE126">
        <v>179.44783867718914</v>
      </c>
      <c r="AF126">
        <v>141.7310278250776</v>
      </c>
      <c r="AG126">
        <v>31.350359847800561</v>
      </c>
      <c r="AH126">
        <v>10344.051120848122</v>
      </c>
      <c r="AI126">
        <v>69226.114765604056</v>
      </c>
      <c r="AJ126">
        <v>8390.1116781831861</v>
      </c>
      <c r="AK126">
        <v>895.25832541825366</v>
      </c>
      <c r="AL126">
        <v>4.8837487553670602</v>
      </c>
      <c r="AM126">
        <v>44.904063536495372</v>
      </c>
      <c r="AN126">
        <v>35.466011137648835</v>
      </c>
      <c r="AO126">
        <v>7.8449457026396789</v>
      </c>
      <c r="AP126">
        <v>9790.4392023489745</v>
      </c>
      <c r="AQ126">
        <v>65521.141564506652</v>
      </c>
      <c r="AR126">
        <v>7941.0740903771884</v>
      </c>
      <c r="AS126">
        <v>866.05701604773469</v>
      </c>
      <c r="AT126">
        <v>4.7525782305828486</v>
      </c>
      <c r="AU126">
        <v>179.44784447821561</v>
      </c>
      <c r="AV126">
        <v>141.73102593371706</v>
      </c>
      <c r="AW126">
        <v>31.350360192360721</v>
      </c>
      <c r="AX126">
        <v>10426.17956132055</v>
      </c>
      <c r="AY126">
        <v>52459.535844195765</v>
      </c>
      <c r="AZ126">
        <v>7299.1821376747585</v>
      </c>
      <c r="BA126">
        <v>858.7110075020629</v>
      </c>
      <c r="BB126">
        <v>4.816417079717187</v>
      </c>
      <c r="BC126">
        <v>34.051270844315027</v>
      </c>
      <c r="BD126">
        <v>1100.8800282323793</v>
      </c>
      <c r="BE126">
        <v>95.832424249020505</v>
      </c>
      <c r="BF126">
        <v>9927.2928119344178</v>
      </c>
      <c r="BG126">
        <v>39097.176154194574</v>
      </c>
      <c r="BH126">
        <v>6035.1744461165354</v>
      </c>
      <c r="BI126">
        <v>804.15991825975323</v>
      </c>
      <c r="BJ126">
        <v>4.6298090696183278</v>
      </c>
      <c r="BK126">
        <v>144.35311152866655</v>
      </c>
      <c r="BL126">
        <v>2901.7863459105256</v>
      </c>
      <c r="BM126">
        <v>308.55598865029157</v>
      </c>
    </row>
    <row r="127" spans="1:65">
      <c r="A127">
        <f t="shared" si="1"/>
        <v>2121</v>
      </c>
      <c r="B127" s="1">
        <f>economy!Z167</f>
        <v>8917.4567037532524</v>
      </c>
      <c r="C127" s="1">
        <f>economy!AA167</f>
        <v>25372.796679005445</v>
      </c>
      <c r="D127" s="1">
        <f>economy!AB167</f>
        <v>4400.2836721223321</v>
      </c>
      <c r="E127" s="1">
        <f>temperature!G277</f>
        <v>732.99980299936533</v>
      </c>
      <c r="F127" s="8">
        <f>temperature!I277</f>
        <v>4.36151686526338</v>
      </c>
      <c r="G127">
        <f>economy!BE167</f>
        <v>510.20024521205363</v>
      </c>
      <c r="H127">
        <f>economy!BF167</f>
        <v>5474.4843782336429</v>
      </c>
      <c r="I127">
        <f>economy!BG167</f>
        <v>728.78166378949788</v>
      </c>
      <c r="J127">
        <v>10812.261700996547</v>
      </c>
      <c r="K127">
        <v>72950.275208415522</v>
      </c>
      <c r="L127">
        <v>8811.7029076498075</v>
      </c>
      <c r="M127">
        <v>929.35877932920278</v>
      </c>
      <c r="N127">
        <v>5.0480382684075007</v>
      </c>
      <c r="O127">
        <v>0</v>
      </c>
      <c r="P127">
        <v>0</v>
      </c>
      <c r="Q127">
        <v>0</v>
      </c>
      <c r="R127">
        <v>10268.438874266165</v>
      </c>
      <c r="S127">
        <v>69281.105173833668</v>
      </c>
      <c r="T127">
        <v>8368.5018928869868</v>
      </c>
      <c r="U127">
        <v>900.07305258158476</v>
      </c>
      <c r="V127">
        <v>4.9198549679697416</v>
      </c>
      <c r="W127">
        <v>45.253844968153821</v>
      </c>
      <c r="X127">
        <v>35.8917768676747</v>
      </c>
      <c r="Y127">
        <v>7.9141168584425019</v>
      </c>
      <c r="Z127">
        <v>9718.8734399414279</v>
      </c>
      <c r="AA127">
        <v>65573.189502799985</v>
      </c>
      <c r="AB127">
        <v>7920.6207783391073</v>
      </c>
      <c r="AC127">
        <v>870.48170164908822</v>
      </c>
      <c r="AD127">
        <v>4.7865783852074042</v>
      </c>
      <c r="AE127">
        <v>180.84565376781043</v>
      </c>
      <c r="AF127">
        <v>143.43249319429114</v>
      </c>
      <c r="AG127">
        <v>31.626785098467778</v>
      </c>
      <c r="AH127">
        <v>10268.438957192075</v>
      </c>
      <c r="AI127">
        <v>69281.104879630715</v>
      </c>
      <c r="AJ127">
        <v>8368.5019143476384</v>
      </c>
      <c r="AK127">
        <v>900.09424340109479</v>
      </c>
      <c r="AL127">
        <v>4.9200289527938894</v>
      </c>
      <c r="AM127">
        <v>45.253845302132305</v>
      </c>
      <c r="AN127">
        <v>35.891776728885176</v>
      </c>
      <c r="AO127">
        <v>7.9141168769720771</v>
      </c>
      <c r="AP127">
        <v>9718.8737541243263</v>
      </c>
      <c r="AQ127">
        <v>65573.188627744297</v>
      </c>
      <c r="AR127">
        <v>7920.6208653917074</v>
      </c>
      <c r="AS127">
        <v>870.61984301265363</v>
      </c>
      <c r="AT127">
        <v>4.7877320794740132</v>
      </c>
      <c r="AU127">
        <v>180.84565911040087</v>
      </c>
      <c r="AV127">
        <v>143.43249145133481</v>
      </c>
      <c r="AW127">
        <v>31.62678541582283</v>
      </c>
      <c r="AX127">
        <v>10339.339332353808</v>
      </c>
      <c r="AY127">
        <v>52081.140861072447</v>
      </c>
      <c r="AZ127">
        <v>7244.7513689297693</v>
      </c>
      <c r="BA127">
        <v>861.88208445318469</v>
      </c>
      <c r="BB127">
        <v>4.8481095130050518</v>
      </c>
      <c r="BC127">
        <v>35.896864928515235</v>
      </c>
      <c r="BD127">
        <v>1158.7289955155238</v>
      </c>
      <c r="BE127">
        <v>101.1163471479378</v>
      </c>
      <c r="BF127">
        <v>9833.8588493123716</v>
      </c>
      <c r="BG127">
        <v>38612.770617651193</v>
      </c>
      <c r="BH127">
        <v>5965.9588643406887</v>
      </c>
      <c r="BI127">
        <v>806.14291675577761</v>
      </c>
      <c r="BJ127">
        <v>4.6569383859899025</v>
      </c>
      <c r="BK127">
        <v>151.78812998556202</v>
      </c>
      <c r="BL127">
        <v>3022.4754243676853</v>
      </c>
      <c r="BM127">
        <v>322.90189313548507</v>
      </c>
    </row>
    <row r="128" spans="1:65">
      <c r="A128">
        <f t="shared" si="1"/>
        <v>2122</v>
      </c>
      <c r="B128" s="1">
        <f>economy!Z168</f>
        <v>8815.7802600952182</v>
      </c>
      <c r="C128" s="1">
        <f>economy!AA168</f>
        <v>24929.192086233128</v>
      </c>
      <c r="D128" s="1">
        <f>economy!AB168</f>
        <v>4327.7503241797485</v>
      </c>
      <c r="E128" s="1">
        <f>temperature!G278</f>
        <v>733.83985870367997</v>
      </c>
      <c r="F128" s="8">
        <f>temperature!I278</f>
        <v>4.3824993225671793</v>
      </c>
      <c r="G128">
        <f>economy!BE168</f>
        <v>534.06463579757644</v>
      </c>
      <c r="H128">
        <f>economy!BF168</f>
        <v>5642.1707617472975</v>
      </c>
      <c r="I128">
        <f>economy!BG168</f>
        <v>754.80837685382414</v>
      </c>
      <c r="J128">
        <v>10732.371830516257</v>
      </c>
      <c r="K128">
        <v>72999.245414167599</v>
      </c>
      <c r="L128">
        <v>8788.1661301477889</v>
      </c>
      <c r="M128">
        <v>934.42986028064411</v>
      </c>
      <c r="N128">
        <v>5.0851480656413051</v>
      </c>
      <c r="O128">
        <v>0</v>
      </c>
      <c r="P128">
        <v>0</v>
      </c>
      <c r="Q128">
        <v>0</v>
      </c>
      <c r="R128">
        <v>10192.567209396628</v>
      </c>
      <c r="S128">
        <v>69327.61231734266</v>
      </c>
      <c r="T128">
        <v>8346.1489394504351</v>
      </c>
      <c r="U128">
        <v>904.87631457750319</v>
      </c>
      <c r="V128">
        <v>4.955921084344622</v>
      </c>
      <c r="W128">
        <v>45.602757284286355</v>
      </c>
      <c r="X128">
        <v>36.318236964402054</v>
      </c>
      <c r="Y128">
        <v>7.9831443320823894</v>
      </c>
      <c r="Z128">
        <v>9647.0624044127089</v>
      </c>
      <c r="AA128">
        <v>65617.207548901948</v>
      </c>
      <c r="AB128">
        <v>7899.4641463007483</v>
      </c>
      <c r="AC128">
        <v>875.01429959387667</v>
      </c>
      <c r="AD128">
        <v>4.821538250590506</v>
      </c>
      <c r="AE128">
        <v>182.2399942226082</v>
      </c>
      <c r="AF128">
        <v>145.13673403400253</v>
      </c>
      <c r="AG128">
        <v>31.902636080601479</v>
      </c>
      <c r="AH128">
        <v>10192.567284618923</v>
      </c>
      <c r="AI128">
        <v>69327.612049260453</v>
      </c>
      <c r="AJ128">
        <v>8346.1489589915382</v>
      </c>
      <c r="AK128">
        <v>904.89741206723329</v>
      </c>
      <c r="AL128">
        <v>4.9560936550464927</v>
      </c>
      <c r="AM128">
        <v>45.602757591868411</v>
      </c>
      <c r="AN128">
        <v>36.318236836504674</v>
      </c>
      <c r="AO128">
        <v>7.9831443491487759</v>
      </c>
      <c r="AP128">
        <v>9647.0626894087945</v>
      </c>
      <c r="AQ128">
        <v>65617.2067515378</v>
      </c>
      <c r="AR128">
        <v>7899.4642255669414</v>
      </c>
      <c r="AS128">
        <v>875.15182284977152</v>
      </c>
      <c r="AT128">
        <v>4.822682814619661</v>
      </c>
      <c r="AU128">
        <v>182.23999914293955</v>
      </c>
      <c r="AV128">
        <v>145.13673242783284</v>
      </c>
      <c r="AW128">
        <v>31.902636372896694</v>
      </c>
      <c r="AX128">
        <v>10252.205118346412</v>
      </c>
      <c r="AY128">
        <v>51691.921115573408</v>
      </c>
      <c r="AZ128">
        <v>7189.3315826797343</v>
      </c>
      <c r="BA128">
        <v>864.98317347395687</v>
      </c>
      <c r="BB128">
        <v>4.87946252592414</v>
      </c>
      <c r="BC128">
        <v>37.831039627837804</v>
      </c>
      <c r="BD128">
        <v>1218.916547072216</v>
      </c>
      <c r="BE128">
        <v>106.64137827352569</v>
      </c>
      <c r="BF128">
        <v>9740.1608400861878</v>
      </c>
      <c r="BG128">
        <v>38123.763688480969</v>
      </c>
      <c r="BH128">
        <v>5896.135639376771</v>
      </c>
      <c r="BI128">
        <v>808.05309026343241</v>
      </c>
      <c r="BJ128">
        <v>4.6836793323173502</v>
      </c>
      <c r="BK128">
        <v>159.55158683099461</v>
      </c>
      <c r="BL128">
        <v>3146.2644668050584</v>
      </c>
      <c r="BM128">
        <v>337.72684649585153</v>
      </c>
    </row>
    <row r="129" spans="1:65">
      <c r="A129">
        <f t="shared" si="1"/>
        <v>2123</v>
      </c>
      <c r="B129" s="1">
        <f>economy!Z169</f>
        <v>8714.0288138455217</v>
      </c>
      <c r="C129" s="1">
        <f>economy!AA169</f>
        <v>24487.670630381908</v>
      </c>
      <c r="D129" s="1">
        <f>economy!AB169</f>
        <v>4255.3929743950894</v>
      </c>
      <c r="E129" s="1">
        <f>temperature!G279</f>
        <v>734.62062337527937</v>
      </c>
      <c r="F129" s="8">
        <f>temperature!I279</f>
        <v>4.4030809841460679</v>
      </c>
      <c r="G129">
        <f>economy!BE169</f>
        <v>558.83263433888362</v>
      </c>
      <c r="H129">
        <f>economy!BF169</f>
        <v>5811.9613831593169</v>
      </c>
      <c r="I129">
        <f>economy!BG169</f>
        <v>781.33075964357897</v>
      </c>
      <c r="J129">
        <v>10652.232711212271</v>
      </c>
      <c r="K129">
        <v>73039.365991002676</v>
      </c>
      <c r="L129">
        <v>8763.864916761826</v>
      </c>
      <c r="M129">
        <v>939.46574070795907</v>
      </c>
      <c r="N129">
        <v>5.1220281556535241</v>
      </c>
      <c r="O129">
        <v>0</v>
      </c>
      <c r="P129">
        <v>0</v>
      </c>
      <c r="Q129">
        <v>0</v>
      </c>
      <c r="R129">
        <v>10116.458832553537</v>
      </c>
      <c r="S129">
        <v>69365.714941806495</v>
      </c>
      <c r="T129">
        <v>8323.0699990441026</v>
      </c>
      <c r="U129">
        <v>909.64627852848673</v>
      </c>
      <c r="V129">
        <v>4.9917693098260294</v>
      </c>
      <c r="W129">
        <v>45.95077775335912</v>
      </c>
      <c r="X129">
        <v>36.745345329589753</v>
      </c>
      <c r="Y129">
        <v>8.0520241029223794</v>
      </c>
      <c r="Z129">
        <v>9575.0273268868186</v>
      </c>
      <c r="AA129">
        <v>65653.270888394938</v>
      </c>
      <c r="AB129">
        <v>7877.6203825511766</v>
      </c>
      <c r="AC129">
        <v>879.51552228087508</v>
      </c>
      <c r="AD129">
        <v>4.8562924626140811</v>
      </c>
      <c r="AE129">
        <v>183.6307706486466</v>
      </c>
      <c r="AF129">
        <v>146.84356552180307</v>
      </c>
      <c r="AG129">
        <v>32.177896807002462</v>
      </c>
      <c r="AH129">
        <v>10116.458900787155</v>
      </c>
      <c r="AI129">
        <v>69365.714697529955</v>
      </c>
      <c r="AJ129">
        <v>8323.0700168371823</v>
      </c>
      <c r="AK129">
        <v>909.66728380387246</v>
      </c>
      <c r="AL129">
        <v>4.9919404814261998</v>
      </c>
      <c r="AM129">
        <v>45.950778036628016</v>
      </c>
      <c r="AN129">
        <v>36.745345211731703</v>
      </c>
      <c r="AO129">
        <v>8.0520241186409773</v>
      </c>
      <c r="AP129">
        <v>9575.0275854047541</v>
      </c>
      <c r="AQ129">
        <v>65653.270161836685</v>
      </c>
      <c r="AR129">
        <v>7877.6204547267416</v>
      </c>
      <c r="AS129">
        <v>879.65243494014601</v>
      </c>
      <c r="AT129">
        <v>4.857427986310614</v>
      </c>
      <c r="AU129">
        <v>183.63077518004545</v>
      </c>
      <c r="AV129">
        <v>146.84356404170993</v>
      </c>
      <c r="AW129">
        <v>32.17789707621408</v>
      </c>
      <c r="AX129">
        <v>10164.80277664092</v>
      </c>
      <c r="AY129">
        <v>51292.201174310685</v>
      </c>
      <c r="AZ129">
        <v>7132.9533409043115</v>
      </c>
      <c r="BA129">
        <v>868.01379568494929</v>
      </c>
      <c r="BB129">
        <v>4.9104730458645998</v>
      </c>
      <c r="BC129">
        <v>39.85742829859732</v>
      </c>
      <c r="BD129">
        <v>1281.4951228577313</v>
      </c>
      <c r="BE129">
        <v>112.41540588489246</v>
      </c>
      <c r="BF129">
        <v>9646.2274808782167</v>
      </c>
      <c r="BG129">
        <v>37630.59298845275</v>
      </c>
      <c r="BH129">
        <v>5825.7513258563795</v>
      </c>
      <c r="BI129">
        <v>809.89070125958563</v>
      </c>
      <c r="BJ129">
        <v>4.7100301165246128</v>
      </c>
      <c r="BK129">
        <v>167.65511040634672</v>
      </c>
      <c r="BL129">
        <v>3273.1449879816955</v>
      </c>
      <c r="BM129">
        <v>353.03686088525336</v>
      </c>
    </row>
    <row r="130" spans="1:65">
      <c r="A130">
        <f t="shared" si="1"/>
        <v>2124</v>
      </c>
      <c r="B130" s="1">
        <f>economy!Z170</f>
        <v>8612.2349857222634</v>
      </c>
      <c r="C130" s="1">
        <f>economy!AA170</f>
        <v>24048.501453853205</v>
      </c>
      <c r="D130" s="1">
        <f>economy!AB170</f>
        <v>4183.2554339466587</v>
      </c>
      <c r="E130" s="1">
        <f>temperature!G280</f>
        <v>735.34298291919504</v>
      </c>
      <c r="F130" s="8">
        <f>temperature!I280</f>
        <v>4.4232625689083216</v>
      </c>
      <c r="G130">
        <f>economy!BE170</f>
        <v>584.5278898984194</v>
      </c>
      <c r="H130">
        <f>economy!BF170</f>
        <v>5983.7909907096728</v>
      </c>
      <c r="I130">
        <f>economy!BG170</f>
        <v>808.34122632943877</v>
      </c>
      <c r="J130">
        <v>10571.867885301579</v>
      </c>
      <c r="K130">
        <v>73070.721402575175</v>
      </c>
      <c r="L130">
        <v>8738.8171853994354</v>
      </c>
      <c r="M130">
        <v>944.46586239462215</v>
      </c>
      <c r="N130">
        <v>5.1586763477412791</v>
      </c>
      <c r="O130">
        <v>0</v>
      </c>
      <c r="P130">
        <v>0</v>
      </c>
      <c r="Q130">
        <v>0</v>
      </c>
      <c r="R130">
        <v>10040.136101815622</v>
      </c>
      <c r="S130">
        <v>69395.493262509684</v>
      </c>
      <c r="T130">
        <v>8299.2820883443837</v>
      </c>
      <c r="U130">
        <v>914.38241229588709</v>
      </c>
      <c r="V130">
        <v>5.0273973743229314</v>
      </c>
      <c r="W130">
        <v>46.297884373140789</v>
      </c>
      <c r="X130">
        <v>37.173055899306043</v>
      </c>
      <c r="Y130">
        <v>8.1207522019845477</v>
      </c>
      <c r="Z130">
        <v>9502.7893687314099</v>
      </c>
      <c r="AA130">
        <v>65681.455443131039</v>
      </c>
      <c r="AB130">
        <v>7855.1055929894192</v>
      </c>
      <c r="AC130">
        <v>883.98486392015184</v>
      </c>
      <c r="AD130">
        <v>4.8908386778774835</v>
      </c>
      <c r="AE130">
        <v>185.01789511837663</v>
      </c>
      <c r="AF130">
        <v>148.5528035742926</v>
      </c>
      <c r="AG130">
        <v>32.452551416527257</v>
      </c>
      <c r="AH130">
        <v>10040.136163709207</v>
      </c>
      <c r="AI130">
        <v>69395.493039928624</v>
      </c>
      <c r="AJ130">
        <v>8299.2821045456622</v>
      </c>
      <c r="AK130">
        <v>914.4033264511703</v>
      </c>
      <c r="AL130">
        <v>5.0275671619555924</v>
      </c>
      <c r="AM130">
        <v>46.297884634015716</v>
      </c>
      <c r="AN130">
        <v>37.173055790701049</v>
      </c>
      <c r="AO130">
        <v>8.1207522164616552</v>
      </c>
      <c r="AP130">
        <v>9502.789603228759</v>
      </c>
      <c r="AQ130">
        <v>65681.45478110222</v>
      </c>
      <c r="AR130">
        <v>7855.1056587079993</v>
      </c>
      <c r="AS130">
        <v>884.12117334687616</v>
      </c>
      <c r="AT130">
        <v>4.89196525224511</v>
      </c>
      <c r="AU130">
        <v>185.0178992915433</v>
      </c>
      <c r="AV130">
        <v>148.55280221040195</v>
      </c>
      <c r="AW130">
        <v>32.452551664475919</v>
      </c>
      <c r="AX130">
        <v>10077.157719519872</v>
      </c>
      <c r="AY130">
        <v>50882.3120286907</v>
      </c>
      <c r="AZ130">
        <v>7075.6473744235282</v>
      </c>
      <c r="BA130">
        <v>870.97351523842724</v>
      </c>
      <c r="BB130">
        <v>4.9411381533229735</v>
      </c>
      <c r="BC130">
        <v>41.979783082866859</v>
      </c>
      <c r="BD130">
        <v>1346.5160521897042</v>
      </c>
      <c r="BE130">
        <v>118.44639593322913</v>
      </c>
      <c r="BF130">
        <v>9552.0870187137207</v>
      </c>
      <c r="BG130">
        <v>37133.691142602118</v>
      </c>
      <c r="BH130">
        <v>5754.8522294850782</v>
      </c>
      <c r="BI130">
        <v>811.65605996532918</v>
      </c>
      <c r="BJ130">
        <v>4.7359891472443376</v>
      </c>
      <c r="BK130">
        <v>176.11060494475004</v>
      </c>
      <c r="BL130">
        <v>3403.1049547032358</v>
      </c>
      <c r="BM130">
        <v>368.83754442399317</v>
      </c>
    </row>
    <row r="131" spans="1:65">
      <c r="A131">
        <f t="shared" si="1"/>
        <v>2125</v>
      </c>
      <c r="B131" s="1">
        <f>economy!Z171</f>
        <v>8510.4308709014458</v>
      </c>
      <c r="C131" s="1">
        <f>economy!AA171</f>
        <v>23611.9407645057</v>
      </c>
      <c r="D131" s="1">
        <f>economy!AB171</f>
        <v>4111.3800554904619</v>
      </c>
      <c r="E131" s="1">
        <f>temperature!G281</f>
        <v>736.007844143086</v>
      </c>
      <c r="F131" s="8">
        <f>temperature!I281</f>
        <v>4.4430449852936924</v>
      </c>
      <c r="G131">
        <f>economy!BE171</f>
        <v>611.1741985691491</v>
      </c>
      <c r="H131">
        <f>economy!BF171</f>
        <v>6157.5933183865336</v>
      </c>
      <c r="I131">
        <f>economy!BG171</f>
        <v>835.83164961182024</v>
      </c>
      <c r="J131">
        <v>10491.300434434723</v>
      </c>
      <c r="K131">
        <v>73093.397929354265</v>
      </c>
      <c r="L131">
        <v>8713.0406572763804</v>
      </c>
      <c r="M131">
        <v>949.42968328333882</v>
      </c>
      <c r="N131">
        <v>5.1950905621431769</v>
      </c>
      <c r="O131">
        <v>0</v>
      </c>
      <c r="P131">
        <v>0</v>
      </c>
      <c r="Q131">
        <v>0</v>
      </c>
      <c r="R131">
        <v>9963.6209378637996</v>
      </c>
      <c r="S131">
        <v>69417.029220181517</v>
      </c>
      <c r="T131">
        <v>8274.8020372303799</v>
      </c>
      <c r="U131">
        <v>919.08419913409693</v>
      </c>
      <c r="V131">
        <v>5.0628031160924838</v>
      </c>
      <c r="W131">
        <v>46.644055510417886</v>
      </c>
      <c r="X131">
        <v>37.601322809765598</v>
      </c>
      <c r="Y131">
        <v>8.1893246934443589</v>
      </c>
      <c r="Z131">
        <v>9430.3692773359453</v>
      </c>
      <c r="AA131">
        <v>65701.838768089801</v>
      </c>
      <c r="AB131">
        <v>7831.9357067187429</v>
      </c>
      <c r="AC131">
        <v>888.42183334067909</v>
      </c>
      <c r="AD131">
        <v>4.9251746583475535</v>
      </c>
      <c r="AE131">
        <v>186.40128117902657</v>
      </c>
      <c r="AF131">
        <v>150.26426490793983</v>
      </c>
      <c r="AG131">
        <v>32.726584180530878</v>
      </c>
      <c r="AH131">
        <v>9963.620994005867</v>
      </c>
      <c r="AI131">
        <v>69417.029017372362</v>
      </c>
      <c r="AJ131">
        <v>8274.8020519821166</v>
      </c>
      <c r="AK131">
        <v>919.10502324301171</v>
      </c>
      <c r="AL131">
        <v>5.062971534986815</v>
      </c>
      <c r="AM131">
        <v>46.644055750666745</v>
      </c>
      <c r="AN131">
        <v>37.601322709688858</v>
      </c>
      <c r="AO131">
        <v>8.1893247067778994</v>
      </c>
      <c r="AP131">
        <v>9430.3694900424125</v>
      </c>
      <c r="AQ131">
        <v>65701.838164869114</v>
      </c>
      <c r="AR131">
        <v>7831.9357665574262</v>
      </c>
      <c r="AS131">
        <v>888.55754675684091</v>
      </c>
      <c r="AT131">
        <v>4.9262923753534045</v>
      </c>
      <c r="AU131">
        <v>186.40128502224206</v>
      </c>
      <c r="AV131">
        <v>150.26426365114926</v>
      </c>
      <c r="AW131">
        <v>32.726584408893814</v>
      </c>
      <c r="AX131">
        <v>9989.2949155232727</v>
      </c>
      <c r="AY131">
        <v>50462.590675533684</v>
      </c>
      <c r="AZ131">
        <v>7017.4445752547344</v>
      </c>
      <c r="BA131">
        <v>873.86193947244919</v>
      </c>
      <c r="BB131">
        <v>4.9714550805679885</v>
      </c>
      <c r="BC131">
        <v>44.201977464471895</v>
      </c>
      <c r="BD131">
        <v>1414.0294237731785</v>
      </c>
      <c r="BE131">
        <v>124.74238213246079</v>
      </c>
      <c r="BF131">
        <v>9457.7672502946189</v>
      </c>
      <c r="BG131">
        <v>36633.48515474247</v>
      </c>
      <c r="BH131">
        <v>5683.4843642152218</v>
      </c>
      <c r="BI131">
        <v>813.34952309433004</v>
      </c>
      <c r="BJ131">
        <v>4.7615550310716452</v>
      </c>
      <c r="BK131">
        <v>184.93025129850608</v>
      </c>
      <c r="BL131">
        <v>3536.1288146339775</v>
      </c>
      <c r="BM131">
        <v>385.13408316886444</v>
      </c>
    </row>
    <row r="132" spans="1:65">
      <c r="A132">
        <f t="shared" si="1"/>
        <v>2126</v>
      </c>
      <c r="B132" s="1">
        <f>economy!Z172</f>
        <v>8408.6480347148699</v>
      </c>
      <c r="C132" s="1">
        <f>economy!AA172</f>
        <v>23178.231923766067</v>
      </c>
      <c r="D132" s="1">
        <f>economy!AB172</f>
        <v>4039.807712882382</v>
      </c>
      <c r="E132" s="1">
        <f>temperature!G282</f>
        <v>736.61613293892628</v>
      </c>
      <c r="F132" s="8">
        <f>temperature!I282</f>
        <v>4.4624293254792953</v>
      </c>
      <c r="G132">
        <f>economy!BE172</f>
        <v>638.79548273329692</v>
      </c>
      <c r="H132">
        <f>economy!BF172</f>
        <v>6333.3012271564312</v>
      </c>
      <c r="I132">
        <f>economy!BG172</f>
        <v>863.79338004679653</v>
      </c>
      <c r="J132">
        <v>10410.552982191497</v>
      </c>
      <c r="K132">
        <v>73107.483598167004</v>
      </c>
      <c r="L132">
        <v>8686.5528581708313</v>
      </c>
      <c r="M132">
        <v>954.35667741074951</v>
      </c>
      <c r="N132">
        <v>5.2312688274774573</v>
      </c>
      <c r="O132">
        <v>0</v>
      </c>
      <c r="P132">
        <v>0</v>
      </c>
      <c r="Q132">
        <v>0</v>
      </c>
      <c r="R132">
        <v>9886.9348263509983</v>
      </c>
      <c r="S132">
        <v>69430.406414081779</v>
      </c>
      <c r="T132">
        <v>8249.6464899748444</v>
      </c>
      <c r="U132">
        <v>923.7511376267712</v>
      </c>
      <c r="V132">
        <v>5.0979844793676063</v>
      </c>
      <c r="W132">
        <v>46.989269903112678</v>
      </c>
      <c r="X132">
        <v>38.030100412216754</v>
      </c>
      <c r="Y132">
        <v>8.2577376762013088</v>
      </c>
      <c r="Z132">
        <v>9357.787388353725</v>
      </c>
      <c r="AA132">
        <v>65714.499988042575</v>
      </c>
      <c r="AB132">
        <v>7808.1264771735232</v>
      </c>
      <c r="AC132">
        <v>892.82595392807889</v>
      </c>
      <c r="AD132">
        <v>4.959298269187161</v>
      </c>
      <c r="AE132">
        <v>187.7808438610588</v>
      </c>
      <c r="AF132">
        <v>151.97776709857379</v>
      </c>
      <c r="AG132">
        <v>32.999979509142825</v>
      </c>
      <c r="AH132">
        <v>9886.9348772754893</v>
      </c>
      <c r="AI132">
        <v>69430.406229291257</v>
      </c>
      <c r="AJ132">
        <v>8249.6465034065986</v>
      </c>
      <c r="AK132">
        <v>923.77187274319601</v>
      </c>
      <c r="AL132">
        <v>5.0981515448302126</v>
      </c>
      <c r="AM132">
        <v>46.989270124364019</v>
      </c>
      <c r="AN132">
        <v>38.030100320000081</v>
      </c>
      <c r="AO132">
        <v>8.2577376884815052</v>
      </c>
      <c r="AP132">
        <v>9357.7875812922794</v>
      </c>
      <c r="AQ132">
        <v>65714.499438415136</v>
      </c>
      <c r="AR132">
        <v>7808.1265316578729</v>
      </c>
      <c r="AS132">
        <v>892.96107841821151</v>
      </c>
      <c r="AT132">
        <v>4.9604072216338002</v>
      </c>
      <c r="AU132">
        <v>187.78084740037474</v>
      </c>
      <c r="AV132">
        <v>151.97776594049199</v>
      </c>
      <c r="AW132">
        <v>32.999979719465131</v>
      </c>
      <c r="AX132">
        <v>9901.2388908707071</v>
      </c>
      <c r="AY132">
        <v>50033.379684310537</v>
      </c>
      <c r="AZ132">
        <v>6958.3759880761336</v>
      </c>
      <c r="BA132">
        <v>876.67871901625801</v>
      </c>
      <c r="BB132">
        <v>5.0014212103078588</v>
      </c>
      <c r="BC132">
        <v>46.528008827881564</v>
      </c>
      <c r="BD132">
        <v>1484.0839560733241</v>
      </c>
      <c r="BE132">
        <v>131.31145547010627</v>
      </c>
      <c r="BF132">
        <v>9363.2955214180256</v>
      </c>
      <c r="BG132">
        <v>36130.395811928123</v>
      </c>
      <c r="BH132">
        <v>5611.6934094554135</v>
      </c>
      <c r="BI132">
        <v>814.97149254775502</v>
      </c>
      <c r="BJ132">
        <v>4.7867265697246699</v>
      </c>
      <c r="BK132">
        <v>194.12650739097987</v>
      </c>
      <c r="BL132">
        <v>3672.1975354467986</v>
      </c>
      <c r="BM132">
        <v>401.9312239720457</v>
      </c>
    </row>
    <row r="133" spans="1:65">
      <c r="A133">
        <f t="shared" si="1"/>
        <v>2127</v>
      </c>
      <c r="B133" s="1">
        <f>economy!Z173</f>
        <v>8306.9175085146835</v>
      </c>
      <c r="C133" s="1">
        <f>economy!AA173</f>
        <v>22747.60556389872</v>
      </c>
      <c r="D133" s="1">
        <f>economy!AB173</f>
        <v>3968.5777843628566</v>
      </c>
      <c r="E133" s="1">
        <f>temperature!G283</f>
        <v>737.16879250330635</v>
      </c>
      <c r="F133" s="8">
        <f>temperature!I283</f>
        <v>4.4814168595684363</v>
      </c>
      <c r="G133">
        <f>economy!BE173</f>
        <v>667.41576948519514</v>
      </c>
      <c r="H133">
        <f>economy!BF173</f>
        <v>6510.846843100966</v>
      </c>
      <c r="I133">
        <f>economy!BG173</f>
        <v>892.21726657717045</v>
      </c>
      <c r="J133">
        <v>10329.64769669586</v>
      </c>
      <c r="K133">
        <v>73113.068111917499</v>
      </c>
      <c r="L133">
        <v>8659.3711196021577</v>
      </c>
      <c r="M133">
        <v>959.24633483724187</v>
      </c>
      <c r="N133">
        <v>5.2672092782103084</v>
      </c>
      <c r="O133">
        <v>0</v>
      </c>
      <c r="P133">
        <v>0</v>
      </c>
      <c r="Q133">
        <v>0</v>
      </c>
      <c r="R133">
        <v>9810.0988203852321</v>
      </c>
      <c r="S133">
        <v>69435.710035254277</v>
      </c>
      <c r="T133">
        <v>8223.8319063635499</v>
      </c>
      <c r="U133">
        <v>928.38274161848506</v>
      </c>
      <c r="V133">
        <v>5.1329395120065788</v>
      </c>
      <c r="W133">
        <v>47.333506662170088</v>
      </c>
      <c r="X133">
        <v>38.459343287479754</v>
      </c>
      <c r="Y133">
        <v>8.3259872854058958</v>
      </c>
      <c r="Z133">
        <v>9285.0636280512517</v>
      </c>
      <c r="AA133">
        <v>65719.519734376401</v>
      </c>
      <c r="AB133">
        <v>7783.6934831783465</v>
      </c>
      <c r="AC133">
        <v>897.19676355814363</v>
      </c>
      <c r="AD133">
        <v>4.9932074765974734</v>
      </c>
      <c r="AE133">
        <v>189.15649968570384</v>
      </c>
      <c r="AF133">
        <v>153.6931286394788</v>
      </c>
      <c r="AG133">
        <v>33.272721957368454</v>
      </c>
      <c r="AH133">
        <v>9810.0988665765763</v>
      </c>
      <c r="AI133">
        <v>69435.709866884237</v>
      </c>
      <c r="AJ133">
        <v>8223.8319185933215</v>
      </c>
      <c r="AK133">
        <v>928.40338877706438</v>
      </c>
      <c r="AL133">
        <v>5.1331052394049452</v>
      </c>
      <c r="AM133">
        <v>47.333506865924122</v>
      </c>
      <c r="AN133">
        <v>38.459343202507178</v>
      </c>
      <c r="AO133">
        <v>8.325987296715855</v>
      </c>
      <c r="AP133">
        <v>9285.0638030572482</v>
      </c>
      <c r="AQ133">
        <v>65719.519233588813</v>
      </c>
      <c r="AR133">
        <v>7783.6935327869951</v>
      </c>
      <c r="AS133">
        <v>897.33130607375085</v>
      </c>
      <c r="AT133">
        <v>4.994307758002047</v>
      </c>
      <c r="AU133">
        <v>189.15650294511798</v>
      </c>
      <c r="AV133">
        <v>153.69312757237029</v>
      </c>
      <c r="AW133">
        <v>33.272722151073509</v>
      </c>
      <c r="AX133">
        <v>9813.0137309880465</v>
      </c>
      <c r="AY133">
        <v>49595.026752046113</v>
      </c>
      <c r="AZ133">
        <v>6898.4728008033817</v>
      </c>
      <c r="BA133">
        <v>879.42354784599559</v>
      </c>
      <c r="BB133">
        <v>5.031034074357736</v>
      </c>
      <c r="BC133">
        <v>48.962001017867451</v>
      </c>
      <c r="BD133">
        <v>1556.7268685586628</v>
      </c>
      <c r="BE133">
        <v>138.16175316941701</v>
      </c>
      <c r="BF133">
        <v>9268.6987265415391</v>
      </c>
      <c r="BG133">
        <v>35624.837119227821</v>
      </c>
      <c r="BH133">
        <v>5539.5246674532955</v>
      </c>
      <c r="BI133">
        <v>816.52241405993868</v>
      </c>
      <c r="BJ133">
        <v>4.8115027571143685</v>
      </c>
      <c r="BK133">
        <v>203.71210838122917</v>
      </c>
      <c r="BL133">
        <v>3811.2886539743181</v>
      </c>
      <c r="BM133">
        <v>419.23325830300229</v>
      </c>
    </row>
    <row r="134" spans="1:65">
      <c r="A134">
        <f t="shared" si="1"/>
        <v>2128</v>
      </c>
      <c r="B134" s="1">
        <f>economy!Z174</f>
        <v>8205.2697857056664</v>
      </c>
      <c r="C134" s="1">
        <f>economy!AA174</f>
        <v>22320.279732371328</v>
      </c>
      <c r="D134" s="1">
        <f>economy!AB174</f>
        <v>3897.7281391743531</v>
      </c>
      <c r="E134" s="1">
        <f>temperature!G284</f>
        <v>737.6667815991068</v>
      </c>
      <c r="F134" s="8">
        <f>temperature!I284</f>
        <v>4.5000090297713244</v>
      </c>
      <c r="G134">
        <f>economy!BE174</f>
        <v>697.05916823421512</v>
      </c>
      <c r="H134">
        <f>economy!BF174</f>
        <v>6690.1616920937295</v>
      </c>
      <c r="I134">
        <f>economy!BG174</f>
        <v>921.0936781633842</v>
      </c>
      <c r="J134">
        <v>10248.60629334754</v>
      </c>
      <c r="K134">
        <v>73110.242779537977</v>
      </c>
      <c r="L134">
        <v>8631.5125799376328</v>
      </c>
      <c r="M134">
        <v>964.09816157189618</v>
      </c>
      <c r="N134">
        <v>5.3029101521555653</v>
      </c>
      <c r="O134">
        <v>0</v>
      </c>
      <c r="P134">
        <v>0</v>
      </c>
      <c r="Q134">
        <v>0</v>
      </c>
      <c r="R134">
        <v>9733.1335431235766</v>
      </c>
      <c r="S134">
        <v>69433.026800000182</v>
      </c>
      <c r="T134">
        <v>8197.3745627462358</v>
      </c>
      <c r="U134">
        <v>932.97854014185793</v>
      </c>
      <c r="V134">
        <v>5.1676663631661599</v>
      </c>
      <c r="W134">
        <v>47.676745273217541</v>
      </c>
      <c r="X134">
        <v>38.889006260129875</v>
      </c>
      <c r="Y134">
        <v>8.3940696939411517</v>
      </c>
      <c r="Z134">
        <v>9212.2175157625879</v>
      </c>
      <c r="AA134">
        <v>65716.980082125374</v>
      </c>
      <c r="AB134">
        <v>7758.652129942423</v>
      </c>
      <c r="AC134">
        <v>901.53381452615702</v>
      </c>
      <c r="AD134">
        <v>5.026900345675716</v>
      </c>
      <c r="AE134">
        <v>190.52816667158703</v>
      </c>
      <c r="AF134">
        <v>155.41016899807218</v>
      </c>
      <c r="AG134">
        <v>33.544796231008981</v>
      </c>
      <c r="AH134">
        <v>9733.1335850212818</v>
      </c>
      <c r="AI134">
        <v>69433.026646593949</v>
      </c>
      <c r="AJ134">
        <v>8197.3745738814887</v>
      </c>
      <c r="AK134">
        <v>932.99910035859455</v>
      </c>
      <c r="AL134">
        <v>5.1678307679130686</v>
      </c>
      <c r="AM134">
        <v>47.676745460856075</v>
      </c>
      <c r="AN134">
        <v>38.889006181833572</v>
      </c>
      <c r="AO134">
        <v>8.3940697043574257</v>
      </c>
      <c r="AP134">
        <v>9212.2176745011566</v>
      </c>
      <c r="AQ134">
        <v>65716.979625845051</v>
      </c>
      <c r="AR134">
        <v>7758.6521751112605</v>
      </c>
      <c r="AS134">
        <v>901.66778188992748</v>
      </c>
      <c r="AT134">
        <v>5.0279920501558877</v>
      </c>
      <c r="AU134">
        <v>190.52816967320516</v>
      </c>
      <c r="AV134">
        <v>155.41016801480632</v>
      </c>
      <c r="AW134">
        <v>33.544796409408001</v>
      </c>
      <c r="AX134">
        <v>9724.643082137356</v>
      </c>
      <c r="AY134">
        <v>49147.884246996466</v>
      </c>
      <c r="AZ134">
        <v>6837.7663342883397</v>
      </c>
      <c r="BA134">
        <v>882.09616328991262</v>
      </c>
      <c r="BB134">
        <v>5.0602913523058417</v>
      </c>
      <c r="BC134">
        <v>51.508206897714764</v>
      </c>
      <c r="BD134">
        <v>1632.0037543434948</v>
      </c>
      <c r="BE134">
        <v>145.30144711654097</v>
      </c>
      <c r="BF134">
        <v>9174.0033084960924</v>
      </c>
      <c r="BG134">
        <v>35117.215765969479</v>
      </c>
      <c r="BH134">
        <v>5467.0230209871625</v>
      </c>
      <c r="BI134">
        <v>818.00277579904946</v>
      </c>
      <c r="BJ134">
        <v>4.835882776326291</v>
      </c>
      <c r="BK134">
        <v>213.70006652949868</v>
      </c>
      <c r="BL134">
        <v>3953.3763349744308</v>
      </c>
      <c r="BM134">
        <v>437.04400710347204</v>
      </c>
    </row>
    <row r="135" spans="1:65">
      <c r="A135">
        <f t="shared" si="1"/>
        <v>2129</v>
      </c>
      <c r="B135" s="1">
        <f>economy!Z175</f>
        <v>8103.7348179465398</v>
      </c>
      <c r="C135" s="1">
        <f>economy!AA175</f>
        <v>21896.460061190115</v>
      </c>
      <c r="D135" s="1">
        <f>economy!AB175</f>
        <v>3827.2951275663336</v>
      </c>
      <c r="E135" s="1">
        <f>temperature!G285</f>
        <v>738.11107286101583</v>
      </c>
      <c r="F135" s="8">
        <f>temperature!I285</f>
        <v>4.5182074445863289</v>
      </c>
      <c r="G135">
        <f>economy!BE175</f>
        <v>727.74984750652868</v>
      </c>
      <c r="H135">
        <f>economy!BF175</f>
        <v>6871.1768306540798</v>
      </c>
      <c r="I135">
        <f>economy!BG175</f>
        <v>950.41252640556729</v>
      </c>
      <c r="J135">
        <v>10167.450037668012</v>
      </c>
      <c r="K135">
        <v>73099.100446223383</v>
      </c>
      <c r="L135">
        <v>8602.9941854307999</v>
      </c>
      <c r="M135">
        <v>968.91167949261614</v>
      </c>
      <c r="N135">
        <v>5.3383697880068626</v>
      </c>
      <c r="O135">
        <v>0</v>
      </c>
      <c r="P135">
        <v>0</v>
      </c>
      <c r="Q135">
        <v>0</v>
      </c>
      <c r="R135">
        <v>9656.0591904747453</v>
      </c>
      <c r="S135">
        <v>69422.44488362121</v>
      </c>
      <c r="T135">
        <v>8170.290553022659</v>
      </c>
      <c r="U135">
        <v>937.5380773401846</v>
      </c>
      <c r="V135">
        <v>5.2021632809995637</v>
      </c>
      <c r="W135">
        <v>48.018965598002858</v>
      </c>
      <c r="X135">
        <v>39.319044412321595</v>
      </c>
      <c r="Y135">
        <v>8.4619811138573144</v>
      </c>
      <c r="Z135">
        <v>9139.2681664465563</v>
      </c>
      <c r="AA135">
        <v>65706.96448725817</v>
      </c>
      <c r="AB135">
        <v>7733.0176499925319</v>
      </c>
      <c r="AC135">
        <v>905.83667347204562</v>
      </c>
      <c r="AD135">
        <v>5.0603750382900179</v>
      </c>
      <c r="AE135">
        <v>191.89576434047009</v>
      </c>
      <c r="AF135">
        <v>157.12870867114702</v>
      </c>
      <c r="AG135">
        <v>33.816187192394239</v>
      </c>
      <c r="AH135">
        <v>9656.0592284775248</v>
      </c>
      <c r="AI135">
        <v>69422.444743851112</v>
      </c>
      <c r="AJ135">
        <v>8170.2905631612421</v>
      </c>
      <c r="AK135">
        <v>937.55855161300428</v>
      </c>
      <c r="AL135">
        <v>5.2023263785384239</v>
      </c>
      <c r="AM135">
        <v>48.018965770798843</v>
      </c>
      <c r="AN135">
        <v>39.319044340178166</v>
      </c>
      <c r="AO135">
        <v>8.4619811234504336</v>
      </c>
      <c r="AP135">
        <v>9139.2683104283806</v>
      </c>
      <c r="AQ135">
        <v>65706.964071536233</v>
      </c>
      <c r="AR135">
        <v>7733.0176911185163</v>
      </c>
      <c r="AS135">
        <v>905.97007238186791</v>
      </c>
      <c r="AT135">
        <v>5.0614582604563694</v>
      </c>
      <c r="AU135">
        <v>191.8957671046546</v>
      </c>
      <c r="AV135">
        <v>157.12870776515044</v>
      </c>
      <c r="AW135">
        <v>33.816187356695103</v>
      </c>
      <c r="AX135">
        <v>9636.1501531494778</v>
      </c>
      <c r="AY135">
        <v>48692.308742273031</v>
      </c>
      <c r="AZ135">
        <v>6776.2880311525832</v>
      </c>
      <c r="BA135">
        <v>884.69634598238872</v>
      </c>
      <c r="BB135">
        <v>5.0891908701766759</v>
      </c>
      <c r="BC135">
        <v>54.171010903710062</v>
      </c>
      <c r="BD135">
        <v>1709.958454761515</v>
      </c>
      <c r="BE135">
        <v>152.73873176922388</v>
      </c>
      <c r="BF135">
        <v>9079.2352583472257</v>
      </c>
      <c r="BG135">
        <v>34607.93062443821</v>
      </c>
      <c r="BH135">
        <v>5394.2328915007556</v>
      </c>
      <c r="BI135">
        <v>819.41310692708862</v>
      </c>
      <c r="BJ135">
        <v>4.8598659965171747</v>
      </c>
      <c r="BK135">
        <v>224.10367075164621</v>
      </c>
      <c r="BL135">
        <v>4098.4314390810323</v>
      </c>
      <c r="BM135">
        <v>455.36680674123755</v>
      </c>
    </row>
    <row r="136" spans="1:65">
      <c r="A136">
        <f t="shared" ref="A136:A199" si="2">1+A135</f>
        <v>2130</v>
      </c>
      <c r="B136" s="1">
        <f>economy!Z176</f>
        <v>8002.3420115218023</v>
      </c>
      <c r="C136" s="1">
        <f>economy!AA176</f>
        <v>21476.339959229794</v>
      </c>
      <c r="D136" s="1">
        <f>economy!AB176</f>
        <v>3757.3135741308874</v>
      </c>
      <c r="E136" s="1">
        <f>temperature!G286</f>
        <v>738.50265114707065</v>
      </c>
      <c r="F136" s="8">
        <f>temperature!I286</f>
        <v>4.5360138729901029</v>
      </c>
      <c r="G136">
        <f>economy!BE176</f>
        <v>759.51201096731234</v>
      </c>
      <c r="H136">
        <f>economy!BF176</f>
        <v>7053.8229727289436</v>
      </c>
      <c r="I136">
        <f>economy!BG176</f>
        <v>980.16328904684315</v>
      </c>
      <c r="J136">
        <v>10086.199748258536</v>
      </c>
      <c r="K136">
        <v>73079.735424004699</v>
      </c>
      <c r="L136">
        <v>8573.8326911951754</v>
      </c>
      <c r="M136">
        <v>973.68642626149597</v>
      </c>
      <c r="N136">
        <v>5.3735866229031872</v>
      </c>
      <c r="O136">
        <v>0</v>
      </c>
      <c r="P136">
        <v>0</v>
      </c>
      <c r="Q136">
        <v>0</v>
      </c>
      <c r="R136">
        <v>9578.8955339080912</v>
      </c>
      <c r="S136">
        <v>69404.053854483966</v>
      </c>
      <c r="T136">
        <v>8142.5957895671945</v>
      </c>
      <c r="U136">
        <v>942.06091238561476</v>
      </c>
      <c r="V136">
        <v>5.2364286103805</v>
      </c>
      <c r="W136">
        <v>48.360147875613237</v>
      </c>
      <c r="X136">
        <v>39.749413097248585</v>
      </c>
      <c r="Y136">
        <v>8.5297177977581669</v>
      </c>
      <c r="Z136">
        <v>9066.2342933448472</v>
      </c>
      <c r="AA136">
        <v>65689.557724269689</v>
      </c>
      <c r="AB136">
        <v>7706.8051040479431</v>
      </c>
      <c r="AC136">
        <v>910.10492130139835</v>
      </c>
      <c r="AD136">
        <v>5.0936298109728213</v>
      </c>
      <c r="AE136">
        <v>193.25921372211644</v>
      </c>
      <c r="AF136">
        <v>158.84856923865883</v>
      </c>
      <c r="AG136">
        <v>34.086879865922313</v>
      </c>
      <c r="AH136">
        <v>9578.8955683776931</v>
      </c>
      <c r="AI136">
        <v>69404.053727139923</v>
      </c>
      <c r="AJ136">
        <v>8142.5957987982329</v>
      </c>
      <c r="AK136">
        <v>942.08130169490528</v>
      </c>
      <c r="AL136">
        <v>5.2365904161715608</v>
      </c>
      <c r="AM136">
        <v>48.360148034739176</v>
      </c>
      <c r="AN136">
        <v>39.74941303077555</v>
      </c>
      <c r="AO136">
        <v>8.5297178065930961</v>
      </c>
      <c r="AP136">
        <v>9066.2344239404556</v>
      </c>
      <c r="AQ136">
        <v>65689.557345506852</v>
      </c>
      <c r="AR136">
        <v>7706.8051414925785</v>
      </c>
      <c r="AS136">
        <v>910.23775833419222</v>
      </c>
      <c r="AT136">
        <v>5.0947046458273944</v>
      </c>
      <c r="AU136">
        <v>193.2592162676238</v>
      </c>
      <c r="AV136">
        <v>158.84856840387252</v>
      </c>
      <c r="AW136">
        <v>34.086880017237746</v>
      </c>
      <c r="AX136">
        <v>9547.5577172583453</v>
      </c>
      <c r="AY136">
        <v>48228.660540639728</v>
      </c>
      <c r="AZ136">
        <v>6714.0694437706406</v>
      </c>
      <c r="BA136">
        <v>887.22391976623646</v>
      </c>
      <c r="BB136">
        <v>5.1177305990896214</v>
      </c>
      <c r="BC136">
        <v>56.954931593556068</v>
      </c>
      <c r="BD136">
        <v>1790.6329364019489</v>
      </c>
      <c r="BE136">
        <v>160.4818115662986</v>
      </c>
      <c r="BF136">
        <v>8984.4201154051261</v>
      </c>
      <c r="BG136">
        <v>34097.37228181689</v>
      </c>
      <c r="BH136">
        <v>5321.1981978128806</v>
      </c>
      <c r="BI136">
        <v>820.75397612360132</v>
      </c>
      <c r="BJ136">
        <v>4.883451969729439</v>
      </c>
      <c r="BK136">
        <v>234.93648585051923</v>
      </c>
      <c r="BL136">
        <v>4246.4215994702099</v>
      </c>
      <c r="BM136">
        <v>474.2044961234634</v>
      </c>
    </row>
    <row r="137" spans="1:65">
      <c r="A137">
        <f t="shared" si="2"/>
        <v>2131</v>
      </c>
      <c r="B137" s="1">
        <f>economy!Z177</f>
        <v>7901.1202238850474</v>
      </c>
      <c r="C137" s="1">
        <f>economy!AA177</f>
        <v>21060.100825363676</v>
      </c>
      <c r="D137" s="1">
        <f>economy!AB177</f>
        <v>3687.8167743978051</v>
      </c>
      <c r="E137" s="1">
        <f>temperature!G287</f>
        <v>738.84251193813884</v>
      </c>
      <c r="F137" s="8">
        <f>temperature!I287</f>
        <v>4.5534302386445873</v>
      </c>
      <c r="G137">
        <f>economy!BE177</f>
        <v>792.36987268772259</v>
      </c>
      <c r="H137">
        <f>economy!BF177</f>
        <v>7238.030612044372</v>
      </c>
      <c r="I137">
        <f>economy!BG177</f>
        <v>1010.3350342458693</v>
      </c>
      <c r="J137">
        <v>10004.875799867341</v>
      </c>
      <c r="K137">
        <v>73052.243422708998</v>
      </c>
      <c r="L137">
        <v>8544.0446621169904</v>
      </c>
      <c r="M137">
        <v>978.42195523547946</v>
      </c>
      <c r="N137">
        <v>5.4085591900286589</v>
      </c>
      <c r="O137">
        <v>0</v>
      </c>
      <c r="P137">
        <v>0</v>
      </c>
      <c r="Q137">
        <v>0</v>
      </c>
      <c r="R137">
        <v>9501.6619233663678</v>
      </c>
      <c r="S137">
        <v>69377.944608452264</v>
      </c>
      <c r="T137">
        <v>8114.3060040956179</v>
      </c>
      <c r="U137">
        <v>946.54661939293601</v>
      </c>
      <c r="V137">
        <v>5.2704607906543748</v>
      </c>
      <c r="W137">
        <v>48.700272723480751</v>
      </c>
      <c r="X137">
        <v>40.180067952236797</v>
      </c>
      <c r="Y137">
        <v>8.5972760401383024</v>
      </c>
      <c r="Z137">
        <v>8993.1342107382297</v>
      </c>
      <c r="AA137">
        <v>65664.845824120624</v>
      </c>
      <c r="AB137">
        <v>7680.0293818405435</v>
      </c>
      <c r="AC137">
        <v>914.33815310240027</v>
      </c>
      <c r="AD137">
        <v>5.1266630128341726</v>
      </c>
      <c r="AE137">
        <v>194.61843735830539</v>
      </c>
      <c r="AF137">
        <v>160.56957341604829</v>
      </c>
      <c r="AG137">
        <v>34.356859443403046</v>
      </c>
      <c r="AH137">
        <v>9501.6619546309721</v>
      </c>
      <c r="AI137">
        <v>69377.944492431372</v>
      </c>
      <c r="AJ137">
        <v>8114.306012500273</v>
      </c>
      <c r="AK137">
        <v>946.56692470206144</v>
      </c>
      <c r="AL137">
        <v>5.270621320161756</v>
      </c>
      <c r="AM137">
        <v>48.700272870016676</v>
      </c>
      <c r="AN137">
        <v>40.180067890989413</v>
      </c>
      <c r="AO137">
        <v>8.5972760482748871</v>
      </c>
      <c r="AP137">
        <v>8993.1343291910016</v>
      </c>
      <c r="AQ137">
        <v>65664.845479036507</v>
      </c>
      <c r="AR137">
        <v>7680.0294159330451</v>
      </c>
      <c r="AS137">
        <v>914.47043471776976</v>
      </c>
      <c r="AT137">
        <v>5.1277295556748737</v>
      </c>
      <c r="AU137">
        <v>194.61843970241259</v>
      </c>
      <c r="AV137">
        <v>160.5695726468872</v>
      </c>
      <c r="AW137">
        <v>34.356859582757991</v>
      </c>
      <c r="AX137">
        <v>9458.8881140358571</v>
      </c>
      <c r="AY137">
        <v>47757.303191760562</v>
      </c>
      <c r="AZ137">
        <v>6651.1422214212062</v>
      </c>
      <c r="BA137">
        <v>889.67875154291391</v>
      </c>
      <c r="BB137">
        <v>5.1459086539111771</v>
      </c>
      <c r="BC137">
        <v>59.864624186279151</v>
      </c>
      <c r="BD137">
        <v>1874.067171135528</v>
      </c>
      <c r="BE137">
        <v>168.53888785997484</v>
      </c>
      <c r="BF137">
        <v>8889.582967383094</v>
      </c>
      <c r="BG137">
        <v>33585.922605977154</v>
      </c>
      <c r="BH137">
        <v>5247.9623155304798</v>
      </c>
      <c r="BI137">
        <v>822.02599007750371</v>
      </c>
      <c r="BJ137">
        <v>4.9066404276268196</v>
      </c>
      <c r="BK137">
        <v>246.21235141223985</v>
      </c>
      <c r="BL137">
        <v>4397.3113067378008</v>
      </c>
      <c r="BM137">
        <v>493.55940502507258</v>
      </c>
    </row>
    <row r="138" spans="1:65">
      <c r="A138">
        <f t="shared" si="2"/>
        <v>2132</v>
      </c>
      <c r="B138" s="1">
        <f>economy!Z178</f>
        <v>7800.0977603755691</v>
      </c>
      <c r="C138" s="1">
        <f>economy!AA178</f>
        <v>20647.912280731216</v>
      </c>
      <c r="D138" s="1">
        <f>economy!AB178</f>
        <v>3618.8364946091274</v>
      </c>
      <c r="E138" s="1">
        <f>temperature!G288</f>
        <v>739.1316597869627</v>
      </c>
      <c r="F138" s="8">
        <f>temperature!I288</f>
        <v>4.5704586141285741</v>
      </c>
      <c r="G138">
        <f>economy!BE178</f>
        <v>826.34763168383563</v>
      </c>
      <c r="H138">
        <f>economy!BF178</f>
        <v>7423.730140011151</v>
      </c>
      <c r="I138">
        <f>economy!BG178</f>
        <v>1040.916445507374</v>
      </c>
      <c r="J138">
        <v>9923.4981265635397</v>
      </c>
      <c r="K138">
        <v>73016.721481358894</v>
      </c>
      <c r="L138">
        <v>8513.6464737112765</v>
      </c>
      <c r="M138">
        <v>983.11783537238182</v>
      </c>
      <c r="N138">
        <v>5.4432861162472497</v>
      </c>
      <c r="O138">
        <v>0</v>
      </c>
      <c r="P138">
        <v>0</v>
      </c>
      <c r="Q138">
        <v>0</v>
      </c>
      <c r="R138">
        <v>9424.3772902797937</v>
      </c>
      <c r="S138">
        <v>69344.209303736206</v>
      </c>
      <c r="T138">
        <v>8085.4367484780751</v>
      </c>
      <c r="U138">
        <v>950.99478732901741</v>
      </c>
      <c r="V138">
        <v>5.3042583534175938</v>
      </c>
      <c r="W138">
        <v>49.039321138178096</v>
      </c>
      <c r="X138">
        <v>40.610964911467008</v>
      </c>
      <c r="Y138">
        <v>8.6646521786700319</v>
      </c>
      <c r="Z138">
        <v>8919.98583679884</v>
      </c>
      <c r="AA138">
        <v>65632.916012572197</v>
      </c>
      <c r="AB138">
        <v>7652.7052028840662</v>
      </c>
      <c r="AC138">
        <v>918.53597805873017</v>
      </c>
      <c r="AD138">
        <v>5.1594730834961169</v>
      </c>
      <c r="AE138">
        <v>195.97335930600744</v>
      </c>
      <c r="AF138">
        <v>162.29154510508127</v>
      </c>
      <c r="AG138">
        <v>34.626111289200466</v>
      </c>
      <c r="AH138">
        <v>9424.3773186371272</v>
      </c>
      <c r="AI138">
        <v>69344.209198033277</v>
      </c>
      <c r="AJ138">
        <v>8085.4367561302452</v>
      </c>
      <c r="AK138">
        <v>951.01500958480779</v>
      </c>
      <c r="AL138">
        <v>5.3044176220971124</v>
      </c>
      <c r="AM138">
        <v>49.03932127311883</v>
      </c>
      <c r="AN138">
        <v>40.610964855035341</v>
      </c>
      <c r="AO138">
        <v>8.6646521861634049</v>
      </c>
      <c r="AP138">
        <v>8919.9859442367742</v>
      </c>
      <c r="AQ138">
        <v>65632.915698177094</v>
      </c>
      <c r="AR138">
        <v>7652.7052339242227</v>
      </c>
      <c r="AS138">
        <v>918.66771060245208</v>
      </c>
      <c r="AT138">
        <v>5.1605314298266851</v>
      </c>
      <c r="AU138">
        <v>195.97336146462851</v>
      </c>
      <c r="AV138">
        <v>162.29154439639737</v>
      </c>
      <c r="AW138">
        <v>34.626111417539136</v>
      </c>
      <c r="AX138">
        <v>9370.1632514265002</v>
      </c>
      <c r="AY138">
        <v>47278.603003218464</v>
      </c>
      <c r="AZ138">
        <v>6587.5380966277189</v>
      </c>
      <c r="BA138">
        <v>892.06075107043159</v>
      </c>
      <c r="BB138">
        <v>5.1737232918990053</v>
      </c>
      <c r="BC138">
        <v>62.904883091127871</v>
      </c>
      <c r="BD138">
        <v>1960.2990196502242</v>
      </c>
      <c r="BE138">
        <v>176.91814539573085</v>
      </c>
      <c r="BF138">
        <v>8794.7484507041954</v>
      </c>
      <c r="BG138">
        <v>33073.954345547856</v>
      </c>
      <c r="BH138">
        <v>5174.5680372909546</v>
      </c>
      <c r="BI138">
        <v>823.22979195143421</v>
      </c>
      <c r="BJ138">
        <v>4.9294312781545502</v>
      </c>
      <c r="BK138">
        <v>257.9453803554016</v>
      </c>
      <c r="BL138">
        <v>4551.0620014550223</v>
      </c>
      <c r="BM138">
        <v>513.43334368226397</v>
      </c>
    </row>
    <row r="139" spans="1:65">
      <c r="A139">
        <f t="shared" si="2"/>
        <v>2133</v>
      </c>
      <c r="B139" s="1">
        <f>economy!Z179</f>
        <v>7699.302371109643</v>
      </c>
      <c r="C139" s="1">
        <f>economy!AA179</f>
        <v>20239.932417547745</v>
      </c>
      <c r="D139" s="1">
        <f>economy!AB179</f>
        <v>3550.4029745792959</v>
      </c>
      <c r="E139" s="1">
        <f>temperature!G289</f>
        <v>739.3711068181733</v>
      </c>
      <c r="F139" s="8">
        <f>temperature!I289</f>
        <v>4.5871012152011685</v>
      </c>
      <c r="G139">
        <f>economy!BE179</f>
        <v>861.46944575797602</v>
      </c>
      <c r="H139">
        <f>economy!BF179</f>
        <v>7610.8519585682634</v>
      </c>
      <c r="I139">
        <f>economy!BG179</f>
        <v>1071.8958471586534</v>
      </c>
      <c r="J139">
        <v>9842.0862250147657</v>
      </c>
      <c r="K139">
        <v>72973.267900057312</v>
      </c>
      <c r="L139">
        <v>8482.654312924953</v>
      </c>
      <c r="M139">
        <v>987.77365113234214</v>
      </c>
      <c r="N139">
        <v>5.4777661197730527</v>
      </c>
      <c r="O139">
        <v>0</v>
      </c>
      <c r="P139">
        <v>0</v>
      </c>
      <c r="Q139">
        <v>0</v>
      </c>
      <c r="R139">
        <v>9347.0601506786697</v>
      </c>
      <c r="S139">
        <v>69302.941296202611</v>
      </c>
      <c r="T139">
        <v>8056.0033955016279</v>
      </c>
      <c r="U139">
        <v>955.4050199179776</v>
      </c>
      <c r="V139">
        <v>5.3378199203258347</v>
      </c>
      <c r="W139">
        <v>49.377274496010436</v>
      </c>
      <c r="X139">
        <v>41.04206021832492</v>
      </c>
      <c r="Y139">
        <v>8.731842595439689</v>
      </c>
      <c r="Z139">
        <v>8846.806696535692</v>
      </c>
      <c r="AA139">
        <v>65593.856648957517</v>
      </c>
      <c r="AB139">
        <v>7624.8471171956744</v>
      </c>
      <c r="AC139">
        <v>922.69801935847977</v>
      </c>
      <c r="AD139">
        <v>5.1920585510492705</v>
      </c>
      <c r="AE139">
        <v>197.32390513974528</v>
      </c>
      <c r="AF139">
        <v>164.01430944320163</v>
      </c>
      <c r="AG139">
        <v>34.894620945172846</v>
      </c>
      <c r="AH139">
        <v>9347.0601763988288</v>
      </c>
      <c r="AI139">
        <v>69302.941199901528</v>
      </c>
      <c r="AJ139">
        <v>8056.0034024686283</v>
      </c>
      <c r="AK139">
        <v>955.4251600511991</v>
      </c>
      <c r="AL139">
        <v>5.3379779436135806</v>
      </c>
      <c r="AM139">
        <v>49.37727462027226</v>
      </c>
      <c r="AN139">
        <v>41.042060166331133</v>
      </c>
      <c r="AO139">
        <v>8.7318426023406328</v>
      </c>
      <c r="AP139">
        <v>8846.8067939821158</v>
      </c>
      <c r="AQ139">
        <v>65593.85636252664</v>
      </c>
      <c r="AR139">
        <v>7624.8471454565079</v>
      </c>
      <c r="AS139">
        <v>922.82920906583308</v>
      </c>
      <c r="AT139">
        <v>5.1931087964945482</v>
      </c>
      <c r="AU139">
        <v>197.32390712753849</v>
      </c>
      <c r="AV139">
        <v>164.01430879024957</v>
      </c>
      <c r="AW139">
        <v>34.894621063365008</v>
      </c>
      <c r="AX139">
        <v>9281.4046078804422</v>
      </c>
      <c r="AY139">
        <v>46792.928546661125</v>
      </c>
      <c r="AZ139">
        <v>6523.2888707119109</v>
      </c>
      <c r="BA139">
        <v>894.36987070890586</v>
      </c>
      <c r="BB139">
        <v>5.20117291133593</v>
      </c>
      <c r="BC139">
        <v>66.080644422865205</v>
      </c>
      <c r="BD139">
        <v>2049.3641190051726</v>
      </c>
      <c r="BE139">
        <v>185.62773836727268</v>
      </c>
      <c r="BF139">
        <v>8699.9407509549455</v>
      </c>
      <c r="BG139">
        <v>32561.830764505426</v>
      </c>
      <c r="BH139">
        <v>5101.0575339539919</v>
      </c>
      <c r="BI139">
        <v>824.36605982301671</v>
      </c>
      <c r="BJ139">
        <v>4.9518246021276928</v>
      </c>
      <c r="BK139">
        <v>270.14995712116496</v>
      </c>
      <c r="BL139">
        <v>4707.63217384165</v>
      </c>
      <c r="BM139">
        <v>533.82759369508722</v>
      </c>
    </row>
    <row r="140" spans="1:65">
      <c r="A140">
        <f t="shared" si="2"/>
        <v>2134</v>
      </c>
      <c r="B140" s="1">
        <f>economy!Z180</f>
        <v>7598.7612480480475</v>
      </c>
      <c r="C140" s="1">
        <f>economy!AA180</f>
        <v>19836.308063931716</v>
      </c>
      <c r="D140" s="1">
        <f>economy!AB180</f>
        <v>3482.5449335403309</v>
      </c>
      <c r="E140" s="1">
        <f>temperature!G290</f>
        <v>739.56187128034412</v>
      </c>
      <c r="F140" s="8">
        <f>temperature!I290</f>
        <v>4.6033603951041355</v>
      </c>
      <c r="G140">
        <f>economy!BE180</f>
        <v>897.75940467458224</v>
      </c>
      <c r="H140">
        <f>economy!BF180</f>
        <v>7799.3265887516227</v>
      </c>
      <c r="I140">
        <f>economy!BG180</f>
        <v>1103.2612302610141</v>
      </c>
      <c r="J140">
        <v>9760.6591578658699</v>
      </c>
      <c r="K140">
        <v>72921.98217240622</v>
      </c>
      <c r="L140">
        <v>8451.0841788912185</v>
      </c>
      <c r="M140">
        <v>992.3890023747856</v>
      </c>
      <c r="N140">
        <v>5.5119980078766098</v>
      </c>
      <c r="O140">
        <v>0</v>
      </c>
      <c r="P140">
        <v>0</v>
      </c>
      <c r="Q140">
        <v>0</v>
      </c>
      <c r="R140">
        <v>9269.7286084019888</v>
      </c>
      <c r="S140">
        <v>69254.235075192351</v>
      </c>
      <c r="T140">
        <v>8026.0211395867609</v>
      </c>
      <c r="U140">
        <v>959.77693554214954</v>
      </c>
      <c r="V140">
        <v>5.3711442009320258</v>
      </c>
      <c r="W140">
        <v>49.714114553405878</v>
      </c>
      <c r="X140">
        <v>41.473310437376028</v>
      </c>
      <c r="Y140">
        <v>8.7988437181323</v>
      </c>
      <c r="Z140">
        <v>8773.6139248311501</v>
      </c>
      <c r="AA140">
        <v>65547.757165432689</v>
      </c>
      <c r="AB140">
        <v>7596.4695059738933</v>
      </c>
      <c r="AC140">
        <v>926.82391409915954</v>
      </c>
      <c r="AD140">
        <v>5.224418030032564</v>
      </c>
      <c r="AE140">
        <v>198.67000195315157</v>
      </c>
      <c r="AF140">
        <v>165.73769285138411</v>
      </c>
      <c r="AG140">
        <v>35.162374135406729</v>
      </c>
      <c r="AH140">
        <v>9269.728631729995</v>
      </c>
      <c r="AI140">
        <v>69254.234987458214</v>
      </c>
      <c r="AJ140">
        <v>8026.0211459298789</v>
      </c>
      <c r="AK140">
        <v>959.79699446795132</v>
      </c>
      <c r="AL140">
        <v>5.3713009942336525</v>
      </c>
      <c r="AM140">
        <v>49.714114667832867</v>
      </c>
      <c r="AN140">
        <v>41.473310389471813</v>
      </c>
      <c r="AO140">
        <v>8.798843724487595</v>
      </c>
      <c r="AP140">
        <v>8773.6140132144137</v>
      </c>
      <c r="AQ140">
        <v>65547.756904482652</v>
      </c>
      <c r="AR140">
        <v>7596.4695317040223</v>
      </c>
      <c r="AS140">
        <v>926.95456709810617</v>
      </c>
      <c r="AT140">
        <v>5.22546027025881</v>
      </c>
      <c r="AU140">
        <v>198.67000378361848</v>
      </c>
      <c r="AV140">
        <v>165.7376922497902</v>
      </c>
      <c r="AW140">
        <v>35.162374244253542</v>
      </c>
      <c r="AX140">
        <v>9192.6332345842075</v>
      </c>
      <c r="AY140">
        <v>46300.650160463403</v>
      </c>
      <c r="AZ140">
        <v>6458.4263985877069</v>
      </c>
      <c r="BA140">
        <v>896.6061051138679</v>
      </c>
      <c r="BB140">
        <v>5.228256050152015</v>
      </c>
      <c r="BC140">
        <v>69.39698850078527</v>
      </c>
      <c r="BD140">
        <v>2141.2957746972797</v>
      </c>
      <c r="BE140">
        <v>194.67577607677535</v>
      </c>
      <c r="BF140">
        <v>8605.1836034849694</v>
      </c>
      <c r="BG140">
        <v>32049.905311370803</v>
      </c>
      <c r="BH140">
        <v>5027.4723168599794</v>
      </c>
      <c r="BI140">
        <v>825.43550510738385</v>
      </c>
      <c r="BJ140">
        <v>4.9738206497513398</v>
      </c>
      <c r="BK140">
        <v>282.84073549234864</v>
      </c>
      <c r="BL140">
        <v>4866.9774699793988</v>
      </c>
      <c r="BM140">
        <v>554.74290027722031</v>
      </c>
    </row>
    <row r="141" spans="1:65">
      <c r="A141">
        <f t="shared" si="2"/>
        <v>2135</v>
      </c>
      <c r="B141" s="1">
        <f>economy!Z181</f>
        <v>7498.501022242297</v>
      </c>
      <c r="C141" s="1">
        <f>economy!AA181</f>
        <v>19437.175060050227</v>
      </c>
      <c r="D141" s="1">
        <f>economy!AB181</f>
        <v>3415.2895788621481</v>
      </c>
      <c r="E141" s="1">
        <f>temperature!G291</f>
        <v>739.70497615110025</v>
      </c>
      <c r="F141" s="8">
        <f>temperature!I291</f>
        <v>4.619238638909791</v>
      </c>
      <c r="G141">
        <f>economy!BE181</f>
        <v>935.24150270844245</v>
      </c>
      <c r="H141">
        <f>economy!BF181</f>
        <v>7989.0847727893242</v>
      </c>
      <c r="I141">
        <f>economy!BG181</f>
        <v>1135.0002788500033</v>
      </c>
      <c r="J141">
        <v>9679.235557215301</v>
      </c>
      <c r="K141">
        <v>72862.964918502228</v>
      </c>
      <c r="L141">
        <v>8418.9518836391126</v>
      </c>
      <c r="M141">
        <v>996.96350425097933</v>
      </c>
      <c r="N141">
        <v>5.5459806746277236</v>
      </c>
      <c r="O141">
        <v>0</v>
      </c>
      <c r="P141">
        <v>0</v>
      </c>
      <c r="Q141">
        <v>0</v>
      </c>
      <c r="R141">
        <v>9192.4003583988251</v>
      </c>
      <c r="S141">
        <v>69198.186199885909</v>
      </c>
      <c r="T141">
        <v>7995.5049974610738</v>
      </c>
      <c r="U141">
        <v>964.11016713891672</v>
      </c>
      <c r="V141">
        <v>5.4042299905546933</v>
      </c>
      <c r="W141">
        <v>50.049823447112509</v>
      </c>
      <c r="X141">
        <v>41.904672465964779</v>
      </c>
      <c r="Y141">
        <v>8.8656520211648306</v>
      </c>
      <c r="Z141">
        <v>8700.4242695652647</v>
      </c>
      <c r="AA141">
        <v>65494.708006746892</v>
      </c>
      <c r="AB141">
        <v>7567.5865822361302</v>
      </c>
      <c r="AC141">
        <v>930.91331318885398</v>
      </c>
      <c r="AD141">
        <v>5.2565502194370222</v>
      </c>
      <c r="AE141">
        <v>200.01157835975147</v>
      </c>
      <c r="AF141">
        <v>167.4615230804867</v>
      </c>
      <c r="AG141">
        <v>35.429356770745208</v>
      </c>
      <c r="AH141">
        <v>9192.4003795569733</v>
      </c>
      <c r="AI141">
        <v>69198.186119957769</v>
      </c>
      <c r="AJ141">
        <v>7995.5050032361287</v>
      </c>
      <c r="AK141">
        <v>964.13014575725981</v>
      </c>
      <c r="AL141">
        <v>5.4043855692353855</v>
      </c>
      <c r="AM141">
        <v>50.049823552482074</v>
      </c>
      <c r="AN141">
        <v>41.904672421829169</v>
      </c>
      <c r="AO141">
        <v>8.8656520270175641</v>
      </c>
      <c r="AP141">
        <v>8700.4243497275384</v>
      </c>
      <c r="AQ141">
        <v>65494.707769014502</v>
      </c>
      <c r="AR141">
        <v>7567.5866056619589</v>
      </c>
      <c r="AS141">
        <v>931.04343550307942</v>
      </c>
      <c r="AT141">
        <v>5.2575845500770271</v>
      </c>
      <c r="AU141">
        <v>200.01158004532797</v>
      </c>
      <c r="AV141">
        <v>167.4615225262196</v>
      </c>
      <c r="AW141">
        <v>35.429356870984684</v>
      </c>
      <c r="AX141">
        <v>9103.8697577873008</v>
      </c>
      <c r="AY141">
        <v>45802.139450310649</v>
      </c>
      <c r="AZ141">
        <v>6392.9825728247997</v>
      </c>
      <c r="BA141">
        <v>898.76949087760988</v>
      </c>
      <c r="BB141">
        <v>5.2549713845328405</v>
      </c>
      <c r="BC141">
        <v>72.85914232867259</v>
      </c>
      <c r="BD141">
        <v>2236.1248577160309</v>
      </c>
      <c r="BE141">
        <v>204.07030823316109</v>
      </c>
      <c r="BF141">
        <v>8510.5002941506609</v>
      </c>
      <c r="BG141">
        <v>31538.52132291755</v>
      </c>
      <c r="BH141">
        <v>4953.8532012652186</v>
      </c>
      <c r="BI141">
        <v>826.4388709652452</v>
      </c>
      <c r="BJ141">
        <v>4.9954198370765912</v>
      </c>
      <c r="BK141">
        <v>296.03263602965671</v>
      </c>
      <c r="BL141">
        <v>5029.0508039679244</v>
      </c>
      <c r="BM141">
        <v>576.17946588440486</v>
      </c>
    </row>
    <row r="142" spans="1:65">
      <c r="A142">
        <f t="shared" si="2"/>
        <v>2136</v>
      </c>
      <c r="B142" s="1">
        <f>economy!Z182</f>
        <v>7398.5477612596678</v>
      </c>
      <c r="C142" s="1">
        <f>economy!AA182</f>
        <v>19042.658550125139</v>
      </c>
      <c r="D142" s="1">
        <f>economy!AB182</f>
        <v>3348.6626175240781</v>
      </c>
      <c r="E142" s="1">
        <f>temperature!G292</f>
        <v>739.80144779567104</v>
      </c>
      <c r="F142" s="8">
        <f>temperature!I292</f>
        <v>4.6347385579206932</v>
      </c>
      <c r="G142">
        <f>economy!BE182</f>
        <v>973.93961059924311</v>
      </c>
      <c r="H142">
        <f>economy!BF182</f>
        <v>8180.0575744065536</v>
      </c>
      <c r="I142">
        <f>economy!BG182</f>
        <v>1167.1003963888083</v>
      </c>
      <c r="J142">
        <v>9597.8336281867123</v>
      </c>
      <c r="K142">
        <v>72796.317818555181</v>
      </c>
      <c r="L142">
        <v>8386.2730527624481</v>
      </c>
      <c r="M142">
        <v>1001.49678709227</v>
      </c>
      <c r="N142">
        <v>5.5797130986750876</v>
      </c>
      <c r="O142">
        <v>0</v>
      </c>
      <c r="P142">
        <v>0</v>
      </c>
      <c r="Q142">
        <v>0</v>
      </c>
      <c r="R142">
        <v>9115.0926901201783</v>
      </c>
      <c r="S142">
        <v>69134.891236260053</v>
      </c>
      <c r="T142">
        <v>7964.4698087946217</v>
      </c>
      <c r="U142">
        <v>968.40436209350014</v>
      </c>
      <c r="V142">
        <v>5.4370761681772288</v>
      </c>
      <c r="W142">
        <v>50.384383694203422</v>
      </c>
      <c r="X142">
        <v>42.336103545436387</v>
      </c>
      <c r="Y142">
        <v>8.9322640267671769</v>
      </c>
      <c r="Z142">
        <v>8627.2540948256719</v>
      </c>
      <c r="AA142">
        <v>65434.800570572253</v>
      </c>
      <c r="AB142">
        <v>7538.2123914198437</v>
      </c>
      <c r="AC142">
        <v>934.96588124360756</v>
      </c>
      <c r="AD142">
        <v>5.2884539007343738</v>
      </c>
      <c r="AE142">
        <v>201.34856449298024</v>
      </c>
      <c r="AF142">
        <v>169.18562925609396</v>
      </c>
      <c r="AG142">
        <v>35.695554953107475</v>
      </c>
      <c r="AH142">
        <v>9115.0927093101236</v>
      </c>
      <c r="AI142">
        <v>69134.89116344451</v>
      </c>
      <c r="AJ142">
        <v>7964.4698140524306</v>
      </c>
      <c r="AK142">
        <v>968.42426128956708</v>
      </c>
      <c r="AL142">
        <v>5.4372305475523097</v>
      </c>
      <c r="AM142">
        <v>50.384383791231578</v>
      </c>
      <c r="AN142">
        <v>42.336103504773455</v>
      </c>
      <c r="AO142">
        <v>8.9322640321570344</v>
      </c>
      <c r="AP142">
        <v>8627.2541675309476</v>
      </c>
      <c r="AQ142">
        <v>65434.800353994986</v>
      </c>
      <c r="AR142">
        <v>7538.2124127475354</v>
      </c>
      <c r="AS142">
        <v>935.09547879542697</v>
      </c>
      <c r="AT142">
        <v>5.2894804173171357</v>
      </c>
      <c r="AU142">
        <v>201.34856604512078</v>
      </c>
      <c r="AV142">
        <v>169.18562874543815</v>
      </c>
      <c r="AW142">
        <v>35.695555045419397</v>
      </c>
      <c r="AX142">
        <v>9015.134381224043</v>
      </c>
      <c r="AY142">
        <v>45297.768789132817</v>
      </c>
      <c r="AZ142">
        <v>6326.9893070146636</v>
      </c>
      <c r="BA142">
        <v>900.86010611901054</v>
      </c>
      <c r="BB142">
        <v>5.2813177275121035</v>
      </c>
      <c r="BC142">
        <v>76.472482052855568</v>
      </c>
      <c r="BD142">
        <v>2333.8797070421174</v>
      </c>
      <c r="BE142">
        <v>213.81930992377173</v>
      </c>
      <c r="BF142">
        <v>8415.9136602013168</v>
      </c>
      <c r="BG142">
        <v>31028.011762160404</v>
      </c>
      <c r="BH142">
        <v>4880.2402710599808</v>
      </c>
      <c r="BI142">
        <v>827.3769307007168</v>
      </c>
      <c r="BJ142">
        <v>5.0166227423963186</v>
      </c>
      <c r="BK142">
        <v>309.74084311340494</v>
      </c>
      <c r="BL142">
        <v>5193.8024754213466</v>
      </c>
      <c r="BM142">
        <v>598.13694524689629</v>
      </c>
    </row>
    <row r="143" spans="1:65">
      <c r="A143">
        <f t="shared" si="2"/>
        <v>2137</v>
      </c>
      <c r="B143" s="1">
        <f>economy!Z183</f>
        <v>7298.9269667941207</v>
      </c>
      <c r="C143" s="1">
        <f>economy!AA183</f>
        <v>18652.873274499048</v>
      </c>
      <c r="D143" s="1">
        <f>economy!AB183</f>
        <v>3282.6882702301382</v>
      </c>
      <c r="E143" s="1">
        <f>temperature!G293</f>
        <v>739.85231467994822</v>
      </c>
      <c r="F143" s="8">
        <f>temperature!I293</f>
        <v>4.649862884127165</v>
      </c>
      <c r="G143">
        <f>economy!BE183</f>
        <v>1013.8774469650763</v>
      </c>
      <c r="H143">
        <f>economy!BF183</f>
        <v>8372.1764660715271</v>
      </c>
      <c r="I143">
        <f>economy!BG183</f>
        <v>1199.5487323545588</v>
      </c>
      <c r="J143">
        <v>9516.4711525920357</v>
      </c>
      <c r="K143">
        <v>72722.143547169035</v>
      </c>
      <c r="L143">
        <v>8353.0631260518658</v>
      </c>
      <c r="M143">
        <v>1005.9884962940951</v>
      </c>
      <c r="N143">
        <v>5.613194341062993</v>
      </c>
      <c r="O143">
        <v>0</v>
      </c>
      <c r="P143">
        <v>0</v>
      </c>
      <c r="Q143">
        <v>0</v>
      </c>
      <c r="R143">
        <v>9037.8224909976998</v>
      </c>
      <c r="S143">
        <v>69064.44769467412</v>
      </c>
      <c r="T143">
        <v>7932.930236800059</v>
      </c>
      <c r="U143">
        <v>972.6591821277857</v>
      </c>
      <c r="V143">
        <v>5.4696816943785525</v>
      </c>
      <c r="W143">
        <v>50.717778191897445</v>
      </c>
      <c r="X143">
        <v>42.76756127198086</v>
      </c>
      <c r="Y143">
        <v>8.99867630601128</v>
      </c>
      <c r="Z143">
        <v>8554.1193841998393</v>
      </c>
      <c r="AA143">
        <v>65368.127148429565</v>
      </c>
      <c r="AB143">
        <v>7508.3608119504224</v>
      </c>
      <c r="AC143">
        <v>938.98129648111069</v>
      </c>
      <c r="AD143">
        <v>5.3201279359311728</v>
      </c>
      <c r="AE143">
        <v>202.6808920054649</v>
      </c>
      <c r="AF143">
        <v>170.90984192185226</v>
      </c>
      <c r="AG143">
        <v>35.960954979601276</v>
      </c>
      <c r="AH143">
        <v>9037.8225084023616</v>
      </c>
      <c r="AI143">
        <v>69064.4476283392</v>
      </c>
      <c r="AJ143">
        <v>7932.9302415869033</v>
      </c>
      <c r="AK143">
        <v>972.67900277237288</v>
      </c>
      <c r="AL143">
        <v>5.469834889704714</v>
      </c>
      <c r="AM143">
        <v>50.717778281243703</v>
      </c>
      <c r="AN143">
        <v>42.76756123451797</v>
      </c>
      <c r="AO143">
        <v>8.9986763109748313</v>
      </c>
      <c r="AP143">
        <v>8554.1194501411865</v>
      </c>
      <c r="AQ143">
        <v>65368.126951127859</v>
      </c>
      <c r="AR143">
        <v>7508.3608313677196</v>
      </c>
      <c r="AS143">
        <v>939.11037509424898</v>
      </c>
      <c r="AT143">
        <v>5.3211467338159171</v>
      </c>
      <c r="AU143">
        <v>202.68089343471962</v>
      </c>
      <c r="AV143">
        <v>170.90984145138313</v>
      </c>
      <c r="AW143">
        <v>35.960955064611838</v>
      </c>
      <c r="AX143">
        <v>8926.4468886288105</v>
      </c>
      <c r="AY143">
        <v>44787.910817813259</v>
      </c>
      <c r="AZ143">
        <v>6260.478518473773</v>
      </c>
      <c r="BA143">
        <v>902.87807002244767</v>
      </c>
      <c r="BB143">
        <v>5.3072940275467015</v>
      </c>
      <c r="BC143">
        <v>80.242535395374759</v>
      </c>
      <c r="BD143">
        <v>2434.5860380195686</v>
      </c>
      <c r="BE143">
        <v>223.93066629713923</v>
      </c>
      <c r="BF143">
        <v>8321.4460913048006</v>
      </c>
      <c r="BG143">
        <v>30518.698990219869</v>
      </c>
      <c r="BH143">
        <v>4806.6728448673921</v>
      </c>
      <c r="BI143">
        <v>828.25048615301637</v>
      </c>
      <c r="BJ143">
        <v>5.0374301025848602</v>
      </c>
      <c r="BK143">
        <v>323.98080157916525</v>
      </c>
      <c r="BL143">
        <v>5361.1802916889446</v>
      </c>
      <c r="BM143">
        <v>620.61444182420587</v>
      </c>
    </row>
    <row r="144" spans="1:65">
      <c r="A144">
        <f t="shared" si="2"/>
        <v>2138</v>
      </c>
      <c r="B144" s="1">
        <f>economy!Z184</f>
        <v>7199.6635724536673</v>
      </c>
      <c r="C144" s="1">
        <f>economy!AA184</f>
        <v>18267.92389278558</v>
      </c>
      <c r="D144" s="1">
        <f>economy!AB184</f>
        <v>3217.3892879906903</v>
      </c>
      <c r="E144" s="1">
        <f>temperature!G294</f>
        <v>739.85860613689749</v>
      </c>
      <c r="F144" s="8">
        <f>temperature!I294</f>
        <v>4.6646144647280225</v>
      </c>
      <c r="G144">
        <f>economy!BE184</f>
        <v>1055.0785491922147</v>
      </c>
      <c r="H144">
        <f>economy!BF184</f>
        <v>8565.3734302877147</v>
      </c>
      <c r="I144">
        <f>economy!BG184</f>
        <v>1232.3322087966628</v>
      </c>
      <c r="J144">
        <v>9435.1654926833944</v>
      </c>
      <c r="K144">
        <v>72640.545708326448</v>
      </c>
      <c r="L144">
        <v>8319.3373580941607</v>
      </c>
      <c r="M144">
        <v>1010.4382921958677</v>
      </c>
      <c r="N144">
        <v>5.6464235430853122</v>
      </c>
      <c r="O144">
        <v>0</v>
      </c>
      <c r="P144">
        <v>0</v>
      </c>
      <c r="Q144">
        <v>0</v>
      </c>
      <c r="R144">
        <v>8960.6062500067637</v>
      </c>
      <c r="S144">
        <v>68986.953968124348</v>
      </c>
      <c r="T144">
        <v>7900.9007688018037</v>
      </c>
      <c r="U144">
        <v>976.87430318527799</v>
      </c>
      <c r="V144">
        <v>5.5020456092955792</v>
      </c>
      <c r="W144">
        <v>51.049990217198683</v>
      </c>
      <c r="X144">
        <v>43.199003607099776</v>
      </c>
      <c r="Y144">
        <v>9.0648854797881313</v>
      </c>
      <c r="Z144">
        <v>8481.0357441471951</v>
      </c>
      <c r="AA144">
        <v>65294.780867246518</v>
      </c>
      <c r="AB144">
        <v>7478.0455557798041</v>
      </c>
      <c r="AC144">
        <v>942.95925061077401</v>
      </c>
      <c r="AD144">
        <v>5.3515712656490448</v>
      </c>
      <c r="AE144">
        <v>204.00849406757939</v>
      </c>
      <c r="AF144">
        <v>172.63399308129559</v>
      </c>
      <c r="AG144">
        <v>36.225543346426846</v>
      </c>
      <c r="AH144">
        <v>8960.6062657920902</v>
      </c>
      <c r="AI144">
        <v>68986.953907694202</v>
      </c>
      <c r="AJ144">
        <v>7900.9007731598376</v>
      </c>
      <c r="AK144">
        <v>976.89404613517081</v>
      </c>
      <c r="AL144">
        <v>5.5021976357626867</v>
      </c>
      <c r="AM144">
        <v>51.049990299470473</v>
      </c>
      <c r="AN144">
        <v>43.199003572585575</v>
      </c>
      <c r="AO144">
        <v>9.0648854843590527</v>
      </c>
      <c r="AP144">
        <v>8481.0358039533294</v>
      </c>
      <c r="AQ144">
        <v>65294.780687507424</v>
      </c>
      <c r="AR144">
        <v>7478.0455734576653</v>
      </c>
      <c r="AS144">
        <v>943.08781601302712</v>
      </c>
      <c r="AT144">
        <v>5.352582439963375</v>
      </c>
      <c r="AU144">
        <v>204.00849538366529</v>
      </c>
      <c r="AV144">
        <v>172.63399264785687</v>
      </c>
      <c r="AW144">
        <v>36.225543424712811</v>
      </c>
      <c r="AX144">
        <v>8837.8266463436594</v>
      </c>
      <c r="AY144">
        <v>44272.937948107363</v>
      </c>
      <c r="AZ144">
        <v>6193.4821103220565</v>
      </c>
      <c r="BA144">
        <v>904.82354232656735</v>
      </c>
      <c r="BB144">
        <v>5.3328993670725016</v>
      </c>
      <c r="BC144">
        <v>84.174984059210487</v>
      </c>
      <c r="BD144">
        <v>2538.2668570051983</v>
      </c>
      <c r="BE144">
        <v>234.41215699695144</v>
      </c>
      <c r="BF144">
        <v>8227.1195307108082</v>
      </c>
      <c r="BG144">
        <v>30010.894571551809</v>
      </c>
      <c r="BH144">
        <v>4733.1894436167231</v>
      </c>
      <c r="BI144">
        <v>829.06036608603688</v>
      </c>
      <c r="BJ144">
        <v>5.0578428093859076</v>
      </c>
      <c r="BK144">
        <v>338.76821293612255</v>
      </c>
      <c r="BL144">
        <v>5531.1296941917608</v>
      </c>
      <c r="BM144">
        <v>643.6105056943187</v>
      </c>
    </row>
    <row r="145" spans="1:65">
      <c r="A145">
        <f t="shared" si="2"/>
        <v>2139</v>
      </c>
      <c r="B145" s="1">
        <f>economy!Z185</f>
        <v>7100.781941754648</v>
      </c>
      <c r="C145" s="1">
        <f>economy!AA185</f>
        <v>17887.905259092611</v>
      </c>
      <c r="D145" s="1">
        <f>economy!AB185</f>
        <v>3152.7869711504109</v>
      </c>
      <c r="E145" s="1">
        <f>temperature!G295</f>
        <v>739.82135118963424</v>
      </c>
      <c r="F145" s="8">
        <f>temperature!I295</f>
        <v>4.6789962567202492</v>
      </c>
      <c r="G145">
        <f>economy!BE185</f>
        <v>1097.5662439138375</v>
      </c>
      <c r="H145">
        <f>economy!BF185</f>
        <v>8759.5810074342389</v>
      </c>
      <c r="I145">
        <f>economy!BG185</f>
        <v>1265.4375469216777</v>
      </c>
      <c r="J145">
        <v>9353.9335949901852</v>
      </c>
      <c r="K145">
        <v>72551.628771115604</v>
      </c>
      <c r="L145">
        <v>8285.110818842506</v>
      </c>
      <c r="M145">
        <v>1014.8458499568354</v>
      </c>
      <c r="N145">
        <v>5.6793999241768613</v>
      </c>
      <c r="O145">
        <v>0</v>
      </c>
      <c r="P145">
        <v>0</v>
      </c>
      <c r="Q145">
        <v>0</v>
      </c>
      <c r="R145">
        <v>8883.4600613105085</v>
      </c>
      <c r="S145">
        <v>68902.509271203046</v>
      </c>
      <c r="T145">
        <v>7868.3957167775561</v>
      </c>
      <c r="U145">
        <v>981.04941531227689</v>
      </c>
      <c r="V145">
        <v>5.5341670306178061</v>
      </c>
      <c r="W145">
        <v>51.381003426360905</v>
      </c>
      <c r="X145">
        <v>43.630388887695261</v>
      </c>
      <c r="Y145">
        <v>9.1308882197329098</v>
      </c>
      <c r="Z145">
        <v>8408.0184074478002</v>
      </c>
      <c r="AA145">
        <v>65214.855631582752</v>
      </c>
      <c r="AB145">
        <v>7447.2801688988538</v>
      </c>
      <c r="AC145">
        <v>946.89944872027695</v>
      </c>
      <c r="AD145">
        <v>5.3827829072315838</v>
      </c>
      <c r="AE145">
        <v>205.33130536530288</v>
      </c>
      <c r="AF145">
        <v>174.3579162381632</v>
      </c>
      <c r="AG145">
        <v>36.489306752573768</v>
      </c>
      <c r="AH145">
        <v>8883.4600756270283</v>
      </c>
      <c r="AI145">
        <v>68902.509216152815</v>
      </c>
      <c r="AJ145">
        <v>7868.3957207451549</v>
      </c>
      <c r="AK145">
        <v>981.06908141060967</v>
      </c>
      <c r="AL145">
        <v>5.5343179033412611</v>
      </c>
      <c r="AM145">
        <v>51.3810035021177</v>
      </c>
      <c r="AN145">
        <v>43.630388855898097</v>
      </c>
      <c r="AO145">
        <v>9.1308882239422218</v>
      </c>
      <c r="AP145">
        <v>8408.0184616890438</v>
      </c>
      <c r="AQ145">
        <v>65214.855467845351</v>
      </c>
      <c r="AR145">
        <v>7447.2801849929529</v>
      </c>
      <c r="AS145">
        <v>947.0275065460587</v>
      </c>
      <c r="AT145">
        <v>5.3837865528135573</v>
      </c>
      <c r="AU145">
        <v>205.33130657716984</v>
      </c>
      <c r="AV145">
        <v>174.35791583884614</v>
      </c>
      <c r="AW145">
        <v>36.48930682466645</v>
      </c>
      <c r="AX145">
        <v>8749.2926060165937</v>
      </c>
      <c r="AY145">
        <v>43753.221869189481</v>
      </c>
      <c r="AZ145">
        <v>6126.0319529762928</v>
      </c>
      <c r="BA145">
        <v>906.69672276383847</v>
      </c>
      <c r="BB145">
        <v>5.3581329610390425</v>
      </c>
      <c r="BC145">
        <v>88.275666102381763</v>
      </c>
      <c r="BD145">
        <v>2644.942382668266</v>
      </c>
      <c r="BE145">
        <v>245.27144038939701</v>
      </c>
      <c r="BF145">
        <v>8132.9554765480807</v>
      </c>
      <c r="BG145">
        <v>29504.899111866405</v>
      </c>
      <c r="BH145">
        <v>4659.8277596752569</v>
      </c>
      <c r="BI145">
        <v>829.80742457966664</v>
      </c>
      <c r="BJ145">
        <v>5.0778619056529184</v>
      </c>
      <c r="BK145">
        <v>354.11903115703802</v>
      </c>
      <c r="BL145">
        <v>5703.5938882575347</v>
      </c>
      <c r="BM145">
        <v>667.12313288223913</v>
      </c>
    </row>
    <row r="146" spans="1:65">
      <c r="A146">
        <f t="shared" si="2"/>
        <v>2140</v>
      </c>
      <c r="B146" s="1">
        <f>economy!Z186</f>
        <v>7002.305866258951</v>
      </c>
      <c r="C146" s="1">
        <f>economy!AA186</f>
        <v>17512.902837206126</v>
      </c>
      <c r="D146" s="1">
        <f>economy!AB186</f>
        <v>3088.9011904377398</v>
      </c>
      <c r="E146" s="1">
        <f>temperature!G296</f>
        <v>739.74157742324792</v>
      </c>
      <c r="F146" s="8">
        <f>temperature!I296</f>
        <v>4.6930113215612979</v>
      </c>
      <c r="G146">
        <f>economy!BE186</f>
        <v>1141.3636169619308</v>
      </c>
      <c r="H146">
        <f>economy!BF186</f>
        <v>8954.7324628326642</v>
      </c>
      <c r="I146">
        <f>economy!BG186</f>
        <v>1298.851293228561</v>
      </c>
      <c r="J146">
        <v>9272.7919942384142</v>
      </c>
      <c r="K146">
        <v>72455.498006234324</v>
      </c>
      <c r="L146">
        <v>8250.3983941614915</v>
      </c>
      <c r="M146">
        <v>1019.2108594280191</v>
      </c>
      <c r="N146">
        <v>5.7121227798422201</v>
      </c>
      <c r="O146">
        <v>0</v>
      </c>
      <c r="P146">
        <v>0</v>
      </c>
      <c r="Q146">
        <v>0</v>
      </c>
      <c r="R146">
        <v>8806.3996279819203</v>
      </c>
      <c r="S146">
        <v>68811.213579796298</v>
      </c>
      <c r="T146">
        <v>7835.4292178758724</v>
      </c>
      <c r="U146">
        <v>985.18422253537472</v>
      </c>
      <c r="V146">
        <v>5.566045151614289</v>
      </c>
      <c r="W146">
        <v>51.710801854180843</v>
      </c>
      <c r="X146">
        <v>44.06167583578295</v>
      </c>
      <c r="Y146">
        <v>9.1966812490983809</v>
      </c>
      <c r="Z146">
        <v>8335.0822367250294</v>
      </c>
      <c r="AA146">
        <v>65128.44606655457</v>
      </c>
      <c r="AB146">
        <v>7416.0780318271663</v>
      </c>
      <c r="AC146">
        <v>950.80160915867589</v>
      </c>
      <c r="AD146">
        <v>5.4137619528783603</v>
      </c>
      <c r="AE146">
        <v>206.64926209739315</v>
      </c>
      <c r="AF146">
        <v>176.08144643521473</v>
      </c>
      <c r="AG146">
        <v>36.752232103311172</v>
      </c>
      <c r="AH146">
        <v>8806.3996409661886</v>
      </c>
      <c r="AI146">
        <v>68811.21352964775</v>
      </c>
      <c r="AJ146">
        <v>7835.4292214879824</v>
      </c>
      <c r="AK146">
        <v>985.20381261197554</v>
      </c>
      <c r="AL146">
        <v>5.5661948856279118</v>
      </c>
      <c r="AM146">
        <v>51.710801923937936</v>
      </c>
      <c r="AN146">
        <v>44.06167580648939</v>
      </c>
      <c r="AO146">
        <v>9.196681252974658</v>
      </c>
      <c r="AP146">
        <v>8335.0822859187501</v>
      </c>
      <c r="AQ146">
        <v>65128.445917396442</v>
      </c>
      <c r="AR146">
        <v>7416.078046479267</v>
      </c>
      <c r="AS146">
        <v>950.92916495145857</v>
      </c>
      <c r="AT146">
        <v>5.4147581642222997</v>
      </c>
      <c r="AU146">
        <v>206.64926321328423</v>
      </c>
      <c r="AV146">
        <v>176.08144606733822</v>
      </c>
      <c r="AW146">
        <v>36.752232169699909</v>
      </c>
      <c r="AX146">
        <v>8660.8633073892925</v>
      </c>
      <c r="AY146">
        <v>43229.133059231885</v>
      </c>
      <c r="AZ146">
        <v>6058.1598651012682</v>
      </c>
      <c r="BA146">
        <v>908.49785045198007</v>
      </c>
      <c r="BB146">
        <v>5.3829941554214988</v>
      </c>
      <c r="BC146">
        <v>92.550578277636035</v>
      </c>
      <c r="BD146">
        <v>2754.629974280861</v>
      </c>
      <c r="BE146">
        <v>256.51603762816598</v>
      </c>
      <c r="BF146">
        <v>8038.9749832530551</v>
      </c>
      <c r="BG146">
        <v>29001.002127982589</v>
      </c>
      <c r="BH146">
        <v>4586.6246276181091</v>
      </c>
      <c r="BI146">
        <v>830.49253942659914</v>
      </c>
      <c r="BJ146">
        <v>5.0974885815464921</v>
      </c>
      <c r="BK146">
        <v>370.04945802917518</v>
      </c>
      <c r="BL146">
        <v>5878.5139758557561</v>
      </c>
      <c r="BM146">
        <v>691.14976612671342</v>
      </c>
    </row>
    <row r="147" spans="1:65">
      <c r="A147">
        <f t="shared" si="2"/>
        <v>2141</v>
      </c>
      <c r="B147" s="1">
        <f>economy!Z187</f>
        <v>6904.2585640194202</v>
      </c>
      <c r="C147" s="1">
        <f>economy!AA187</f>
        <v>17142.992778720723</v>
      </c>
      <c r="D147" s="1">
        <f>economy!AB187</f>
        <v>3025.7504105996236</v>
      </c>
      <c r="E147" s="1">
        <f>temperature!G297</f>
        <v>739.62030992427231</v>
      </c>
      <c r="F147" s="8">
        <f>temperature!I297</f>
        <v>4.7066628199115215</v>
      </c>
      <c r="G147">
        <f>economy!BE187</f>
        <v>1186.4934832696993</v>
      </c>
      <c r="H147">
        <f>economy!BF187</f>
        <v>9150.7616190415138</v>
      </c>
      <c r="I147">
        <f>economy!BG187</f>
        <v>1332.5598460929434</v>
      </c>
      <c r="J147">
        <v>9191.7568173486543</v>
      </c>
      <c r="K147">
        <v>72352.259423308657</v>
      </c>
      <c r="L147">
        <v>8215.2147863504561</v>
      </c>
      <c r="M147">
        <v>1023.5330250203417</v>
      </c>
      <c r="N147">
        <v>5.7445914796220032</v>
      </c>
      <c r="O147">
        <v>0</v>
      </c>
      <c r="P147">
        <v>0</v>
      </c>
      <c r="Q147">
        <v>0</v>
      </c>
      <c r="R147">
        <v>8729.4402658006366</v>
      </c>
      <c r="S147">
        <v>68713.16757155479</v>
      </c>
      <c r="T147">
        <v>7802.0152349131331</v>
      </c>
      <c r="U147">
        <v>989.27844273537335</v>
      </c>
      <c r="V147">
        <v>5.5976792391931856</v>
      </c>
      <c r="W147">
        <v>52.039369913126713</v>
      </c>
      <c r="X147">
        <v>44.492823567829205</v>
      </c>
      <c r="Y147">
        <v>9.2622613435771708</v>
      </c>
      <c r="Z147">
        <v>8262.24172803896</v>
      </c>
      <c r="AA147">
        <v>65035.647461490909</v>
      </c>
      <c r="AB147">
        <v>7384.45236008335</v>
      </c>
      <c r="AC147">
        <v>954.66546341617163</v>
      </c>
      <c r="AD147">
        <v>5.4445075678064203</v>
      </c>
      <c r="AE147">
        <v>207.96230197190138</v>
      </c>
      <c r="AF147">
        <v>177.80442029154187</v>
      </c>
      <c r="AG147">
        <v>37.014306513473329</v>
      </c>
      <c r="AH147">
        <v>8729.4402775765193</v>
      </c>
      <c r="AI147">
        <v>68713.167525872181</v>
      </c>
      <c r="AJ147">
        <v>7802.0152382015776</v>
      </c>
      <c r="AK147">
        <v>989.2979576070951</v>
      </c>
      <c r="AL147">
        <v>5.597827849442603</v>
      </c>
      <c r="AM147">
        <v>52.039369977358703</v>
      </c>
      <c r="AN147">
        <v>44.492823540842473</v>
      </c>
      <c r="AO147">
        <v>9.262261347146719</v>
      </c>
      <c r="AP147">
        <v>8262.2417726544663</v>
      </c>
      <c r="AQ147">
        <v>65035.647325615791</v>
      </c>
      <c r="AR147">
        <v>7384.4523734225249</v>
      </c>
      <c r="AS147">
        <v>954.79252263082458</v>
      </c>
      <c r="AT147">
        <v>5.445496439012274</v>
      </c>
      <c r="AU147">
        <v>207.96230299940825</v>
      </c>
      <c r="AV147">
        <v>177.8044199526353</v>
      </c>
      <c r="AW147">
        <v>37.014306574608852</v>
      </c>
      <c r="AX147">
        <v>8572.5568811723206</v>
      </c>
      <c r="AY147">
        <v>42701.040303400019</v>
      </c>
      <c r="AZ147">
        <v>5989.8975940629362</v>
      </c>
      <c r="BA147">
        <v>910.22720323849285</v>
      </c>
      <c r="BB147">
        <v>5.4074824257083103</v>
      </c>
      <c r="BC147">
        <v>97.005878334307766</v>
      </c>
      <c r="BD147">
        <v>2867.3440673055325</v>
      </c>
      <c r="BE147">
        <v>268.1533166031532</v>
      </c>
      <c r="BF147">
        <v>7945.1986631260061</v>
      </c>
      <c r="BG147">
        <v>28499.481948714027</v>
      </c>
      <c r="BH147">
        <v>4513.6159967056028</v>
      </c>
      <c r="BI147">
        <v>831.1166105382182</v>
      </c>
      <c r="BJ147">
        <v>5.1167241706931881</v>
      </c>
      <c r="BK147">
        <v>386.5759380557929</v>
      </c>
      <c r="BL147">
        <v>6055.829090629979</v>
      </c>
      <c r="BM147">
        <v>715.68729707677471</v>
      </c>
    </row>
    <row r="148" spans="1:65">
      <c r="A148">
        <f t="shared" si="2"/>
        <v>2142</v>
      </c>
      <c r="B148" s="1">
        <f>economy!Z188</f>
        <v>6806.6626779317621</v>
      </c>
      <c r="C148" s="1">
        <f>economy!AA188</f>
        <v>16778.242891636033</v>
      </c>
      <c r="D148" s="1">
        <f>economy!AB188</f>
        <v>2963.351714696943</v>
      </c>
      <c r="E148" s="1">
        <f>temperature!G298</f>
        <v>739.45857023879341</v>
      </c>
      <c r="F148" s="8">
        <f>temperature!I298</f>
        <v>4.719954006453424</v>
      </c>
      <c r="G148">
        <f>economy!BE188</f>
        <v>1232.9783556532307</v>
      </c>
      <c r="H148">
        <f>economy!BF188</f>
        <v>9347.6035808462348</v>
      </c>
      <c r="I148">
        <f>economy!BG188</f>
        <v>1366.5494801229943</v>
      </c>
      <c r="J148">
        <v>9110.8437875095642</v>
      </c>
      <c r="K148">
        <v>72242.019709055981</v>
      </c>
      <c r="L148">
        <v>8179.5745146488553</v>
      </c>
      <c r="M148">
        <v>1027.8120655690575</v>
      </c>
      <c r="N148">
        <v>5.7768054650965412</v>
      </c>
      <c r="O148">
        <v>0</v>
      </c>
      <c r="P148">
        <v>0</v>
      </c>
      <c r="Q148">
        <v>0</v>
      </c>
      <c r="R148">
        <v>8652.5969071215277</v>
      </c>
      <c r="S148">
        <v>68608.472567167206</v>
      </c>
      <c r="T148">
        <v>7768.1675568534974</v>
      </c>
      <c r="U148">
        <v>993.33180751773079</v>
      </c>
      <c r="V148">
        <v>5.6290686319940244</v>
      </c>
      <c r="W148">
        <v>52.366692392305019</v>
      </c>
      <c r="X148">
        <v>44.923791603714911</v>
      </c>
      <c r="Y148">
        <v>9.3276253320728486</v>
      </c>
      <c r="Z148">
        <v>8189.5110145476674</v>
      </c>
      <c r="AA148">
        <v>64936.555714349182</v>
      </c>
      <c r="AB148">
        <v>7352.4162046391739</v>
      </c>
      <c r="AC148">
        <v>958.49075600062929</v>
      </c>
      <c r="AD148">
        <v>5.4750189884396097</v>
      </c>
      <c r="AE148">
        <v>209.27036420204197</v>
      </c>
      <c r="AF148">
        <v>179.52667603839055</v>
      </c>
      <c r="AG148">
        <v>37.275517310541154</v>
      </c>
      <c r="AH148">
        <v>8652.5969178013947</v>
      </c>
      <c r="AI148">
        <v>68608.472525553327</v>
      </c>
      <c r="AJ148">
        <v>7768.1675598472439</v>
      </c>
      <c r="AK148">
        <v>993.35124798876757</v>
      </c>
      <c r="AL148">
        <v>5.6292161333305284</v>
      </c>
      <c r="AM148">
        <v>52.366692451448962</v>
      </c>
      <c r="AN148">
        <v>44.923791578853695</v>
      </c>
      <c r="AO148">
        <v>9.3276253353599206</v>
      </c>
      <c r="AP148">
        <v>8189.5110550106683</v>
      </c>
      <c r="AQ148">
        <v>64936.555590575947</v>
      </c>
      <c r="AR148">
        <v>7352.4162167829581</v>
      </c>
      <c r="AS148">
        <v>958.61732400566109</v>
      </c>
      <c r="AT148">
        <v>5.4760006131656889</v>
      </c>
      <c r="AU148">
        <v>209.27036514815691</v>
      </c>
      <c r="AV148">
        <v>179.52667572617688</v>
      </c>
      <c r="AW148">
        <v>37.275517366838649</v>
      </c>
      <c r="AX148">
        <v>8484.3910520065947</v>
      </c>
      <c r="AY148">
        <v>42169.310219607105</v>
      </c>
      <c r="AZ148">
        <v>5921.2767959306129</v>
      </c>
      <c r="BA148">
        <v>911.8850969996821</v>
      </c>
      <c r="BB148">
        <v>5.4315973753629656</v>
      </c>
      <c r="BC148">
        <v>101.64788727882298</v>
      </c>
      <c r="BD148">
        <v>2983.0961165486542</v>
      </c>
      <c r="BE148">
        <v>280.19047582064422</v>
      </c>
      <c r="BF148">
        <v>7851.6466880114122</v>
      </c>
      <c r="BG148">
        <v>28000.605645831878</v>
      </c>
      <c r="BH148">
        <v>4440.836905132046</v>
      </c>
      <c r="BI148">
        <v>831.68055836298333</v>
      </c>
      <c r="BJ148">
        <v>5.1355701463103332</v>
      </c>
      <c r="BK148">
        <v>403.71515289828778</v>
      </c>
      <c r="BL148">
        <v>6235.4765346541008</v>
      </c>
      <c r="BM148">
        <v>740.73206990383812</v>
      </c>
    </row>
    <row r="149" spans="1:65">
      <c r="A149">
        <f t="shared" si="2"/>
        <v>2143</v>
      </c>
      <c r="B149" s="1">
        <f>economy!Z189</f>
        <v>6709.5402750329158</v>
      </c>
      <c r="C149" s="1">
        <f>economy!AA189</f>
        <v>16418.71123464861</v>
      </c>
      <c r="D149" s="1">
        <f>economy!AB189</f>
        <v>2901.7208334930242</v>
      </c>
      <c r="E149" s="1">
        <f>temperature!G299</f>
        <v>739.25737547502354</v>
      </c>
      <c r="F149" s="8">
        <f>temperature!I299</f>
        <v>4.732888224811262</v>
      </c>
      <c r="G149">
        <f>economy!BE189</f>
        <v>1280.8404155891319</v>
      </c>
      <c r="H149">
        <f>economy!BF189</f>
        <v>9545.1929427005853</v>
      </c>
      <c r="I149">
        <f>economy!BG189</f>
        <v>1400.8063751925492</v>
      </c>
      <c r="J149">
        <v>9030.0682283232945</v>
      </c>
      <c r="K149">
        <v>72124.886166326789</v>
      </c>
      <c r="L149">
        <v>8143.4919157267605</v>
      </c>
      <c r="M149">
        <v>1032.0477141945994</v>
      </c>
      <c r="N149">
        <v>5.8087642479268613</v>
      </c>
      <c r="O149">
        <v>0</v>
      </c>
      <c r="P149">
        <v>0</v>
      </c>
      <c r="Q149">
        <v>0</v>
      </c>
      <c r="R149">
        <v>8575.8841048115064</v>
      </c>
      <c r="S149">
        <v>68497.23047246752</v>
      </c>
      <c r="T149">
        <v>7733.8997992746617</v>
      </c>
      <c r="U149">
        <v>997.34406207963673</v>
      </c>
      <c r="V149">
        <v>5.6602127385127687</v>
      </c>
      <c r="W149">
        <v>52.692754456272667</v>
      </c>
      <c r="X149">
        <v>45.354539875327177</v>
      </c>
      <c r="Y149">
        <v>9.3927700974209856</v>
      </c>
      <c r="Z149">
        <v>8116.9038702332018</v>
      </c>
      <c r="AA149">
        <v>64831.26727692072</v>
      </c>
      <c r="AB149">
        <v>7319.9824523603666</v>
      </c>
      <c r="AC149">
        <v>962.27724431094828</v>
      </c>
      <c r="AD149">
        <v>5.5052955206259808</v>
      </c>
      <c r="AE149">
        <v>210.57338950144339</v>
      </c>
      <c r="AF149">
        <v>181.24805355349429</v>
      </c>
      <c r="AG149">
        <v>37.535852037523284</v>
      </c>
      <c r="AH149">
        <v>8575.8841144972739</v>
      </c>
      <c r="AI149">
        <v>68497.230434560581</v>
      </c>
      <c r="AJ149">
        <v>7733.8998020001009</v>
      </c>
      <c r="AK149">
        <v>997.36342894182951</v>
      </c>
      <c r="AL149">
        <v>5.6603591456876234</v>
      </c>
      <c r="AM149">
        <v>52.692754510731184</v>
      </c>
      <c r="AN149">
        <v>45.354539852424409</v>
      </c>
      <c r="AO149">
        <v>9.3927701004478994</v>
      </c>
      <c r="AP149">
        <v>8116.9039069298633</v>
      </c>
      <c r="AQ149">
        <v>64831.26716417307</v>
      </c>
      <c r="AR149">
        <v>7319.9824634157903</v>
      </c>
      <c r="AS149">
        <v>962.40332639065821</v>
      </c>
      <c r="AT149">
        <v>5.5062699920448974</v>
      </c>
      <c r="AU149">
        <v>210.57339037260607</v>
      </c>
      <c r="AV149">
        <v>181.24805326587514</v>
      </c>
      <c r="AW149">
        <v>37.535852089365164</v>
      </c>
      <c r="AX149">
        <v>8396.3831415090499</v>
      </c>
      <c r="AY149">
        <v>41634.306793345531</v>
      </c>
      <c r="AZ149">
        <v>5852.3290150764287</v>
      </c>
      <c r="BA149">
        <v>913.47188489568998</v>
      </c>
      <c r="BB149">
        <v>5.4553387342585467</v>
      </c>
      <c r="BC149">
        <v>106.48309159017947</v>
      </c>
      <c r="BD149">
        <v>3101.8945471116717</v>
      </c>
      <c r="BE149">
        <v>292.63452826414596</v>
      </c>
      <c r="BF149">
        <v>7758.3387910985102</v>
      </c>
      <c r="BG149">
        <v>27504.62899401331</v>
      </c>
      <c r="BH149">
        <v>4368.3214561002715</v>
      </c>
      <c r="BI149">
        <v>832.18532232057487</v>
      </c>
      <c r="BJ149">
        <v>5.1540281173013884</v>
      </c>
      <c r="BK149">
        <v>421.48401534950216</v>
      </c>
      <c r="BL149">
        <v>6417.3919163368219</v>
      </c>
      <c r="BM149">
        <v>766.27988630830134</v>
      </c>
    </row>
    <row r="150" spans="1:65">
      <c r="A150">
        <f t="shared" si="2"/>
        <v>2144</v>
      </c>
      <c r="B150" s="1">
        <f>economy!Z190</f>
        <v>6612.9128440201202</v>
      </c>
      <c r="C150" s="1">
        <f>economy!AA190</f>
        <v>16064.451246343344</v>
      </c>
      <c r="D150" s="1">
        <f>economy!AB190</f>
        <v>2840.8721677215553</v>
      </c>
      <c r="E150" s="1">
        <f>temperature!G300</f>
        <v>739.017737211449</v>
      </c>
      <c r="F150" s="8">
        <f>temperature!I300</f>
        <v>4.7454689025215524</v>
      </c>
      <c r="G150">
        <f>economy!BE190</f>
        <v>1330.1014774967398</v>
      </c>
      <c r="H150">
        <f>economy!BF190</f>
        <v>9743.4692167378671</v>
      </c>
      <c r="I150">
        <f>economy!BG190</f>
        <v>1435.3166307933191</v>
      </c>
      <c r="J150">
        <v>8949.4450680196351</v>
      </c>
      <c r="K150">
        <v>72000.96665405258</v>
      </c>
      <c r="L150">
        <v>8106.9811441641732</v>
      </c>
      <c r="M150">
        <v>1036.2397181599599</v>
      </c>
      <c r="N150">
        <v>5.8404674079328451</v>
      </c>
      <c r="O150">
        <v>0</v>
      </c>
      <c r="P150">
        <v>0</v>
      </c>
      <c r="Q150">
        <v>0</v>
      </c>
      <c r="R150">
        <v>8499.3160362516956</v>
      </c>
      <c r="S150">
        <v>68379.543721403301</v>
      </c>
      <c r="T150">
        <v>7699.2254048230725</v>
      </c>
      <c r="U150">
        <v>1001.314965073835</v>
      </c>
      <c r="V150">
        <v>5.6911110352597145</v>
      </c>
      <c r="W150">
        <v>53.017541643697861</v>
      </c>
      <c r="X150">
        <v>45.785028734781868</v>
      </c>
      <c r="Y150">
        <v>9.4576925770600457</v>
      </c>
      <c r="Z150">
        <v>8044.4337136893691</v>
      </c>
      <c r="AA150">
        <v>64719.879100850681</v>
      </c>
      <c r="AB150">
        <v>7287.1638264373623</v>
      </c>
      <c r="AC150">
        <v>966.02469850739135</v>
      </c>
      <c r="AD150">
        <v>5.5353365378834933</v>
      </c>
      <c r="AE150">
        <v>211.87132007879478</v>
      </c>
      <c r="AF150">
        <v>182.96839439393256</v>
      </c>
      <c r="AG150">
        <v>37.795298455637159</v>
      </c>
      <c r="AH150">
        <v>8499.31604503583</v>
      </c>
      <c r="AI150">
        <v>68379.543686873541</v>
      </c>
      <c r="AJ150">
        <v>7699.2254073042232</v>
      </c>
      <c r="AK150">
        <v>1001.3342591069639</v>
      </c>
      <c r="AL150">
        <v>5.691256362918895</v>
      </c>
      <c r="AM150">
        <v>53.017541693841686</v>
      </c>
      <c r="AN150">
        <v>45.785028713683552</v>
      </c>
      <c r="AO150">
        <v>9.4576925798473717</v>
      </c>
      <c r="AP150">
        <v>8044.4337469699776</v>
      </c>
      <c r="AQ150">
        <v>64719.878998147906</v>
      </c>
      <c r="AR150">
        <v>7287.1638365018807</v>
      </c>
      <c r="AS150">
        <v>966.15029986393347</v>
      </c>
      <c r="AT150">
        <v>5.5363039486411489</v>
      </c>
      <c r="AU150">
        <v>211.87132088093617</v>
      </c>
      <c r="AV150">
        <v>182.96839412897415</v>
      </c>
      <c r="AW150">
        <v>37.795298503375605</v>
      </c>
      <c r="AX150">
        <v>8308.5500714009759</v>
      </c>
      <c r="AY150">
        <v>41096.390922852726</v>
      </c>
      <c r="AZ150">
        <v>5783.0856634225993</v>
      </c>
      <c r="BA150">
        <v>914.98795658319204</v>
      </c>
      <c r="BB150">
        <v>5.4787063570837322</v>
      </c>
      <c r="BC150">
        <v>111.51814538661232</v>
      </c>
      <c r="BD150">
        <v>3223.744713330801</v>
      </c>
      <c r="BE150">
        <v>305.49228528634347</v>
      </c>
      <c r="BF150">
        <v>7665.2942688381581</v>
      </c>
      <c r="BG150">
        <v>27011.79645866789</v>
      </c>
      <c r="BH150">
        <v>4296.1027957697452</v>
      </c>
      <c r="BI150">
        <v>832.63185925487937</v>
      </c>
      <c r="BJ150">
        <v>5.1720998243264731</v>
      </c>
      <c r="BK150">
        <v>439.89966282922404</v>
      </c>
      <c r="BL150">
        <v>6601.5092889404168</v>
      </c>
      <c r="BM150">
        <v>792.32601189391357</v>
      </c>
    </row>
    <row r="151" spans="1:65">
      <c r="A151">
        <f t="shared" si="2"/>
        <v>2145</v>
      </c>
      <c r="B151" s="1">
        <f>economy!Z191</f>
        <v>6516.8012983774952</v>
      </c>
      <c r="C151" s="1">
        <f>economy!AA191</f>
        <v>15715.498403752123</v>
      </c>
      <c r="D151" s="1">
        <f>economy!AB191</f>
        <v>2780.8188357126232</v>
      </c>
      <c r="E151" s="1">
        <f>temperature!G301</f>
        <v>738.74066113961419</v>
      </c>
      <c r="F151" s="8">
        <f>temperature!I301</f>
        <v>4.757699546204436</v>
      </c>
      <c r="G151">
        <f>economy!BE191</f>
        <v>1380.7829711300867</v>
      </c>
      <c r="H151">
        <f>economy!BF191</f>
        <v>9942.3609082095736</v>
      </c>
      <c r="I151">
        <f>economy!BG191</f>
        <v>1470.0663202994226</v>
      </c>
      <c r="J151">
        <v>8868.9888437353493</v>
      </c>
      <c r="K151">
        <v>71870.369528128329</v>
      </c>
      <c r="L151">
        <v>8070.0561729218343</v>
      </c>
      <c r="M151">
        <v>1040.3878387247287</v>
      </c>
      <c r="N151">
        <v>5.8719145912083723</v>
      </c>
      <c r="O151">
        <v>0</v>
      </c>
      <c r="P151">
        <v>0</v>
      </c>
      <c r="Q151">
        <v>0</v>
      </c>
      <c r="R151">
        <v>8422.9065074014525</v>
      </c>
      <c r="S151">
        <v>68255.515219891502</v>
      </c>
      <c r="T151">
        <v>7664.1576436610194</v>
      </c>
      <c r="U151">
        <v>1005.2442884693006</v>
      </c>
      <c r="V151">
        <v>5.7217630649502151</v>
      </c>
      <c r="W151">
        <v>53.341039865875281</v>
      </c>
      <c r="X151">
        <v>46.215218962278286</v>
      </c>
      <c r="Y151">
        <v>9.5223897636533685</v>
      </c>
      <c r="Z151">
        <v>7972.1136119680996</v>
      </c>
      <c r="AA151">
        <v>64602.488584498322</v>
      </c>
      <c r="AB151">
        <v>7253.9728868084285</v>
      </c>
      <c r="AC151">
        <v>969.73290137896697</v>
      </c>
      <c r="AD151">
        <v>5.5651414796741685</v>
      </c>
      <c r="AE151">
        <v>213.16409963191168</v>
      </c>
      <c r="AF151">
        <v>184.68754182752011</v>
      </c>
      <c r="AG151">
        <v>38.053844546794387</v>
      </c>
      <c r="AH151">
        <v>8422.906515367813</v>
      </c>
      <c r="AI151">
        <v>68255.515188438498</v>
      </c>
      <c r="AJ151">
        <v>7664.1576459197649</v>
      </c>
      <c r="AK151">
        <v>1005.2635104413663</v>
      </c>
      <c r="AL151">
        <v>5.7219073276295465</v>
      </c>
      <c r="AM151">
        <v>53.341039912045872</v>
      </c>
      <c r="AN151">
        <v>46.215218942842498</v>
      </c>
      <c r="AO151">
        <v>9.5223897662200496</v>
      </c>
      <c r="AP151">
        <v>7972.1136421503934</v>
      </c>
      <c r="AQ151">
        <v>64602.488490946802</v>
      </c>
      <c r="AR151">
        <v>7253.9728959707672</v>
      </c>
      <c r="AS151">
        <v>969.8580271343335</v>
      </c>
      <c r="AT151">
        <v>5.5661019218516392</v>
      </c>
      <c r="AU151">
        <v>213.16410037049391</v>
      </c>
      <c r="AV151">
        <v>184.68754158344035</v>
      </c>
      <c r="AW151">
        <v>38.053844590753869</v>
      </c>
      <c r="AX151">
        <v>8220.908366716978</v>
      </c>
      <c r="AY151">
        <v>40555.919975830009</v>
      </c>
      <c r="AZ151">
        <v>5713.577999388006</v>
      </c>
      <c r="BA151">
        <v>916.43373738753724</v>
      </c>
      <c r="BB151">
        <v>5.5017002217190978</v>
      </c>
      <c r="BC151">
        <v>116.75987253950782</v>
      </c>
      <c r="BD151">
        <v>3348.6488658570975</v>
      </c>
      <c r="BE151">
        <v>318.77034058359322</v>
      </c>
      <c r="BF151">
        <v>7572.5319829718292</v>
      </c>
      <c r="BG151">
        <v>26522.341210399147</v>
      </c>
      <c r="BH151">
        <v>4224.2130931167048</v>
      </c>
      <c r="BI151">
        <v>833.02114190871339</v>
      </c>
      <c r="BJ151">
        <v>5.1897871358526393</v>
      </c>
      <c r="BK151">
        <v>458.97945039349366</v>
      </c>
      <c r="BL151">
        <v>6787.761289172231</v>
      </c>
      <c r="BM151">
        <v>818.86518387691694</v>
      </c>
    </row>
    <row r="152" spans="1:65">
      <c r="A152">
        <f t="shared" si="2"/>
        <v>2146</v>
      </c>
      <c r="B152" s="1">
        <f>economy!Z192</f>
        <v>6421.2259645888962</v>
      </c>
      <c r="C152" s="1">
        <f>economy!AA192</f>
        <v>15371.910523083488</v>
      </c>
      <c r="D152" s="1">
        <f>economy!AB192</f>
        <v>2721.572655675121</v>
      </c>
      <c r="E152" s="1">
        <f>temperature!G302</f>
        <v>738.42714481302892</v>
      </c>
      <c r="F152" s="8">
        <f>temperature!I302</f>
        <v>4.7695837365211524</v>
      </c>
      <c r="G152">
        <f>economy!BE192</f>
        <v>1432.9058697536848</v>
      </c>
      <c r="H152">
        <f>economy!BF192</f>
        <v>10141.834379870141</v>
      </c>
      <c r="I152">
        <f>economy!BG192</f>
        <v>1505.0414260079099</v>
      </c>
      <c r="J152">
        <v>8788.7137058553108</v>
      </c>
      <c r="K152">
        <v>71733.203583254697</v>
      </c>
      <c r="L152">
        <v>8032.7307938069753</v>
      </c>
      <c r="M152">
        <v>1044.4918509959036</v>
      </c>
      <c r="N152">
        <v>5.9031055082732307</v>
      </c>
      <c r="O152">
        <v>0</v>
      </c>
      <c r="P152">
        <v>0</v>
      </c>
      <c r="Q152">
        <v>0</v>
      </c>
      <c r="R152">
        <v>8346.6689569211048</v>
      </c>
      <c r="S152">
        <v>68125.248290585761</v>
      </c>
      <c r="T152">
        <v>7628.7096139089444</v>
      </c>
      <c r="U152">
        <v>1009.1318174088858</v>
      </c>
      <c r="V152">
        <v>5.7521684347281647</v>
      </c>
      <c r="W152">
        <v>53.663235405100913</v>
      </c>
      <c r="X152">
        <v>46.645071773590715</v>
      </c>
      <c r="Y152">
        <v>9.5868587056626087</v>
      </c>
      <c r="Z152">
        <v>7899.9562844814254</v>
      </c>
      <c r="AA152">
        <v>64479.193520659945</v>
      </c>
      <c r="AB152">
        <v>7220.4220305782201</v>
      </c>
      <c r="AC152">
        <v>973.401648207981</v>
      </c>
      <c r="AD152">
        <v>5.5947098497068097</v>
      </c>
      <c r="AE152">
        <v>214.45167334123909</v>
      </c>
      <c r="AF152">
        <v>186.40534086274388</v>
      </c>
      <c r="AG152">
        <v>38.31147851589224</v>
      </c>
      <c r="AH152">
        <v>8346.6689641457633</v>
      </c>
      <c r="AI152">
        <v>68125.248261935732</v>
      </c>
      <c r="AJ152">
        <v>7628.709615965201</v>
      </c>
      <c r="AK152">
        <v>1009.15096807638</v>
      </c>
      <c r="AL152">
        <v>5.7523116468488489</v>
      </c>
      <c r="AM152">
        <v>53.663235447612749</v>
      </c>
      <c r="AN152">
        <v>46.645071755686686</v>
      </c>
      <c r="AO152">
        <v>9.5868587080260941</v>
      </c>
      <c r="AP152">
        <v>7899.9563118536125</v>
      </c>
      <c r="AQ152">
        <v>64479.193435445377</v>
      </c>
      <c r="AR152">
        <v>7220.4220389191923</v>
      </c>
      <c r="AS152">
        <v>973.52630340590679</v>
      </c>
      <c r="AT152">
        <v>5.5956634147849753</v>
      </c>
      <c r="AU152">
        <v>214.45167402129272</v>
      </c>
      <c r="AV152">
        <v>186.40534063790068</v>
      </c>
      <c r="AW152">
        <v>38.311478556371483</v>
      </c>
      <c r="AX152">
        <v>8133.474159092777</v>
      </c>
      <c r="AY152">
        <v>40013.247358863955</v>
      </c>
      <c r="AZ152">
        <v>5643.8371065876363</v>
      </c>
      <c r="BA152">
        <v>917.80968743622782</v>
      </c>
      <c r="BB152">
        <v>5.5243204275826603</v>
      </c>
      <c r="BC152">
        <v>122.21526873049157</v>
      </c>
      <c r="BD152">
        <v>3476.6061269859433</v>
      </c>
      <c r="BE152">
        <v>332.47505430523904</v>
      </c>
      <c r="BF152">
        <v>7480.0703626685827</v>
      </c>
      <c r="BG152">
        <v>26036.485164894595</v>
      </c>
      <c r="BH152">
        <v>4152.6835217382004</v>
      </c>
      <c r="BI152">
        <v>833.35415742299631</v>
      </c>
      <c r="BJ152">
        <v>5.2070920441884878</v>
      </c>
      <c r="BK152">
        <v>478.7409432499262</v>
      </c>
      <c r="BL152">
        <v>6976.0792753701753</v>
      </c>
      <c r="BM152">
        <v>845.89162009181825</v>
      </c>
    </row>
    <row r="153" spans="1:65">
      <c r="A153">
        <f t="shared" si="2"/>
        <v>2147</v>
      </c>
      <c r="B153" s="1">
        <f>economy!Z193</f>
        <v>6326.2066140672114</v>
      </c>
      <c r="C153" s="1">
        <f>economy!AA193</f>
        <v>15033.647984448151</v>
      </c>
      <c r="D153" s="1">
        <f>economy!AB193</f>
        <v>2663.1443206230674</v>
      </c>
      <c r="E153" s="1">
        <f>temperature!G303</f>
        <v>738.07818113046301</v>
      </c>
      <c r="F153" s="8">
        <f>temperature!I303</f>
        <v>4.7811251241416137</v>
      </c>
      <c r="G153">
        <f>economy!BE193</f>
        <v>1486.4907834756457</v>
      </c>
      <c r="H153">
        <f>economy!BF193</f>
        <v>10341.740710991318</v>
      </c>
      <c r="I153">
        <f>economy!BG193</f>
        <v>1540.2281302969491</v>
      </c>
      <c r="J153">
        <v>8708.6334224120637</v>
      </c>
      <c r="K153">
        <v>71589.577995766143</v>
      </c>
      <c r="L153">
        <v>7995.0186179365955</v>
      </c>
      <c r="M153">
        <v>1048.5515437756067</v>
      </c>
      <c r="N153">
        <v>5.9340399322615429</v>
      </c>
      <c r="O153">
        <v>0</v>
      </c>
      <c r="P153">
        <v>0</v>
      </c>
      <c r="Q153">
        <v>0</v>
      </c>
      <c r="R153">
        <v>8270.6164603502129</v>
      </c>
      <c r="S153">
        <v>67988.846618579613</v>
      </c>
      <c r="T153">
        <v>7592.8942420853946</v>
      </c>
      <c r="U153">
        <v>1012.9773500640529</v>
      </c>
      <c r="V153">
        <v>5.7823268144221673</v>
      </c>
      <c r="W153">
        <v>53.984114912910158</v>
      </c>
      <c r="X153">
        <v>47.074548827198143</v>
      </c>
      <c r="Y153">
        <v>9.6510965078734152</v>
      </c>
      <c r="Z153">
        <v>7827.9741069559732</v>
      </c>
      <c r="AA153">
        <v>64350.092045177691</v>
      </c>
      <c r="AB153">
        <v>7186.5234924341603</v>
      </c>
      <c r="AC153">
        <v>977.03074663185794</v>
      </c>
      <c r="AD153">
        <v>5.6240412142683534</v>
      </c>
      <c r="AE153">
        <v>215.73398786280967</v>
      </c>
      <c r="AF153">
        <v>188.1216382772553</v>
      </c>
      <c r="AG153">
        <v>38.568188792914157</v>
      </c>
      <c r="AH153">
        <v>8270.6164669021709</v>
      </c>
      <c r="AI153">
        <v>67988.846592483082</v>
      </c>
      <c r="AJ153">
        <v>7592.8942439573011</v>
      </c>
      <c r="AK153">
        <v>1012.996430172218</v>
      </c>
      <c r="AL153">
        <v>5.7824689902866719</v>
      </c>
      <c r="AM153">
        <v>53.984114952052806</v>
      </c>
      <c r="AN153">
        <v>47.074548810705402</v>
      </c>
      <c r="AO153">
        <v>9.6510965100497632</v>
      </c>
      <c r="AP153">
        <v>7827.9741317794787</v>
      </c>
      <c r="AQ153">
        <v>64350.091967558226</v>
      </c>
      <c r="AR153">
        <v>7186.5235000273169</v>
      </c>
      <c r="AS153">
        <v>977.15493623965165</v>
      </c>
      <c r="AT153">
        <v>5.6249879930951394</v>
      </c>
      <c r="AU153">
        <v>215.73398848896741</v>
      </c>
      <c r="AV153">
        <v>188.12163807013536</v>
      </c>
      <c r="AW153">
        <v>38.568188830188397</v>
      </c>
      <c r="AX153">
        <v>8046.2631901298109</v>
      </c>
      <c r="AY153">
        <v>39468.72210064697</v>
      </c>
      <c r="AZ153">
        <v>5573.8938723388601</v>
      </c>
      <c r="BA153">
        <v>919.11630075574089</v>
      </c>
      <c r="BB153">
        <v>5.5465671939437637</v>
      </c>
      <c r="BC153">
        <v>127.89150344747469</v>
      </c>
      <c r="BD153">
        <v>3607.6124743054975</v>
      </c>
      <c r="BE153">
        <v>346.61253735049019</v>
      </c>
      <c r="BF153">
        <v>7387.9274067656825</v>
      </c>
      <c r="BG153">
        <v>25554.439046875239</v>
      </c>
      <c r="BH153">
        <v>4081.5442436224048</v>
      </c>
      <c r="BI153">
        <v>833.63190586289943</v>
      </c>
      <c r="BJ153">
        <v>5.2240166615076857</v>
      </c>
      <c r="BK153">
        <v>499.20190877199519</v>
      </c>
      <c r="BL153">
        <v>7166.3934647745109</v>
      </c>
      <c r="BM153">
        <v>873.39902924992725</v>
      </c>
    </row>
    <row r="154" spans="1:65">
      <c r="A154">
        <f t="shared" si="2"/>
        <v>2148</v>
      </c>
      <c r="B154" s="1">
        <f>economy!Z194</f>
        <v>6231.7623667550424</v>
      </c>
      <c r="C154" s="1">
        <f>economy!AA194</f>
        <v>14700.944655808329</v>
      </c>
      <c r="D154" s="1">
        <f>economy!AB194</f>
        <v>2605.5430100591357</v>
      </c>
      <c r="E154" s="1">
        <f>temperature!G304</f>
        <v>737.69474479309054</v>
      </c>
      <c r="F154" s="8">
        <f>temperature!I304</f>
        <v>4.7923274230548589</v>
      </c>
      <c r="G154">
        <f>economy!BE194</f>
        <v>1541.5575353466927</v>
      </c>
      <c r="H154">
        <f>economy!BF194</f>
        <v>10542.309350239319</v>
      </c>
      <c r="I154">
        <f>economy!BG194</f>
        <v>1575.6120038503273</v>
      </c>
      <c r="J154">
        <v>8628.7613835402863</v>
      </c>
      <c r="K154">
        <v>71439.602267464143</v>
      </c>
      <c r="L154">
        <v>7956.9330762010159</v>
      </c>
      <c r="M154">
        <v>1052.5667194058217</v>
      </c>
      <c r="N154">
        <v>5.9647176971464386</v>
      </c>
      <c r="O154">
        <v>0</v>
      </c>
      <c r="P154">
        <v>0</v>
      </c>
      <c r="Q154">
        <v>0</v>
      </c>
      <c r="R154">
        <v>8194.7617343379243</v>
      </c>
      <c r="S154">
        <v>67846.414198064944</v>
      </c>
      <c r="T154">
        <v>7556.7242835472689</v>
      </c>
      <c r="U154">
        <v>1016.7806974868088</v>
      </c>
      <c r="V154">
        <v>5.8122379348342417</v>
      </c>
      <c r="W154">
        <v>54.303665408185431</v>
      </c>
      <c r="X154">
        <v>47.503612231056763</v>
      </c>
      <c r="Y154">
        <v>9.7151003318743197</v>
      </c>
      <c r="Z154">
        <v>7756.1791154368075</v>
      </c>
      <c r="AA154">
        <v>64215.282586452551</v>
      </c>
      <c r="AB154">
        <v>7152.2893450630409</v>
      </c>
      <c r="AC154">
        <v>980.62001650234686</v>
      </c>
      <c r="AD154">
        <v>5.6531352005838746</v>
      </c>
      <c r="AE154">
        <v>217.01099132068052</v>
      </c>
      <c r="AF154">
        <v>189.83628264493422</v>
      </c>
      <c r="AG154">
        <v>38.823964034843556</v>
      </c>
      <c r="AH154">
        <v>8194.7617402797569</v>
      </c>
      <c r="AI154">
        <v>67846.414174294681</v>
      </c>
      <c r="AJ154">
        <v>7556.7242852513291</v>
      </c>
      <c r="AK154">
        <v>1016.7997077698893</v>
      </c>
      <c r="AL154">
        <v>5.8123790886225377</v>
      </c>
      <c r="AM154">
        <v>54.303665444225629</v>
      </c>
      <c r="AN154">
        <v>47.50361221586428</v>
      </c>
      <c r="AO154">
        <v>9.7151003338783344</v>
      </c>
      <c r="AP154">
        <v>7756.179137948754</v>
      </c>
      <c r="AQ154">
        <v>64215.282515752195</v>
      </c>
      <c r="AR154">
        <v>7152.2893519753761</v>
      </c>
      <c r="AS154">
        <v>980.74374541265195</v>
      </c>
      <c r="AT154">
        <v>5.654075283343972</v>
      </c>
      <c r="AU154">
        <v>217.01099189720892</v>
      </c>
      <c r="AV154">
        <v>189.83628245414286</v>
      </c>
      <c r="AW154">
        <v>38.823964069166266</v>
      </c>
      <c r="AX154">
        <v>7959.2908148344459</v>
      </c>
      <c r="AY154">
        <v>38922.688450011956</v>
      </c>
      <c r="AZ154">
        <v>5503.7789660299213</v>
      </c>
      <c r="BA154">
        <v>920.35410433379411</v>
      </c>
      <c r="BB154">
        <v>5.5684408582045268</v>
      </c>
      <c r="BC154">
        <v>133.7959219152747</v>
      </c>
      <c r="BD154">
        <v>3741.6607326896492</v>
      </c>
      <c r="BE154">
        <v>361.18863590589899</v>
      </c>
      <c r="BF154">
        <v>7296.1206861083274</v>
      </c>
      <c r="BG154">
        <v>25076.402476863699</v>
      </c>
      <c r="BH154">
        <v>4010.8243949010616</v>
      </c>
      <c r="BI154">
        <v>833.85539877329359</v>
      </c>
      <c r="BJ154">
        <v>5.2405632158659143</v>
      </c>
      <c r="BK154">
        <v>520.38030800582214</v>
      </c>
      <c r="BL154">
        <v>7358.6330694831113</v>
      </c>
      <c r="BM154">
        <v>901.38062240217016</v>
      </c>
    </row>
    <row r="155" spans="1:65">
      <c r="A155">
        <f t="shared" si="2"/>
        <v>2149</v>
      </c>
      <c r="B155" s="1">
        <f>economy!Z195</f>
        <v>6137.9119850926809</v>
      </c>
      <c r="C155" s="1">
        <f>economy!AA195</f>
        <v>14373.133680004801</v>
      </c>
      <c r="D155" s="1">
        <f>economy!AB195</f>
        <v>2548.7777109134622</v>
      </c>
      <c r="E155" s="1">
        <f>temperature!G305</f>
        <v>737.27783148353296</v>
      </c>
      <c r="F155" s="8">
        <f>temperature!I305</f>
        <v>4.8031944125487565</v>
      </c>
      <c r="G155">
        <f>economy!BE195</f>
        <v>1598.1264013728539</v>
      </c>
      <c r="H155">
        <f>economy!BF195</f>
        <v>10742.514945879188</v>
      </c>
      <c r="I155">
        <f>economy!BG195</f>
        <v>1611.180688999782</v>
      </c>
      <c r="J155">
        <v>8549.1106059828835</v>
      </c>
      <c r="K155">
        <v>71283.386170479076</v>
      </c>
      <c r="L155">
        <v>7918.4874197304898</v>
      </c>
      <c r="M155">
        <v>1056.5371936102867</v>
      </c>
      <c r="N155">
        <v>5.9951386960006365</v>
      </c>
      <c r="O155">
        <v>0</v>
      </c>
      <c r="P155">
        <v>0</v>
      </c>
      <c r="Q155">
        <v>0</v>
      </c>
      <c r="R155">
        <v>8119.1171409223798</v>
      </c>
      <c r="S155">
        <v>67698.055279966866</v>
      </c>
      <c r="T155">
        <v>7520.2123229328909</v>
      </c>
      <c r="U155">
        <v>1020.5416834589629</v>
      </c>
      <c r="V155">
        <v>5.8419015860609171</v>
      </c>
      <c r="W155">
        <v>54.621874275137287</v>
      </c>
      <c r="X155">
        <v>47.932224549018926</v>
      </c>
      <c r="Y155">
        <v>9.7788673964894581</v>
      </c>
      <c r="Z155">
        <v>7684.5830103377339</v>
      </c>
      <c r="AA155">
        <v>64074.86381588161</v>
      </c>
      <c r="AB155">
        <v>7117.7314995703864</v>
      </c>
      <c r="AC155">
        <v>984.16928974221878</v>
      </c>
      <c r="AD155">
        <v>5.6819914952052448</v>
      </c>
      <c r="AE155">
        <v>218.28263329886309</v>
      </c>
      <c r="AF155">
        <v>191.54912436153958</v>
      </c>
      <c r="AG155">
        <v>39.078793127392878</v>
      </c>
      <c r="AH155">
        <v>8119.1171463108658</v>
      </c>
      <c r="AI155">
        <v>67698.055258315857</v>
      </c>
      <c r="AJ155">
        <v>7520.2123244841478</v>
      </c>
      <c r="AK155">
        <v>1020.5606246404463</v>
      </c>
      <c r="AL155">
        <v>5.8420417318270381</v>
      </c>
      <c r="AM155">
        <v>54.621874308320677</v>
      </c>
      <c r="AN155">
        <v>47.932224535024346</v>
      </c>
      <c r="AO155">
        <v>9.7788673983347696</v>
      </c>
      <c r="AP155">
        <v>7684.5830307531996</v>
      </c>
      <c r="AQ155">
        <v>64074.863751484365</v>
      </c>
      <c r="AR155">
        <v>7117.7315058628874</v>
      </c>
      <c r="AS155">
        <v>984.29256277470836</v>
      </c>
      <c r="AT155">
        <v>5.6829249713921808</v>
      </c>
      <c r="AU155">
        <v>218.2826338296916</v>
      </c>
      <c r="AV155">
        <v>191.5491241857919</v>
      </c>
      <c r="AW155">
        <v>39.078793158997506</v>
      </c>
      <c r="AX155">
        <v>7872.5720051298649</v>
      </c>
      <c r="AY155">
        <v>38375.485489738101</v>
      </c>
      <c r="AZ155">
        <v>5433.5228174067906</v>
      </c>
      <c r="BA155">
        <v>921.52365714924815</v>
      </c>
      <c r="BB155">
        <v>5.589941874148229</v>
      </c>
      <c r="BC155">
        <v>139.93604695630361</v>
      </c>
      <c r="BD155">
        <v>3878.7405746228906</v>
      </c>
      <c r="BE155">
        <v>376.20891627654765</v>
      </c>
      <c r="BF155">
        <v>7204.667345984416</v>
      </c>
      <c r="BG155">
        <v>24602.564079277185</v>
      </c>
      <c r="BH155">
        <v>3940.5520735913838</v>
      </c>
      <c r="BI155">
        <v>834.02565776564461</v>
      </c>
      <c r="BJ155">
        <v>5.2567340472157253</v>
      </c>
      <c r="BK155">
        <v>542.29428666403055</v>
      </c>
      <c r="BL155">
        <v>7552.7264305996741</v>
      </c>
      <c r="BM155">
        <v>929.82912555313783</v>
      </c>
    </row>
    <row r="156" spans="1:65">
      <c r="A156">
        <f t="shared" si="2"/>
        <v>2150</v>
      </c>
      <c r="B156" s="1">
        <f>economy!Z196</f>
        <v>6044.6729520901208</v>
      </c>
      <c r="C156" s="1">
        <f>economy!AA196</f>
        <v>14052.470309326043</v>
      </c>
      <c r="D156" s="1">
        <f>economy!AB196</f>
        <v>2492.8532284220778</v>
      </c>
      <c r="E156" s="1">
        <f>temperature!G306</f>
        <v>736.82833019785073</v>
      </c>
      <c r="F156" s="8">
        <f>temperature!I306</f>
        <v>4.8137299119666475</v>
      </c>
      <c r="G156">
        <f>economy!BE196</f>
        <v>1656.2138563977387</v>
      </c>
      <c r="H156">
        <f>economy!BF196</f>
        <v>10945.625342194275</v>
      </c>
      <c r="I156">
        <f>economy!BG196</f>
        <v>1646.9151984319494</v>
      </c>
      <c r="J156">
        <v>8469.6937376452097</v>
      </c>
      <c r="K156">
        <v>71121.03969317874</v>
      </c>
      <c r="L156">
        <v>7879.6947203669852</v>
      </c>
      <c r="M156">
        <v>1060.4627953336653</v>
      </c>
      <c r="N156">
        <v>6.0253028792926306</v>
      </c>
      <c r="O156">
        <v>0</v>
      </c>
      <c r="P156">
        <v>0</v>
      </c>
      <c r="Q156">
        <v>0</v>
      </c>
      <c r="R156">
        <v>8043.6946918558733</v>
      </c>
      <c r="S156">
        <v>67543.87432057297</v>
      </c>
      <c r="T156">
        <v>7483.3707746100972</v>
      </c>
      <c r="U156">
        <v>1024.2601443388244</v>
      </c>
      <c r="V156">
        <v>5.8713176158465119</v>
      </c>
      <c r="W156">
        <v>54.938729261163978</v>
      </c>
      <c r="X156">
        <v>48.360348806901094</v>
      </c>
      <c r="Y156">
        <v>9.8423949781662579</v>
      </c>
      <c r="Z156">
        <v>7613.1971605348244</v>
      </c>
      <c r="AA156">
        <v>63928.934599235967</v>
      </c>
      <c r="AB156">
        <v>7082.8617059044727</v>
      </c>
      <c r="AC156">
        <v>987.67841019956882</v>
      </c>
      <c r="AD156">
        <v>5.7106098424283802</v>
      </c>
      <c r="AE156">
        <v>219.54886483276957</v>
      </c>
      <c r="AF156">
        <v>193.2600156689592</v>
      </c>
      <c r="AG156">
        <v>39.332665186552823</v>
      </c>
      <c r="AH156">
        <v>8043.6946967425038</v>
      </c>
      <c r="AI156">
        <v>67543.874300852447</v>
      </c>
      <c r="AJ156">
        <v>7483.3707760222396</v>
      </c>
      <c r="AK156">
        <v>1024.2790171316735</v>
      </c>
      <c r="AL156">
        <v>5.871456767515431</v>
      </c>
      <c r="AM156">
        <v>54.938729291716768</v>
      </c>
      <c r="AN156">
        <v>48.360348794010108</v>
      </c>
      <c r="AO156">
        <v>9.8423949798654231</v>
      </c>
      <c r="AP156">
        <v>7613.1971790489033</v>
      </c>
      <c r="AQ156">
        <v>63928.934540580703</v>
      </c>
      <c r="AR156">
        <v>7082.861711632675</v>
      </c>
      <c r="AS156">
        <v>987.80123210257625</v>
      </c>
      <c r="AT156">
        <v>5.7115368008188225</v>
      </c>
      <c r="AU156">
        <v>219.5488653215167</v>
      </c>
      <c r="AV156">
        <v>193.26001550707102</v>
      </c>
      <c r="AW156">
        <v>39.332665215654366</v>
      </c>
      <c r="AX156">
        <v>7786.1213534381895</v>
      </c>
      <c r="AY156">
        <v>37827.446766992856</v>
      </c>
      <c r="AZ156">
        <v>5363.1555948345922</v>
      </c>
      <c r="BA156">
        <v>922.62554917190914</v>
      </c>
      <c r="BB156">
        <v>5.6110708101541524</v>
      </c>
      <c r="BC156">
        <v>146.31958077662966</v>
      </c>
      <c r="BD156">
        <v>4018.8385288014169</v>
      </c>
      <c r="BE156">
        <v>391.67865006369624</v>
      </c>
      <c r="BF156">
        <v>7113.5841086495502</v>
      </c>
      <c r="BG156">
        <v>24133.101610670794</v>
      </c>
      <c r="BH156">
        <v>3870.7543293269723</v>
      </c>
      <c r="BI156">
        <v>834.14371313828951</v>
      </c>
      <c r="BJ156">
        <v>5.2725316034237029</v>
      </c>
      <c r="BK156">
        <v>564.96216560177049</v>
      </c>
      <c r="BL156">
        <v>7748.601150292372</v>
      </c>
      <c r="BM156">
        <v>958.73679336862244</v>
      </c>
    </row>
    <row r="157" spans="1:65">
      <c r="A157">
        <f t="shared" si="2"/>
        <v>2151</v>
      </c>
      <c r="B157" s="1">
        <f>economy!Z197</f>
        <v>5952.0644423999302</v>
      </c>
      <c r="C157" s="1">
        <f>economy!AA197</f>
        <v>13731.358314891171</v>
      </c>
      <c r="D157" s="1">
        <f>economy!AB197</f>
        <v>2437.7831512990297</v>
      </c>
      <c r="E157" s="1">
        <f>temperature!G307</f>
        <v>736.34743863390327</v>
      </c>
      <c r="F157" s="8">
        <f>temperature!I307</f>
        <v>4.8239378450814714</v>
      </c>
      <c r="G157">
        <f>economy!BE197</f>
        <v>1715.8469475092579</v>
      </c>
      <c r="H157">
        <f>economy!BF197</f>
        <v>11139.855126826484</v>
      </c>
      <c r="I157">
        <f>economy!BG197</f>
        <v>1682.8192679475133</v>
      </c>
      <c r="J157">
        <v>8390.5230621940955</v>
      </c>
      <c r="K157">
        <v>70952.672987139522</v>
      </c>
      <c r="L157">
        <v>7840.5678711437176</v>
      </c>
      <c r="M157">
        <v>1064.343366578124</v>
      </c>
      <c r="N157">
        <v>6.055210253218096</v>
      </c>
      <c r="O157">
        <v>0</v>
      </c>
      <c r="P157">
        <v>0</v>
      </c>
      <c r="Q157">
        <v>0</v>
      </c>
      <c r="R157">
        <v>7968.5060529725188</v>
      </c>
      <c r="S157">
        <v>67383.975931171357</v>
      </c>
      <c r="T157">
        <v>7446.2118831316247</v>
      </c>
      <c r="U157">
        <v>1027.9359289054617</v>
      </c>
      <c r="V157">
        <v>5.9004859279683943</v>
      </c>
      <c r="W157">
        <v>55.254218474594182</v>
      </c>
      <c r="X157">
        <v>48.787948498207371</v>
      </c>
      <c r="Y157">
        <v>9.9056804113187749</v>
      </c>
      <c r="Z157">
        <v>7542.0326075003031</v>
      </c>
      <c r="AA157">
        <v>63777.593948994479</v>
      </c>
      <c r="AB157">
        <v>7047.6915532873481</v>
      </c>
      <c r="AC157">
        <v>991.14723349983637</v>
      </c>
      <c r="AD157">
        <v>5.7389900427390188</v>
      </c>
      <c r="AE157">
        <v>220.80963840019044</v>
      </c>
      <c r="AF157">
        <v>194.96881067808121</v>
      </c>
      <c r="AG157">
        <v>39.585569559964242</v>
      </c>
      <c r="AH157">
        <v>7968.5060574040044</v>
      </c>
      <c r="AI157">
        <v>67383.975913209419</v>
      </c>
      <c r="AJ157">
        <v>7446.2118844171218</v>
      </c>
      <c r="AK157">
        <v>1027.9547340123397</v>
      </c>
      <c r="AL157">
        <v>5.9006240993331911</v>
      </c>
      <c r="AM157">
        <v>55.254218502724669</v>
      </c>
      <c r="AN157">
        <v>48.787948486333136</v>
      </c>
      <c r="AO157">
        <v>9.9056804128833509</v>
      </c>
      <c r="AP157">
        <v>7542.0326242899446</v>
      </c>
      <c r="AQ157">
        <v>63777.593895569866</v>
      </c>
      <c r="AR157">
        <v>7047.6915585018114</v>
      </c>
      <c r="AS157">
        <v>991.26960895192781</v>
      </c>
      <c r="AT157">
        <v>5.7399105713691947</v>
      </c>
      <c r="AU157">
        <v>220.80963885018863</v>
      </c>
      <c r="AV157">
        <v>194.9688105289616</v>
      </c>
      <c r="AW157">
        <v>39.585569586760727</v>
      </c>
      <c r="AX157">
        <v>7699.9530763306921</v>
      </c>
      <c r="AY157">
        <v>37278.899941204851</v>
      </c>
      <c r="AZ157">
        <v>5292.7071835908373</v>
      </c>
      <c r="BA157">
        <v>923.66040033457386</v>
      </c>
      <c r="BB157">
        <v>5.6318283473785495</v>
      </c>
      <c r="BC157">
        <v>152.95440667258347</v>
      </c>
      <c r="BD157">
        <v>4161.937996916733</v>
      </c>
      <c r="BE157">
        <v>407.6027997412657</v>
      </c>
      <c r="BF157">
        <v>7022.8872759381575</v>
      </c>
      <c r="BG157">
        <v>23668.182106440487</v>
      </c>
      <c r="BH157">
        <v>3801.4571550712531</v>
      </c>
      <c r="BI157">
        <v>834.21060253186818</v>
      </c>
      <c r="BJ157">
        <v>5.2879584362942911</v>
      </c>
      <c r="BK157">
        <v>588.40243077128173</v>
      </c>
      <c r="BL157">
        <v>7946.184221223416</v>
      </c>
      <c r="BM157">
        <v>988.09542391626906</v>
      </c>
    </row>
    <row r="158" spans="1:65">
      <c r="A158">
        <f t="shared" si="2"/>
        <v>2152</v>
      </c>
      <c r="B158" s="1">
        <f>economy!Z198</f>
        <v>5860.0974990613568</v>
      </c>
      <c r="C158" s="1">
        <f>economy!AA198</f>
        <v>13436.176878420752</v>
      </c>
      <c r="D158" s="1">
        <f>economy!AB198</f>
        <v>2383.5472491062892</v>
      </c>
      <c r="E158" s="1">
        <f>temperature!G308</f>
        <v>735.83526449018939</v>
      </c>
      <c r="F158" s="8">
        <f>temperature!I308</f>
        <v>4.8338220035499608</v>
      </c>
      <c r="G158">
        <f>economy!BE198</f>
        <v>1777.0128408053101</v>
      </c>
      <c r="H158">
        <f>economy!BF198</f>
        <v>11367.624964349037</v>
      </c>
      <c r="I158">
        <f>economy!BG198</f>
        <v>1718.8181252483753</v>
      </c>
      <c r="J158">
        <v>8311.6105036983699</v>
      </c>
      <c r="K158">
        <v>70778.396315199308</v>
      </c>
      <c r="L158">
        <v>7801.1195867743982</v>
      </c>
      <c r="M158">
        <v>1068.1787622374488</v>
      </c>
      <c r="N158">
        <v>6.0848608780661557</v>
      </c>
      <c r="O158">
        <v>0</v>
      </c>
      <c r="P158">
        <v>0</v>
      </c>
      <c r="Q158">
        <v>0</v>
      </c>
      <c r="R158">
        <v>7893.5625485953215</v>
      </c>
      <c r="S158">
        <v>67218.464828716271</v>
      </c>
      <c r="T158">
        <v>7408.7477236997347</v>
      </c>
      <c r="U158">
        <v>1031.5688982006454</v>
      </c>
      <c r="V158">
        <v>5.9294064806539595</v>
      </c>
      <c r="W158">
        <v>55.568330382317548</v>
      </c>
      <c r="X158">
        <v>49.214987589510308</v>
      </c>
      <c r="Y158">
        <v>9.9687210886278237</v>
      </c>
      <c r="Z158">
        <v>7471.1000694736313</v>
      </c>
      <c r="AA158">
        <v>63620.940977649028</v>
      </c>
      <c r="AB158">
        <v>7012.2324706545151</v>
      </c>
      <c r="AC158">
        <v>994.5756268956535</v>
      </c>
      <c r="AD158">
        <v>5.7671319512869044</v>
      </c>
      <c r="AE158">
        <v>222.06490791182537</v>
      </c>
      <c r="AF158">
        <v>196.67536539029732</v>
      </c>
      <c r="AG158">
        <v>39.837495828117568</v>
      </c>
      <c r="AH158">
        <v>7893.5625526140129</v>
      </c>
      <c r="AI158">
        <v>67218.464812356338</v>
      </c>
      <c r="AJ158">
        <v>7408.747724869927</v>
      </c>
      <c r="AK158">
        <v>1031.587636314131</v>
      </c>
      <c r="AL158">
        <v>5.9295436853732664</v>
      </c>
      <c r="AM158">
        <v>55.568330408217548</v>
      </c>
      <c r="AN158">
        <v>49.214987578572774</v>
      </c>
      <c r="AO158">
        <v>9.968721090068458</v>
      </c>
      <c r="AP158">
        <v>7471.100084699332</v>
      </c>
      <c r="AQ158">
        <v>63620.940928989286</v>
      </c>
      <c r="AR158">
        <v>7012.2324754012743</v>
      </c>
      <c r="AS158">
        <v>994.6975605071425</v>
      </c>
      <c r="AT158">
        <v>5.7680461374310283</v>
      </c>
      <c r="AU158">
        <v>222.0649083261433</v>
      </c>
      <c r="AV158">
        <v>196.67536525294082</v>
      </c>
      <c r="AW158">
        <v>39.837495852791342</v>
      </c>
      <c r="AX158">
        <v>7614.0810182436198</v>
      </c>
      <c r="AY158">
        <v>36730.166450077202</v>
      </c>
      <c r="AZ158">
        <v>5222.2071642469837</v>
      </c>
      <c r="BA158">
        <v>924.62885947970665</v>
      </c>
      <c r="BB158">
        <v>5.6522152779015533</v>
      </c>
      <c r="BC158">
        <v>159.84859065290911</v>
      </c>
      <c r="BD158">
        <v>4308.0192784901719</v>
      </c>
      <c r="BE158">
        <v>423.98600468262055</v>
      </c>
      <c r="BF158">
        <v>6932.5927319561069</v>
      </c>
      <c r="BG158">
        <v>23207.962045096097</v>
      </c>
      <c r="BH158">
        <v>3732.6854807971699</v>
      </c>
      <c r="BI158">
        <v>834.2273696214512</v>
      </c>
      <c r="BJ158">
        <v>5.3030171976045084</v>
      </c>
      <c r="BK158">
        <v>612.63372265182363</v>
      </c>
      <c r="BL158">
        <v>8145.4021533132081</v>
      </c>
      <c r="BM158">
        <v>1017.8963743735836</v>
      </c>
    </row>
    <row r="159" spans="1:65">
      <c r="A159">
        <f t="shared" si="2"/>
        <v>2153</v>
      </c>
      <c r="B159" s="1">
        <f>economy!Z199</f>
        <v>5768.8083855077939</v>
      </c>
      <c r="C159" s="1">
        <f>economy!AA199</f>
        <v>13072.91613054882</v>
      </c>
      <c r="D159" s="1">
        <f>economy!AB199</f>
        <v>2330.2358596730246</v>
      </c>
      <c r="E159" s="1">
        <f>temperature!G309</f>
        <v>735.29564940840919</v>
      </c>
      <c r="F159" s="8">
        <f>temperature!I309</f>
        <v>4.8433868497522061</v>
      </c>
      <c r="G159">
        <f>economy!BE199</f>
        <v>1839.8399362845971</v>
      </c>
      <c r="H159">
        <f>economy!BF199</f>
        <v>11471.216515133787</v>
      </c>
      <c r="I159">
        <f>economy!BG199</f>
        <v>1755.117167366926</v>
      </c>
      <c r="J159">
        <v>8232.9676313074197</v>
      </c>
      <c r="K159">
        <v>70598.320000601714</v>
      </c>
      <c r="L159">
        <v>7761.3624041542844</v>
      </c>
      <c r="M159">
        <v>1071.9688499288236</v>
      </c>
      <c r="N159">
        <v>6.1142548666200973</v>
      </c>
      <c r="O159">
        <v>0</v>
      </c>
      <c r="P159">
        <v>0</v>
      </c>
      <c r="Q159">
        <v>0</v>
      </c>
      <c r="R159">
        <v>7818.8751659794361</v>
      </c>
      <c r="S159">
        <v>67047.445787530334</v>
      </c>
      <c r="T159">
        <v>7370.9902026420459</v>
      </c>
      <c r="U159">
        <v>1035.1589253685925</v>
      </c>
      <c r="V159">
        <v>5.9580792850290711</v>
      </c>
      <c r="W159">
        <v>55.881053807307389</v>
      </c>
      <c r="X159">
        <v>49.641430525495458</v>
      </c>
      <c r="Y159">
        <v>10.031514461298682</v>
      </c>
      <c r="Z159">
        <v>7400.4099456669328</v>
      </c>
      <c r="AA159">
        <v>63459.074851991812</v>
      </c>
      <c r="AB159">
        <v>6976.4957271053108</v>
      </c>
      <c r="AC159">
        <v>997.96346911463991</v>
      </c>
      <c r="AD159">
        <v>5.7950354763882483</v>
      </c>
      <c r="AE159">
        <v>223.31462870138239</v>
      </c>
      <c r="AF159">
        <v>198.37953771766135</v>
      </c>
      <c r="AG159">
        <v>40.088433805382493</v>
      </c>
      <c r="AH159">
        <v>7818.8751696237578</v>
      </c>
      <c r="AI159">
        <v>67047.445772629726</v>
      </c>
      <c r="AJ159">
        <v>7370.9902037072661</v>
      </c>
      <c r="AK159">
        <v>1035.1775971713892</v>
      </c>
      <c r="AL159">
        <v>5.958215536624782</v>
      </c>
      <c r="AM159">
        <v>55.881053831153658</v>
      </c>
      <c r="AN159">
        <v>49.641430515420851</v>
      </c>
      <c r="AO159">
        <v>10.031514462625188</v>
      </c>
      <c r="AP159">
        <v>7400.4099594742593</v>
      </c>
      <c r="AQ159">
        <v>63459.074807672499</v>
      </c>
      <c r="AR159">
        <v>6976.4957314262774</v>
      </c>
      <c r="AS159">
        <v>998.08496542904675</v>
      </c>
      <c r="AT159">
        <v>5.7959434065388518</v>
      </c>
      <c r="AU159">
        <v>223.31462908284618</v>
      </c>
      <c r="AV159">
        <v>198.37953759114163</v>
      </c>
      <c r="AW159">
        <v>40.088433828101515</v>
      </c>
      <c r="AX159">
        <v>7528.5186552572231</v>
      </c>
      <c r="AY159">
        <v>36181.561194358539</v>
      </c>
      <c r="AZ159">
        <v>5151.6847911954164</v>
      </c>
      <c r="BA159">
        <v>925.53160328319075</v>
      </c>
      <c r="BB159">
        <v>5.6722325028400045</v>
      </c>
      <c r="BC159">
        <v>167.01038297130034</v>
      </c>
      <c r="BD159">
        <v>4457.0596035877425</v>
      </c>
      <c r="BE159">
        <v>440.83256768816807</v>
      </c>
      <c r="BF159">
        <v>6842.7159458507876</v>
      </c>
      <c r="BG159">
        <v>22752.58752792835</v>
      </c>
      <c r="BH159">
        <v>3664.4631691142872</v>
      </c>
      <c r="BI159">
        <v>834.19506284679073</v>
      </c>
      <c r="BJ159">
        <v>5.3177106351537207</v>
      </c>
      <c r="BK159">
        <v>637.67482515358938</v>
      </c>
      <c r="BL159">
        <v>8346.1810970303632</v>
      </c>
      <c r="BM159">
        <v>1048.130577637929</v>
      </c>
    </row>
    <row r="160" spans="1:65">
      <c r="A160">
        <f t="shared" si="2"/>
        <v>2154</v>
      </c>
      <c r="B160" s="1">
        <f>economy!Z200</f>
        <v>5678.1423754265679</v>
      </c>
      <c r="C160" s="1">
        <f>economy!AA200</f>
        <v>12985.274369955101</v>
      </c>
      <c r="D160" s="1">
        <f>economy!AB200</f>
        <v>2277.548346419027</v>
      </c>
      <c r="E160" s="1">
        <f>temperature!G310</f>
        <v>734.71908140872415</v>
      </c>
      <c r="F160" s="8">
        <f>temperature!I310</f>
        <v>4.8526346366330717</v>
      </c>
      <c r="G160">
        <f>economy!BE200</f>
        <v>1903.9299694520626</v>
      </c>
      <c r="H160">
        <f>economy!BF200</f>
        <v>12053.400510824802</v>
      </c>
      <c r="I160">
        <f>economy!BG200</f>
        <v>1790.8982378315459</v>
      </c>
      <c r="J160">
        <v>8154.6056639646713</v>
      </c>
      <c r="K160">
        <v>70412.554377248191</v>
      </c>
      <c r="L160">
        <v>7721.3086828747855</v>
      </c>
      <c r="M160">
        <v>1075.7135098224032</v>
      </c>
      <c r="N160">
        <v>6.1433923825921344</v>
      </c>
      <c r="O160">
        <v>0</v>
      </c>
      <c r="P160">
        <v>0</v>
      </c>
      <c r="Q160">
        <v>0</v>
      </c>
      <c r="R160">
        <v>7744.4545597885144</v>
      </c>
      <c r="S160">
        <v>66871.023592058627</v>
      </c>
      <c r="T160">
        <v>7332.9510579002554</v>
      </c>
      <c r="U160">
        <v>1038.7058954936365</v>
      </c>
      <c r="V160">
        <v>5.9865044035976718</v>
      </c>
      <c r="W160">
        <v>56.192377926040933</v>
      </c>
      <c r="X160">
        <v>50.067242233674008</v>
      </c>
      <c r="Y160">
        <v>10.094058039277668</v>
      </c>
      <c r="Z160">
        <v>7329.9723205016926</v>
      </c>
      <c r="AA160">
        <v>63292.094748397511</v>
      </c>
      <c r="AB160">
        <v>6940.4924323654186</v>
      </c>
      <c r="AC160">
        <v>1001.3106502052516</v>
      </c>
      <c r="AD160">
        <v>5.8227005780563026</v>
      </c>
      <c r="AE160">
        <v>224.55875751526705</v>
      </c>
      <c r="AF160">
        <v>200.08118750172198</v>
      </c>
      <c r="AG160">
        <v>40.338373540873341</v>
      </c>
      <c r="AH160">
        <v>7744.4545630933244</v>
      </c>
      <c r="AI160">
        <v>66871.023578487308</v>
      </c>
      <c r="AJ160">
        <v>7332.9510588699177</v>
      </c>
      <c r="AK160">
        <v>1038.724501658774</v>
      </c>
      <c r="AL160">
        <v>5.9866397154528999</v>
      </c>
      <c r="AM160">
        <v>56.192377947996043</v>
      </c>
      <c r="AN160">
        <v>50.067242224394327</v>
      </c>
      <c r="AO160">
        <v>10.094058040499073</v>
      </c>
      <c r="AP160">
        <v>7329.972333022677</v>
      </c>
      <c r="AQ160">
        <v>63292.094708031967</v>
      </c>
      <c r="AR160">
        <v>6940.4924362987531</v>
      </c>
      <c r="AS160">
        <v>1001.4317137007134</v>
      </c>
      <c r="AT160">
        <v>5.8236023379063679</v>
      </c>
      <c r="AU160">
        <v>224.5587578664792</v>
      </c>
      <c r="AV160">
        <v>200.08118738518553</v>
      </c>
      <c r="AW160">
        <v>40.338373561792316</v>
      </c>
      <c r="AX160">
        <v>7443.2790989354471</v>
      </c>
      <c r="AY160">
        <v>35633.39224191683</v>
      </c>
      <c r="AZ160">
        <v>5081.1689713780752</v>
      </c>
      <c r="BA160">
        <v>926.36933515762769</v>
      </c>
      <c r="BB160">
        <v>5.691881030426317</v>
      </c>
      <c r="BC160">
        <v>174.44821956400381</v>
      </c>
      <c r="BD160">
        <v>4609.0331732133918</v>
      </c>
      <c r="BE160">
        <v>458.14644206291626</v>
      </c>
      <c r="BF160">
        <v>6753.2719746538232</v>
      </c>
      <c r="BG160">
        <v>22302.194474059019</v>
      </c>
      <c r="BH160">
        <v>3596.813012811233</v>
      </c>
      <c r="BI160">
        <v>834.11473418182823</v>
      </c>
      <c r="BJ160">
        <v>5.3320415888325137</v>
      </c>
      <c r="BK160">
        <v>663.5446539939154</v>
      </c>
      <c r="BL160">
        <v>8548.4469638252722</v>
      </c>
      <c r="BM160">
        <v>1078.7885597651623</v>
      </c>
    </row>
    <row r="161" spans="1:65">
      <c r="A161">
        <f t="shared" si="2"/>
        <v>2155</v>
      </c>
      <c r="B161" s="1">
        <f>economy!Z201</f>
        <v>5588.3694003621313</v>
      </c>
      <c r="C161" s="1">
        <f>economy!AA201</f>
        <v>11883.654960187034</v>
      </c>
      <c r="D161" s="1">
        <f>economy!AB201</f>
        <v>2226.5819272048457</v>
      </c>
      <c r="E161" s="1">
        <f>temperature!G311</f>
        <v>734.14480771407921</v>
      </c>
      <c r="F161" s="8">
        <f>temperature!I311</f>
        <v>4.8615759246423647</v>
      </c>
      <c r="G161">
        <f>economy!BE201</f>
        <v>1970.8834954338447</v>
      </c>
      <c r="H161">
        <f>economy!BF201</f>
        <v>10786.398973936652</v>
      </c>
      <c r="I161">
        <f>economy!BG201</f>
        <v>1829.1817651702286</v>
      </c>
      <c r="J161">
        <v>8076.5354751526729</v>
      </c>
      <c r="K161">
        <v>70221.20974106736</v>
      </c>
      <c r="L161">
        <v>7680.9706057535586</v>
      </c>
      <c r="M161">
        <v>1079.41263446881</v>
      </c>
      <c r="N161">
        <v>6.1722736390917801</v>
      </c>
      <c r="O161">
        <v>0</v>
      </c>
      <c r="P161">
        <v>0</v>
      </c>
      <c r="Q161">
        <v>0</v>
      </c>
      <c r="R161">
        <v>7670.3110566011319</v>
      </c>
      <c r="S161">
        <v>66689.30299068382</v>
      </c>
      <c r="T161">
        <v>7294.6418595335708</v>
      </c>
      <c r="U161">
        <v>1042.2097054359424</v>
      </c>
      <c r="V161">
        <v>6.0146819487522514</v>
      </c>
      <c r="W161">
        <v>56.502292265820003</v>
      </c>
      <c r="X161">
        <v>50.492388128766947</v>
      </c>
      <c r="Y161">
        <v>10.156349391428199</v>
      </c>
      <c r="Z161">
        <v>7259.7969678739146</v>
      </c>
      <c r="AA161">
        <v>63120.09980911031</v>
      </c>
      <c r="AB161">
        <v>6904.2335372633215</v>
      </c>
      <c r="AC161">
        <v>1004.6170713808029</v>
      </c>
      <c r="AD161">
        <v>5.8501272665598689</v>
      </c>
      <c r="AE161">
        <v>225.7972525018761</v>
      </c>
      <c r="AF161">
        <v>201.78017653104328</v>
      </c>
      <c r="AG161">
        <v>40.587305319152797</v>
      </c>
      <c r="AH161">
        <v>7670.3110595980233</v>
      </c>
      <c r="AI161">
        <v>66689.302978323336</v>
      </c>
      <c r="AJ161">
        <v>7294.6418604162409</v>
      </c>
      <c r="AK161">
        <v>1042.228246626973</v>
      </c>
      <c r="AL161">
        <v>6.0148163341095255</v>
      </c>
      <c r="AM161">
        <v>56.502292286033835</v>
      </c>
      <c r="AN161">
        <v>50.492388120219644</v>
      </c>
      <c r="AO161">
        <v>10.156349392552826</v>
      </c>
      <c r="AP161">
        <v>7259.7969792283084</v>
      </c>
      <c r="AQ161">
        <v>63120.099772346271</v>
      </c>
      <c r="AR161">
        <v>6904.2335408437693</v>
      </c>
      <c r="AS161">
        <v>1004.7377064714334</v>
      </c>
      <c r="AT161">
        <v>5.851022940986673</v>
      </c>
      <c r="AU161">
        <v>225.7972528252331</v>
      </c>
      <c r="AV161">
        <v>201.78017642370372</v>
      </c>
      <c r="AW161">
        <v>40.587305338414211</v>
      </c>
      <c r="AX161">
        <v>7358.375100223735</v>
      </c>
      <c r="AY161">
        <v>35085.960551556498</v>
      </c>
      <c r="AZ161">
        <v>5010.688243272738</v>
      </c>
      <c r="BA161">
        <v>927.14278413768545</v>
      </c>
      <c r="BB161">
        <v>5.7111619740536561</v>
      </c>
      <c r="BC161">
        <v>182.17072338701308</v>
      </c>
      <c r="BD161">
        <v>4763.9112071420777</v>
      </c>
      <c r="BE161">
        <v>475.93121929163112</v>
      </c>
      <c r="BF161">
        <v>6664.275466193284</v>
      </c>
      <c r="BG161">
        <v>21856.90882721966</v>
      </c>
      <c r="BH161">
        <v>3529.7567342857401</v>
      </c>
      <c r="BI161">
        <v>833.98743794460324</v>
      </c>
      <c r="BJ161">
        <v>5.3460129867145918</v>
      </c>
      <c r="BK161">
        <v>690.26224454768033</v>
      </c>
      <c r="BL161">
        <v>8752.1255418621713</v>
      </c>
      <c r="BM161">
        <v>1109.8604581708055</v>
      </c>
    </row>
    <row r="162" spans="1:65">
      <c r="A162">
        <f t="shared" si="2"/>
        <v>2156</v>
      </c>
      <c r="B162" s="1">
        <f>economy!Z202</f>
        <v>5498.5591324351317</v>
      </c>
      <c r="C162" s="1">
        <f>economy!AA202</f>
        <v>14732.110702370093</v>
      </c>
      <c r="D162" s="1">
        <f>economy!AB202</f>
        <v>2173.2862284963503</v>
      </c>
      <c r="E162" s="1">
        <f>temperature!G312</f>
        <v>733.42911993500286</v>
      </c>
      <c r="F162" s="8">
        <f>temperature!I312</f>
        <v>4.8701900861782139</v>
      </c>
      <c r="G162">
        <f>economy!BE202</f>
        <v>2034.4853005236662</v>
      </c>
      <c r="H162">
        <f>economy!BF202</f>
        <v>17486.413981053658</v>
      </c>
      <c r="I162">
        <f>economy!BG202</f>
        <v>1858.2162039471564</v>
      </c>
      <c r="J162">
        <v>7998.7675976664768</v>
      </c>
      <c r="K162">
        <v>70024.396302509602</v>
      </c>
      <c r="L162">
        <v>7640.3601793813996</v>
      </c>
      <c r="M162">
        <v>1083.0661286246786</v>
      </c>
      <c r="N162">
        <v>6.2008988971273951</v>
      </c>
      <c r="O162">
        <v>0</v>
      </c>
      <c r="P162">
        <v>0</v>
      </c>
      <c r="Q162">
        <v>0</v>
      </c>
      <c r="R162">
        <v>7596.4546594440508</v>
      </c>
      <c r="S162">
        <v>66502.388650610228</v>
      </c>
      <c r="T162">
        <v>7256.0740102380805</v>
      </c>
      <c r="U162">
        <v>1045.6702636653913</v>
      </c>
      <c r="V162">
        <v>6.0426120813148616</v>
      </c>
      <c r="W162">
        <v>56.81078670199846</v>
      </c>
      <c r="X162">
        <v>50.916834116768911</v>
      </c>
      <c r="Y162">
        <v>10.218386145667715</v>
      </c>
      <c r="Z162">
        <v>7189.8933554447713</v>
      </c>
      <c r="AA162">
        <v>62943.189099542331</v>
      </c>
      <c r="AB162">
        <v>6867.7298342218801</v>
      </c>
      <c r="AC162">
        <v>1007.8826448617712</v>
      </c>
      <c r="AD162">
        <v>5.8773156010095313</v>
      </c>
      <c r="AE162">
        <v>227.03007320051512</v>
      </c>
      <c r="AF162">
        <v>203.47636855744338</v>
      </c>
      <c r="AG162">
        <v>40.835219660778755</v>
      </c>
      <c r="AH162">
        <v>7596.4546621617019</v>
      </c>
      <c r="AI162">
        <v>66502.388639352779</v>
      </c>
      <c r="AJ162">
        <v>7256.0740110415563</v>
      </c>
      <c r="AK162">
        <v>1045.688740536576</v>
      </c>
      <c r="AL162">
        <v>6.0427455532745418</v>
      </c>
      <c r="AM162">
        <v>56.810786720608988</v>
      </c>
      <c r="AN162">
        <v>50.916834108896232</v>
      </c>
      <c r="AO162">
        <v>10.218386146703219</v>
      </c>
      <c r="AP162">
        <v>7189.8933657411862</v>
      </c>
      <c r="AQ162">
        <v>62943.189066058891</v>
      </c>
      <c r="AR162">
        <v>6867.7298374810816</v>
      </c>
      <c r="AS162">
        <v>1008.0028558989738</v>
      </c>
      <c r="AT162">
        <v>5.8782052740601056</v>
      </c>
      <c r="AU162">
        <v>227.03007349822414</v>
      </c>
      <c r="AV162">
        <v>203.47636845857605</v>
      </c>
      <c r="AW162">
        <v>40.835219678513774</v>
      </c>
      <c r="AX162">
        <v>7273.8190534022115</v>
      </c>
      <c r="AY162">
        <v>34539.559716944415</v>
      </c>
      <c r="AZ162">
        <v>4940.2707561917841</v>
      </c>
      <c r="BA162">
        <v>927.8527037500113</v>
      </c>
      <c r="BB162">
        <v>5.7300765502878512</v>
      </c>
      <c r="BC162">
        <v>190.18670564720293</v>
      </c>
      <c r="BD162">
        <v>4921.6619989253204</v>
      </c>
      <c r="BE162">
        <v>494.19011735732153</v>
      </c>
      <c r="BF162">
        <v>6575.7406620695019</v>
      </c>
      <c r="BG162">
        <v>21416.846777040104</v>
      </c>
      <c r="BH162">
        <v>3463.3149868114328</v>
      </c>
      <c r="BI162">
        <v>833.8142296482149</v>
      </c>
      <c r="BJ162">
        <v>5.3596278411755014</v>
      </c>
      <c r="BK162">
        <v>717.8467391704238</v>
      </c>
      <c r="BL162">
        <v>8957.1426098003358</v>
      </c>
      <c r="BM162">
        <v>1141.3360405098342</v>
      </c>
    </row>
    <row r="163" spans="1:65">
      <c r="A163">
        <f t="shared" si="2"/>
        <v>2157</v>
      </c>
      <c r="B163" s="1">
        <f>economy!Z203</f>
        <v>5412.3319275493614</v>
      </c>
      <c r="C163" s="1">
        <f>economy!AA203</f>
        <v>1924.3734342995303</v>
      </c>
      <c r="D163" s="1">
        <f>economy!AB203</f>
        <v>2133.0561138756252</v>
      </c>
      <c r="E163" s="1">
        <f>temperature!G313</f>
        <v>733.13234849642072</v>
      </c>
      <c r="F163" s="8">
        <f>temperature!I313</f>
        <v>4.8785773854286418</v>
      </c>
      <c r="G163">
        <f>economy!BE203</f>
        <v>2119.5656853024261</v>
      </c>
      <c r="H163">
        <f>economy!BF203</f>
        <v>332.21720735940391</v>
      </c>
      <c r="I163">
        <f>economy!BG203</f>
        <v>1924.4373917240048</v>
      </c>
      <c r="J163">
        <v>7921.3122284123674</v>
      </c>
      <c r="K163">
        <v>69822.22414017863</v>
      </c>
      <c r="L163">
        <v>7599.4892346876031</v>
      </c>
      <c r="M163">
        <v>1086.6739090763817</v>
      </c>
      <c r="N163">
        <v>6.2292684641404561</v>
      </c>
      <c r="O163">
        <v>0</v>
      </c>
      <c r="P163">
        <v>0</v>
      </c>
      <c r="Q163">
        <v>0</v>
      </c>
      <c r="R163">
        <v>7522.8950523495869</v>
      </c>
      <c r="S163">
        <v>66310.385113827739</v>
      </c>
      <c r="T163">
        <v>7217.2587458836542</v>
      </c>
      <c r="U163">
        <v>1049.087490093747</v>
      </c>
      <c r="V163">
        <v>6.0702950091083192</v>
      </c>
      <c r="W163">
        <v>57.117851455118924</v>
      </c>
      <c r="X163">
        <v>51.340546598692953</v>
      </c>
      <c r="Y163">
        <v>10.280165989066349</v>
      </c>
      <c r="Z163">
        <v>7120.2706489539523</v>
      </c>
      <c r="AA163">
        <v>62761.461566594036</v>
      </c>
      <c r="AB163">
        <v>6830.9919577664668</v>
      </c>
      <c r="AC163">
        <v>1011.1072937164986</v>
      </c>
      <c r="AD163">
        <v>5.904265687971388</v>
      </c>
      <c r="AE163">
        <v>228.25718052995768</v>
      </c>
      <c r="AF163">
        <v>205.16962931096057</v>
      </c>
      <c r="AG163">
        <v>41.082107322698747</v>
      </c>
      <c r="AH163">
        <v>7522.8950548139956</v>
      </c>
      <c r="AI163">
        <v>66310.385103574939</v>
      </c>
      <c r="AJ163">
        <v>7217.2587466150317</v>
      </c>
      <c r="AK163">
        <v>1049.1059032902394</v>
      </c>
      <c r="AL163">
        <v>6.0704275806272259</v>
      </c>
      <c r="AM163">
        <v>57.11785147225315</v>
      </c>
      <c r="AN163">
        <v>51.340546591441736</v>
      </c>
      <c r="AO163">
        <v>10.280165990019784</v>
      </c>
      <c r="AP163">
        <v>7120.2706582909013</v>
      </c>
      <c r="AQ163">
        <v>62761.461536098825</v>
      </c>
      <c r="AR163">
        <v>6830.9919607332131</v>
      </c>
      <c r="AS163">
        <v>1011.2270849902364</v>
      </c>
      <c r="AT163">
        <v>5.9051494428495097</v>
      </c>
      <c r="AU163">
        <v>228.25718080405085</v>
      </c>
      <c r="AV163">
        <v>205.16962921989798</v>
      </c>
      <c r="AW163">
        <v>41.082107339028198</v>
      </c>
      <c r="AX163">
        <v>7189.6230000915803</v>
      </c>
      <c r="AY163">
        <v>33994.47573092056</v>
      </c>
      <c r="AZ163">
        <v>4869.9442499476827</v>
      </c>
      <c r="BA163">
        <v>928.49987087022146</v>
      </c>
      <c r="BB163">
        <v>5.7486260768466106</v>
      </c>
      <c r="BC163">
        <v>198.50516692161787</v>
      </c>
      <c r="BD163">
        <v>5082.2509777741161</v>
      </c>
      <c r="BE163">
        <v>512.92596974683238</v>
      </c>
      <c r="BF163">
        <v>6487.681400693692</v>
      </c>
      <c r="BG163">
        <v>20982.11498614564</v>
      </c>
      <c r="BH163">
        <v>3397.5073576139034</v>
      </c>
      <c r="BI163">
        <v>833.59616489390305</v>
      </c>
      <c r="BJ163">
        <v>5.3728892450418924</v>
      </c>
      <c r="BK163">
        <v>746.31737400227348</v>
      </c>
      <c r="BL163">
        <v>9163.4240428083322</v>
      </c>
      <c r="BM163">
        <v>1173.2047241788705</v>
      </c>
    </row>
    <row r="164" spans="1:65">
      <c r="A164">
        <f t="shared" si="2"/>
        <v>2158</v>
      </c>
      <c r="B164" s="1">
        <f>economy!Z204</f>
        <v>5315.7657096469511</v>
      </c>
      <c r="C164" s="1">
        <f>economy!AA204</f>
        <v>52856.694372219281</v>
      </c>
      <c r="D164" s="1">
        <f>economy!AB204</f>
        <v>2046.1858669807812</v>
      </c>
      <c r="E164" s="1">
        <f>temperature!G314</f>
        <v>731.03471796866654</v>
      </c>
      <c r="F164" s="8">
        <f>temperature!I314</f>
        <v>4.8863577957071129</v>
      </c>
      <c r="G164">
        <f>economy!BE204</f>
        <v>2119.7949892760075</v>
      </c>
      <c r="H164">
        <f>economy!BF204</f>
        <v>19629.94405185397</v>
      </c>
      <c r="I164">
        <f>economy!BG204</f>
        <v>1837.3240283008336</v>
      </c>
      <c r="J164">
        <v>7844.1792332285959</v>
      </c>
      <c r="K164">
        <v>69614.803155602713</v>
      </c>
      <c r="L164">
        <v>7558.3694275250091</v>
      </c>
      <c r="M164">
        <v>1090.2359044620589</v>
      </c>
      <c r="N164">
        <v>6.2573826925720857</v>
      </c>
      <c r="O164">
        <v>0</v>
      </c>
      <c r="P164">
        <v>0</v>
      </c>
      <c r="Q164">
        <v>0</v>
      </c>
      <c r="R164">
        <v>7449.6416049338332</v>
      </c>
      <c r="S164">
        <v>66113.396754157176</v>
      </c>
      <c r="T164">
        <v>7178.2071360695891</v>
      </c>
      <c r="U164">
        <v>1052.4613159052351</v>
      </c>
      <c r="V164">
        <v>6.0977309855572646</v>
      </c>
      <c r="W164">
        <v>57.423477087964386</v>
      </c>
      <c r="X164">
        <v>51.763492474005488</v>
      </c>
      <c r="Y164">
        <v>10.341686667908393</v>
      </c>
      <c r="Z164">
        <v>7050.9377165528831</v>
      </c>
      <c r="AA164">
        <v>62575.015997998744</v>
      </c>
      <c r="AB164">
        <v>6794.0303850508453</v>
      </c>
      <c r="AC164">
        <v>1014.2909517004045</v>
      </c>
      <c r="AD164">
        <v>5.9309776801080449</v>
      </c>
      <c r="AE164">
        <v>229.47853677666029</v>
      </c>
      <c r="AF164">
        <v>206.85982651357943</v>
      </c>
      <c r="AG164">
        <v>41.327959298495493</v>
      </c>
      <c r="AH164">
        <v>7449.641607168579</v>
      </c>
      <c r="AI164">
        <v>66113.396744819474</v>
      </c>
      <c r="AJ164">
        <v>7178.2071367353328</v>
      </c>
      <c r="AK164">
        <v>1052.4796660632567</v>
      </c>
      <c r="AL164">
        <v>6.0978626694475029</v>
      </c>
      <c r="AM164">
        <v>57.423477103739309</v>
      </c>
      <c r="AN164">
        <v>51.763492467326778</v>
      </c>
      <c r="AO164">
        <v>10.341686668786256</v>
      </c>
      <c r="AP164">
        <v>7050.9377250197076</v>
      </c>
      <c r="AQ164">
        <v>62575.015970225424</v>
      </c>
      <c r="AR164">
        <v>6794.0303877513597</v>
      </c>
      <c r="AS164">
        <v>1014.4103274404271</v>
      </c>
      <c r="AT164">
        <v>5.9318555991626818</v>
      </c>
      <c r="AU164">
        <v>229.478537029009</v>
      </c>
      <c r="AV164">
        <v>206.8598264297064</v>
      </c>
      <c r="AW164">
        <v>41.327959313530684</v>
      </c>
      <c r="AX164">
        <v>7105.798633308943</v>
      </c>
      <c r="AY164">
        <v>33450.986770374126</v>
      </c>
      <c r="AZ164">
        <v>4799.7360349379614</v>
      </c>
      <c r="BA164">
        <v>929.08508456948437</v>
      </c>
      <c r="BB164">
        <v>5.7668119705467538</v>
      </c>
      <c r="BC164">
        <v>207.1352981589541</v>
      </c>
      <c r="BD164">
        <v>5245.6407769947855</v>
      </c>
      <c r="BE164">
        <v>532.14121518496859</v>
      </c>
      <c r="BF164">
        <v>6400.1111203799574</v>
      </c>
      <c r="BG164">
        <v>20552.810835657179</v>
      </c>
      <c r="BH164">
        <v>3332.3523726736844</v>
      </c>
      <c r="BI164">
        <v>833.33429830609487</v>
      </c>
      <c r="BJ164">
        <v>5.3858003677747686</v>
      </c>
      <c r="BK164">
        <v>775.69346524626803</v>
      </c>
      <c r="BL164">
        <v>9370.8959216495587</v>
      </c>
      <c r="BM164">
        <v>1205.4555963308351</v>
      </c>
    </row>
    <row r="165" spans="1:65">
      <c r="A165">
        <f t="shared" si="2"/>
        <v>2159</v>
      </c>
      <c r="B165" s="1">
        <f>economy!Z205</f>
        <v>5267.0575077169224</v>
      </c>
      <c r="C165" s="1">
        <f>economy!AA205</f>
        <v>671.12417584629611</v>
      </c>
      <c r="D165" s="1">
        <f>economy!AB205</f>
        <v>2154.842986714375</v>
      </c>
      <c r="E165" s="1">
        <f>temperature!G315</f>
        <v>736.17211299245537</v>
      </c>
      <c r="F165" s="8">
        <f>temperature!I315</f>
        <v>4.8951038194415117</v>
      </c>
      <c r="G165">
        <f>economy!BE205</f>
        <v>2404.2024455001451</v>
      </c>
      <c r="H165">
        <f>economy!BF205</f>
        <v>17906.361439084274</v>
      </c>
      <c r="I165">
        <f>economy!BG205</f>
        <v>2346.8359193723445</v>
      </c>
      <c r="J165">
        <v>7767.3781517252019</v>
      </c>
      <c r="K165">
        <v>69402.243029153804</v>
      </c>
      <c r="L165">
        <v>7517.0122392759813</v>
      </c>
      <c r="M165">
        <v>1093.7520550920799</v>
      </c>
      <c r="N165">
        <v>6.2852419784613707</v>
      </c>
      <c r="O165">
        <v>0</v>
      </c>
      <c r="P165">
        <v>0</v>
      </c>
      <c r="Q165">
        <v>0</v>
      </c>
      <c r="R165">
        <v>7376.7033769930767</v>
      </c>
      <c r="S165">
        <v>65911.527735387237</v>
      </c>
      <c r="T165">
        <v>7138.9300847000704</v>
      </c>
      <c r="U165">
        <v>1055.7916833856434</v>
      </c>
      <c r="V165">
        <v>6.1249203083186892</v>
      </c>
      <c r="W165">
        <v>57.727654502527933</v>
      </c>
      <c r="X165">
        <v>52.185639143753527</v>
      </c>
      <c r="Y165">
        <v>10.40294598771769</v>
      </c>
      <c r="Z165">
        <v>6981.9031331550432</v>
      </c>
      <c r="AA165">
        <v>62383.950982699658</v>
      </c>
      <c r="AB165">
        <v>6756.8554364018346</v>
      </c>
      <c r="AC165">
        <v>1017.4335630938187</v>
      </c>
      <c r="AD165">
        <v>5.9574517748466125</v>
      </c>
      <c r="AE165">
        <v>230.69410558265395</v>
      </c>
      <c r="AF165">
        <v>208.54682989172755</v>
      </c>
      <c r="AG165">
        <v>41.572766818488304</v>
      </c>
      <c r="AH165">
        <v>7376.7033790195474</v>
      </c>
      <c r="AI165">
        <v>65911.527726883098</v>
      </c>
      <c r="AJ165">
        <v>7138.9300853060649</v>
      </c>
      <c r="AK165">
        <v>1055.8099711326552</v>
      </c>
      <c r="AL165">
        <v>6.1250511172466666</v>
      </c>
      <c r="AM165">
        <v>57.727654517051306</v>
      </c>
      <c r="AN165">
        <v>52.185639137602173</v>
      </c>
      <c r="AO165">
        <v>10.402945988525964</v>
      </c>
      <c r="AP165">
        <v>6981.9031408327737</v>
      </c>
      <c r="AQ165">
        <v>62383.950957405563</v>
      </c>
      <c r="AR165">
        <v>6756.8554388599914</v>
      </c>
      <c r="AS165">
        <v>1017.5525274708478</v>
      </c>
      <c r="AT165">
        <v>5.9583239395617333</v>
      </c>
      <c r="AU165">
        <v>230.6941058149815</v>
      </c>
      <c r="AV165">
        <v>208.54682981447723</v>
      </c>
      <c r="AW165">
        <v>41.572766832331673</v>
      </c>
      <c r="AX165">
        <v>7022.3573015706243</v>
      </c>
      <c r="AY165">
        <v>32909.363001797465</v>
      </c>
      <c r="AZ165">
        <v>4729.6729727009406</v>
      </c>
      <c r="BA165">
        <v>929.60916495318349</v>
      </c>
      <c r="BB165">
        <v>5.7846357452203012</v>
      </c>
      <c r="BC165">
        <v>216.08648155712777</v>
      </c>
      <c r="BD165">
        <v>5411.7913086349809</v>
      </c>
      <c r="BE165">
        <v>551.83788813606577</v>
      </c>
      <c r="BF165">
        <v>6313.0428624972046</v>
      </c>
      <c r="BG165">
        <v>20129.022661376242</v>
      </c>
      <c r="BH165">
        <v>3267.8675032581236</v>
      </c>
      <c r="BI165">
        <v>833.02968251109667</v>
      </c>
      <c r="BJ165">
        <v>5.3983644516902931</v>
      </c>
      <c r="BK165">
        <v>805.99439494648027</v>
      </c>
      <c r="BL165">
        <v>9579.4846226524314</v>
      </c>
      <c r="BM165">
        <v>1238.0774343923731</v>
      </c>
    </row>
    <row r="166" spans="1:65">
      <c r="A166">
        <f t="shared" si="2"/>
        <v>2160</v>
      </c>
      <c r="B166" s="1">
        <f>economy!Z206</f>
        <v>5071.2421353666814</v>
      </c>
      <c r="C166" s="1">
        <f>economy!AA206</f>
        <v>605.3408653787377</v>
      </c>
      <c r="D166" s="1">
        <f>economy!AB206</f>
        <v>1543.9582146307694</v>
      </c>
      <c r="E166" s="1">
        <f>temperature!G316</f>
        <v>733.67899890822946</v>
      </c>
      <c r="F166" s="8">
        <f>temperature!I316</f>
        <v>4.9031474996077664</v>
      </c>
      <c r="G166">
        <f>economy!BE206</f>
        <v>2199.1449283185011</v>
      </c>
      <c r="H166">
        <f>economy!BF206</f>
        <v>18032.307753665897</v>
      </c>
      <c r="I166">
        <f>economy!BG206</f>
        <v>1202.8378114769926</v>
      </c>
      <c r="J166">
        <v>7690.9182021398519</v>
      </c>
      <c r="K166">
        <v>69184.653177116008</v>
      </c>
      <c r="L166">
        <v>7475.4289774803556</v>
      </c>
      <c r="M166">
        <v>1097.2223127680613</v>
      </c>
      <c r="N166">
        <v>6.3128467600749971</v>
      </c>
      <c r="O166">
        <v>0</v>
      </c>
      <c r="P166">
        <v>0</v>
      </c>
      <c r="Q166">
        <v>0</v>
      </c>
      <c r="R166">
        <v>7304.089123115361</v>
      </c>
      <c r="S166">
        <v>65704.881970501912</v>
      </c>
      <c r="T166">
        <v>7099.4383305805477</v>
      </c>
      <c r="U166">
        <v>1059.0785457500697</v>
      </c>
      <c r="V166">
        <v>6.1518633179415767</v>
      </c>
      <c r="W166">
        <v>58.030374936905346</v>
      </c>
      <c r="X166">
        <v>52.606954513392182</v>
      </c>
      <c r="Y166">
        <v>10.463941813247871</v>
      </c>
      <c r="Z166">
        <v>6913.1751848007334</v>
      </c>
      <c r="AA166">
        <v>62188.364872259444</v>
      </c>
      <c r="AB166">
        <v>6719.477275883738</v>
      </c>
      <c r="AC166">
        <v>1020.5350825385456</v>
      </c>
      <c r="AD166">
        <v>5.9836882130734299</v>
      </c>
      <c r="AE166">
        <v>231.90385193312412</v>
      </c>
      <c r="AF166">
        <v>210.23051118757516</v>
      </c>
      <c r="AG166">
        <v>41.81652134969395</v>
      </c>
      <c r="AH166">
        <v>7304.0891249529559</v>
      </c>
      <c r="AI166">
        <v>65704.881962757005</v>
      </c>
      <c r="AJ166">
        <v>7099.4383311321508</v>
      </c>
      <c r="AK166">
        <v>1059.0967717049371</v>
      </c>
      <c r="AL166">
        <v>6.1519932644271922</v>
      </c>
      <c r="AM166">
        <v>58.030374950276347</v>
      </c>
      <c r="AN166">
        <v>52.606954507726613</v>
      </c>
      <c r="AO166">
        <v>10.463941813992077</v>
      </c>
      <c r="AP166">
        <v>6913.175191762859</v>
      </c>
      <c r="AQ166">
        <v>62188.364849223501</v>
      </c>
      <c r="AR166">
        <v>6719.477278121265</v>
      </c>
      <c r="AS166">
        <v>1020.6536396654257</v>
      </c>
      <c r="AT166">
        <v>5.984554704059116</v>
      </c>
      <c r="AU166">
        <v>231.90385214701743</v>
      </c>
      <c r="AV166">
        <v>210.23051111642559</v>
      </c>
      <c r="AW166">
        <v>41.816521362439865</v>
      </c>
      <c r="AX166">
        <v>6939.310013039234</v>
      </c>
      <c r="AY166">
        <v>32369.866407527767</v>
      </c>
      <c r="AZ166">
        <v>4659.7814569921266</v>
      </c>
      <c r="BA166">
        <v>930.07295199413363</v>
      </c>
      <c r="BB166">
        <v>5.8020990096004068</v>
      </c>
      <c r="BC166">
        <v>225.36829131068424</v>
      </c>
      <c r="BD166">
        <v>5580.6598439706031</v>
      </c>
      <c r="BE166">
        <v>572.01761010923701</v>
      </c>
      <c r="BF166">
        <v>6226.4892746582354</v>
      </c>
      <c r="BG166">
        <v>19710.830031696692</v>
      </c>
      <c r="BH166">
        <v>3204.0691740143479</v>
      </c>
      <c r="BI166">
        <v>832.68336715717305</v>
      </c>
      <c r="BJ166">
        <v>5.410584808221067</v>
      </c>
      <c r="BK166">
        <v>837.2395962317288</v>
      </c>
      <c r="BL166">
        <v>9789.1169339084026</v>
      </c>
      <c r="BM166">
        <v>1271.058726876943</v>
      </c>
    </row>
    <row r="167" spans="1:65">
      <c r="A167">
        <f t="shared" si="2"/>
        <v>2161</v>
      </c>
      <c r="B167" s="1">
        <f>economy!Z207</f>
        <v>5124.8288521215236</v>
      </c>
      <c r="C167" s="1">
        <f>economy!AA207</f>
        <v>602.77160071987919</v>
      </c>
      <c r="D167" s="1">
        <f>economy!AB207</f>
        <v>3008.9034431981113</v>
      </c>
      <c r="E167" s="1">
        <f>temperature!G317</f>
        <v>731.26578946327368</v>
      </c>
      <c r="F167" s="8">
        <f>temperature!I317</f>
        <v>4.9105270630079554</v>
      </c>
      <c r="G167">
        <f>economy!BE207</f>
        <v>2387.5336811212551</v>
      </c>
      <c r="H167">
        <f>economy!BF207</f>
        <v>18159.163256180716</v>
      </c>
      <c r="I167">
        <f>economy!BG207</f>
        <v>3907.1349672697397</v>
      </c>
      <c r="J167">
        <v>7614.8082862067258</v>
      </c>
      <c r="K167">
        <v>68962.142709908658</v>
      </c>
      <c r="L167">
        <v>7433.6307764862622</v>
      </c>
      <c r="M167">
        <v>1100.646640600567</v>
      </c>
      <c r="N167">
        <v>6.3401975165677138</v>
      </c>
      <c r="O167">
        <v>0</v>
      </c>
      <c r="P167">
        <v>0</v>
      </c>
      <c r="Q167">
        <v>0</v>
      </c>
      <c r="R167">
        <v>7231.8072973044891</v>
      </c>
      <c r="S167">
        <v>65493.56308200473</v>
      </c>
      <c r="T167">
        <v>7059.7424480358313</v>
      </c>
      <c r="U167">
        <v>1062.3218669694295</v>
      </c>
      <c r="V167">
        <v>6.1785603965552589</v>
      </c>
      <c r="W167">
        <v>58.331629962114292</v>
      </c>
      <c r="X167">
        <v>53.027406995317271</v>
      </c>
      <c r="Y167">
        <v>10.524672068438779</v>
      </c>
      <c r="Z167">
        <v>6844.7618730335362</v>
      </c>
      <c r="AA167">
        <v>61988.355743307628</v>
      </c>
      <c r="AB167">
        <v>6681.9059118833347</v>
      </c>
      <c r="AC167">
        <v>1023.5954748732725</v>
      </c>
      <c r="AD167">
        <v>6.0096872778552344</v>
      </c>
      <c r="AE167">
        <v>233.10774214370053</v>
      </c>
      <c r="AF167">
        <v>211.91074416915626</v>
      </c>
      <c r="AG167">
        <v>42.059214595652584</v>
      </c>
      <c r="AH167">
        <v>7231.8072989707971</v>
      </c>
      <c r="AI167">
        <v>65493.563074951315</v>
      </c>
      <c r="AJ167">
        <v>7059.742448537927</v>
      </c>
      <c r="AK167">
        <v>1062.3400317425831</v>
      </c>
      <c r="AL167">
        <v>6.1786894929712615</v>
      </c>
      <c r="AM167">
        <v>58.331629974424267</v>
      </c>
      <c r="AN167">
        <v>53.027406990099216</v>
      </c>
      <c r="AO167">
        <v>10.524672069123984</v>
      </c>
      <c r="AP167">
        <v>6844.7618793467072</v>
      </c>
      <c r="AQ167">
        <v>61988.355722328539</v>
      </c>
      <c r="AR167">
        <v>6681.9059139200181</v>
      </c>
      <c r="AS167">
        <v>1023.7136288060819</v>
      </c>
      <c r="AT167">
        <v>6.0105481748400136</v>
      </c>
      <c r="AU167">
        <v>233.10774234062092</v>
      </c>
      <c r="AV167">
        <v>211.91074410362637</v>
      </c>
      <c r="AW167">
        <v>42.059214607387993</v>
      </c>
      <c r="AX167">
        <v>6856.6674397118941</v>
      </c>
      <c r="AY167">
        <v>31832.750632626696</v>
      </c>
      <c r="AZ167">
        <v>4590.0873954292028</v>
      </c>
      <c r="BA167">
        <v>930.47730436277334</v>
      </c>
      <c r="BB167">
        <v>5.8192034651782549</v>
      </c>
      <c r="BC167">
        <v>234.99049422164512</v>
      </c>
      <c r="BD167">
        <v>5752.2010994526008</v>
      </c>
      <c r="BE167">
        <v>592.68158180061357</v>
      </c>
      <c r="BF167">
        <v>6140.4626139800321</v>
      </c>
      <c r="BG167">
        <v>19298.303960543781</v>
      </c>
      <c r="BH167">
        <v>3140.9727727696741</v>
      </c>
      <c r="BI167">
        <v>832.29639798107655</v>
      </c>
      <c r="BJ167">
        <v>5.4224648142216267</v>
      </c>
      <c r="BK167">
        <v>869.44853811723158</v>
      </c>
      <c r="BL167">
        <v>9999.720101441204</v>
      </c>
      <c r="BM167">
        <v>1304.3876946867715</v>
      </c>
    </row>
    <row r="168" spans="1:65">
      <c r="A168">
        <f t="shared" si="2"/>
        <v>2162</v>
      </c>
      <c r="B168" s="1">
        <f>economy!Z208</f>
        <v>4989.0201923421992</v>
      </c>
      <c r="C168" s="1">
        <f>economy!AA208</f>
        <v>600.21401201972469</v>
      </c>
      <c r="D168" s="1">
        <f>economy!AB208</f>
        <v>69.971931682174741</v>
      </c>
      <c r="E168" s="1">
        <f>temperature!G318</f>
        <v>729.21593126892128</v>
      </c>
      <c r="F168" s="8">
        <f>temperature!I318</f>
        <v>4.9173407822295525</v>
      </c>
      <c r="G168">
        <f>economy!BE208</f>
        <v>2432.4628675453082</v>
      </c>
      <c r="H168">
        <f>economy!BF208</f>
        <v>18286.82890388037</v>
      </c>
      <c r="I168">
        <f>economy!BG208</f>
        <v>3659.7608981107419</v>
      </c>
      <c r="J168">
        <v>7539.0569940356145</v>
      </c>
      <c r="K168">
        <v>68734.820391463276</v>
      </c>
      <c r="L168">
        <v>7391.6285981249057</v>
      </c>
      <c r="M168">
        <v>1104.0250128256121</v>
      </c>
      <c r="N168">
        <v>6.3672947666731439</v>
      </c>
      <c r="O168">
        <v>0</v>
      </c>
      <c r="P168">
        <v>0</v>
      </c>
      <c r="Q168">
        <v>0</v>
      </c>
      <c r="R168">
        <v>7159.8660576137072</v>
      </c>
      <c r="S168">
        <v>65277.674363339102</v>
      </c>
      <c r="T168">
        <v>7019.8528475508965</v>
      </c>
      <c r="U168">
        <v>1065.5216215958394</v>
      </c>
      <c r="V168">
        <v>6.2050119665860946</v>
      </c>
      <c r="W168">
        <v>58.631411478844107</v>
      </c>
      <c r="X168">
        <v>53.446965511107678</v>
      </c>
      <c r="Y168">
        <v>10.585134736339736</v>
      </c>
      <c r="Z168">
        <v>6776.6709192859989</v>
      </c>
      <c r="AA168">
        <v>61784.021361026156</v>
      </c>
      <c r="AB168">
        <v>6644.1511977164009</v>
      </c>
      <c r="AC168">
        <v>1026.6147149679291</v>
      </c>
      <c r="AD168">
        <v>6.0354492931864829</v>
      </c>
      <c r="AE168">
        <v>234.30574384746737</v>
      </c>
      <c r="AF168">
        <v>213.58740463932847</v>
      </c>
      <c r="AG168">
        <v>42.300838496121116</v>
      </c>
      <c r="AH168">
        <v>7159.8660591246835</v>
      </c>
      <c r="AI168">
        <v>65277.674356915595</v>
      </c>
      <c r="AJ168">
        <v>7019.8528480079221</v>
      </c>
      <c r="AK168">
        <v>1065.5397257894301</v>
      </c>
      <c r="AL168">
        <v>6.2051402251576002</v>
      </c>
      <c r="AM168">
        <v>58.631411490177165</v>
      </c>
      <c r="AN168">
        <v>53.446965506301801</v>
      </c>
      <c r="AO168">
        <v>10.585134736970605</v>
      </c>
      <c r="AP168">
        <v>6776.6709250106687</v>
      </c>
      <c r="AQ168">
        <v>61784.021341920488</v>
      </c>
      <c r="AR168">
        <v>6644.1511995702595</v>
      </c>
      <c r="AS168">
        <v>1026.7324697070576</v>
      </c>
      <c r="AT168">
        <v>6.0363046750108218</v>
      </c>
      <c r="AU168">
        <v>234.30574402876027</v>
      </c>
      <c r="AV168">
        <v>213.58740457897511</v>
      </c>
      <c r="AW168">
        <v>42.300838506926006</v>
      </c>
      <c r="AX168">
        <v>6774.4399216467637</v>
      </c>
      <c r="AY168">
        <v>31298.260852250529</v>
      </c>
      <c r="AZ168">
        <v>4520.616191751612</v>
      </c>
      <c r="BA168">
        <v>930.82309825672394</v>
      </c>
      <c r="BB168">
        <v>5.8359509040321322</v>
      </c>
      <c r="BC168">
        <v>244.96305016727766</v>
      </c>
      <c r="BD168">
        <v>5926.3673277115422</v>
      </c>
      <c r="BE168">
        <v>613.83057610282765</v>
      </c>
      <c r="BF168">
        <v>6054.9747503372992</v>
      </c>
      <c r="BG168">
        <v>18891.507273626921</v>
      </c>
      <c r="BH168">
        <v>3078.5926615528256</v>
      </c>
      <c r="BI168">
        <v>831.86981591088522</v>
      </c>
      <c r="BJ168">
        <v>5.4340079083197779</v>
      </c>
      <c r="BK168">
        <v>902.64070969360557</v>
      </c>
      <c r="BL168">
        <v>10211.222014291236</v>
      </c>
      <c r="BM168">
        <v>1338.0523122651516</v>
      </c>
    </row>
    <row r="169" spans="1:65">
      <c r="A169">
        <f t="shared" si="2"/>
        <v>2163</v>
      </c>
      <c r="B169" s="1">
        <f>economy!Z209</f>
        <v>4917.8743938317184</v>
      </c>
      <c r="C169" s="1">
        <f>economy!AA209</f>
        <v>597.66458645345926</v>
      </c>
      <c r="D169" s="1">
        <f>economy!AB209</f>
        <v>64.795382297987388</v>
      </c>
      <c r="E169" s="1">
        <f>temperature!G319</f>
        <v>726.83470768818336</v>
      </c>
      <c r="F169" s="8">
        <f>temperature!I319</f>
        <v>4.9235339854277136</v>
      </c>
      <c r="G169">
        <f>economy!BE209</f>
        <v>2492.768431425171</v>
      </c>
      <c r="H169">
        <f>economy!BF209</f>
        <v>18415.211817361425</v>
      </c>
      <c r="I169">
        <f>economy!BG209</f>
        <v>3675.9286890444091</v>
      </c>
      <c r="J169">
        <v>7463.6726089983404</v>
      </c>
      <c r="K169">
        <v>68502.794599754925</v>
      </c>
      <c r="L169">
        <v>7349.4332324096613</v>
      </c>
      <c r="M169">
        <v>1107.3574146200895</v>
      </c>
      <c r="N169">
        <v>6.3941390674244483</v>
      </c>
      <c r="O169">
        <v>0</v>
      </c>
      <c r="P169">
        <v>0</v>
      </c>
      <c r="Q169">
        <v>0</v>
      </c>
      <c r="R169">
        <v>7088.2732707863224</v>
      </c>
      <c r="S169">
        <v>65057.318741404553</v>
      </c>
      <c r="T169">
        <v>6979.7797764348343</v>
      </c>
      <c r="U169">
        <v>1068.677794586996</v>
      </c>
      <c r="V169">
        <v>6.231218489502079</v>
      </c>
      <c r="W169">
        <v>58.929711714139827</v>
      </c>
      <c r="X169">
        <v>53.865599493485519</v>
      </c>
      <c r="Y169">
        <v>10.645327859001137</v>
      </c>
      <c r="Z169">
        <v>6708.9097692718615</v>
      </c>
      <c r="AA169">
        <v>61575.459143670982</v>
      </c>
      <c r="AB169">
        <v>6606.222832256105</v>
      </c>
      <c r="AC169">
        <v>1029.5927875571049</v>
      </c>
      <c r="AD169">
        <v>6.0609746227625099</v>
      </c>
      <c r="AE169">
        <v>235.49782598171137</v>
      </c>
      <c r="AF169">
        <v>215.26037044360731</v>
      </c>
      <c r="AG169">
        <v>42.541385226639719</v>
      </c>
      <c r="AH169">
        <v>7088.2732721564398</v>
      </c>
      <c r="AI169">
        <v>65057.318735554683</v>
      </c>
      <c r="AJ169">
        <v>6979.7797768508281</v>
      </c>
      <c r="AK169">
        <v>1068.6958387950458</v>
      </c>
      <c r="AL169">
        <v>6.2313459223062333</v>
      </c>
      <c r="AM169">
        <v>58.929711724573409</v>
      </c>
      <c r="AN169">
        <v>53.865599489059342</v>
      </c>
      <c r="AO169">
        <v>10.645327859581984</v>
      </c>
      <c r="AP169">
        <v>6708.9097744628452</v>
      </c>
      <c r="AQ169">
        <v>61575.459126271606</v>
      </c>
      <c r="AR169">
        <v>6606.2228339435296</v>
      </c>
      <c r="AS169">
        <v>1029.7101470482978</v>
      </c>
      <c r="AT169">
        <v>6.0618245673733968</v>
      </c>
      <c r="AU169">
        <v>235.49782614861584</v>
      </c>
      <c r="AV169">
        <v>215.26037038802221</v>
      </c>
      <c r="AW169">
        <v>42.54138523658785</v>
      </c>
      <c r="AX169">
        <v>6692.6374712247061</v>
      </c>
      <c r="AY169">
        <v>30766.633659306677</v>
      </c>
      <c r="AZ169">
        <v>4451.3927287384458</v>
      </c>
      <c r="BA169">
        <v>931.1112262320471</v>
      </c>
      <c r="BB169">
        <v>5.8523432066300423</v>
      </c>
      <c r="BC169">
        <v>255.29611241810557</v>
      </c>
      <c r="BD169">
        <v>6103.1084132099504</v>
      </c>
      <c r="BE169">
        <v>635.4649320086703</v>
      </c>
      <c r="BF169">
        <v>5970.037169760084</v>
      </c>
      <c r="BG169">
        <v>18490.494658962478</v>
      </c>
      <c r="BH169">
        <v>3016.9421896281115</v>
      </c>
      <c r="BI169">
        <v>831.40465622620377</v>
      </c>
      <c r="BJ169">
        <v>5.4452175873193198</v>
      </c>
      <c r="BK169">
        <v>936.83560410743337</v>
      </c>
      <c r="BL169">
        <v>10423.551062150036</v>
      </c>
      <c r="BM169">
        <v>1372.0403297436005</v>
      </c>
    </row>
    <row r="170" spans="1:65">
      <c r="A170">
        <f t="shared" si="2"/>
        <v>2164</v>
      </c>
      <c r="B170" s="1">
        <f>economy!Z210</f>
        <v>4844.0017337147547</v>
      </c>
      <c r="C170" s="1">
        <f>economy!AA210</f>
        <v>595.12016386497282</v>
      </c>
      <c r="D170" s="1">
        <f>economy!AB210</f>
        <v>64.340482835588972</v>
      </c>
      <c r="E170" s="1">
        <f>temperature!G320</f>
        <v>724.54696881092207</v>
      </c>
      <c r="F170" s="8">
        <f>temperature!I320</f>
        <v>4.9291453627086304</v>
      </c>
      <c r="G170">
        <f>economy!BE210</f>
        <v>2581.9378139601467</v>
      </c>
      <c r="H170">
        <f>economy!BF210</f>
        <v>18544.224957403178</v>
      </c>
      <c r="I170">
        <f>economy!BG210</f>
        <v>3692.3211600661762</v>
      </c>
      <c r="J170">
        <v>7388.6631126196517</v>
      </c>
      <c r="K170">
        <v>68266.173288488164</v>
      </c>
      <c r="L170">
        <v>7307.0552982604413</v>
      </c>
      <c r="M170">
        <v>1110.6438419162441</v>
      </c>
      <c r="N170">
        <v>6.4207310129043558</v>
      </c>
      <c r="O170">
        <v>0</v>
      </c>
      <c r="P170">
        <v>0</v>
      </c>
      <c r="Q170">
        <v>0</v>
      </c>
      <c r="R170">
        <v>7017.0365169006363</v>
      </c>
      <c r="S170">
        <v>64832.598740169859</v>
      </c>
      <c r="T170">
        <v>6939.5333195087806</v>
      </c>
      <c r="U170">
        <v>1071.7903811296542</v>
      </c>
      <c r="V170">
        <v>6.2571804645849687</v>
      </c>
      <c r="W170">
        <v>59.226523218024731</v>
      </c>
      <c r="X170">
        <v>54.283278887998073</v>
      </c>
      <c r="Y170">
        <v>10.705249537335108</v>
      </c>
      <c r="Z170">
        <v>6641.4855973823433</v>
      </c>
      <c r="AA170">
        <v>61362.766128133007</v>
      </c>
      <c r="AB170">
        <v>6568.1303605840867</v>
      </c>
      <c r="AC170">
        <v>1032.5296870726322</v>
      </c>
      <c r="AD170">
        <v>6.0862636687782112</v>
      </c>
      <c r="AE170">
        <v>236.6839587744245</v>
      </c>
      <c r="AF170">
        <v>216.92952147688663</v>
      </c>
      <c r="AG170">
        <v>42.78084719797522</v>
      </c>
      <c r="AH170">
        <v>7017.0365181430116</v>
      </c>
      <c r="AI170">
        <v>64832.598734842504</v>
      </c>
      <c r="AJ170">
        <v>6939.533319887425</v>
      </c>
      <c r="AK170">
        <v>1071.8083659382037</v>
      </c>
      <c r="AL170">
        <v>6.2573070835507512</v>
      </c>
      <c r="AM170">
        <v>59.226523227630231</v>
      </c>
      <c r="AN170">
        <v>54.283278883921611</v>
      </c>
      <c r="AO170">
        <v>10.705249537869891</v>
      </c>
      <c r="AP170">
        <v>6641.4856020893658</v>
      </c>
      <c r="AQ170">
        <v>61362.766112287754</v>
      </c>
      <c r="AR170">
        <v>6568.1303621200186</v>
      </c>
      <c r="AS170">
        <v>1032.6466552080033</v>
      </c>
      <c r="AT170">
        <v>6.0871082532247742</v>
      </c>
      <c r="AU170">
        <v>236.68395892808161</v>
      </c>
      <c r="AV170">
        <v>216.92952142569345</v>
      </c>
      <c r="AW170">
        <v>42.780847207134407</v>
      </c>
      <c r="AX170">
        <v>6611.2697774431717</v>
      </c>
      <c r="AY170">
        <v>30238.096972111925</v>
      </c>
      <c r="AZ170">
        <v>4382.4413518264855</v>
      </c>
      <c r="BA170">
        <v>931.34259603846863</v>
      </c>
      <c r="BB170">
        <v>5.8683823396073072</v>
      </c>
      <c r="BC170">
        <v>266.00002779941218</v>
      </c>
      <c r="BD170">
        <v>6282.371972121342</v>
      </c>
      <c r="BE170">
        <v>657.58454943269635</v>
      </c>
      <c r="BF170">
        <v>5885.6609776471551</v>
      </c>
      <c r="BG170">
        <v>18095.313426169214</v>
      </c>
      <c r="BH170">
        <v>2956.0337066490888</v>
      </c>
      <c r="BI170">
        <v>830.90194772986081</v>
      </c>
      <c r="BJ170">
        <v>5.456097402650804</v>
      </c>
      <c r="BK170">
        <v>972.05270146146484</v>
      </c>
      <c r="BL170">
        <v>10636.636733740908</v>
      </c>
      <c r="BM170">
        <v>1406.3392933121784</v>
      </c>
    </row>
    <row r="171" spans="1:65">
      <c r="A171">
        <f t="shared" si="2"/>
        <v>2165</v>
      </c>
      <c r="B171" s="1">
        <f>economy!Z211</f>
        <v>4757.5752807453482</v>
      </c>
      <c r="C171" s="1">
        <f>economy!AA211</f>
        <v>592.57791102955161</v>
      </c>
      <c r="D171" s="1">
        <f>economy!AB211</f>
        <v>63.891428929276138</v>
      </c>
      <c r="E171" s="1">
        <f>temperature!G321</f>
        <v>722.33325105413701</v>
      </c>
      <c r="F171" s="8">
        <f>temperature!I321</f>
        <v>4.9342082462750421</v>
      </c>
      <c r="G171">
        <f>economy!BE211</f>
        <v>2659.1790818997247</v>
      </c>
      <c r="H171">
        <f>economy!BF211</f>
        <v>18673.786805980002</v>
      </c>
      <c r="I171">
        <f>economy!BG211</f>
        <v>3708.9146545710018</v>
      </c>
      <c r="J171">
        <v>7314.0361894700745</v>
      </c>
      <c r="K171">
        <v>68025.063949933654</v>
      </c>
      <c r="L171">
        <v>7264.5052442536771</v>
      </c>
      <c r="M171">
        <v>1113.884301215307</v>
      </c>
      <c r="N171">
        <v>6.4470712330240536</v>
      </c>
      <c r="O171">
        <v>0</v>
      </c>
      <c r="P171">
        <v>0</v>
      </c>
      <c r="Q171">
        <v>0</v>
      </c>
      <c r="R171">
        <v>6946.1630940166397</v>
      </c>
      <c r="S171">
        <v>64603.616445379004</v>
      </c>
      <c r="T171">
        <v>6899.1233998181669</v>
      </c>
      <c r="U171">
        <v>1074.8593864623263</v>
      </c>
      <c r="V171">
        <v>6.2828984277295143</v>
      </c>
      <c r="W171">
        <v>59.521838860064875</v>
      </c>
      <c r="X171">
        <v>54.699974154428311</v>
      </c>
      <c r="Y171">
        <v>10.764897930946473</v>
      </c>
      <c r="Z171">
        <v>6574.4053110841551</v>
      </c>
      <c r="AA171">
        <v>61146.038936532779</v>
      </c>
      <c r="AB171">
        <v>6529.8831746646183</v>
      </c>
      <c r="AC171">
        <v>1035.4254174754406</v>
      </c>
      <c r="AD171">
        <v>6.111316870751935</v>
      </c>
      <c r="AE171">
        <v>237.86411373057507</v>
      </c>
      <c r="AF171">
        <v>218.59473968907585</v>
      </c>
      <c r="AG171">
        <v>43.019217055445424</v>
      </c>
      <c r="AH171">
        <v>6946.1630951431862</v>
      </c>
      <c r="AI171">
        <v>64603.616440527519</v>
      </c>
      <c r="AJ171">
        <v>6899.1234001628154</v>
      </c>
      <c r="AK171">
        <v>1074.877312449576</v>
      </c>
      <c r="AL171">
        <v>6.2830242446376712</v>
      </c>
      <c r="AM171">
        <v>59.521838868907885</v>
      </c>
      <c r="AN171">
        <v>54.699974150673974</v>
      </c>
      <c r="AO171">
        <v>10.764897931438847</v>
      </c>
      <c r="AP171">
        <v>6574.4053153523109</v>
      </c>
      <c r="AQ171">
        <v>61146.038922102933</v>
      </c>
      <c r="AR171">
        <v>6529.8831760626381</v>
      </c>
      <c r="AS171">
        <v>1035.5419980944541</v>
      </c>
      <c r="AT171">
        <v>6.1121561711820274</v>
      </c>
      <c r="AU171">
        <v>237.86411387203495</v>
      </c>
      <c r="AV171">
        <v>218.59473964192836</v>
      </c>
      <c r="AW171">
        <v>43.019217063878209</v>
      </c>
      <c r="AX171">
        <v>6530.3462102391086</v>
      </c>
      <c r="AY171">
        <v>29712.869961701304</v>
      </c>
      <c r="AZ171">
        <v>4313.7858534670204</v>
      </c>
      <c r="BA171">
        <v>931.51812946077655</v>
      </c>
      <c r="BB171">
        <v>5.8840703535207268</v>
      </c>
      <c r="BC171">
        <v>277.08533668932284</v>
      </c>
      <c r="BD171">
        <v>6464.1034560059716</v>
      </c>
      <c r="BE171">
        <v>680.18888497073465</v>
      </c>
      <c r="BF171">
        <v>5801.8569025003953</v>
      </c>
      <c r="BG171">
        <v>17706.002666596945</v>
      </c>
      <c r="BH171">
        <v>2895.878579806918</v>
      </c>
      <c r="BI171">
        <v>830.36271203146384</v>
      </c>
      <c r="BJ171">
        <v>5.4666509568860802</v>
      </c>
      <c r="BK171">
        <v>1008.311452687156</v>
      </c>
      <c r="BL171">
        <v>10850.408444121649</v>
      </c>
      <c r="BM171">
        <v>1440.9365698896859</v>
      </c>
    </row>
    <row r="172" spans="1:65">
      <c r="A172">
        <f t="shared" si="2"/>
        <v>2166</v>
      </c>
      <c r="B172" s="1">
        <f>economy!Z212</f>
        <v>4677.6356649259533</v>
      </c>
      <c r="C172" s="1">
        <f>economy!AA212</f>
        <v>590.03529721185964</v>
      </c>
      <c r="D172" s="1">
        <f>economy!AB212</f>
        <v>63.44769747150071</v>
      </c>
      <c r="E172" s="1">
        <f>temperature!G322</f>
        <v>720.17901166723357</v>
      </c>
      <c r="F172" s="8">
        <f>temperature!I322</f>
        <v>4.9387518082920652</v>
      </c>
      <c r="G172">
        <f>economy!BE212</f>
        <v>2744.0402773837059</v>
      </c>
      <c r="H172">
        <f>economy!BF212</f>
        <v>18803.821053982672</v>
      </c>
      <c r="I172">
        <f>economy!BG212</f>
        <v>3725.687051364449</v>
      </c>
      <c r="J172">
        <v>7239.7992320578842</v>
      </c>
      <c r="K172">
        <v>67779.573578914104</v>
      </c>
      <c r="L172">
        <v>7221.7933493984447</v>
      </c>
      <c r="M172">
        <v>1117.0788094004133</v>
      </c>
      <c r="N172">
        <v>6.4731603923304561</v>
      </c>
      <c r="O172">
        <v>0</v>
      </c>
      <c r="P172">
        <v>0</v>
      </c>
      <c r="Q172">
        <v>0</v>
      </c>
      <c r="R172">
        <v>6875.660022821975</v>
      </c>
      <c r="S172">
        <v>64370.473470348079</v>
      </c>
      <c r="T172">
        <v>6858.5597793697943</v>
      </c>
      <c r="U172">
        <v>1077.8848256973054</v>
      </c>
      <c r="V172">
        <v>6.3083729502693897</v>
      </c>
      <c r="W172">
        <v>59.81565182587866</v>
      </c>
      <c r="X172">
        <v>55.115656267939634</v>
      </c>
      <c r="Y172">
        <v>10.824271257934976</v>
      </c>
      <c r="Z172">
        <v>6507.6755553167832</v>
      </c>
      <c r="AA172">
        <v>60925.37374384782</v>
      </c>
      <c r="AB172">
        <v>6491.4905140421879</v>
      </c>
      <c r="AC172">
        <v>1038.2799920867837</v>
      </c>
      <c r="AD172">
        <v>6.1361347043742338</v>
      </c>
      <c r="AE172">
        <v>239.03826361815828</v>
      </c>
      <c r="AF172">
        <v>220.25590908967465</v>
      </c>
      <c r="AG172">
        <v>43.256487678128693</v>
      </c>
      <c r="AH172">
        <v>6875.6600238434739</v>
      </c>
      <c r="AI172">
        <v>64370.473465930001</v>
      </c>
      <c r="AJ172">
        <v>6858.5597796834982</v>
      </c>
      <c r="AK172">
        <v>1077.9026934337544</v>
      </c>
      <c r="AL172">
        <v>6.3084979767524914</v>
      </c>
      <c r="AM172">
        <v>59.815651834019647</v>
      </c>
      <c r="AN172">
        <v>55.115656264482062</v>
      </c>
      <c r="AO172">
        <v>10.824271258388295</v>
      </c>
      <c r="AP172">
        <v>6507.6755591869542</v>
      </c>
      <c r="AQ172">
        <v>60925.373730707157</v>
      </c>
      <c r="AR172">
        <v>6491.4905153146747</v>
      </c>
      <c r="AS172">
        <v>1038.3961889772079</v>
      </c>
      <c r="AT172">
        <v>6.1369687960319386</v>
      </c>
      <c r="AU172">
        <v>239.03826374838837</v>
      </c>
      <c r="AV172">
        <v>220.25590904625346</v>
      </c>
      <c r="AW172">
        <v>43.256487685892616</v>
      </c>
      <c r="AX172">
        <v>6449.8758248379154</v>
      </c>
      <c r="AY172">
        <v>29191.162998384196</v>
      </c>
      <c r="AZ172">
        <v>4245.4494582585203</v>
      </c>
      <c r="BA172">
        <v>931.63876116851941</v>
      </c>
      <c r="BB172">
        <v>5.8994093805809333</v>
      </c>
      <c r="BC172">
        <v>288.56277284650588</v>
      </c>
      <c r="BD172">
        <v>6648.2462588544204</v>
      </c>
      <c r="BE172">
        <v>703.27694861407201</v>
      </c>
      <c r="BF172">
        <v>5718.6352985971307</v>
      </c>
      <c r="BG172">
        <v>17322.59614201423</v>
      </c>
      <c r="BH172">
        <v>2836.4872060976872</v>
      </c>
      <c r="BI172">
        <v>829.78796271397709</v>
      </c>
      <c r="BJ172">
        <v>5.4768819002885447</v>
      </c>
      <c r="BK172">
        <v>1045.6312595774673</v>
      </c>
      <c r="BL172">
        <v>11064.798653391421</v>
      </c>
      <c r="BM172">
        <v>1475.8193616639494</v>
      </c>
    </row>
    <row r="173" spans="1:65">
      <c r="A173">
        <f t="shared" si="2"/>
        <v>2167</v>
      </c>
      <c r="B173" s="1">
        <f>economy!Z213</f>
        <v>4596.1754171901966</v>
      </c>
      <c r="C173" s="1">
        <f>economy!AA213</f>
        <v>587.49007104920963</v>
      </c>
      <c r="D173" s="1">
        <f>economy!AB213</f>
        <v>63.008812199113073</v>
      </c>
      <c r="E173" s="1">
        <f>temperature!G323</f>
        <v>718.07675746680547</v>
      </c>
      <c r="F173" s="8">
        <f>temperature!I323</f>
        <v>4.9428027041875167</v>
      </c>
      <c r="G173">
        <f>economy!BE213</f>
        <v>2828.2862409886334</v>
      </c>
      <c r="H173">
        <f>economy!BF213</f>
        <v>18934.25629763653</v>
      </c>
      <c r="I173">
        <f>economy!BG213</f>
        <v>3742.6176891791361</v>
      </c>
      <c r="J173">
        <v>7165.9593457176607</v>
      </c>
      <c r="K173">
        <v>67529.808637932991</v>
      </c>
      <c r="L173">
        <v>7178.9297239389352</v>
      </c>
      <c r="M173">
        <v>1120.2273935489056</v>
      </c>
      <c r="N173">
        <v>6.4989991888413448</v>
      </c>
      <c r="O173">
        <v>0</v>
      </c>
      <c r="P173">
        <v>0</v>
      </c>
      <c r="Q173">
        <v>0</v>
      </c>
      <c r="R173">
        <v>6805.534051274577</v>
      </c>
      <c r="S173">
        <v>64133.270922848242</v>
      </c>
      <c r="T173">
        <v>6817.8520598939749</v>
      </c>
      <c r="U173">
        <v>1080.8667236421225</v>
      </c>
      <c r="V173">
        <v>6.3336046378293895</v>
      </c>
      <c r="W173">
        <v>60.107955613596175</v>
      </c>
      <c r="X173">
        <v>55.530296719962024</v>
      </c>
      <c r="Y173">
        <v>10.883367794669812</v>
      </c>
      <c r="Z173">
        <v>6441.3027168866311</v>
      </c>
      <c r="AA173">
        <v>60700.866246568112</v>
      </c>
      <c r="AB173">
        <v>6452.9614665628515</v>
      </c>
      <c r="AC173">
        <v>1041.0934334189419</v>
      </c>
      <c r="AD173">
        <v>6.1607176803811576</v>
      </c>
      <c r="AE173">
        <v>240.20638245404683</v>
      </c>
      <c r="AF173">
        <v>221.91291575131302</v>
      </c>
      <c r="AG173">
        <v>43.492652177963031</v>
      </c>
      <c r="AH173">
        <v>6805.5340522008182</v>
      </c>
      <c r="AI173">
        <v>64133.270918824972</v>
      </c>
      <c r="AJ173">
        <v>6817.8520601795053</v>
      </c>
      <c r="AK173">
        <v>1080.8845336907025</v>
      </c>
      <c r="AL173">
        <v>6.3337288853720031</v>
      </c>
      <c r="AM173">
        <v>60.107955621090824</v>
      </c>
      <c r="AN173">
        <v>55.530296716777748</v>
      </c>
      <c r="AO173">
        <v>10.883367795087173</v>
      </c>
      <c r="AP173">
        <v>6441.3027203959091</v>
      </c>
      <c r="AQ173">
        <v>60700.86623460157</v>
      </c>
      <c r="AR173">
        <v>6452.9614677210675</v>
      </c>
      <c r="AS173">
        <v>1041.2092503177755</v>
      </c>
      <c r="AT173">
        <v>6.1615466376051504</v>
      </c>
      <c r="AU173">
        <v>240.20638257393773</v>
      </c>
      <c r="AV173">
        <v>221.9129157113241</v>
      </c>
      <c r="AW173">
        <v>43.492652185111076</v>
      </c>
      <c r="AX173">
        <v>6369.8673661251769</v>
      </c>
      <c r="AY173">
        <v>28673.177617068635</v>
      </c>
      <c r="AZ173">
        <v>4177.4548088883894</v>
      </c>
      <c r="BA173">
        <v>931.70543757605253</v>
      </c>
      <c r="BB173">
        <v>5.9144016323646946</v>
      </c>
      <c r="BC173">
        <v>300.44326306039039</v>
      </c>
      <c r="BD173">
        <v>6834.7418270602348</v>
      </c>
      <c r="BE173">
        <v>726.84730143099796</v>
      </c>
      <c r="BF173">
        <v>5636.0061512214888</v>
      </c>
      <c r="BG173">
        <v>16945.116266604175</v>
      </c>
      <c r="BH173">
        <v>2777.8690397529381</v>
      </c>
      <c r="BI173">
        <v>829.17870491427846</v>
      </c>
      <c r="BJ173">
        <v>5.4867939274725499</v>
      </c>
      <c r="BK173">
        <v>1084.0314627241071</v>
      </c>
      <c r="BL173">
        <v>11279.735259669196</v>
      </c>
      <c r="BM173">
        <v>1510.9747448762569</v>
      </c>
    </row>
    <row r="174" spans="1:65">
      <c r="A174">
        <f t="shared" si="2"/>
        <v>2168</v>
      </c>
      <c r="B174" s="1">
        <f>economy!Z214</f>
        <v>4516.4392150626891</v>
      </c>
      <c r="C174" s="1">
        <f>economy!AA214</f>
        <v>584.94023876768188</v>
      </c>
      <c r="D174" s="1">
        <f>economy!AB214</f>
        <v>62.574340381919484</v>
      </c>
      <c r="E174" s="1">
        <f>temperature!G324</f>
        <v>716.02042495751925</v>
      </c>
      <c r="F174" s="8">
        <f>temperature!I324</f>
        <v>4.9463854504796609</v>
      </c>
      <c r="G174">
        <f>economy!BE214</f>
        <v>2915.3751187258667</v>
      </c>
      <c r="H174">
        <f>economy!BF214</f>
        <v>19065.025745131676</v>
      </c>
      <c r="I174">
        <f>economy!BG214</f>
        <v>3759.6872910201828</v>
      </c>
      <c r="J174">
        <v>7092.5233534930048</v>
      </c>
      <c r="K174">
        <v>67275.87502344395</v>
      </c>
      <c r="L174">
        <v>7135.9243101836919</v>
      </c>
      <c r="M174">
        <v>1123.330090744153</v>
      </c>
      <c r="N174">
        <v>6.524588352907891</v>
      </c>
      <c r="O174">
        <v>0</v>
      </c>
      <c r="P174">
        <v>0</v>
      </c>
      <c r="Q174">
        <v>0</v>
      </c>
      <c r="R174">
        <v>6735.7916592398133</v>
      </c>
      <c r="S174">
        <v>63892.109373071573</v>
      </c>
      <c r="T174">
        <v>6777.0096836320208</v>
      </c>
      <c r="U174">
        <v>1083.8051146205453</v>
      </c>
      <c r="V174">
        <v>6.3585941292034853</v>
      </c>
      <c r="W174">
        <v>60.398744030270635</v>
      </c>
      <c r="X174">
        <v>55.943867518823481</v>
      </c>
      <c r="Y174">
        <v>10.942185875537575</v>
      </c>
      <c r="Z174">
        <v>6375.2929288559717</v>
      </c>
      <c r="AA174">
        <v>60472.611632376036</v>
      </c>
      <c r="AB174">
        <v>6414.3049691195883</v>
      </c>
      <c r="AC174">
        <v>1043.8657730055013</v>
      </c>
      <c r="AD174">
        <v>6.1850663434517257</v>
      </c>
      <c r="AE174">
        <v>241.36844548965013</v>
      </c>
      <c r="AF174">
        <v>223.56564781227647</v>
      </c>
      <c r="AG174">
        <v>43.727703898738618</v>
      </c>
      <c r="AH174">
        <v>6735.7916600796752</v>
      </c>
      <c r="AI174">
        <v>63892.109369407801</v>
      </c>
      <c r="AJ174">
        <v>6777.0096838919089</v>
      </c>
      <c r="AK174">
        <v>1083.8228675367518</v>
      </c>
      <c r="AL174">
        <v>6.3587176091424578</v>
      </c>
      <c r="AM174">
        <v>60.398744037170225</v>
      </c>
      <c r="AN174">
        <v>55.943867515890958</v>
      </c>
      <c r="AO174">
        <v>10.942185875921821</v>
      </c>
      <c r="AP174">
        <v>6375.2929320379835</v>
      </c>
      <c r="AQ174">
        <v>60472.611621478827</v>
      </c>
      <c r="AR174">
        <v>6414.3049701737827</v>
      </c>
      <c r="AS174">
        <v>1043.9812135998736</v>
      </c>
      <c r="AT174">
        <v>6.1858902396744551</v>
      </c>
      <c r="AU174">
        <v>241.368445600022</v>
      </c>
      <c r="AV174">
        <v>223.56564777544892</v>
      </c>
      <c r="AW174">
        <v>43.727703905319615</v>
      </c>
      <c r="AX174">
        <v>6290.3292730382145</v>
      </c>
      <c r="AY174">
        <v>28159.106500847851</v>
      </c>
      <c r="AZ174">
        <v>4109.823952915367</v>
      </c>
      <c r="BA174">
        <v>931.71911571489716</v>
      </c>
      <c r="BB174">
        <v>5.9290493975089742</v>
      </c>
      <c r="BC174">
        <v>312.73792661677709</v>
      </c>
      <c r="BD174">
        <v>7023.5297718959127</v>
      </c>
      <c r="BE174">
        <v>750.89805422508118</v>
      </c>
      <c r="BF174">
        <v>5553.979075927693</v>
      </c>
      <c r="BG174">
        <v>16573.589931022696</v>
      </c>
      <c r="BH174">
        <v>2720.0325875229314</v>
      </c>
      <c r="BI174">
        <v>828.53593404739718</v>
      </c>
      <c r="BJ174">
        <v>5.4963907740021734</v>
      </c>
      <c r="BK174">
        <v>1123.5313081396494</v>
      </c>
      <c r="BL174">
        <v>11495.16144007782</v>
      </c>
      <c r="BM174">
        <v>1546.3896480485785</v>
      </c>
    </row>
    <row r="175" spans="1:65">
      <c r="A175">
        <f t="shared" si="2"/>
        <v>2169</v>
      </c>
      <c r="B175" s="1">
        <f>economy!Z215</f>
        <v>4437.1240291464073</v>
      </c>
      <c r="C175" s="1">
        <f>economy!AA215</f>
        <v>582.38404372046034</v>
      </c>
      <c r="D175" s="1">
        <f>economy!AB215</f>
        <v>62.143889657908133</v>
      </c>
      <c r="E175" s="1">
        <f>temperature!G325</f>
        <v>714.00605003932856</v>
      </c>
      <c r="F175" s="8">
        <f>temperature!I325</f>
        <v>4.9495229428341325</v>
      </c>
      <c r="G175">
        <f>economy!BE215</f>
        <v>3003.8341285519246</v>
      </c>
      <c r="H175">
        <f>economy!BF215</f>
        <v>19196.066934578539</v>
      </c>
      <c r="I175">
        <f>economy!BG215</f>
        <v>3776.8778891309353</v>
      </c>
      <c r="J175">
        <v>7019.4978010108625</v>
      </c>
      <c r="K175">
        <v>67017.878033251254</v>
      </c>
      <c r="L175">
        <v>7092.7868833616685</v>
      </c>
      <c r="M175">
        <v>1126.3869478869788</v>
      </c>
      <c r="N175">
        <v>6.5499286461040676</v>
      </c>
      <c r="O175">
        <v>0</v>
      </c>
      <c r="P175">
        <v>0</v>
      </c>
      <c r="Q175">
        <v>0</v>
      </c>
      <c r="R175">
        <v>6666.4390631196184</v>
      </c>
      <c r="S175">
        <v>63647.088822671045</v>
      </c>
      <c r="T175">
        <v>6736.0419341492661</v>
      </c>
      <c r="U175">
        <v>1086.7000422932219</v>
      </c>
      <c r="V175">
        <v>6.3833420952583113</v>
      </c>
      <c r="W175">
        <v>60.688011188246122</v>
      </c>
      <c r="X175">
        <v>56.356341190134891</v>
      </c>
      <c r="Y175">
        <v>11.00072389266437</v>
      </c>
      <c r="Z175">
        <v>6309.6520749243182</v>
      </c>
      <c r="AA175">
        <v>60240.704550843737</v>
      </c>
      <c r="AB175">
        <v>6375.5298084217575</v>
      </c>
      <c r="AC175">
        <v>1046.5970512313074</v>
      </c>
      <c r="AD175">
        <v>6.2091812711292489</v>
      </c>
      <c r="AE175">
        <v>242.52442919639819</v>
      </c>
      <c r="AF175">
        <v>225.21399547804225</v>
      </c>
      <c r="AG175">
        <v>43.96163641498746</v>
      </c>
      <c r="AH175">
        <v>6666.4390638811519</v>
      </c>
      <c r="AI175">
        <v>63647.088819334727</v>
      </c>
      <c r="AJ175">
        <v>6736.0419343858084</v>
      </c>
      <c r="AK175">
        <v>1086.7177386252415</v>
      </c>
      <c r="AL175">
        <v>6.3834648187831498</v>
      </c>
      <c r="AM175">
        <v>60.688011194597877</v>
      </c>
      <c r="AN175">
        <v>56.356341187434239</v>
      </c>
      <c r="AO175">
        <v>11.000723893018129</v>
      </c>
      <c r="AP175">
        <v>6309.6520778095683</v>
      </c>
      <c r="AQ175">
        <v>60240.7045409204</v>
      </c>
      <c r="AR175">
        <v>6375.5298093812726</v>
      </c>
      <c r="AS175">
        <v>1046.7121191593515</v>
      </c>
      <c r="AT175">
        <v>6.2100001788768751</v>
      </c>
      <c r="AU175">
        <v>242.52442929800617</v>
      </c>
      <c r="AV175">
        <v>225.21399544412651</v>
      </c>
      <c r="AW175">
        <v>43.961636421046364</v>
      </c>
      <c r="AX175">
        <v>6211.2696829742381</v>
      </c>
      <c r="AY175">
        <v>27649.133482257854</v>
      </c>
      <c r="AZ175">
        <v>4042.5783304203073</v>
      </c>
      <c r="BA175">
        <v>931.68076212027995</v>
      </c>
      <c r="BB175">
        <v>5.9433550393886403</v>
      </c>
      <c r="BC175">
        <v>325.45807457161828</v>
      </c>
      <c r="BD175">
        <v>7214.5479840526314</v>
      </c>
      <c r="BE175">
        <v>775.42686717548906</v>
      </c>
      <c r="BF175">
        <v>5472.5633324189439</v>
      </c>
      <c r="BG175">
        <v>16208.009358587364</v>
      </c>
      <c r="BH175">
        <v>2662.9854855104227</v>
      </c>
      <c r="BI175">
        <v>827.8606367863938</v>
      </c>
      <c r="BJ175">
        <v>5.5056762133557271</v>
      </c>
      <c r="BK175">
        <v>1164.1499673745982</v>
      </c>
      <c r="BL175">
        <v>11710.98336884534</v>
      </c>
      <c r="BM175">
        <v>1582.0509835139505</v>
      </c>
    </row>
    <row r="176" spans="1:65">
      <c r="A176">
        <f t="shared" si="2"/>
        <v>2170</v>
      </c>
      <c r="B176" s="1">
        <f>economy!Z216</f>
        <v>4358.786728031946</v>
      </c>
      <c r="C176" s="1">
        <f>economy!AA216</f>
        <v>579.81994722341324</v>
      </c>
      <c r="D176" s="1">
        <f>economy!AB216</f>
        <v>61.717105023269752</v>
      </c>
      <c r="E176" s="1">
        <f>temperature!G326</f>
        <v>712.03049342310351</v>
      </c>
      <c r="F176" s="8">
        <f>temperature!I326</f>
        <v>4.9522366822312414</v>
      </c>
      <c r="G176">
        <f>economy!BE216</f>
        <v>3094.3070086936605</v>
      </c>
      <c r="H176">
        <f>economy!BF216</f>
        <v>19327.321464062159</v>
      </c>
      <c r="I176">
        <f>economy!BG216</f>
        <v>3794.1727512237399</v>
      </c>
      <c r="J176">
        <v>6946.8889613451147</v>
      </c>
      <c r="K176">
        <v>66755.922335036317</v>
      </c>
      <c r="L176">
        <v>7049.527052505101</v>
      </c>
      <c r="M176">
        <v>1129.3980215068186</v>
      </c>
      <c r="N176">
        <v>6.57502086014245</v>
      </c>
      <c r="O176">
        <v>0</v>
      </c>
      <c r="P176">
        <v>0</v>
      </c>
      <c r="Q176">
        <v>0</v>
      </c>
      <c r="R176">
        <v>6597.4822204714892</v>
      </c>
      <c r="S176">
        <v>63398.308674870197</v>
      </c>
      <c r="T176">
        <v>6694.9579371735163</v>
      </c>
      <c r="U176">
        <v>1089.5515594780725</v>
      </c>
      <c r="V176">
        <v>6.4078492378616589</v>
      </c>
      <c r="W176">
        <v>60.975751501484012</v>
      </c>
      <c r="X176">
        <v>56.767690776933357</v>
      </c>
      <c r="Y176">
        <v>11.058980295613631</v>
      </c>
      <c r="Z176">
        <v>6244.3857938001929</v>
      </c>
      <c r="AA176">
        <v>60005.239085142115</v>
      </c>
      <c r="AB176">
        <v>6336.6446217887305</v>
      </c>
      <c r="AC176">
        <v>1049.2873171621873</v>
      </c>
      <c r="AD176">
        <v>6.2330630727661385</v>
      </c>
      <c r="AE176">
        <v>243.67431125106134</v>
      </c>
      <c r="AF176">
        <v>226.85785102185261</v>
      </c>
      <c r="AG176">
        <v>44.194443530775693</v>
      </c>
      <c r="AH176">
        <v>6597.4822211619994</v>
      </c>
      <c r="AI176">
        <v>63398.308671832085</v>
      </c>
      <c r="AJ176">
        <v>6694.9579373888109</v>
      </c>
      <c r="AK176">
        <v>1089.5691997669055</v>
      </c>
      <c r="AL176">
        <v>6.4079712160150111</v>
      </c>
      <c r="AM176">
        <v>60.975751507331374</v>
      </c>
      <c r="AN176">
        <v>56.767690774446223</v>
      </c>
      <c r="AO176">
        <v>11.058980295939326</v>
      </c>
      <c r="AP176">
        <v>6244.385796416339</v>
      </c>
      <c r="AQ176">
        <v>60005.239076105725</v>
      </c>
      <c r="AR176">
        <v>6336.6446226620619</v>
      </c>
      <c r="AS176">
        <v>1049.4020160138912</v>
      </c>
      <c r="AT176">
        <v>6.2338770636591923</v>
      </c>
      <c r="AU176">
        <v>243.67431134460077</v>
      </c>
      <c r="AV176">
        <v>226.85785099061866</v>
      </c>
      <c r="AW176">
        <v>44.194443536353809</v>
      </c>
      <c r="AX176">
        <v>6132.6964362120161</v>
      </c>
      <c r="AY176">
        <v>27143.43356161983</v>
      </c>
      <c r="AZ176">
        <v>3975.7387625506417</v>
      </c>
      <c r="BA176">
        <v>931.5913517336337</v>
      </c>
      <c r="BB176">
        <v>5.9573209937797715</v>
      </c>
      <c r="BC176">
        <v>338.61520882570284</v>
      </c>
      <c r="BD176">
        <v>7407.73274983192</v>
      </c>
      <c r="BE176">
        <v>800.4309504610037</v>
      </c>
      <c r="BF176">
        <v>5391.767802030764</v>
      </c>
      <c r="BG176">
        <v>15848.434888921389</v>
      </c>
      <c r="BH176">
        <v>2606.734376223535</v>
      </c>
      <c r="BI176">
        <v>827.15378646640806</v>
      </c>
      <c r="BJ176">
        <v>5.5146540531809984</v>
      </c>
      <c r="BK176">
        <v>1205.9064148692603</v>
      </c>
      <c r="BL176">
        <v>11927.212284292011</v>
      </c>
      <c r="BM176">
        <v>1617.9453781822779</v>
      </c>
    </row>
    <row r="177" spans="1:65">
      <c r="A177">
        <f t="shared" si="2"/>
        <v>2171</v>
      </c>
      <c r="B177" s="1">
        <f>economy!Z217</f>
        <v>4281.2057601687156</v>
      </c>
      <c r="C177" s="1">
        <f>economy!AA217</f>
        <v>577.24661065180987</v>
      </c>
      <c r="D177" s="1">
        <f>economy!AB217</f>
        <v>61.293665981921578</v>
      </c>
      <c r="E177" s="1">
        <f>temperature!G327</f>
        <v>710.09134717758207</v>
      </c>
      <c r="F177" s="8">
        <f>temperature!I327</f>
        <v>4.9545469757002385</v>
      </c>
      <c r="G177">
        <f>economy!BE217</f>
        <v>3186.5066692125311</v>
      </c>
      <c r="H177">
        <f>economy!BF217</f>
        <v>19458.734734283877</v>
      </c>
      <c r="I177">
        <f>economy!BG217</f>
        <v>3811.5563084906166</v>
      </c>
      <c r="J177">
        <v>6874.7028398671309</v>
      </c>
      <c r="K177">
        <v>66490.111936001995</v>
      </c>
      <c r="L177">
        <v>7006.1542613595284</v>
      </c>
      <c r="M177">
        <v>1132.3633775727053</v>
      </c>
      <c r="N177">
        <v>6.5998658158159325</v>
      </c>
      <c r="O177">
        <v>0</v>
      </c>
      <c r="P177">
        <v>0</v>
      </c>
      <c r="Q177">
        <v>0</v>
      </c>
      <c r="R177">
        <v>6528.9268346150475</v>
      </c>
      <c r="S177">
        <v>63145.867705634148</v>
      </c>
      <c r="T177">
        <v>6653.7666614593045</v>
      </c>
      <c r="U177">
        <v>1092.3597279705277</v>
      </c>
      <c r="V177">
        <v>6.4321162888355561</v>
      </c>
      <c r="W177">
        <v>61.261959681852559</v>
      </c>
      <c r="X177">
        <v>57.177889839590804</v>
      </c>
      <c r="Y177">
        <v>11.116953591059938</v>
      </c>
      <c r="Z177">
        <v>6179.4994835611296</v>
      </c>
      <c r="AA177">
        <v>59766.308724754774</v>
      </c>
      <c r="AB177">
        <v>6297.6578979678352</v>
      </c>
      <c r="AC177">
        <v>1051.9366283745383</v>
      </c>
      <c r="AD177">
        <v>6.2567123884918541</v>
      </c>
      <c r="AE177">
        <v>244.81807052092225</v>
      </c>
      <c r="AF177">
        <v>228.49710878434993</v>
      </c>
      <c r="AG177">
        <v>44.426119278399895</v>
      </c>
      <c r="AH177">
        <v>6528.9268352411491</v>
      </c>
      <c r="AI177">
        <v>63145.867702867559</v>
      </c>
      <c r="AJ177">
        <v>6653.7666616552633</v>
      </c>
      <c r="AK177">
        <v>1092.3773127501101</v>
      </c>
      <c r="AL177">
        <v>6.4322375325137742</v>
      </c>
      <c r="AM177">
        <v>61.261959687235539</v>
      </c>
      <c r="AN177">
        <v>57.17788983730037</v>
      </c>
      <c r="AO177">
        <v>11.11695359135979</v>
      </c>
      <c r="AP177">
        <v>6179.4994859332583</v>
      </c>
      <c r="AQ177">
        <v>59766.308716526102</v>
      </c>
      <c r="AR177">
        <v>6297.6578987627108</v>
      </c>
      <c r="AS177">
        <v>1052.0509616925719</v>
      </c>
      <c r="AT177">
        <v>6.2575215332465675</v>
      </c>
      <c r="AU177">
        <v>244.81807060703312</v>
      </c>
      <c r="AV177">
        <v>228.49710875558617</v>
      </c>
      <c r="AW177">
        <v>44.426119283535414</v>
      </c>
      <c r="AX177">
        <v>6054.6170803439654</v>
      </c>
      <c r="AY177">
        <v>26642.172941783876</v>
      </c>
      <c r="AZ177">
        <v>3909.3254409809442</v>
      </c>
      <c r="BA177">
        <v>931.45186682273493</v>
      </c>
      <c r="BB177">
        <v>5.9709497665105697</v>
      </c>
      <c r="BC177">
        <v>352.22102099297433</v>
      </c>
      <c r="BD177">
        <v>7603.0188685580088</v>
      </c>
      <c r="BE177">
        <v>825.90706586584804</v>
      </c>
      <c r="BF177">
        <v>5311.601058513329</v>
      </c>
      <c r="BG177">
        <v>15494.721766348992</v>
      </c>
      <c r="BH177">
        <v>2551.285299122022</v>
      </c>
      <c r="BI177">
        <v>826.41635312578228</v>
      </c>
      <c r="BJ177">
        <v>5.5233281336439388</v>
      </c>
      <c r="BK177">
        <v>1248.8196910024544</v>
      </c>
      <c r="BL177">
        <v>12143.569299985627</v>
      </c>
      <c r="BM177">
        <v>1654.059975253864</v>
      </c>
    </row>
    <row r="178" spans="1:65">
      <c r="A178">
        <f t="shared" si="2"/>
        <v>2172</v>
      </c>
      <c r="B178" s="1">
        <f>economy!Z218</f>
        <v>4204.4911827623018</v>
      </c>
      <c r="C178" s="1">
        <f>economy!AA218</f>
        <v>574.66287875368869</v>
      </c>
      <c r="D178" s="1">
        <f>economy!AB218</f>
        <v>60.873283856393897</v>
      </c>
      <c r="E178" s="1">
        <f>temperature!G328</f>
        <v>708.18659498330567</v>
      </c>
      <c r="F178" s="8">
        <f>temperature!I328</f>
        <v>4.9564730572896858</v>
      </c>
      <c r="G178">
        <f>economy!BE218</f>
        <v>3280.5626188584529</v>
      </c>
      <c r="H178">
        <f>economy!BF218</f>
        <v>19590.255704043517</v>
      </c>
      <c r="I178">
        <f>economy!BG218</f>
        <v>3829.0140857961806</v>
      </c>
      <c r="J178">
        <v>6802.9451790810899</v>
      </c>
      <c r="K178">
        <v>66220.550153625809</v>
      </c>
      <c r="L178">
        <v>6962.6777893204371</v>
      </c>
      <c r="M178">
        <v>1135.2830913041912</v>
      </c>
      <c r="N178">
        <v>6.624464361964848</v>
      </c>
      <c r="O178">
        <v>0</v>
      </c>
      <c r="P178">
        <v>0</v>
      </c>
      <c r="Q178">
        <v>0</v>
      </c>
      <c r="R178">
        <v>6460.7783592241522</v>
      </c>
      <c r="S178">
        <v>62889.864035893734</v>
      </c>
      <c r="T178">
        <v>6612.4769196774296</v>
      </c>
      <c r="U178">
        <v>1095.1246183637145</v>
      </c>
      <c r="V178">
        <v>6.4561440089335047</v>
      </c>
      <c r="W178">
        <v>61.546630735381463</v>
      </c>
      <c r="X178">
        <v>57.586912455493376</v>
      </c>
      <c r="Y178">
        <v>11.174642342440404</v>
      </c>
      <c r="Z178">
        <v>6114.9983060000304</v>
      </c>
      <c r="AA178">
        <v>59524.006339188847</v>
      </c>
      <c r="AB178">
        <v>6258.5779779762906</v>
      </c>
      <c r="AC178">
        <v>1054.5450507848741</v>
      </c>
      <c r="AD178">
        <v>6.2801298882036258</v>
      </c>
      <c r="AE178">
        <v>245.95568704880793</v>
      </c>
      <c r="AF178">
        <v>230.13166517229524</v>
      </c>
      <c r="AG178">
        <v>44.656657916994227</v>
      </c>
      <c r="AH178">
        <v>6460.7783597918487</v>
      </c>
      <c r="AI178">
        <v>62889.864033374492</v>
      </c>
      <c r="AJ178">
        <v>6612.4769198557851</v>
      </c>
      <c r="AK178">
        <v>1095.142148161035</v>
      </c>
      <c r="AL178">
        <v>6.4562645288872966</v>
      </c>
      <c r="AM178">
        <v>61.54663074033693</v>
      </c>
      <c r="AN178">
        <v>57.586912453384116</v>
      </c>
      <c r="AO178">
        <v>11.174642342716455</v>
      </c>
      <c r="AP178">
        <v>6114.9983081508844</v>
      </c>
      <c r="AQ178">
        <v>59524.006331695826</v>
      </c>
      <c r="AR178">
        <v>6258.5779786997628</v>
      </c>
      <c r="AS178">
        <v>1054.6590220653952</v>
      </c>
      <c r="AT178">
        <v>6.2809342566338957</v>
      </c>
      <c r="AU178">
        <v>245.95568712807966</v>
      </c>
      <c r="AV178">
        <v>230.13166514580635</v>
      </c>
      <c r="AW178">
        <v>44.656657921722214</v>
      </c>
      <c r="AX178">
        <v>5977.0388747156212</v>
      </c>
      <c r="AY178">
        <v>26145.509078624495</v>
      </c>
      <c r="AZ178">
        <v>3843.3579183080265</v>
      </c>
      <c r="BA178">
        <v>931.26329592105662</v>
      </c>
      <c r="BB178">
        <v>5.9842439311019149</v>
      </c>
      <c r="BC178">
        <v>366.28739105516752</v>
      </c>
      <c r="BD178">
        <v>7800.339770821829</v>
      </c>
      <c r="BE178">
        <v>851.85152936118311</v>
      </c>
      <c r="BF178">
        <v>5232.0711937780607</v>
      </c>
      <c r="BG178">
        <v>15147.268756875363</v>
      </c>
      <c r="BH178">
        <v>2496.6427383094574</v>
      </c>
      <c r="BI178">
        <v>825.64927464937102</v>
      </c>
      <c r="BJ178">
        <v>5.5317023203957554</v>
      </c>
      <c r="BK178">
        <v>1292.9080915299053</v>
      </c>
      <c r="BL178">
        <v>12360.613435311378</v>
      </c>
      <c r="BM178">
        <v>1690.380296587316</v>
      </c>
    </row>
    <row r="179" spans="1:65">
      <c r="A179">
        <f t="shared" si="2"/>
        <v>2173</v>
      </c>
      <c r="B179" s="1">
        <f>economy!Z219</f>
        <v>4128.6069227412445</v>
      </c>
      <c r="C179" s="1">
        <f>economy!AA219</f>
        <v>572.06776412933311</v>
      </c>
      <c r="D179" s="1">
        <f>economy!AB219</f>
        <v>60.455699259618548</v>
      </c>
      <c r="E179" s="1">
        <f>temperature!G329</f>
        <v>706.31452287011643</v>
      </c>
      <c r="F179" s="8">
        <f>temperature!I329</f>
        <v>4.9580331864217539</v>
      </c>
      <c r="G179">
        <f>economy!BE219</f>
        <v>3376.4114210533189</v>
      </c>
      <c r="H179">
        <f>economy!BF219</f>
        <v>19721.836658622786</v>
      </c>
      <c r="I179">
        <f>economy!BG219</f>
        <v>3846.532634357015</v>
      </c>
      <c r="J179">
        <v>6731.6214634418293</v>
      </c>
      <c r="K179">
        <v>65947.339587511931</v>
      </c>
      <c r="L179">
        <v>6919.1067523968122</v>
      </c>
      <c r="M179">
        <v>1138.1572469823077</v>
      </c>
      <c r="N179">
        <v>6.6488173744690338</v>
      </c>
      <c r="O179">
        <v>0</v>
      </c>
      <c r="P179">
        <v>0</v>
      </c>
      <c r="Q179">
        <v>0</v>
      </c>
      <c r="R179">
        <v>6393.0420029024153</v>
      </c>
      <c r="S179">
        <v>62630.395104813564</v>
      </c>
      <c r="T179">
        <v>6571.0973693300284</v>
      </c>
      <c r="U179">
        <v>1097.8463098686834</v>
      </c>
      <c r="V179">
        <v>6.4799331868414605</v>
      </c>
      <c r="W179">
        <v>61.829759958485411</v>
      </c>
      <c r="X179">
        <v>57.99473321849748</v>
      </c>
      <c r="Y179">
        <v>11.232045169584216</v>
      </c>
      <c r="Z179">
        <v>6050.8871909557674</v>
      </c>
      <c r="AA179">
        <v>59278.424152673651</v>
      </c>
      <c r="AB179">
        <v>6219.4130559673231</v>
      </c>
      <c r="AC179">
        <v>1057.1126584794197</v>
      </c>
      <c r="AD179">
        <v>6.3033162705796055</v>
      </c>
      <c r="AE179">
        <v>247.08714203799795</v>
      </c>
      <c r="AF179">
        <v>231.76141865639349</v>
      </c>
      <c r="AG179">
        <v>44.886053931049858</v>
      </c>
      <c r="AH179">
        <v>6393.0420034171566</v>
      </c>
      <c r="AI179">
        <v>62630.395102519557</v>
      </c>
      <c r="AJ179">
        <v>6571.0973694923559</v>
      </c>
      <c r="AK179">
        <v>1097.8637852038983</v>
      </c>
      <c r="AL179">
        <v>6.4800529936766171</v>
      </c>
      <c r="AM179">
        <v>61.829759963047266</v>
      </c>
      <c r="AN179">
        <v>57.994733216555055</v>
      </c>
      <c r="AO179">
        <v>11.232045169838365</v>
      </c>
      <c r="AP179">
        <v>6050.8871929059724</v>
      </c>
      <c r="AQ179">
        <v>59278.42414585052</v>
      </c>
      <c r="AR179">
        <v>6219.4130566257973</v>
      </c>
      <c r="AS179">
        <v>1057.2262711728577</v>
      </c>
      <c r="AT179">
        <v>6.3041159315995472</v>
      </c>
      <c r="AU179">
        <v>247.08714211097328</v>
      </c>
      <c r="AV179">
        <v>231.76141863200007</v>
      </c>
      <c r="AW179">
        <v>44.886053935402607</v>
      </c>
      <c r="AX179">
        <v>5899.9687948693845</v>
      </c>
      <c r="AY179">
        <v>25653.590746528713</v>
      </c>
      <c r="AZ179">
        <v>3777.8550993973836</v>
      </c>
      <c r="BA179">
        <v>931.02663278781267</v>
      </c>
      <c r="BB179">
        <v>5.9972061263996643</v>
      </c>
      <c r="BC179">
        <v>380.82638579546949</v>
      </c>
      <c r="BD179">
        <v>7999.6276371378708</v>
      </c>
      <c r="BE179">
        <v>878.26021465320287</v>
      </c>
      <c r="BF179">
        <v>5153.1863040555772</v>
      </c>
      <c r="BG179">
        <v>14804.918171028865</v>
      </c>
      <c r="BH179">
        <v>2442.8122824738498</v>
      </c>
      <c r="BI179">
        <v>824.85353446077852</v>
      </c>
      <c r="BJ179">
        <v>5.5397805126279289</v>
      </c>
      <c r="BK179">
        <v>1338.1914168800079</v>
      </c>
      <c r="BL179">
        <v>12576.440614237417</v>
      </c>
      <c r="BM179">
        <v>1726.896372259959</v>
      </c>
    </row>
    <row r="180" spans="1:65">
      <c r="A180">
        <f t="shared" si="2"/>
        <v>2174</v>
      </c>
      <c r="B180" s="1">
        <f>economy!Z220</f>
        <v>4053.5812119971274</v>
      </c>
      <c r="C180" s="1">
        <f>economy!AA220</f>
        <v>569.46043282220114</v>
      </c>
      <c r="D180" s="1">
        <f>economy!AB220</f>
        <v>60.040679725279347</v>
      </c>
      <c r="E180" s="1">
        <f>temperature!G330</f>
        <v>704.4736122777631</v>
      </c>
      <c r="F180" s="8">
        <f>temperature!I330</f>
        <v>4.9592447200722871</v>
      </c>
      <c r="G180">
        <f>economy!BE220</f>
        <v>3474.078792193372</v>
      </c>
      <c r="H180">
        <f>economy!BF220</f>
        <v>19853.432990975271</v>
      </c>
      <c r="I180">
        <f>economy!BG220</f>
        <v>3864.099467128297</v>
      </c>
      <c r="J180">
        <v>6660.7369241531569</v>
      </c>
      <c r="K180">
        <v>65670.582092332028</v>
      </c>
      <c r="L180">
        <v>6875.4501042011143</v>
      </c>
      <c r="M180">
        <v>1140.9859377606567</v>
      </c>
      <c r="N180">
        <v>6.6729257552643491</v>
      </c>
      <c r="O180">
        <v>0</v>
      </c>
      <c r="P180">
        <v>0</v>
      </c>
      <c r="Q180">
        <v>0</v>
      </c>
      <c r="R180">
        <v>6325.7227337402082</v>
      </c>
      <c r="S180">
        <v>62367.557644093409</v>
      </c>
      <c r="T180">
        <v>6529.6365136907607</v>
      </c>
      <c r="U180">
        <v>1100.5248901347736</v>
      </c>
      <c r="V180">
        <v>6.5034846382021305</v>
      </c>
      <c r="W180">
        <v>62.111342934158905</v>
      </c>
      <c r="X180">
        <v>58.401327238169991</v>
      </c>
      <c r="Y180">
        <v>11.289160748321557</v>
      </c>
      <c r="Z180">
        <v>5987.1708406262878</v>
      </c>
      <c r="AA180">
        <v>59029.653719837224</v>
      </c>
      <c r="AB180">
        <v>6180.1711801200154</v>
      </c>
      <c r="AC180">
        <v>1059.6395335438426</v>
      </c>
      <c r="AD180">
        <v>6.3262722621140739</v>
      </c>
      <c r="AE180">
        <v>248.21241783701763</v>
      </c>
      <c r="AF180">
        <v>233.3862697682589</v>
      </c>
      <c r="AG180">
        <v>45.114302028851903</v>
      </c>
      <c r="AH180">
        <v>6325.7227342069255</v>
      </c>
      <c r="AI180">
        <v>62367.557642004525</v>
      </c>
      <c r="AJ180">
        <v>6529.6365138385072</v>
      </c>
      <c r="AK180">
        <v>1100.5423115213171</v>
      </c>
      <c r="AL180">
        <v>6.5036037423803235</v>
      </c>
      <c r="AM180">
        <v>62.111342938358376</v>
      </c>
      <c r="AN180">
        <v>58.401327236381235</v>
      </c>
      <c r="AO180">
        <v>11.289160748555528</v>
      </c>
      <c r="AP180">
        <v>5987.1708423945538</v>
      </c>
      <c r="AQ180">
        <v>59029.653713624219</v>
      </c>
      <c r="AR180">
        <v>6180.1711807193269</v>
      </c>
      <c r="AS180">
        <v>1059.7527910556619</v>
      </c>
      <c r="AT180">
        <v>6.3270672837411324</v>
      </c>
      <c r="AU180">
        <v>248.21241790419637</v>
      </c>
      <c r="AV180">
        <v>233.38626974579537</v>
      </c>
      <c r="AW180">
        <v>45.114302032859172</v>
      </c>
      <c r="AX180">
        <v>5823.4135369895548</v>
      </c>
      <c r="AY180">
        <v>25166.558118192166</v>
      </c>
      <c r="AZ180">
        <v>3712.8352336930548</v>
      </c>
      <c r="BA180">
        <v>930.74287539005991</v>
      </c>
      <c r="BB180">
        <v>6.0098390542008007</v>
      </c>
      <c r="BC180">
        <v>395.85025700390827</v>
      </c>
      <c r="BD180">
        <v>8200.8135166606226</v>
      </c>
      <c r="BE180">
        <v>905.12855768435554</v>
      </c>
      <c r="BF180">
        <v>5074.9531508159889</v>
      </c>
      <c r="BG180">
        <v>14471.000873096938</v>
      </c>
      <c r="BH180">
        <v>2389.7933288928466</v>
      </c>
      <c r="BI180">
        <v>824.02994040650606</v>
      </c>
      <c r="BJ180">
        <v>5.5475666087414899</v>
      </c>
      <c r="BK180">
        <v>1384.6842745176775</v>
      </c>
      <c r="BL180">
        <v>12796.588816673258</v>
      </c>
      <c r="BM180">
        <v>1763.585022407811</v>
      </c>
    </row>
    <row r="181" spans="1:65">
      <c r="A181">
        <f t="shared" si="2"/>
        <v>2175</v>
      </c>
      <c r="B181" s="1">
        <f>economy!Z221</f>
        <v>3979.4117889871413</v>
      </c>
      <c r="C181" s="1">
        <f>economy!AA221</f>
        <v>566.84019096412828</v>
      </c>
      <c r="D181" s="1">
        <f>economy!AB221</f>
        <v>59.628017492911091</v>
      </c>
      <c r="E181" s="1">
        <f>temperature!G331</f>
        <v>702.66249620259953</v>
      </c>
      <c r="F181" s="8">
        <f>temperature!I331</f>
        <v>4.9601241733667285</v>
      </c>
      <c r="G181">
        <f>economy!BE221</f>
        <v>3573.5460241371347</v>
      </c>
      <c r="H181">
        <f>economy!BF221</f>
        <v>19985.002995503895</v>
      </c>
      <c r="I181">
        <f>economy!BG221</f>
        <v>3881.7029970474609</v>
      </c>
      <c r="J181">
        <v>6590.2965439446398</v>
      </c>
      <c r="K181">
        <v>65390.378751844655</v>
      </c>
      <c r="L181">
        <v>6831.7166369656197</v>
      </c>
      <c r="M181">
        <v>1143.7692654767393</v>
      </c>
      <c r="N181">
        <v>6.6967904313831657</v>
      </c>
      <c r="O181">
        <v>0</v>
      </c>
      <c r="P181">
        <v>0</v>
      </c>
      <c r="Q181">
        <v>0</v>
      </c>
      <c r="R181">
        <v>6258.8252838511444</v>
      </c>
      <c r="S181">
        <v>62101.447653294534</v>
      </c>
      <c r="T181">
        <v>6488.1027027700411</v>
      </c>
      <c r="U181">
        <v>1103.1604550702045</v>
      </c>
      <c r="V181">
        <v>6.5267992046621606</v>
      </c>
      <c r="W181">
        <v>62.391375528145822</v>
      </c>
      <c r="X181">
        <v>58.806670138817246</v>
      </c>
      <c r="Y181">
        <v>11.345987810072472</v>
      </c>
      <c r="Z181">
        <v>5923.8537338623137</v>
      </c>
      <c r="AA181">
        <v>58777.785902353535</v>
      </c>
      <c r="AB181">
        <v>6140.8602535528589</v>
      </c>
      <c r="AC181">
        <v>1062.1257658932072</v>
      </c>
      <c r="AD181">
        <v>6.3489986161743559</v>
      </c>
      <c r="AE181">
        <v>249.33149792433159</v>
      </c>
      <c r="AF181">
        <v>235.00612109653287</v>
      </c>
      <c r="AG181">
        <v>45.341397140836747</v>
      </c>
      <c r="AH181">
        <v>6258.825284274315</v>
      </c>
      <c r="AI181">
        <v>62101.447651392446</v>
      </c>
      <c r="AJ181">
        <v>6488.1027029045108</v>
      </c>
      <c r="AK181">
        <v>1103.1778230148989</v>
      </c>
      <c r="AL181">
        <v>6.5269176165018106</v>
      </c>
      <c r="AM181">
        <v>62.391375532011715</v>
      </c>
      <c r="AN181">
        <v>58.806670137170045</v>
      </c>
      <c r="AO181">
        <v>11.345987810287875</v>
      </c>
      <c r="AP181">
        <v>5923.8537354656055</v>
      </c>
      <c r="AQ181">
        <v>58777.78589669615</v>
      </c>
      <c r="AR181">
        <v>6140.8602540983202</v>
      </c>
      <c r="AS181">
        <v>1062.2386715846524</v>
      </c>
      <c r="AT181">
        <v>6.3497890655329297</v>
      </c>
      <c r="AU181">
        <v>249.33149798617364</v>
      </c>
      <c r="AV181">
        <v>235.00612107584666</v>
      </c>
      <c r="AW181">
        <v>45.341397144525935</v>
      </c>
      <c r="AX181">
        <v>5747.3795223457028</v>
      </c>
      <c r="AY181">
        <v>24684.542857897013</v>
      </c>
      <c r="AZ181">
        <v>3648.3159085013767</v>
      </c>
      <c r="BA181">
        <v>930.41302490812711</v>
      </c>
      <c r="BB181">
        <v>6.0221454768755764</v>
      </c>
      <c r="BC181">
        <v>411.37143944727461</v>
      </c>
      <c r="BD181">
        <v>8403.827445554587</v>
      </c>
      <c r="BE181">
        <v>932.45156207155378</v>
      </c>
      <c r="BF181">
        <v>4997.3809953758227</v>
      </c>
      <c r="BG181">
        <v>14135.496549444082</v>
      </c>
      <c r="BH181">
        <v>2337.5999361389854</v>
      </c>
      <c r="BI181">
        <v>823.17976355006988</v>
      </c>
      <c r="BJ181">
        <v>5.55506459514599</v>
      </c>
      <c r="BK181">
        <v>1432.4161995370725</v>
      </c>
      <c r="BL181">
        <v>13003.567968882151</v>
      </c>
      <c r="BM181">
        <v>1800.4626603144782</v>
      </c>
    </row>
    <row r="182" spans="1:65">
      <c r="A182">
        <f t="shared" si="2"/>
        <v>2176</v>
      </c>
      <c r="B182" s="1">
        <f>economy!Z222</f>
        <v>3906.109639045922</v>
      </c>
      <c r="C182" s="1">
        <f>economy!AA222</f>
        <v>564.20647241636118</v>
      </c>
      <c r="D182" s="1">
        <f>economy!AB222</f>
        <v>59.217527442797355</v>
      </c>
      <c r="E182" s="1">
        <f>temperature!G332</f>
        <v>700.87992092885884</v>
      </c>
      <c r="F182" s="8">
        <f>temperature!I332</f>
        <v>4.9606872700586413</v>
      </c>
      <c r="G182">
        <f>economy!BE222</f>
        <v>3674.8146786752545</v>
      </c>
      <c r="H182">
        <f>economy!BF222</f>
        <v>20116.507674111184</v>
      </c>
      <c r="I182">
        <f>economy!BG222</f>
        <v>3899.3324782254681</v>
      </c>
      <c r="J182">
        <v>6520.3050618248826</v>
      </c>
      <c r="K182">
        <v>65106.829853979973</v>
      </c>
      <c r="L182">
        <v>6787.9149825846152</v>
      </c>
      <c r="M182">
        <v>1146.5073404636089</v>
      </c>
      <c r="N182">
        <v>6.7204123540183689</v>
      </c>
      <c r="O182">
        <v>0</v>
      </c>
      <c r="P182">
        <v>0</v>
      </c>
      <c r="Q182">
        <v>0</v>
      </c>
      <c r="R182">
        <v>6192.3541538863055</v>
      </c>
      <c r="S182">
        <v>61832.160376177751</v>
      </c>
      <c r="T182">
        <v>6446.5041343047942</v>
      </c>
      <c r="U182">
        <v>1105.7531086629845</v>
      </c>
      <c r="V182">
        <v>6.5498777529418142</v>
      </c>
      <c r="W182">
        <v>62.669853885086269</v>
      </c>
      <c r="X182">
        <v>59.210738058309587</v>
      </c>
      <c r="Y182">
        <v>11.40252514141714</v>
      </c>
      <c r="Z182">
        <v>5860.9401304399626</v>
      </c>
      <c r="AA182">
        <v>58522.910846546583</v>
      </c>
      <c r="AB182">
        <v>6101.4880352605651</v>
      </c>
      <c r="AC182">
        <v>1064.5714531022375</v>
      </c>
      <c r="AD182">
        <v>6.3714961120790727</v>
      </c>
      <c r="AE182">
        <v>250.44436689294398</v>
      </c>
      <c r="AF182">
        <v>236.62087728218748</v>
      </c>
      <c r="AG182">
        <v>45.567334417874413</v>
      </c>
      <c r="AH182">
        <v>6192.3541542699959</v>
      </c>
      <c r="AI182">
        <v>61832.160374445804</v>
      </c>
      <c r="AJ182">
        <v>6446.5041344271804</v>
      </c>
      <c r="AK182">
        <v>1105.7704236661461</v>
      </c>
      <c r="AL182">
        <v>6.5499954826190168</v>
      </c>
      <c r="AM182">
        <v>62.669853888645051</v>
      </c>
      <c r="AN182">
        <v>59.210738056792707</v>
      </c>
      <c r="AO182">
        <v>11.40252514161544</v>
      </c>
      <c r="AP182">
        <v>5860.9401318936607</v>
      </c>
      <c r="AQ182">
        <v>58522.910841395154</v>
      </c>
      <c r="AR182">
        <v>6101.48803575701</v>
      </c>
      <c r="AS182">
        <v>1064.684010291058</v>
      </c>
      <c r="AT182">
        <v>6.3722820554046242</v>
      </c>
      <c r="AU182">
        <v>250.44436694987294</v>
      </c>
      <c r="AV182">
        <v>236.62087726313806</v>
      </c>
      <c r="AW182">
        <v>45.567334421270758</v>
      </c>
      <c r="AX182">
        <v>5671.8729017314654</v>
      </c>
      <c r="AY182">
        <v>24207.668227580838</v>
      </c>
      <c r="AZ182">
        <v>3584.3140432544965</v>
      </c>
      <c r="BA182">
        <v>930.03808476552217</v>
      </c>
      <c r="BB182">
        <v>6.0341282149877919</v>
      </c>
      <c r="BC182">
        <v>427.40254859635411</v>
      </c>
      <c r="BD182">
        <v>8608.5985647141533</v>
      </c>
      <c r="BE182">
        <v>960.22380546089028</v>
      </c>
      <c r="BF182">
        <v>4920.47039578559</v>
      </c>
      <c r="BG182">
        <v>13829.019638868051</v>
      </c>
      <c r="BH182">
        <v>2286.2000773754435</v>
      </c>
      <c r="BI182">
        <v>822.3028399118075</v>
      </c>
      <c r="BJ182">
        <v>5.5622782694009842</v>
      </c>
      <c r="BK182">
        <v>1481.3693566075299</v>
      </c>
      <c r="BL182">
        <v>13252.960093773769</v>
      </c>
      <c r="BM182">
        <v>1837.4242987582045</v>
      </c>
    </row>
    <row r="183" spans="1:65">
      <c r="A183">
        <f t="shared" si="2"/>
        <v>2177</v>
      </c>
      <c r="B183" s="1">
        <f>economy!Z223</f>
        <v>3833.6783921106471</v>
      </c>
      <c r="C183" s="1">
        <f>economy!AA223</f>
        <v>561.55882734780334</v>
      </c>
      <c r="D183" s="1">
        <f>economy!AB223</f>
        <v>58.809045174877447</v>
      </c>
      <c r="E183" s="1">
        <f>temperature!G333</f>
        <v>699.12472613578939</v>
      </c>
      <c r="F183" s="8">
        <f>temperature!I333</f>
        <v>4.9609489872169501</v>
      </c>
      <c r="G183">
        <f>economy!BE223</f>
        <v>3777.8745295714984</v>
      </c>
      <c r="H183">
        <f>economy!BF223</f>
        <v>20247.910554133243</v>
      </c>
      <c r="I183">
        <f>economy!BG223</f>
        <v>3916.9779501265816</v>
      </c>
      <c r="J183">
        <v>6450.7669778094451</v>
      </c>
      <c r="K183">
        <v>64820.034866979215</v>
      </c>
      <c r="L183">
        <v>6744.0536136823266</v>
      </c>
      <c r="M183">
        <v>1149.2002813619433</v>
      </c>
      <c r="N183">
        <v>6.7437924976103947</v>
      </c>
      <c r="O183">
        <v>0</v>
      </c>
      <c r="P183">
        <v>0</v>
      </c>
      <c r="Q183">
        <v>0</v>
      </c>
      <c r="R183">
        <v>6126.3136175243499</v>
      </c>
      <c r="S183">
        <v>61559.790278042659</v>
      </c>
      <c r="T183">
        <v>6404.8488547727029</v>
      </c>
      <c r="U183">
        <v>1108.3029628022255</v>
      </c>
      <c r="V183">
        <v>6.5727211739267055</v>
      </c>
      <c r="W183">
        <v>62.946774424643152</v>
      </c>
      <c r="X183">
        <v>59.613507646706935</v>
      </c>
      <c r="Y183">
        <v>11.45877158364773</v>
      </c>
      <c r="Z183">
        <v>5798.4340753105098</v>
      </c>
      <c r="AA183">
        <v>58265.117961942538</v>
      </c>
      <c r="AB183">
        <v>6062.0621410739905</v>
      </c>
      <c r="AC183">
        <v>1066.976700235967</v>
      </c>
      <c r="AD183">
        <v>6.3937655541973779</v>
      </c>
      <c r="AE183">
        <v>251.55101043491993</v>
      </c>
      <c r="AF183">
        <v>238.23044501303249</v>
      </c>
      <c r="AG183">
        <v>45.792109229478008</v>
      </c>
      <c r="AH183">
        <v>6126.3136178722389</v>
      </c>
      <c r="AI183">
        <v>61559.790276465596</v>
      </c>
      <c r="AJ183">
        <v>6404.8488548840878</v>
      </c>
      <c r="AK183">
        <v>1108.3202253577688</v>
      </c>
      <c r="AL183">
        <v>6.5728382314762186</v>
      </c>
      <c r="AM183">
        <v>62.946774427919166</v>
      </c>
      <c r="AN183">
        <v>59.613507645310115</v>
      </c>
      <c r="AO183">
        <v>11.458771583830289</v>
      </c>
      <c r="AP183">
        <v>5798.4340766285613</v>
      </c>
      <c r="AQ183">
        <v>58265.117957251838</v>
      </c>
      <c r="AR183">
        <v>6062.0621415258238</v>
      </c>
      <c r="AS183">
        <v>1067.0889121971263</v>
      </c>
      <c r="AT183">
        <v>6.3945470568409961</v>
      </c>
      <c r="AU183">
        <v>251.55101048732584</v>
      </c>
      <c r="AV183">
        <v>238.23044499549079</v>
      </c>
      <c r="AW183">
        <v>45.792109232604702</v>
      </c>
      <c r="AX183">
        <v>5596.899559895799</v>
      </c>
      <c r="AY183">
        <v>23736.049204803836</v>
      </c>
      <c r="AZ183">
        <v>3520.845884758206</v>
      </c>
      <c r="BA183">
        <v>929.61905968437713</v>
      </c>
      <c r="BB183">
        <v>6.0457901449153777</v>
      </c>
      <c r="BC183">
        <v>443.956378103426</v>
      </c>
      <c r="BD183">
        <v>8815.0552364303876</v>
      </c>
      <c r="BE183">
        <v>988.43944677630134</v>
      </c>
      <c r="BF183">
        <v>4844.246820455448</v>
      </c>
      <c r="BG183">
        <v>13455.328129650088</v>
      </c>
      <c r="BH183">
        <v>2235.6974352689008</v>
      </c>
      <c r="BI183">
        <v>821.40334771518474</v>
      </c>
      <c r="BJ183">
        <v>5.5692120777993841</v>
      </c>
      <c r="BK183">
        <v>1531.6758885331064</v>
      </c>
      <c r="BL183">
        <v>13362.858965466659</v>
      </c>
      <c r="BM183">
        <v>1874.7469535958051</v>
      </c>
    </row>
    <row r="184" spans="1:65">
      <c r="A184">
        <f t="shared" si="2"/>
        <v>2178</v>
      </c>
      <c r="B184" s="1">
        <f>economy!Z224</f>
        <v>3762.1242950334349</v>
      </c>
      <c r="C184" s="1">
        <f>economy!AA224</f>
        <v>558.89691169245623</v>
      </c>
      <c r="D184" s="1">
        <f>economy!AB224</f>
        <v>58.402425225270278</v>
      </c>
      <c r="E184" s="1">
        <f>temperature!G334</f>
        <v>697.39582929095491</v>
      </c>
      <c r="F184" s="8">
        <f>temperature!I334</f>
        <v>4.960923595203429</v>
      </c>
      <c r="G184">
        <f>economy!BE224</f>
        <v>3882.7198065813141</v>
      </c>
      <c r="H184">
        <f>economy!BF224</f>
        <v>20379.177517715387</v>
      </c>
      <c r="I184">
        <f>economy!BG224</f>
        <v>3934.6301847376276</v>
      </c>
      <c r="J184">
        <v>6381.6865576215032</v>
      </c>
      <c r="K184">
        <v>64530.092416574073</v>
      </c>
      <c r="L184">
        <v>6700.1408447058957</v>
      </c>
      <c r="M184">
        <v>1151.8482149326273</v>
      </c>
      <c r="N184">
        <v>6.7669318589568466</v>
      </c>
      <c r="O184">
        <v>0</v>
      </c>
      <c r="P184">
        <v>0</v>
      </c>
      <c r="Q184">
        <v>0</v>
      </c>
      <c r="R184">
        <v>6060.7077259357584</v>
      </c>
      <c r="S184">
        <v>61284.431024055011</v>
      </c>
      <c r="T184">
        <v>6363.1447604301547</v>
      </c>
      <c r="U184">
        <v>1110.810137099945</v>
      </c>
      <c r="V184">
        <v>6.5953303817811939</v>
      </c>
      <c r="W184">
        <v>63.222133837611501</v>
      </c>
      <c r="X184">
        <v>60.014956064693116</v>
      </c>
      <c r="Y184">
        <v>11.514726032303559</v>
      </c>
      <c r="Z184">
        <v>5736.3394028257253</v>
      </c>
      <c r="AA184">
        <v>58004.495900757029</v>
      </c>
      <c r="AB184">
        <v>6022.5900446425831</v>
      </c>
      <c r="AC184">
        <v>1069.3416196808616</v>
      </c>
      <c r="AD184">
        <v>6.4158077710688159</v>
      </c>
      <c r="AE184">
        <v>252.65141532583789</v>
      </c>
      <c r="AF184">
        <v>239.83473301745863</v>
      </c>
      <c r="AG184">
        <v>46.01571716194568</v>
      </c>
      <c r="AH184">
        <v>6060.7077262511839</v>
      </c>
      <c r="AI184">
        <v>61284.431022619036</v>
      </c>
      <c r="AJ184">
        <v>6363.1447605315316</v>
      </c>
      <c r="AK184">
        <v>1110.8273476954837</v>
      </c>
      <c r="AL184">
        <v>6.595446777097477</v>
      </c>
      <c r="AM184">
        <v>63.222133840627237</v>
      </c>
      <c r="AN184">
        <v>60.014956063406864</v>
      </c>
      <c r="AO184">
        <v>11.51472603247162</v>
      </c>
      <c r="AP184">
        <v>5736.3394040207831</v>
      </c>
      <c r="AQ184">
        <v>58004.495896485962</v>
      </c>
      <c r="AR184">
        <v>6022.5900450538056</v>
      </c>
      <c r="AS184">
        <v>1069.4534896472269</v>
      </c>
      <c r="AT184">
        <v>6.4165848975021973</v>
      </c>
      <c r="AU184">
        <v>252.65141537407976</v>
      </c>
      <c r="AV184">
        <v>239.83473300130532</v>
      </c>
      <c r="AW184">
        <v>46.015717164824146</v>
      </c>
      <c r="AX184">
        <v>5522.465119964002</v>
      </c>
      <c r="AY184">
        <v>23269.792611967358</v>
      </c>
      <c r="AZ184">
        <v>3457.9270034233423</v>
      </c>
      <c r="BA184">
        <v>929.15695476736823</v>
      </c>
      <c r="BB184">
        <v>6.0571341964734238</v>
      </c>
      <c r="BC184">
        <v>461.04589702298586</v>
      </c>
      <c r="BD184">
        <v>9023.125159781006</v>
      </c>
      <c r="BE184">
        <v>1017.0922343349439</v>
      </c>
      <c r="BF184">
        <v>4768.6573247917004</v>
      </c>
      <c r="BG184">
        <v>13324.043150430954</v>
      </c>
      <c r="BH184">
        <v>2185.7741074461078</v>
      </c>
      <c r="BI184">
        <v>820.47177755393795</v>
      </c>
      <c r="BJ184">
        <v>5.5758684721501304</v>
      </c>
      <c r="BK184">
        <v>1582.9767552423357</v>
      </c>
      <c r="BL184">
        <v>13943.991572444091</v>
      </c>
      <c r="BM184">
        <v>1911.4767348634998</v>
      </c>
    </row>
    <row r="185" spans="1:65">
      <c r="A185">
        <f t="shared" si="2"/>
        <v>2179</v>
      </c>
      <c r="B185" s="1">
        <f>economy!Z225</f>
        <v>3691.4513185196456</v>
      </c>
      <c r="C185" s="1">
        <f>economy!AA225</f>
        <v>556.22047742931329</v>
      </c>
      <c r="D185" s="1">
        <f>economy!AB225</f>
        <v>57.997539413637476</v>
      </c>
      <c r="E185" s="1">
        <f>temperature!G335</f>
        <v>695.69221602155403</v>
      </c>
      <c r="F185" s="8">
        <f>temperature!I335</f>
        <v>4.9606246943884216</v>
      </c>
      <c r="G185">
        <f>economy!BE225</f>
        <v>3989.3407759264273</v>
      </c>
      <c r="H185">
        <f>economy!BF225</f>
        <v>20510.276642147721</v>
      </c>
      <c r="I185">
        <f>economy!BG225</f>
        <v>3952.280636694602</v>
      </c>
      <c r="J185">
        <v>6313.0678373636729</v>
      </c>
      <c r="K185">
        <v>64237.100264195404</v>
      </c>
      <c r="L185">
        <v>6656.1848330432304</v>
      </c>
      <c r="M185">
        <v>1154.4512758699284</v>
      </c>
      <c r="N185">
        <v>6.7898314563442286</v>
      </c>
      <c r="O185">
        <v>0</v>
      </c>
      <c r="P185">
        <v>0</v>
      </c>
      <c r="Q185">
        <v>0</v>
      </c>
      <c r="R185">
        <v>5995.5403122196485</v>
      </c>
      <c r="S185">
        <v>61006.175458551392</v>
      </c>
      <c r="T185">
        <v>6321.3995983739333</v>
      </c>
      <c r="U185">
        <v>1113.2747587134413</v>
      </c>
      <c r="V185">
        <v>6.6177063130830129</v>
      </c>
      <c r="W185">
        <v>63.495929082013461</v>
      </c>
      <c r="X185">
        <v>60.415060981821668</v>
      </c>
      <c r="Y185">
        <v>11.570387436689598</v>
      </c>
      <c r="Z185">
        <v>5674.659740937228</v>
      </c>
      <c r="AA185">
        <v>57741.132538307349</v>
      </c>
      <c r="AB185">
        <v>5983.0790784391802</v>
      </c>
      <c r="AC185">
        <v>1071.6663309764863</v>
      </c>
      <c r="AD185">
        <v>6.4376236145434476</v>
      </c>
      <c r="AE185">
        <v>253.74556940918296</v>
      </c>
      <c r="AF185">
        <v>241.43365205742742</v>
      </c>
      <c r="AG185">
        <v>46.238154016436859</v>
      </c>
      <c r="AH185">
        <v>5995.5403125056391</v>
      </c>
      <c r="AI185">
        <v>61006.175457243902</v>
      </c>
      <c r="AJ185">
        <v>6321.399598466196</v>
      </c>
      <c r="AK185">
        <v>1113.2919178303862</v>
      </c>
      <c r="AL185">
        <v>6.6178220559213141</v>
      </c>
      <c r="AM185">
        <v>63.49592908478958</v>
      </c>
      <c r="AN185">
        <v>60.415060980637222</v>
      </c>
      <c r="AO185">
        <v>11.570387436844317</v>
      </c>
      <c r="AP185">
        <v>5674.6597420207609</v>
      </c>
      <c r="AQ185">
        <v>57741.132534418372</v>
      </c>
      <c r="AR185">
        <v>5983.0790788134454</v>
      </c>
      <c r="AS185">
        <v>1071.777862139503</v>
      </c>
      <c r="AT185">
        <v>6.4383964283642685</v>
      </c>
      <c r="AU185">
        <v>253.74556945359137</v>
      </c>
      <c r="AV185">
        <v>241.43365204255278</v>
      </c>
      <c r="AW185">
        <v>46.23815401908675</v>
      </c>
      <c r="AX185">
        <v>5448.5749478457165</v>
      </c>
      <c r="AY185">
        <v>22808.997255789149</v>
      </c>
      <c r="AZ185">
        <v>3395.5722904799418</v>
      </c>
      <c r="BA185">
        <v>928.65277460696427</v>
      </c>
      <c r="BB185">
        <v>6.0681633505418162</v>
      </c>
      <c r="BC185">
        <v>478.68424676894796</v>
      </c>
      <c r="BD185">
        <v>9232.7354843069588</v>
      </c>
      <c r="BE185">
        <v>1046.1755148011596</v>
      </c>
      <c r="BF185">
        <v>4693.8961950177927</v>
      </c>
      <c r="BG185">
        <v>12413.805195956353</v>
      </c>
      <c r="BH185">
        <v>2137.4421854750776</v>
      </c>
      <c r="BI185">
        <v>819.54260361273805</v>
      </c>
      <c r="BJ185">
        <v>5.5822564120537654</v>
      </c>
      <c r="BK185">
        <v>1636.5553980135467</v>
      </c>
      <c r="BL185">
        <v>12915.388832037217</v>
      </c>
      <c r="BM185">
        <v>1950.7245194385428</v>
      </c>
    </row>
    <row r="186" spans="1:65">
      <c r="A186">
        <f t="shared" si="2"/>
        <v>2180</v>
      </c>
      <c r="B186" s="1">
        <f>economy!Z226</f>
        <v>3621.6636569232305</v>
      </c>
      <c r="C186" s="1">
        <f>economy!AA226</f>
        <v>553.52936362966886</v>
      </c>
      <c r="D186" s="1">
        <f>economy!AB226</f>
        <v>57.594275314378301</v>
      </c>
      <c r="E186" s="1">
        <f>temperature!G336</f>
        <v>694.01293257150758</v>
      </c>
      <c r="F186" s="8">
        <f>temperature!I336</f>
        <v>4.9600652491475605</v>
      </c>
      <c r="G186">
        <f>economy!BE226</f>
        <v>4097.728205319946</v>
      </c>
      <c r="H186">
        <f>economy!BF226</f>
        <v>20641.178050656265</v>
      </c>
      <c r="I186">
        <f>economy!BG226</f>
        <v>3969.9213963089046</v>
      </c>
      <c r="J186">
        <v>6244.9146281592002</v>
      </c>
      <c r="K186">
        <v>63941.155286193178</v>
      </c>
      <c r="L186">
        <v>6612.193580164977</v>
      </c>
      <c r="M186">
        <v>1157.0096066153533</v>
      </c>
      <c r="N186">
        <v>6.8124923287013512</v>
      </c>
      <c r="O186">
        <v>0</v>
      </c>
      <c r="P186">
        <v>0</v>
      </c>
      <c r="Q186">
        <v>0</v>
      </c>
      <c r="R186">
        <v>5930.81499581155</v>
      </c>
      <c r="S186">
        <v>60725.115585304498</v>
      </c>
      <c r="T186">
        <v>6279.6209676256867</v>
      </c>
      <c r="U186">
        <v>1115.6969621683165</v>
      </c>
      <c r="V186">
        <v>6.6398499259787425</v>
      </c>
      <c r="W186">
        <v>63.768157379180025</v>
      </c>
      <c r="X186">
        <v>60.813800574583006</v>
      </c>
      <c r="Y186">
        <v>11.62575479937977</v>
      </c>
      <c r="Z186">
        <v>5613.3985153683443</v>
      </c>
      <c r="AA186">
        <v>57475.114954333942</v>
      </c>
      <c r="AB186">
        <v>5943.5364347865043</v>
      </c>
      <c r="AC186">
        <v>1073.9509606477964</v>
      </c>
      <c r="AD186">
        <v>6.4592139589418798</v>
      </c>
      <c r="AE186">
        <v>254.83346158068932</v>
      </c>
      <c r="AF186">
        <v>243.02711492074675</v>
      </c>
      <c r="AG186">
        <v>46.459415806986868</v>
      </c>
      <c r="AH186">
        <v>5930.8149960708533</v>
      </c>
      <c r="AI186">
        <v>60725.115584113977</v>
      </c>
      <c r="AJ186">
        <v>6279.6209677096567</v>
      </c>
      <c r="AK186">
        <v>1115.7140702819743</v>
      </c>
      <c r="AL186">
        <v>6.6399650259562373</v>
      </c>
      <c r="AM186">
        <v>63.768157381735513</v>
      </c>
      <c r="AN186">
        <v>60.813800573492323</v>
      </c>
      <c r="AO186">
        <v>11.6257547995222</v>
      </c>
      <c r="AP186">
        <v>5613.3985163507541</v>
      </c>
      <c r="AQ186">
        <v>57475.114950792915</v>
      </c>
      <c r="AR186">
        <v>5943.5364351271264</v>
      </c>
      <c r="AS186">
        <v>1074.0621561581461</v>
      </c>
      <c r="AT186">
        <v>6.4599825228795309</v>
      </c>
      <c r="AU186">
        <v>254.83346162156874</v>
      </c>
      <c r="AV186">
        <v>243.02711490704974</v>
      </c>
      <c r="AW186">
        <v>46.459415809426368</v>
      </c>
      <c r="AX186">
        <v>5375.2341566271734</v>
      </c>
      <c r="AY186">
        <v>22353.754076524649</v>
      </c>
      <c r="AZ186">
        <v>3333.795956166739</v>
      </c>
      <c r="BA186">
        <v>928.1075224227244</v>
      </c>
      <c r="BB186">
        <v>6.0788806366995933</v>
      </c>
      <c r="BC186">
        <v>496.88473780144449</v>
      </c>
      <c r="BD186">
        <v>9443.8129218968097</v>
      </c>
      <c r="BE186">
        <v>1075.6822429453835</v>
      </c>
      <c r="BF186">
        <v>4619.3534413560192</v>
      </c>
      <c r="BG186">
        <v>14176.398277828233</v>
      </c>
      <c r="BH186">
        <v>2087.4025361730728</v>
      </c>
      <c r="BI186">
        <v>818.50520612503726</v>
      </c>
      <c r="BJ186">
        <v>5.5883632888113794</v>
      </c>
      <c r="BK186">
        <v>1688.0531460655393</v>
      </c>
      <c r="BL186">
        <v>17804.768906842619</v>
      </c>
      <c r="BM186">
        <v>1981.845154233366</v>
      </c>
    </row>
    <row r="187" spans="1:65">
      <c r="A187">
        <f t="shared" si="2"/>
        <v>2181</v>
      </c>
      <c r="B187" s="1">
        <f>economy!Z227</f>
        <v>3552.7644659084895</v>
      </c>
      <c r="C187" s="1">
        <f>economy!AA227</f>
        <v>550.82348821894334</v>
      </c>
      <c r="D187" s="1">
        <f>economy!AB227</f>
        <v>57.192534844567867</v>
      </c>
      <c r="E187" s="1">
        <f>temperature!G337</f>
        <v>692.35708039216593</v>
      </c>
      <c r="F187" s="8">
        <f>temperature!I337</f>
        <v>4.9592576196845135</v>
      </c>
      <c r="G187">
        <f>economy!BE227</f>
        <v>4207.8709481081469</v>
      </c>
      <c r="H187">
        <f>economy!BF227</f>
        <v>20771.853773129336</v>
      </c>
      <c r="I187">
        <f>economy!BG227</f>
        <v>3987.5451454150452</v>
      </c>
      <c r="J187">
        <v>6177.2305207609343</v>
      </c>
      <c r="K187">
        <v>63642.353454058306</v>
      </c>
      <c r="L187">
        <v>6568.1749327901862</v>
      </c>
      <c r="M187">
        <v>1159.5233571722665</v>
      </c>
      <c r="N187">
        <v>6.8349155347739474</v>
      </c>
      <c r="O187">
        <v>0</v>
      </c>
      <c r="P187">
        <v>0</v>
      </c>
      <c r="Q187">
        <v>0</v>
      </c>
      <c r="R187">
        <v>5866.5351868605449</v>
      </c>
      <c r="S187">
        <v>60441.342548739405</v>
      </c>
      <c r="T187">
        <v>6237.8163202390315</v>
      </c>
      <c r="U187">
        <v>1118.0768891822331</v>
      </c>
      <c r="V187">
        <v>6.6617621993597211</v>
      </c>
      <c r="W187">
        <v>64.038816209823977</v>
      </c>
      <c r="X187">
        <v>61.21115352429527</v>
      </c>
      <c r="Y187">
        <v>11.680827175705481</v>
      </c>
      <c r="Z187">
        <v>5552.5589537569749</v>
      </c>
      <c r="AA187">
        <v>57206.529415221994</v>
      </c>
      <c r="AB187">
        <v>5903.9691669049498</v>
      </c>
      <c r="AC187">
        <v>1076.1956420381216</v>
      </c>
      <c r="AD187">
        <v>6.4805797002348502</v>
      </c>
      <c r="AE187">
        <v>255.91508177264652</v>
      </c>
      <c r="AF187">
        <v>244.61503641264289</v>
      </c>
      <c r="AG187">
        <v>46.679498758463424</v>
      </c>
      <c r="AH187">
        <v>5866.5351870956447</v>
      </c>
      <c r="AI187">
        <v>60441.342547655397</v>
      </c>
      <c r="AJ187">
        <v>6237.8163203154536</v>
      </c>
      <c r="AK187">
        <v>1118.0939467618996</v>
      </c>
      <c r="AL187">
        <v>6.6618766659566822</v>
      </c>
      <c r="AM187">
        <v>64.038816212176357</v>
      </c>
      <c r="AN187">
        <v>61.211153523290932</v>
      </c>
      <c r="AO187">
        <v>11.680827175836606</v>
      </c>
      <c r="AP187">
        <v>5552.5589546476949</v>
      </c>
      <c r="AQ187">
        <v>57206.529411997828</v>
      </c>
      <c r="AR187">
        <v>5903.9691672149565</v>
      </c>
      <c r="AS187">
        <v>1076.3065050063649</v>
      </c>
      <c r="AT187">
        <v>6.4813440761565069</v>
      </c>
      <c r="AU187">
        <v>255.91508181027714</v>
      </c>
      <c r="AV187">
        <v>244.61503640003028</v>
      </c>
      <c r="AW187">
        <v>46.679498760709151</v>
      </c>
      <c r="AX187">
        <v>5302.4476109451825</v>
      </c>
      <c r="AY187">
        <v>21904.146305736049</v>
      </c>
      <c r="AZ187">
        <v>3272.6115288902342</v>
      </c>
      <c r="BA187">
        <v>927.5221992273099</v>
      </c>
      <c r="BB187">
        <v>6.0892891308681518</v>
      </c>
      <c r="BC187">
        <v>515.66084603697061</v>
      </c>
      <c r="BD187">
        <v>9656.28385631128</v>
      </c>
      <c r="BE187">
        <v>1105.6049921752885</v>
      </c>
      <c r="BF187">
        <v>4547.0986719994116</v>
      </c>
      <c r="BG187">
        <v>6656.9577874091137</v>
      </c>
      <c r="BH187">
        <v>2046.6728446878906</v>
      </c>
      <c r="BI187">
        <v>817.73916687671112</v>
      </c>
      <c r="BJ187">
        <v>5.5942498798223212</v>
      </c>
      <c r="BK187">
        <v>1752.8494593331982</v>
      </c>
      <c r="BL187">
        <v>4292.7022839040874</v>
      </c>
      <c r="BM187">
        <v>2041.8253338982556</v>
      </c>
    </row>
    <row r="188" spans="1:65">
      <c r="A188">
        <f t="shared" si="2"/>
        <v>2182</v>
      </c>
      <c r="B188" s="1">
        <f>economy!Z228</f>
        <v>3484.7565573163956</v>
      </c>
      <c r="C188" s="1">
        <f>economy!AA228</f>
        <v>548.10284040240163</v>
      </c>
      <c r="D188" s="1">
        <f>economy!AB228</f>
        <v>56.792232961572168</v>
      </c>
      <c r="E188" s="1">
        <f>temperature!G338</f>
        <v>690.72381168012294</v>
      </c>
      <c r="F188" s="8">
        <f>temperature!I338</f>
        <v>4.9582135919455688</v>
      </c>
      <c r="G188">
        <f>economy!BE228</f>
        <v>4319.7572890413257</v>
      </c>
      <c r="H188">
        <f>economy!BF228</f>
        <v>20902.277616255797</v>
      </c>
      <c r="I188">
        <f>economy!BG228</f>
        <v>4005.1451159464459</v>
      </c>
      <c r="J188">
        <v>6110.018890126622</v>
      </c>
      <c r="K188">
        <v>63340.789815626646</v>
      </c>
      <c r="L188">
        <v>6524.1365840751587</v>
      </c>
      <c r="M188">
        <v>1161.9926849213505</v>
      </c>
      <c r="N188">
        <v>6.8571021523200884</v>
      </c>
      <c r="O188">
        <v>0</v>
      </c>
      <c r="P188">
        <v>0</v>
      </c>
      <c r="Q188">
        <v>0</v>
      </c>
      <c r="R188">
        <v>5802.7040905744607</v>
      </c>
      <c r="S188">
        <v>60154.946616083173</v>
      </c>
      <c r="T188">
        <v>6195.9929624285278</v>
      </c>
      <c r="U188">
        <v>1120.4146884894699</v>
      </c>
      <c r="V188">
        <v>6.6834441320579856</v>
      </c>
      <c r="W188">
        <v>64.307903310104351</v>
      </c>
      <c r="X188">
        <v>61.607099014827206</v>
      </c>
      <c r="Y188">
        <v>11.735603673230594</v>
      </c>
      <c r="Z188">
        <v>5492.1440897682432</v>
      </c>
      <c r="AA188">
        <v>56935.461357106411</v>
      </c>
      <c r="AB188">
        <v>5864.3841899811914</v>
      </c>
      <c r="AC188">
        <v>1078.4005151429196</v>
      </c>
      <c r="AD188">
        <v>6.5017217552420128</v>
      </c>
      <c r="AE188">
        <v>256.99042093817161</v>
      </c>
      <c r="AF188">
        <v>246.19733334665946</v>
      </c>
      <c r="AG188">
        <v>46.89839930446805</v>
      </c>
      <c r="AH188">
        <v>5802.7040907876153</v>
      </c>
      <c r="AI188">
        <v>60154.946615096174</v>
      </c>
      <c r="AJ188">
        <v>6195.9929624980823</v>
      </c>
      <c r="AK188">
        <v>1120.4316959985226</v>
      </c>
      <c r="AL188">
        <v>6.6835579746189975</v>
      </c>
      <c r="AM188">
        <v>64.307903312269758</v>
      </c>
      <c r="AN188">
        <v>61.607099013902392</v>
      </c>
      <c r="AO188">
        <v>11.735603673351308</v>
      </c>
      <c r="AP188">
        <v>5492.1440905758263</v>
      </c>
      <c r="AQ188">
        <v>56935.461354170751</v>
      </c>
      <c r="AR188">
        <v>5864.3841902633239</v>
      </c>
      <c r="AS188">
        <v>1078.511048640125</v>
      </c>
      <c r="AT188">
        <v>6.5024820041590177</v>
      </c>
      <c r="AU188">
        <v>256.99042097281142</v>
      </c>
      <c r="AV188">
        <v>246.19733333504553</v>
      </c>
      <c r="AW188">
        <v>46.898399306535467</v>
      </c>
      <c r="AX188">
        <v>5230.2199313402225</v>
      </c>
      <c r="AY188">
        <v>21460.249632438332</v>
      </c>
      <c r="AZ188">
        <v>3212.0318553394504</v>
      </c>
      <c r="BA188">
        <v>926.89780302170891</v>
      </c>
      <c r="BB188">
        <v>6.099391952965366</v>
      </c>
      <c r="BC188">
        <v>535.02620897515828</v>
      </c>
      <c r="BD188">
        <v>9870.0744505852399</v>
      </c>
      <c r="BE188">
        <v>1135.9359657994598</v>
      </c>
      <c r="BF188">
        <v>4470.1023538319523</v>
      </c>
      <c r="BG188">
        <v>32264.309411800612</v>
      </c>
      <c r="BH188">
        <v>1977.6531625678481</v>
      </c>
      <c r="BI188">
        <v>815.92668110038937</v>
      </c>
      <c r="BJ188">
        <v>5.5997211562415021</v>
      </c>
      <c r="BK188">
        <v>1774.1450175246234</v>
      </c>
      <c r="BL188">
        <v>23350.488599641045</v>
      </c>
      <c r="BM188">
        <v>1997.9429901457474</v>
      </c>
    </row>
    <row r="189" spans="1:65">
      <c r="A189">
        <f t="shared" si="2"/>
        <v>2183</v>
      </c>
      <c r="B189" s="1">
        <f>economy!Z229</f>
        <v>3417.6420515341538</v>
      </c>
      <c r="C189" s="1">
        <f>economy!AA229</f>
        <v>545.36747370669616</v>
      </c>
      <c r="D189" s="1">
        <f>economy!AB229</f>
        <v>56.393296463386029</v>
      </c>
      <c r="E189" s="1">
        <f>temperature!G339</f>
        <v>689.11232576167401</v>
      </c>
      <c r="F189" s="8">
        <f>temperature!I339</f>
        <v>4.956944405864478</v>
      </c>
      <c r="G189">
        <f>economy!BE229</f>
        <v>4433.3741907839476</v>
      </c>
      <c r="H189">
        <f>economy!BF229</f>
        <v>21032.425042552706</v>
      </c>
      <c r="I189">
        <f>economy!BG229</f>
        <v>4022.7150511345571</v>
      </c>
      <c r="J189">
        <v>6043.2828999590138</v>
      </c>
      <c r="K189">
        <v>63036.558477253384</v>
      </c>
      <c r="L189">
        <v>6480.086074824786</v>
      </c>
      <c r="M189">
        <v>1164.4177544369804</v>
      </c>
      <c r="N189">
        <v>6.8790532773259265</v>
      </c>
      <c r="O189">
        <v>0</v>
      </c>
      <c r="P189">
        <v>0</v>
      </c>
      <c r="Q189">
        <v>0</v>
      </c>
      <c r="R189">
        <v>5739.3247115315799</v>
      </c>
      <c r="S189">
        <v>59866.017160435884</v>
      </c>
      <c r="T189">
        <v>6154.1580557201551</v>
      </c>
      <c r="U189">
        <v>1122.7105156663574</v>
      </c>
      <c r="V189">
        <v>6.7048967420618606</v>
      </c>
      <c r="W189">
        <v>64.575416667686341</v>
      </c>
      <c r="X189">
        <v>62.00161673015765</v>
      </c>
      <c r="Y189">
        <v>11.790083451213134</v>
      </c>
      <c r="Z189">
        <v>5432.1567671754256</v>
      </c>
      <c r="AA189">
        <v>56661.995369848679</v>
      </c>
      <c r="AB189">
        <v>5824.7882822570309</v>
      </c>
      <c r="AC189">
        <v>1080.5657264443616</v>
      </c>
      <c r="AD189">
        <v>6.5226410608495682</v>
      </c>
      <c r="AE189">
        <v>258.05947103546407</v>
      </c>
      <c r="AF189">
        <v>247.77392453490506</v>
      </c>
      <c r="AG189">
        <v>47.116114085185259</v>
      </c>
      <c r="AH189">
        <v>5739.3247117248375</v>
      </c>
      <c r="AI189">
        <v>59866.017159537216</v>
      </c>
      <c r="AJ189">
        <v>6154.1580557834577</v>
      </c>
      <c r="AK189">
        <v>1122.7274735623466</v>
      </c>
      <c r="AL189">
        <v>6.7050099697970715</v>
      </c>
      <c r="AM189">
        <v>64.57541666967964</v>
      </c>
      <c r="AN189">
        <v>62.001616729306072</v>
      </c>
      <c r="AO189">
        <v>11.790083451324261</v>
      </c>
      <c r="AP189">
        <v>5432.1567679076288</v>
      </c>
      <c r="AQ189">
        <v>56661.995367175754</v>
      </c>
      <c r="AR189">
        <v>5824.7882825138058</v>
      </c>
      <c r="AS189">
        <v>1080.6759335027195</v>
      </c>
      <c r="AT189">
        <v>6.5233972429240996</v>
      </c>
      <c r="AU189">
        <v>258.05947106735067</v>
      </c>
      <c r="AV189">
        <v>247.77392452421088</v>
      </c>
      <c r="AW189">
        <v>47.116114087088434</v>
      </c>
      <c r="AX189">
        <v>5158.5554985864046</v>
      </c>
      <c r="AY189">
        <v>21022.132375915426</v>
      </c>
      <c r="AZ189">
        <v>3152.0691015465063</v>
      </c>
      <c r="BA189">
        <v>926.23532802017269</v>
      </c>
      <c r="BB189">
        <v>6.1091922645726795</v>
      </c>
      <c r="BC189">
        <v>554.99462153671175</v>
      </c>
      <c r="BD189">
        <v>10085.110751315982</v>
      </c>
      <c r="BE189">
        <v>1166.6670089879904</v>
      </c>
      <c r="BF189">
        <v>4413.670882347943</v>
      </c>
      <c r="BG189">
        <v>609.24446661733612</v>
      </c>
      <c r="BH189">
        <v>2013.2231338847791</v>
      </c>
      <c r="BI189">
        <v>817.7698616653621</v>
      </c>
      <c r="BJ189">
        <v>5.6054945564363106</v>
      </c>
      <c r="BK189">
        <v>1944.5132575629748</v>
      </c>
      <c r="BL189">
        <v>21632.010660510739</v>
      </c>
      <c r="BM189">
        <v>2323.9844221220947</v>
      </c>
    </row>
    <row r="190" spans="1:65">
      <c r="A190">
        <f t="shared" si="2"/>
        <v>2184</v>
      </c>
      <c r="B190" s="1">
        <f>economy!Z230</f>
        <v>3351.4225967276252</v>
      </c>
      <c r="C190" s="1">
        <f>economy!AA230</f>
        <v>542.61749959171937</v>
      </c>
      <c r="D190" s="1">
        <f>economy!AB230</f>
        <v>55.995662884916065</v>
      </c>
      <c r="E190" s="1">
        <f>temperature!G340</f>
        <v>687.52186593232886</v>
      </c>
      <c r="F190" s="8">
        <f>temperature!I340</f>
        <v>4.9554607820821968</v>
      </c>
      <c r="G190">
        <f>economy!BE230</f>
        <v>4548.707742092698</v>
      </c>
      <c r="H190">
        <f>economy!BF230</f>
        <v>21162.273057768096</v>
      </c>
      <c r="I190">
        <f>economy!BG230</f>
        <v>4040.2491692188969</v>
      </c>
      <c r="J190">
        <v>5977.0255072093842</v>
      </c>
      <c r="K190">
        <v>62729.75258694074</v>
      </c>
      <c r="L190">
        <v>6436.0307947257006</v>
      </c>
      <c r="M190">
        <v>1166.7987373045944</v>
      </c>
      <c r="N190">
        <v>6.9007700232413711</v>
      </c>
      <c r="O190">
        <v>0</v>
      </c>
      <c r="P190">
        <v>0</v>
      </c>
      <c r="Q190">
        <v>0</v>
      </c>
      <c r="R190">
        <v>5676.3998579576855</v>
      </c>
      <c r="S190">
        <v>59574.642644746738</v>
      </c>
      <c r="T190">
        <v>6112.3186181224219</v>
      </c>
      <c r="U190">
        <v>1124.9645329576576</v>
      </c>
      <c r="V190">
        <v>6.7261210657508039</v>
      </c>
      <c r="W190">
        <v>64.841354517797527</v>
      </c>
      <c r="X190">
        <v>62.394686851777358</v>
      </c>
      <c r="Y190">
        <v>11.844265720054826</v>
      </c>
      <c r="Z190">
        <v>5372.5996439080991</v>
      </c>
      <c r="AA190">
        <v>56386.21518187075</v>
      </c>
      <c r="AB190">
        <v>5785.1880861378713</v>
      </c>
      <c r="AC190">
        <v>1082.6914287468207</v>
      </c>
      <c r="AD190">
        <v>6.5433385732464036</v>
      </c>
      <c r="AE190">
        <v>259.12222501204485</v>
      </c>
      <c r="AF190">
        <v>249.34473077767063</v>
      </c>
      <c r="AG190">
        <v>47.332639945182493</v>
      </c>
      <c r="AH190">
        <v>5676.3998581329033</v>
      </c>
      <c r="AI190">
        <v>59574.642643928506</v>
      </c>
      <c r="AJ190">
        <v>6112.318618180032</v>
      </c>
      <c r="AK190">
        <v>1124.9814416923946</v>
      </c>
      <c r="AL190">
        <v>6.726233687737202</v>
      </c>
      <c r="AM190">
        <v>64.841354519632404</v>
      </c>
      <c r="AN190">
        <v>62.394686850993224</v>
      </c>
      <c r="AO190">
        <v>11.844265720157122</v>
      </c>
      <c r="AP190">
        <v>5372.5996445719529</v>
      </c>
      <c r="AQ190">
        <v>56386.215179437058</v>
      </c>
      <c r="AR190">
        <v>5785.1880863715551</v>
      </c>
      <c r="AS190">
        <v>1082.8013123602427</v>
      </c>
      <c r="AT190">
        <v>6.5440907477984078</v>
      </c>
      <c r="AU190">
        <v>259.12222504139675</v>
      </c>
      <c r="AV190">
        <v>249.34473076782342</v>
      </c>
      <c r="AW190">
        <v>47.332639946934506</v>
      </c>
      <c r="AX190">
        <v>5087.4584579955444</v>
      </c>
      <c r="AY190">
        <v>20589.855665929455</v>
      </c>
      <c r="AZ190">
        <v>3092.7347548716689</v>
      </c>
      <c r="BA190">
        <v>925.53576390512933</v>
      </c>
      <c r="BB190">
        <v>6.1186932666171705</v>
      </c>
      <c r="BC190">
        <v>575.58003160566284</v>
      </c>
      <c r="BD190">
        <v>10301.318790909121</v>
      </c>
      <c r="BE190">
        <v>1197.7896213832821</v>
      </c>
      <c r="BF190">
        <v>4294.8548745212966</v>
      </c>
      <c r="BG190">
        <v>558.08626499320326</v>
      </c>
      <c r="BH190">
        <v>1693.2967648111751</v>
      </c>
      <c r="BI190">
        <v>815.03275264192621</v>
      </c>
      <c r="BJ190">
        <v>5.6106770014110614</v>
      </c>
      <c r="BK190">
        <v>1834.1499898089849</v>
      </c>
      <c r="BL190">
        <v>21747.369463614101</v>
      </c>
      <c r="BM190">
        <v>1648.250806915825</v>
      </c>
    </row>
    <row r="191" spans="1:65">
      <c r="A191">
        <f t="shared" si="2"/>
        <v>2185</v>
      </c>
      <c r="B191" s="1">
        <f>economy!Z231</f>
        <v>3286.0992718580815</v>
      </c>
      <c r="C191" s="1">
        <f>economy!AA231</f>
        <v>539.85308158987959</v>
      </c>
      <c r="D191" s="1">
        <f>economy!AB231</f>
        <v>55.599279483663089</v>
      </c>
      <c r="E191" s="1">
        <f>temperature!G341</f>
        <v>685.95171668675198</v>
      </c>
      <c r="F191" s="8">
        <f>temperature!I341</f>
        <v>4.9537729472687788</v>
      </c>
      <c r="G191">
        <f>economy!BE231</f>
        <v>4665.7429064661246</v>
      </c>
      <c r="H191">
        <f>economy!BF231</f>
        <v>21291.800106156825</v>
      </c>
      <c r="I191">
        <f>economy!BG231</f>
        <v>4057.7421295505605</v>
      </c>
      <c r="J191">
        <v>5911.2494665431268</v>
      </c>
      <c r="K191">
        <v>62420.464318402788</v>
      </c>
      <c r="L191">
        <v>6391.9779836006965</v>
      </c>
      <c r="M191">
        <v>1169.1358119391257</v>
      </c>
      <c r="N191">
        <v>6.9222535202352518</v>
      </c>
      <c r="O191">
        <v>0</v>
      </c>
      <c r="P191">
        <v>0</v>
      </c>
      <c r="Q191">
        <v>0</v>
      </c>
      <c r="R191">
        <v>5613.9321459670427</v>
      </c>
      <c r="S191">
        <v>59280.910606680554</v>
      </c>
      <c r="T191">
        <v>6070.4815253176594</v>
      </c>
      <c r="U191">
        <v>1127.1769091039603</v>
      </c>
      <c r="V191">
        <v>6.7471181571491172</v>
      </c>
      <c r="W191">
        <v>65.105715339283549</v>
      </c>
      <c r="X191">
        <v>62.786290055939205</v>
      </c>
      <c r="Y191">
        <v>11.898149740739351</v>
      </c>
      <c r="Z191">
        <v>5313.4751960661315</v>
      </c>
      <c r="AA191">
        <v>56108.203645831396</v>
      </c>
      <c r="AB191">
        <v>5745.590109320221</v>
      </c>
      <c r="AC191">
        <v>1084.7777810133234</v>
      </c>
      <c r="AD191">
        <v>6.5638152671783816</v>
      </c>
      <c r="AE191">
        <v>260.17867678899398</v>
      </c>
      <c r="AF191">
        <v>250.90967485244005</v>
      </c>
      <c r="AG191">
        <v>47.547973931165458</v>
      </c>
      <c r="AH191">
        <v>5613.9321461259051</v>
      </c>
      <c r="AI191">
        <v>59280.910605935554</v>
      </c>
      <c r="AJ191">
        <v>6070.4815253700872</v>
      </c>
      <c r="AK191">
        <v>1127.1937691236035</v>
      </c>
      <c r="AL191">
        <v>6.7472301823318412</v>
      </c>
      <c r="AM191">
        <v>65.105715340972552</v>
      </c>
      <c r="AN191">
        <v>62.786290055217215</v>
      </c>
      <c r="AO191">
        <v>11.898149740833519</v>
      </c>
      <c r="AP191">
        <v>5313.4751966680124</v>
      </c>
      <c r="AQ191">
        <v>56108.203643615547</v>
      </c>
      <c r="AR191">
        <v>5745.5901095328936</v>
      </c>
      <c r="AS191">
        <v>1084.8873441380315</v>
      </c>
      <c r="AT191">
        <v>6.5645634926927467</v>
      </c>
      <c r="AU191">
        <v>260.17867681601263</v>
      </c>
      <c r="AV191">
        <v>250.90967484337287</v>
      </c>
      <c r="AW191">
        <v>47.547973932778326</v>
      </c>
      <c r="AX191">
        <v>5016.9327236938043</v>
      </c>
      <c r="AY191">
        <v>20163.473627181636</v>
      </c>
      <c r="AZ191">
        <v>3034.0396269016524</v>
      </c>
      <c r="BA191">
        <v>924.80009511246271</v>
      </c>
      <c r="BB191">
        <v>6.1278981970705626</v>
      </c>
      <c r="BC191">
        <v>596.79653527206733</v>
      </c>
      <c r="BD191">
        <v>10518.624685439467</v>
      </c>
      <c r="BE191">
        <v>1229.2949703263689</v>
      </c>
      <c r="BF191">
        <v>4293.8643957747972</v>
      </c>
      <c r="BG191">
        <v>554.77898755758383</v>
      </c>
      <c r="BH191">
        <v>2347.0433803351739</v>
      </c>
      <c r="BI191">
        <v>812.39378116898115</v>
      </c>
      <c r="BJ191">
        <v>5.6153047364890405</v>
      </c>
      <c r="BK191">
        <v>1950.1463681914172</v>
      </c>
      <c r="BL191">
        <v>21863.761728657191</v>
      </c>
      <c r="BM191">
        <v>3316.6059437610566</v>
      </c>
    </row>
    <row r="192" spans="1:65">
      <c r="A192">
        <f t="shared" si="2"/>
        <v>2186</v>
      </c>
      <c r="B192" s="1">
        <f>economy!Z232</f>
        <v>3221.672669110103</v>
      </c>
      <c r="C192" s="1">
        <f>economy!AA232</f>
        <v>537.07442993254517</v>
      </c>
      <c r="D192" s="1">
        <f>economy!AB232</f>
        <v>55.20410230852179</v>
      </c>
      <c r="E192" s="1">
        <f>temperature!G342</f>
        <v>684.40120120018446</v>
      </c>
      <c r="F192" s="8">
        <f>temperature!I342</f>
        <v>4.9518906581403437</v>
      </c>
      <c r="G192">
        <f>economy!BE232</f>
        <v>4784.4636909477504</v>
      </c>
      <c r="H192">
        <f>economy!BF232</f>
        <v>21420.985973142535</v>
      </c>
      <c r="I192">
        <f>economy!BG232</f>
        <v>4075.1890009690278</v>
      </c>
      <c r="J192">
        <v>5845.9573347662708</v>
      </c>
      <c r="K192">
        <v>62108.784856051992</v>
      </c>
      <c r="L192">
        <v>6347.9347326837214</v>
      </c>
      <c r="M192">
        <v>1171.429163404568</v>
      </c>
      <c r="N192">
        <v>6.9435049144695657</v>
      </c>
      <c r="O192">
        <v>0</v>
      </c>
      <c r="P192">
        <v>0</v>
      </c>
      <c r="Q192">
        <v>0</v>
      </c>
      <c r="R192">
        <v>5551.9240037662576</v>
      </c>
      <c r="S192">
        <v>58984.907644359198</v>
      </c>
      <c r="T192">
        <v>6028.6535118729316</v>
      </c>
      <c r="U192">
        <v>1129.3478191701579</v>
      </c>
      <c r="V192">
        <v>6.7678890871981476</v>
      </c>
      <c r="W192">
        <v>65.368497850664596</v>
      </c>
      <c r="X192">
        <v>63.176407510762466</v>
      </c>
      <c r="Y192">
        <v>11.951734824259555</v>
      </c>
      <c r="Z192">
        <v>5254.7857218985491</v>
      </c>
      <c r="AA192">
        <v>55828.042725130821</v>
      </c>
      <c r="AB192">
        <v>5706.0007259378108</v>
      </c>
      <c r="AC192">
        <v>1086.8249482030315</v>
      </c>
      <c r="AD192">
        <v>6.584072135220449</v>
      </c>
      <c r="AE192">
        <v>261.22882124519191</v>
      </c>
      <c r="AF192">
        <v>252.46868150231802</v>
      </c>
      <c r="AG192">
        <v>47.762113289689076</v>
      </c>
      <c r="AH192">
        <v>5551.924003910287</v>
      </c>
      <c r="AI192">
        <v>58984.907643680919</v>
      </c>
      <c r="AJ192">
        <v>6028.6535119206455</v>
      </c>
      <c r="AK192">
        <v>1129.3646309152987</v>
      </c>
      <c r="AL192">
        <v>6.7680005243918195</v>
      </c>
      <c r="AM192">
        <v>65.368497852219321</v>
      </c>
      <c r="AN192">
        <v>63.176407510097654</v>
      </c>
      <c r="AO192">
        <v>11.951734824346241</v>
      </c>
      <c r="AP192">
        <v>5254.7857224442396</v>
      </c>
      <c r="AQ192">
        <v>55828.042723113358</v>
      </c>
      <c r="AR192">
        <v>5706.000726131364</v>
      </c>
      <c r="AS192">
        <v>1086.9341937581305</v>
      </c>
      <c r="AT192">
        <v>6.5848164693544033</v>
      </c>
      <c r="AU192">
        <v>261.22882127006255</v>
      </c>
      <c r="AV192">
        <v>252.46868149396914</v>
      </c>
      <c r="AW192">
        <v>47.762113291173797</v>
      </c>
      <c r="AX192">
        <v>4946.9819828675763</v>
      </c>
      <c r="AY192">
        <v>19743.033571305419</v>
      </c>
      <c r="AZ192">
        <v>2975.9938572294941</v>
      </c>
      <c r="BA192">
        <v>924.02930014711569</v>
      </c>
      <c r="BB192">
        <v>6.1368103286670772</v>
      </c>
      <c r="BC192">
        <v>618.65837176705736</v>
      </c>
      <c r="BD192">
        <v>10736.954731732216</v>
      </c>
      <c r="BE192">
        <v>1261.1739046409537</v>
      </c>
      <c r="BF192">
        <v>4203.5552882516904</v>
      </c>
      <c r="BG192">
        <v>551.50186024919788</v>
      </c>
      <c r="BH192">
        <v>877.67083992169296</v>
      </c>
      <c r="BI192">
        <v>809.97302868554129</v>
      </c>
      <c r="BJ192">
        <v>5.619436293605057</v>
      </c>
      <c r="BK192">
        <v>1999.5265456773432</v>
      </c>
      <c r="BL192">
        <v>21981.067653167003</v>
      </c>
      <c r="BM192">
        <v>514.95918798842217</v>
      </c>
    </row>
    <row r="193" spans="1:65">
      <c r="A193">
        <f t="shared" si="2"/>
        <v>2187</v>
      </c>
      <c r="B193" s="1">
        <f>economy!Z233</f>
        <v>3158.1428713104215</v>
      </c>
      <c r="C193" s="1">
        <f>economy!AA233</f>
        <v>534.28179662595142</v>
      </c>
      <c r="D193" s="1">
        <f>economy!AB233</f>
        <v>54.810095345705044</v>
      </c>
      <c r="E193" s="1">
        <f>temperature!G343</f>
        <v>682.86967902873357</v>
      </c>
      <c r="F193" s="8">
        <f>temperature!I343</f>
        <v>4.9498232242547422</v>
      </c>
      <c r="G193">
        <f>economy!BE233</f>
        <v>4904.8530608077426</v>
      </c>
      <c r="H193">
        <f>economy!BF233</f>
        <v>21549.811694896773</v>
      </c>
      <c r="I193">
        <f>economy!BG233</f>
        <v>4092.5852323315135</v>
      </c>
      <c r="J193">
        <v>5781.1514752115572</v>
      </c>
      <c r="K193">
        <v>61794.804380890229</v>
      </c>
      <c r="L193">
        <v>6303.907985914595</v>
      </c>
      <c r="M193">
        <v>1173.6789832347381</v>
      </c>
      <c r="N193">
        <v>6.9645253673923895</v>
      </c>
      <c r="O193">
        <v>0</v>
      </c>
      <c r="P193">
        <v>0</v>
      </c>
      <c r="Q193">
        <v>0</v>
      </c>
      <c r="R193">
        <v>5490.3776758197537</v>
      </c>
      <c r="S193">
        <v>58686.719402962612</v>
      </c>
      <c r="T193">
        <v>5986.8411724695998</v>
      </c>
      <c r="U193">
        <v>1131.4774443750634</v>
      </c>
      <c r="V193">
        <v>6.7884349430466022</v>
      </c>
      <c r="W193">
        <v>65.629701006195148</v>
      </c>
      <c r="X193">
        <v>63.565020873195905</v>
      </c>
      <c r="Y193">
        <v>12.005020331034759</v>
      </c>
      <c r="Z193">
        <v>5196.533345746092</v>
      </c>
      <c r="AA193">
        <v>55545.813481228601</v>
      </c>
      <c r="AB193">
        <v>5666.426177725355</v>
      </c>
      <c r="AC193">
        <v>1088.8331011098037</v>
      </c>
      <c r="AD193">
        <v>6.6041101870662153</v>
      </c>
      <c r="AE193">
        <v>262.27265420157187</v>
      </c>
      <c r="AF193">
        <v>254.02167742389429</v>
      </c>
      <c r="AG193">
        <v>47.975055464828671</v>
      </c>
      <c r="AH193">
        <v>5490.3776759503353</v>
      </c>
      <c r="AI193">
        <v>58686.71940234505</v>
      </c>
      <c r="AJ193">
        <v>5986.8411725130209</v>
      </c>
      <c r="AK193">
        <v>1131.4942082808088</v>
      </c>
      <c r="AL193">
        <v>6.7885458009366868</v>
      </c>
      <c r="AM193">
        <v>65.629701007626267</v>
      </c>
      <c r="AN193">
        <v>63.565020872583744</v>
      </c>
      <c r="AO193">
        <v>12.005020331114556</v>
      </c>
      <c r="AP193">
        <v>5196.5333462408362</v>
      </c>
      <c r="AQ193">
        <v>55545.813479391771</v>
      </c>
      <c r="AR193">
        <v>5666.4261779015014</v>
      </c>
      <c r="AS193">
        <v>1088.942031977846</v>
      </c>
      <c r="AT193">
        <v>6.6048506866569276</v>
      </c>
      <c r="AU193">
        <v>262.27265422446521</v>
      </c>
      <c r="AV193">
        <v>254.0216774162069</v>
      </c>
      <c r="AW193">
        <v>47.975055466195442</v>
      </c>
      <c r="AX193">
        <v>4877.6096999785004</v>
      </c>
      <c r="AY193">
        <v>19328.576188844567</v>
      </c>
      <c r="AZ193">
        <v>2918.6069181096382</v>
      </c>
      <c r="BA193">
        <v>923.2243509294658</v>
      </c>
      <c r="BB193">
        <v>6.1454329666420247</v>
      </c>
      <c r="BC193">
        <v>641.17991809035493</v>
      </c>
      <c r="BD193">
        <v>10956.235496786614</v>
      </c>
      <c r="BE193">
        <v>1293.4169689515459</v>
      </c>
      <c r="BF193">
        <v>4138.1087302616461</v>
      </c>
      <c r="BG193">
        <v>548.25134250194162</v>
      </c>
      <c r="BH193">
        <v>3802.4649170935722</v>
      </c>
      <c r="BI193">
        <v>807.42653197041568</v>
      </c>
      <c r="BJ193">
        <v>5.6230616056593181</v>
      </c>
      <c r="BK193">
        <v>2052.687860039362</v>
      </c>
      <c r="BL193">
        <v>22099.175292437409</v>
      </c>
      <c r="BM193">
        <v>4602.2020388005985</v>
      </c>
    </row>
    <row r="194" spans="1:65">
      <c r="A194">
        <f t="shared" si="2"/>
        <v>2188</v>
      </c>
      <c r="B194" s="1">
        <f>economy!Z234</f>
        <v>3095.5094912915315</v>
      </c>
      <c r="C194" s="1">
        <f>economy!AA234</f>
        <v>531.47547094138713</v>
      </c>
      <c r="D194" s="1">
        <f>economy!AB234</f>
        <v>54.417229736108617</v>
      </c>
      <c r="E194" s="1">
        <f>temperature!G344</f>
        <v>681.35654397481005</v>
      </c>
      <c r="F194" s="8">
        <f>temperature!I344</f>
        <v>4.9475795296554814</v>
      </c>
      <c r="G194">
        <f>economy!BE234</f>
        <v>5026.8930151925188</v>
      </c>
      <c r="H194">
        <f>economy!BF234</f>
        <v>21678.25947438561</v>
      </c>
      <c r="I194">
        <f>economy!BG234</f>
        <v>4109.9266250749361</v>
      </c>
      <c r="J194">
        <v>5716.8340620830777</v>
      </c>
      <c r="K194">
        <v>61478.612057287944</v>
      </c>
      <c r="L194">
        <v>6259.9045412528412</v>
      </c>
      <c r="M194">
        <v>1175.8854692553027</v>
      </c>
      <c r="N194">
        <v>6.9853160550490649</v>
      </c>
      <c r="O194">
        <v>0</v>
      </c>
      <c r="P194">
        <v>0</v>
      </c>
      <c r="Q194">
        <v>0</v>
      </c>
      <c r="R194">
        <v>5429.2952269758998</v>
      </c>
      <c r="S194">
        <v>58386.430562172449</v>
      </c>
      <c r="T194">
        <v>5945.050963151094</v>
      </c>
      <c r="U194">
        <v>1133.5659719222324</v>
      </c>
      <c r="V194">
        <v>6.8087568273586045</v>
      </c>
      <c r="W194">
        <v>65.889323991928094</v>
      </c>
      <c r="X194">
        <v>63.952112285846084</v>
      </c>
      <c r="Y194">
        <v>12.058005670318831</v>
      </c>
      <c r="Z194">
        <v>5138.720021946483</v>
      </c>
      <c r="AA194">
        <v>55261.59606175957</v>
      </c>
      <c r="AB194">
        <v>5626.8725751995198</v>
      </c>
      <c r="AC194">
        <v>1090.8024162019074</v>
      </c>
      <c r="AD194">
        <v>6.6239304488346775</v>
      </c>
      <c r="AE194">
        <v>263.31017240539268</v>
      </c>
      <c r="AF194">
        <v>255.56859125456876</v>
      </c>
      <c r="AG194">
        <v>48.186798095814822</v>
      </c>
      <c r="AH194">
        <v>5429.2952270942915</v>
      </c>
      <c r="AI194">
        <v>58386.430561610163</v>
      </c>
      <c r="AJ194">
        <v>5945.0509631906116</v>
      </c>
      <c r="AK194">
        <v>1133.5826884182866</v>
      </c>
      <c r="AL194">
        <v>6.8088671145027853</v>
      </c>
      <c r="AM194">
        <v>65.889323993245412</v>
      </c>
      <c r="AN194">
        <v>63.952112285282439</v>
      </c>
      <c r="AO194">
        <v>12.058005670392291</v>
      </c>
      <c r="AP194">
        <v>5138.7200223950322</v>
      </c>
      <c r="AQ194">
        <v>55261.596060087199</v>
      </c>
      <c r="AR194">
        <v>5626.8725753598246</v>
      </c>
      <c r="AS194">
        <v>1090.9110352294419</v>
      </c>
      <c r="AT194">
        <v>6.6246671699070392</v>
      </c>
      <c r="AU194">
        <v>263.31017242646578</v>
      </c>
      <c r="AV194">
        <v>255.56859124749042</v>
      </c>
      <c r="AW194">
        <v>48.186798097072987</v>
      </c>
      <c r="AX194">
        <v>4808.8191209421766</v>
      </c>
      <c r="AY194">
        <v>18920.135752551567</v>
      </c>
      <c r="AZ194">
        <v>2861.8876199355154</v>
      </c>
      <c r="BA194">
        <v>922.38621217185755</v>
      </c>
      <c r="BB194">
        <v>6.1537694464928672</v>
      </c>
      <c r="BC194">
        <v>664.37568331663135</v>
      </c>
      <c r="BD194">
        <v>11176.393911770589</v>
      </c>
      <c r="BE194">
        <v>1326.0144184496219</v>
      </c>
      <c r="BF194">
        <v>4073.470240050618</v>
      </c>
      <c r="BG194">
        <v>545.02423326259611</v>
      </c>
      <c r="BH194">
        <v>61.193370796269626</v>
      </c>
      <c r="BI194">
        <v>805.36990596365661</v>
      </c>
      <c r="BJ194">
        <v>5.6262910047861041</v>
      </c>
      <c r="BK194">
        <v>2143.2856258910524</v>
      </c>
      <c r="BL194">
        <v>22217.980137076986</v>
      </c>
      <c r="BM194">
        <v>4221.8201632609653</v>
      </c>
    </row>
    <row r="195" spans="1:65">
      <c r="A195">
        <f t="shared" si="2"/>
        <v>2189</v>
      </c>
      <c r="B195" s="1">
        <f>economy!Z235</f>
        <v>3033.7716730434272</v>
      </c>
      <c r="C195" s="1">
        <f>economy!AA235</f>
        <v>528.65577528687572</v>
      </c>
      <c r="D195" s="1">
        <f>economy!AB235</f>
        <v>54.025483058747163</v>
      </c>
      <c r="E195" s="1">
        <f>temperature!G345</f>
        <v>679.86122210107374</v>
      </c>
      <c r="F195" s="8">
        <f>temperature!I345</f>
        <v>4.9451680534281648</v>
      </c>
      <c r="G195">
        <f>economy!BE235</f>
        <v>5150.5645624388826</v>
      </c>
      <c r="H195">
        <f>economy!BF235</f>
        <v>21806.312603455146</v>
      </c>
      <c r="I195">
        <f>economy!BG235</f>
        <v>4127.209307692252</v>
      </c>
      <c r="J195">
        <v>5653.0070847583074</v>
      </c>
      <c r="K195">
        <v>61160.29602063373</v>
      </c>
      <c r="L195">
        <v>6215.931052010008</v>
      </c>
      <c r="M195">
        <v>1178.0488254071306</v>
      </c>
      <c r="N195">
        <v>7.0058781674112476</v>
      </c>
      <c r="O195">
        <v>0</v>
      </c>
      <c r="P195">
        <v>0</v>
      </c>
      <c r="Q195">
        <v>0</v>
      </c>
      <c r="R195">
        <v>5368.6785465526555</v>
      </c>
      <c r="S195">
        <v>58084.124824443308</v>
      </c>
      <c r="T195">
        <v>5903.2892025881965</v>
      </c>
      <c r="U195">
        <v>1135.613594832045</v>
      </c>
      <c r="V195">
        <v>6.8288558576391285</v>
      </c>
      <c r="W195">
        <v>66.147366221786669</v>
      </c>
      <c r="X195">
        <v>64.337664373675878</v>
      </c>
      <c r="Y195">
        <v>12.110690299599341</v>
      </c>
      <c r="Z195">
        <v>5081.3475387014259</v>
      </c>
      <c r="AA195">
        <v>54975.469689432648</v>
      </c>
      <c r="AB195">
        <v>5587.3458988565126</v>
      </c>
      <c r="AC195">
        <v>1092.7330754629243</v>
      </c>
      <c r="AD195">
        <v>6.643533962393751</v>
      </c>
      <c r="AE195">
        <v>264.34137351453967</v>
      </c>
      <c r="AF195">
        <v>257.10935355935675</v>
      </c>
      <c r="AG195">
        <v>48.397339014631939</v>
      </c>
      <c r="AH195">
        <v>5368.6785466599913</v>
      </c>
      <c r="AI195">
        <v>58084.124823931379</v>
      </c>
      <c r="AJ195">
        <v>5903.2892026241625</v>
      </c>
      <c r="AK195">
        <v>1135.6302643427894</v>
      </c>
      <c r="AL195">
        <v>6.8289655824687054</v>
      </c>
      <c r="AM195">
        <v>66.147366222999253</v>
      </c>
      <c r="AN195">
        <v>64.337664373156898</v>
      </c>
      <c r="AO195">
        <v>12.110690299666961</v>
      </c>
      <c r="AP195">
        <v>5081.3475391080929</v>
      </c>
      <c r="AQ195">
        <v>54975.469687910008</v>
      </c>
      <c r="AR195">
        <v>5587.3458990023983</v>
      </c>
      <c r="AS195">
        <v>1092.8413854610362</v>
      </c>
      <c r="AT195">
        <v>6.6442669601683235</v>
      </c>
      <c r="AU195">
        <v>264.34137353393714</v>
      </c>
      <c r="AV195">
        <v>257.10935355283942</v>
      </c>
      <c r="AW195">
        <v>48.397339015790124</v>
      </c>
      <c r="AX195">
        <v>4740.6132772750025</v>
      </c>
      <c r="AY195">
        <v>18517.740309727345</v>
      </c>
      <c r="AZ195">
        <v>2805.8441175605672</v>
      </c>
      <c r="BA195">
        <v>921.51584078633039</v>
      </c>
      <c r="BB195">
        <v>6.1618231317646277</v>
      </c>
      <c r="BC195">
        <v>688.26030259343895</v>
      </c>
      <c r="BD195">
        <v>11397.357347256006</v>
      </c>
      <c r="BE195">
        <v>1358.9562341315761</v>
      </c>
      <c r="BF195">
        <v>3995.7798799108518</v>
      </c>
      <c r="BG195">
        <v>541.81764585635517</v>
      </c>
      <c r="BH195">
        <v>55.496337164699085</v>
      </c>
      <c r="BI195">
        <v>802.83089493491434</v>
      </c>
      <c r="BJ195">
        <v>5.6290414452175606</v>
      </c>
      <c r="BK195">
        <v>2166.6811626100739</v>
      </c>
      <c r="BL195">
        <v>22337.38469742746</v>
      </c>
      <c r="BM195">
        <v>4234.9152426699575</v>
      </c>
    </row>
    <row r="196" spans="1:65">
      <c r="A196">
        <f t="shared" si="2"/>
        <v>2190</v>
      </c>
      <c r="B196" s="1">
        <f>economy!Z236</f>
        <v>2972.9281161329395</v>
      </c>
      <c r="C196" s="1">
        <f>economy!AA236</f>
        <v>525.82306142990217</v>
      </c>
      <c r="D196" s="1">
        <f>economy!AB236</f>
        <v>53.634838675204193</v>
      </c>
      <c r="E196" s="1">
        <f>temperature!G346</f>
        <v>678.3831698693815</v>
      </c>
      <c r="F196" s="8">
        <f>temperature!I346</f>
        <v>4.9425968892269285</v>
      </c>
      <c r="G196">
        <f>economy!BE236</f>
        <v>5275.8477631197311</v>
      </c>
      <c r="H196">
        <f>economy!BF236</f>
        <v>21933.955390547744</v>
      </c>
      <c r="I196">
        <f>economy!BG236</f>
        <v>4144.4297120083274</v>
      </c>
      <c r="J196">
        <v>5589.6723520466658</v>
      </c>
      <c r="K196">
        <v>60839.94336583843</v>
      </c>
      <c r="L196">
        <v>6171.9940281993477</v>
      </c>
      <c r="M196">
        <v>1180.1692615710253</v>
      </c>
      <c r="N196">
        <v>7.0262129077234343</v>
      </c>
      <c r="O196">
        <v>0</v>
      </c>
      <c r="P196">
        <v>0</v>
      </c>
      <c r="Q196">
        <v>0</v>
      </c>
      <c r="R196">
        <v>5308.5293523819309</v>
      </c>
      <c r="S196">
        <v>57779.884904084727</v>
      </c>
      <c r="T196">
        <v>5861.5620733608794</v>
      </c>
      <c r="U196">
        <v>1137.6205117751074</v>
      </c>
      <c r="V196">
        <v>6.8487331655764461</v>
      </c>
      <c r="W196">
        <v>66.403827333643804</v>
      </c>
      <c r="X196">
        <v>64.721660240577961</v>
      </c>
      <c r="Y196">
        <v>12.163073723988933</v>
      </c>
      <c r="Z196">
        <v>5024.4175219045046</v>
      </c>
      <c r="AA196">
        <v>54687.512651697027</v>
      </c>
      <c r="AB196">
        <v>5547.8520003852873</v>
      </c>
      <c r="AC196">
        <v>1094.6252662339068</v>
      </c>
      <c r="AD196">
        <v>6.6629217847002753</v>
      </c>
      <c r="AE196">
        <v>265.3662560818579</v>
      </c>
      <c r="AF196">
        <v>258.64389681719791</v>
      </c>
      <c r="AG196">
        <v>48.6066762435862</v>
      </c>
      <c r="AH196">
        <v>5308.5293524792451</v>
      </c>
      <c r="AI196">
        <v>57779.884903618644</v>
      </c>
      <c r="AJ196">
        <v>5861.5620733936066</v>
      </c>
      <c r="AK196">
        <v>1137.6371347196773</v>
      </c>
      <c r="AL196">
        <v>6.8488423363977482</v>
      </c>
      <c r="AM196">
        <v>66.403827334759967</v>
      </c>
      <c r="AN196">
        <v>64.721660240100093</v>
      </c>
      <c r="AO196">
        <v>12.163073724051186</v>
      </c>
      <c r="AP196">
        <v>5024.4175222731983</v>
      </c>
      <c r="AQ196">
        <v>54687.51265031076</v>
      </c>
      <c r="AR196">
        <v>5547.8520005180517</v>
      </c>
      <c r="AS196">
        <v>1094.7332699787464</v>
      </c>
      <c r="AT196">
        <v>6.6636511136013938</v>
      </c>
      <c r="AU196">
        <v>265.36625609971281</v>
      </c>
      <c r="AV196">
        <v>258.6438968111969</v>
      </c>
      <c r="AW196">
        <v>48.606676244652363</v>
      </c>
      <c r="AX196">
        <v>4672.9949901958626</v>
      </c>
      <c r="AY196">
        <v>18121.411902887798</v>
      </c>
      <c r="AZ196">
        <v>2750.4839173482574</v>
      </c>
      <c r="BA196">
        <v>920.61418532139874</v>
      </c>
      <c r="BB196">
        <v>6.1695974118610897</v>
      </c>
      <c r="BC196">
        <v>712.84853079491552</v>
      </c>
      <c r="BD196">
        <v>11619.053714385891</v>
      </c>
      <c r="BE196">
        <v>1392.2321383260639</v>
      </c>
      <c r="BF196">
        <v>3943.7846654833188</v>
      </c>
      <c r="BG196">
        <v>538.628984162949</v>
      </c>
      <c r="BH196">
        <v>55.034523066331289</v>
      </c>
      <c r="BI196">
        <v>800.35948879964974</v>
      </c>
      <c r="BJ196">
        <v>5.6313398699275723</v>
      </c>
      <c r="BK196">
        <v>2249.4112883724697</v>
      </c>
      <c r="BL196">
        <v>22457.298097822721</v>
      </c>
      <c r="BM196">
        <v>4248.291758561023</v>
      </c>
    </row>
    <row r="197" spans="1:65">
      <c r="A197">
        <f t="shared" si="2"/>
        <v>2191</v>
      </c>
      <c r="B197" s="1">
        <f>economy!Z237</f>
        <v>2912.9770848545459</v>
      </c>
      <c r="C197" s="1">
        <f>economy!AA237</f>
        <v>522.97770704291099</v>
      </c>
      <c r="D197" s="1">
        <f>economy!AB237</f>
        <v>53.245285130359953</v>
      </c>
      <c r="E197" s="1">
        <f>temperature!G347</f>
        <v>676.92187239509599</v>
      </c>
      <c r="F197" s="8">
        <f>temperature!I347</f>
        <v>4.9398737638248589</v>
      </c>
      <c r="G197">
        <f>economy!BE237</f>
        <v>5402.7217302290219</v>
      </c>
      <c r="H197">
        <f>economy!BF237</f>
        <v>22061.173093663365</v>
      </c>
      <c r="I197">
        <f>economy!BG237</f>
        <v>4161.5845511437328</v>
      </c>
      <c r="J197">
        <v>5526.8314964034689</v>
      </c>
      <c r="K197">
        <v>60517.640136674636</v>
      </c>
      <c r="L197">
        <v>6128.0998379025632</v>
      </c>
      <c r="M197">
        <v>1182.246993393901</v>
      </c>
      <c r="N197">
        <v>7.0463214918665873</v>
      </c>
      <c r="O197">
        <v>0</v>
      </c>
      <c r="P197">
        <v>0</v>
      </c>
      <c r="Q197">
        <v>0</v>
      </c>
      <c r="R197">
        <v>5248.849194811597</v>
      </c>
      <c r="S197">
        <v>57473.792517136957</v>
      </c>
      <c r="T197">
        <v>5819.8756232562546</v>
      </c>
      <c r="U197">
        <v>1139.5869269070217</v>
      </c>
      <c r="V197">
        <v>6.8683898964012382</v>
      </c>
      <c r="W197">
        <v>66.658707185412609</v>
      </c>
      <c r="X197">
        <v>65.104083465829362</v>
      </c>
      <c r="Y197">
        <v>12.215155495609302</v>
      </c>
      <c r="Z197">
        <v>4967.9314389290084</v>
      </c>
      <c r="AA197">
        <v>54397.802291160115</v>
      </c>
      <c r="AB197">
        <v>5508.3966038960598</v>
      </c>
      <c r="AC197">
        <v>1096.4791810568388</v>
      </c>
      <c r="AD197">
        <v>6.6820949871561828</v>
      </c>
      <c r="AE197">
        <v>266.38481953952817</v>
      </c>
      <c r="AF197">
        <v>260.17215540678524</v>
      </c>
      <c r="AG197">
        <v>48.814807992843733</v>
      </c>
      <c r="AH197">
        <v>5248.8491948998235</v>
      </c>
      <c r="AI197">
        <v>57473.792516712594</v>
      </c>
      <c r="AJ197">
        <v>5819.8756232860405</v>
      </c>
      <c r="AK197">
        <v>1139.6035036993856</v>
      </c>
      <c r="AL197">
        <v>6.8684985213970471</v>
      </c>
      <c r="AM197">
        <v>66.658707186440026</v>
      </c>
      <c r="AN197">
        <v>65.10408346538938</v>
      </c>
      <c r="AO197">
        <v>12.215155495666602</v>
      </c>
      <c r="AP197">
        <v>4967.9314392632705</v>
      </c>
      <c r="AQ197">
        <v>54397.802289897969</v>
      </c>
      <c r="AR197">
        <v>5508.3966040168843</v>
      </c>
      <c r="AS197">
        <v>1096.5868812901379</v>
      </c>
      <c r="AT197">
        <v>6.682820700820189</v>
      </c>
      <c r="AU197">
        <v>266.3848195559633</v>
      </c>
      <c r="AV197">
        <v>260.17215540126006</v>
      </c>
      <c r="AW197">
        <v>48.814807993825156</v>
      </c>
      <c r="AX197">
        <v>4605.966874702428</v>
      </c>
      <c r="AY197">
        <v>17731.166742601879</v>
      </c>
      <c r="AZ197">
        <v>2695.8138850777409</v>
      </c>
      <c r="BA197">
        <v>919.68218543139938</v>
      </c>
      <c r="BB197">
        <v>6.1770956998838127</v>
      </c>
      <c r="BC197">
        <v>738.15523589043949</v>
      </c>
      <c r="BD197">
        <v>11841.411503396936</v>
      </c>
      <c r="BE197">
        <v>1425.8316107192743</v>
      </c>
      <c r="BF197">
        <v>3872.2992957925107</v>
      </c>
      <c r="BG197">
        <v>535.45592012281202</v>
      </c>
      <c r="BH197">
        <v>54.579645866867942</v>
      </c>
      <c r="BI197">
        <v>797.94947694518464</v>
      </c>
      <c r="BJ197">
        <v>5.6332112052738044</v>
      </c>
      <c r="BK197">
        <v>2312.2615562004371</v>
      </c>
      <c r="BL197">
        <v>22577.635683006079</v>
      </c>
      <c r="BM197">
        <v>4261.9215455309231</v>
      </c>
    </row>
    <row r="198" spans="1:65">
      <c r="A198">
        <f t="shared" si="2"/>
        <v>2192</v>
      </c>
      <c r="B198" s="1">
        <f>economy!Z238</f>
        <v>2853.9164268477002</v>
      </c>
      <c r="C198" s="1">
        <f>economy!AA238</f>
        <v>520.12011254542188</v>
      </c>
      <c r="D198" s="1">
        <f>economy!AB238</f>
        <v>52.856815604962605</v>
      </c>
      <c r="E198" s="1">
        <f>temperature!G348</f>
        <v>675.47684180453757</v>
      </c>
      <c r="F198" s="8">
        <f>temperature!I348</f>
        <v>4.937006054738335</v>
      </c>
      <c r="G198">
        <f>economy!BE238</f>
        <v>5531.1646607724942</v>
      </c>
      <c r="H198">
        <f>economy!BF238</f>
        <v>22187.951858201035</v>
      </c>
      <c r="I198">
        <f>economy!BG238</f>
        <v>4178.6707990591613</v>
      </c>
      <c r="J198">
        <v>5464.4859780985471</v>
      </c>
      <c r="K198">
        <v>60193.47131593529</v>
      </c>
      <c r="L198">
        <v>6084.254708652511</v>
      </c>
      <c r="M198">
        <v>1184.282242116449</v>
      </c>
      <c r="N198">
        <v>7.0662051477384731</v>
      </c>
      <c r="O198">
        <v>0</v>
      </c>
      <c r="P198">
        <v>0</v>
      </c>
      <c r="Q198">
        <v>0</v>
      </c>
      <c r="R198">
        <v>5189.6394606644435</v>
      </c>
      <c r="S198">
        <v>57165.928372024719</v>
      </c>
      <c r="T198">
        <v>5778.2357665817672</v>
      </c>
      <c r="U198">
        <v>1141.5130497045798</v>
      </c>
      <c r="V198">
        <v>6.8878272082620144</v>
      </c>
      <c r="W198">
        <v>66.912005851148123</v>
      </c>
      <c r="X198">
        <v>65.484918100432239</v>
      </c>
      <c r="Y198">
        <v>12.266935212968271</v>
      </c>
      <c r="Z198">
        <v>4911.8906023749978</v>
      </c>
      <c r="AA198">
        <v>54106.414996741114</v>
      </c>
      <c r="AB198">
        <v>5468.9853071631987</v>
      </c>
      <c r="AC198">
        <v>1098.2950175194421</v>
      </c>
      <c r="AD198">
        <v>6.7010546549804992</v>
      </c>
      <c r="AE198">
        <v>267.39706418348845</v>
      </c>
      <c r="AF198">
        <v>261.69406559194408</v>
      </c>
      <c r="AG198">
        <v>49.021732657941214</v>
      </c>
      <c r="AH198">
        <v>5189.6394607444308</v>
      </c>
      <c r="AI198">
        <v>57165.928371638372</v>
      </c>
      <c r="AJ198">
        <v>5778.2357666088719</v>
      </c>
      <c r="AK198">
        <v>1141.5295807536127</v>
      </c>
      <c r="AL198">
        <v>6.887935295493004</v>
      </c>
      <c r="AM198">
        <v>66.912005852093799</v>
      </c>
      <c r="AN198">
        <v>65.484918100027102</v>
      </c>
      <c r="AO198">
        <v>12.26693521302102</v>
      </c>
      <c r="AP198">
        <v>4911.8906026780469</v>
      </c>
      <c r="AQ198">
        <v>54106.414995592066</v>
      </c>
      <c r="AR198">
        <v>5468.985307273153</v>
      </c>
      <c r="AS198">
        <v>1098.4024169490215</v>
      </c>
      <c r="AT198">
        <v>6.7017768062640926</v>
      </c>
      <c r="AU198">
        <v>267.39706419861648</v>
      </c>
      <c r="AV198">
        <v>261.69406558685677</v>
      </c>
      <c r="AW198">
        <v>49.021732658844655</v>
      </c>
      <c r="AX198">
        <v>4539.531343579949</v>
      </c>
      <c r="AY198">
        <v>17347.015478557463</v>
      </c>
      <c r="AZ198">
        <v>2641.8402543791385</v>
      </c>
      <c r="BA198">
        <v>918.72077137104372</v>
      </c>
      <c r="BB198">
        <v>6.1843214304997174</v>
      </c>
      <c r="BC198">
        <v>764.19539190093246</v>
      </c>
      <c r="BD198">
        <v>12064.359938783495</v>
      </c>
      <c r="BE198">
        <v>1459.7439043234506</v>
      </c>
      <c r="BF198">
        <v>3808.2302098592459</v>
      </c>
      <c r="BG198">
        <v>532.29637257266347</v>
      </c>
      <c r="BH198">
        <v>54.131208554451618</v>
      </c>
      <c r="BI198">
        <v>795.59077080695465</v>
      </c>
      <c r="BJ198">
        <v>5.6346776453254375</v>
      </c>
      <c r="BK198">
        <v>2383.8520921457589</v>
      </c>
      <c r="BL198">
        <v>22698.318638460696</v>
      </c>
      <c r="BM198">
        <v>4275.7782982915978</v>
      </c>
    </row>
    <row r="199" spans="1:65">
      <c r="A199">
        <f t="shared" si="2"/>
        <v>2193</v>
      </c>
      <c r="B199" s="1">
        <f>economy!Z239</f>
        <v>2795.7435849912026</v>
      </c>
      <c r="C199" s="1">
        <f>economy!AA239</f>
        <v>517.25069821855436</v>
      </c>
      <c r="D199" s="1">
        <f>economy!AB239</f>
        <v>52.469427415909244</v>
      </c>
      <c r="E199" s="1">
        <f>temperature!G349</f>
        <v>674.04761568897266</v>
      </c>
      <c r="F199" s="8">
        <f>temperature!I349</f>
        <v>4.9340008069725876</v>
      </c>
      <c r="G199">
        <f>economy!BE239</f>
        <v>5661.1538476683345</v>
      </c>
      <c r="H199">
        <f>economy!BF239</f>
        <v>22314.278659336636</v>
      </c>
      <c r="I199">
        <f>economy!BG239</f>
        <v>4195.6856715778131</v>
      </c>
      <c r="J199">
        <v>5402.6370893386147</v>
      </c>
      <c r="K199">
        <v>59867.520816394215</v>
      </c>
      <c r="L199">
        <v>6040.4647288311362</v>
      </c>
      <c r="M199">
        <v>1186.2752344023502</v>
      </c>
      <c r="N199">
        <v>7.085865114650348</v>
      </c>
      <c r="O199">
        <v>0</v>
      </c>
      <c r="P199">
        <v>0</v>
      </c>
      <c r="Q199">
        <v>0</v>
      </c>
      <c r="R199">
        <v>5130.9013771531863</v>
      </c>
      <c r="S199">
        <v>56856.372160972089</v>
      </c>
      <c r="T199">
        <v>5736.648285492809</v>
      </c>
      <c r="U199">
        <v>1143.3990948034275</v>
      </c>
      <c r="V199">
        <v>6.9070462716164975</v>
      </c>
      <c r="W199">
        <v>67.163723617162745</v>
      </c>
      <c r="X199">
        <v>65.864148663344494</v>
      </c>
      <c r="Y199">
        <v>12.318412520330886</v>
      </c>
      <c r="Z199">
        <v>4856.2961737747864</v>
      </c>
      <c r="AA199">
        <v>53813.426195545719</v>
      </c>
      <c r="AB199">
        <v>5429.6235828817817</v>
      </c>
      <c r="AC199">
        <v>1100.0729781013802</v>
      </c>
      <c r="AD199">
        <v>6.7198018865968594</v>
      </c>
      <c r="AE199">
        <v>268.40299115791095</v>
      </c>
      <c r="AF199">
        <v>263.20956550656746</v>
      </c>
      <c r="AG199">
        <v>49.227448817272666</v>
      </c>
      <c r="AH199">
        <v>5130.9013772257013</v>
      </c>
      <c r="AI199">
        <v>56856.372160620333</v>
      </c>
      <c r="AJ199">
        <v>5736.6482855174781</v>
      </c>
      <c r="AK199">
        <v>1143.4155805129849</v>
      </c>
      <c r="AL199">
        <v>6.9071538290226808</v>
      </c>
      <c r="AM199">
        <v>67.163723618033245</v>
      </c>
      <c r="AN199">
        <v>65.864148662971488</v>
      </c>
      <c r="AO199">
        <v>12.31841252037945</v>
      </c>
      <c r="AP199">
        <v>4856.296174049533</v>
      </c>
      <c r="AQ199">
        <v>53813.426194499596</v>
      </c>
      <c r="AR199">
        <v>5429.6235829818461</v>
      </c>
      <c r="AS199">
        <v>1100.1800794016478</v>
      </c>
      <c r="AT199">
        <v>6.7205205275855588</v>
      </c>
      <c r="AU199">
        <v>268.40299117183565</v>
      </c>
      <c r="AV199">
        <v>263.20956550188345</v>
      </c>
      <c r="AW199">
        <v>49.2274488181043</v>
      </c>
      <c r="AX199">
        <v>4473.6906114196172</v>
      </c>
      <c r="AY199">
        <v>16968.963276532268</v>
      </c>
      <c r="AZ199">
        <v>2588.5686362311694</v>
      </c>
      <c r="BA199">
        <v>917.73086352871485</v>
      </c>
      <c r="BB199">
        <v>6.1912780578402806</v>
      </c>
      <c r="BC199">
        <v>790.98407169482391</v>
      </c>
      <c r="BD199">
        <v>12287.828878576716</v>
      </c>
      <c r="BE199">
        <v>1493.9580623593488</v>
      </c>
      <c r="BF199">
        <v>3742.7061832496479</v>
      </c>
      <c r="BG199">
        <v>529.14848739368688</v>
      </c>
      <c r="BH199">
        <v>53.68875651062136</v>
      </c>
      <c r="BI199">
        <v>793.2794090407956</v>
      </c>
      <c r="BJ199">
        <v>5.6357599337650974</v>
      </c>
      <c r="BK199">
        <v>2454.6078299931846</v>
      </c>
      <c r="BL199">
        <v>22819.273625925125</v>
      </c>
      <c r="BM199">
        <v>4289.8374791716378</v>
      </c>
    </row>
    <row r="200" spans="1:65">
      <c r="A200">
        <f t="shared" ref="A200:A263" si="3">1+A199</f>
        <v>2194</v>
      </c>
      <c r="B200" s="1">
        <f>economy!Z240</f>
        <v>2738.455613441311</v>
      </c>
      <c r="C200" s="1">
        <f>economy!AA240</f>
        <v>514.36990156961019</v>
      </c>
      <c r="D200" s="1">
        <f>economy!AB240</f>
        <v>52.083121560391973</v>
      </c>
      <c r="E200" s="1">
        <f>temperature!G350</f>
        <v>672.63375564746798</v>
      </c>
      <c r="F200" s="8">
        <f>temperature!I350</f>
        <v>4.9308647489329047</v>
      </c>
      <c r="G200">
        <f>economy!BE240</f>
        <v>5792.6657077439259</v>
      </c>
      <c r="H200">
        <f>economy!BF240</f>
        <v>22440.141248614509</v>
      </c>
      <c r="I200">
        <f>economy!BG240</f>
        <v>4212.626608787602</v>
      </c>
      <c r="J200">
        <v>5341.2859583426343</v>
      </c>
      <c r="K200">
        <v>59539.87147254873</v>
      </c>
      <c r="L200">
        <v>5996.7358490819606</v>
      </c>
      <c r="M200">
        <v>1188.2262021690829</v>
      </c>
      <c r="N200">
        <v>7.105302642739618</v>
      </c>
      <c r="O200">
        <v>0</v>
      </c>
      <c r="P200">
        <v>0</v>
      </c>
      <c r="Q200">
        <v>0</v>
      </c>
      <c r="R200">
        <v>5072.6360157508743</v>
      </c>
      <c r="S200">
        <v>56545.202552160561</v>
      </c>
      <c r="T200">
        <v>5695.1188313341563</v>
      </c>
      <c r="U200">
        <v>1145.245281837244</v>
      </c>
      <c r="V200">
        <v>6.9260482686386338</v>
      </c>
      <c r="W200">
        <v>67.413860978157032</v>
      </c>
      <c r="X200">
        <v>66.24176013760713</v>
      </c>
      <c r="Y200">
        <v>12.369587107084904</v>
      </c>
      <c r="Z200">
        <v>4801.1491672562061</v>
      </c>
      <c r="AA200">
        <v>53518.91034544367</v>
      </c>
      <c r="AB200">
        <v>5390.3167799372522</v>
      </c>
      <c r="AC200">
        <v>1101.8132700219026</v>
      </c>
      <c r="AD200">
        <v>6.7383377930362354</v>
      </c>
      <c r="AE200">
        <v>269.40260243973836</v>
      </c>
      <c r="AF200">
        <v>264.71859513914029</v>
      </c>
      <c r="AG200">
        <v>49.431955229553679</v>
      </c>
      <c r="AH200">
        <v>5072.636015816619</v>
      </c>
      <c r="AI200">
        <v>56545.202551840346</v>
      </c>
      <c r="AJ200">
        <v>5695.1188313566081</v>
      </c>
      <c r="AK200">
        <v>1145.2617226062353</v>
      </c>
      <c r="AL200">
        <v>6.9261553040408188</v>
      </c>
      <c r="AM200">
        <v>67.413860978958283</v>
      </c>
      <c r="AN200">
        <v>66.241760137263668</v>
      </c>
      <c r="AO200">
        <v>12.369587107129602</v>
      </c>
      <c r="AP200">
        <v>4801.1491675052885</v>
      </c>
      <c r="AQ200">
        <v>53518.910344491262</v>
      </c>
      <c r="AR200">
        <v>5390.3167800283145</v>
      </c>
      <c r="AS200">
        <v>1101.9200758343402</v>
      </c>
      <c r="AT200">
        <v>6.7390529750529282</v>
      </c>
      <c r="AU200">
        <v>269.40260245255564</v>
      </c>
      <c r="AV200">
        <v>264.71859513482747</v>
      </c>
      <c r="AW200">
        <v>49.431955230319183</v>
      </c>
      <c r="AX200">
        <v>4408.446698489719</v>
      </c>
      <c r="AY200">
        <v>16597.010295953572</v>
      </c>
      <c r="AZ200">
        <v>2536.0040283712974</v>
      </c>
      <c r="BA200">
        <v>916.71337197030527</v>
      </c>
      <c r="BB200">
        <v>6.1979690534305245</v>
      </c>
      <c r="BC200">
        <v>818.53643908972435</v>
      </c>
      <c r="BD200">
        <v>12511.749250698525</v>
      </c>
      <c r="BE200">
        <v>1528.4629338973425</v>
      </c>
      <c r="BF200">
        <v>3678.5844953923533</v>
      </c>
      <c r="BG200">
        <v>526.01061894268048</v>
      </c>
      <c r="BH200">
        <v>53.251874518521866</v>
      </c>
      <c r="BI200">
        <v>791.01144894661104</v>
      </c>
      <c r="BJ200">
        <v>5.6364774064700685</v>
      </c>
      <c r="BK200">
        <v>2527.745180132245</v>
      </c>
      <c r="BL200">
        <v>22940.432434961134</v>
      </c>
      <c r="BM200">
        <v>4304.0762255980744</v>
      </c>
    </row>
    <row r="201" spans="1:65">
      <c r="A201">
        <f t="shared" si="3"/>
        <v>2195</v>
      </c>
      <c r="B201" s="1">
        <f>economy!Z241</f>
        <v>2682.0491903918451</v>
      </c>
      <c r="C201" s="1">
        <f>economy!AA241</f>
        <v>511.47817492610659</v>
      </c>
      <c r="D201" s="1">
        <f>economy!AB241</f>
        <v>51.697902300336182</v>
      </c>
      <c r="E201" s="1">
        <f>temperature!G351</f>
        <v>671.23484591343095</v>
      </c>
      <c r="F201" s="8">
        <f>temperature!I351</f>
        <v>4.9276043075436462</v>
      </c>
      <c r="G201">
        <f>economy!BE241</f>
        <v>5925.6758000663986</v>
      </c>
      <c r="H201">
        <f>economy!BF241</f>
        <v>22565.528104449699</v>
      </c>
      <c r="I201">
        <f>economy!BG241</f>
        <v>4229.4912587301587</v>
      </c>
      <c r="J201">
        <v>5280.4335533695248</v>
      </c>
      <c r="K201">
        <v>59210.605033128631</v>
      </c>
      <c r="L201">
        <v>5953.0738837362242</v>
      </c>
      <c r="M201">
        <v>1190.135382420372</v>
      </c>
      <c r="N201">
        <v>7.1245189923981291</v>
      </c>
      <c r="O201">
        <v>0</v>
      </c>
      <c r="P201">
        <v>0</v>
      </c>
      <c r="Q201">
        <v>0</v>
      </c>
      <c r="R201">
        <v>5014.8442960159937</v>
      </c>
      <c r="S201">
        <v>56232.497182614963</v>
      </c>
      <c r="T201">
        <v>5653.6529259943982</v>
      </c>
      <c r="U201">
        <v>1147.0518352784866</v>
      </c>
      <c r="V201">
        <v>6.944834392640896</v>
      </c>
      <c r="W201">
        <v>67.662418633366201</v>
      </c>
      <c r="X201">
        <v>66.617737966372303</v>
      </c>
      <c r="Y201">
        <v>12.420458707101352</v>
      </c>
      <c r="Z201">
        <v>4746.4504531629682</v>
      </c>
      <c r="AA201">
        <v>53222.940928335418</v>
      </c>
      <c r="AB201">
        <v>5351.0701246873459</v>
      </c>
      <c r="AC201">
        <v>1103.5161050889669</v>
      </c>
      <c r="AD201">
        <v>6.7566634973545572</v>
      </c>
      <c r="AE201">
        <v>270.39590082328613</v>
      </c>
      <c r="AF201">
        <v>266.22109631686658</v>
      </c>
      <c r="AG201">
        <v>49.63525083126617</v>
      </c>
      <c r="AH201">
        <v>5014.8442960755965</v>
      </c>
      <c r="AI201">
        <v>56232.497182323401</v>
      </c>
      <c r="AJ201">
        <v>5653.6529260148272</v>
      </c>
      <c r="AK201">
        <v>1147.0682315009449</v>
      </c>
      <c r="AL201">
        <v>6.9449409137421458</v>
      </c>
      <c r="AM201">
        <v>67.662418634103702</v>
      </c>
      <c r="AN201">
        <v>66.617737966056126</v>
      </c>
      <c r="AO201">
        <v>12.420458707142494</v>
      </c>
      <c r="AP201">
        <v>4746.4504533887884</v>
      </c>
      <c r="AQ201">
        <v>53222.940927468313</v>
      </c>
      <c r="AR201">
        <v>5351.0701247702127</v>
      </c>
      <c r="AS201">
        <v>1103.622618022609</v>
      </c>
      <c r="AT201">
        <v>6.7573752709681303</v>
      </c>
      <c r="AU201">
        <v>270.39590083508381</v>
      </c>
      <c r="AV201">
        <v>266.22109631289578</v>
      </c>
      <c r="AW201">
        <v>49.635250831970836</v>
      </c>
      <c r="AX201">
        <v>4343.8014347736398</v>
      </c>
      <c r="AY201">
        <v>16231.151322908809</v>
      </c>
      <c r="AZ201">
        <v>2484.1508268396233</v>
      </c>
      <c r="BA201">
        <v>915.66919605035798</v>
      </c>
      <c r="BB201">
        <v>6.2043979041558011</v>
      </c>
      <c r="BC201">
        <v>846.86774139993804</v>
      </c>
      <c r="BD201">
        <v>12736.052296226406</v>
      </c>
      <c r="BE201">
        <v>1563.2471926715739</v>
      </c>
      <c r="BF201">
        <v>3614.9426118756528</v>
      </c>
      <c r="BG201">
        <v>522.88131272676503</v>
      </c>
      <c r="BH201">
        <v>52.820183906165866</v>
      </c>
      <c r="BI201">
        <v>788.78421292735914</v>
      </c>
      <c r="BJ201">
        <v>5.6368482816142302</v>
      </c>
      <c r="BK201">
        <v>2602.1807115076031</v>
      </c>
      <c r="BL201">
        <v>23061.731651098497</v>
      </c>
      <c r="BM201">
        <v>4318.4732584759586</v>
      </c>
    </row>
    <row r="202" spans="1:65">
      <c r="A202">
        <f t="shared" si="3"/>
        <v>2196</v>
      </c>
      <c r="B202" s="1">
        <f>economy!Z242</f>
        <v>2626.5206327660308</v>
      </c>
      <c r="C202" s="1">
        <f>economy!AA242</f>
        <v>508.57598324025861</v>
      </c>
      <c r="D202" s="1">
        <f>economy!AB242</f>
        <v>51.313776783822284</v>
      </c>
      <c r="E202" s="1">
        <f>temperature!G352</f>
        <v>669.85049205921837</v>
      </c>
      <c r="F202" s="8">
        <f>temperature!I352</f>
        <v>4.9242256226149577</v>
      </c>
      <c r="G202">
        <f>economy!BE242</f>
        <v>6060.158853393953</v>
      </c>
      <c r="H202">
        <f>economy!BF242</f>
        <v>22690.428386257314</v>
      </c>
      <c r="I202">
        <f>economy!BG242</f>
        <v>4246.2774622882871</v>
      </c>
      <c r="J202">
        <v>5220.0806866974062</v>
      </c>
      <c r="K202">
        <v>58879.802154353245</v>
      </c>
      <c r="L202">
        <v>5909.4845122519782</v>
      </c>
      <c r="M202">
        <v>1192.0030170803207</v>
      </c>
      <c r="N202">
        <v>7.1435154337157227</v>
      </c>
      <c r="O202">
        <v>0</v>
      </c>
      <c r="P202">
        <v>0</v>
      </c>
      <c r="Q202">
        <v>0</v>
      </c>
      <c r="R202">
        <v>4957.5269893715895</v>
      </c>
      <c r="S202">
        <v>55918.332651799436</v>
      </c>
      <c r="T202">
        <v>5612.2559632726206</v>
      </c>
      <c r="U202">
        <v>1148.8189842807353</v>
      </c>
      <c r="V202">
        <v>6.9634058475115452</v>
      </c>
      <c r="W202">
        <v>67.909397482724813</v>
      </c>
      <c r="X202">
        <v>66.992068048836913</v>
      </c>
      <c r="Y202">
        <v>12.471027098090444</v>
      </c>
      <c r="Z202">
        <v>4692.2007616315668</v>
      </c>
      <c r="AA202">
        <v>52925.590444090943</v>
      </c>
      <c r="AB202">
        <v>5311.8887222556377</v>
      </c>
      <c r="AC202">
        <v>1105.1816995498862</v>
      </c>
      <c r="AD202">
        <v>6.7747801340649287</v>
      </c>
      <c r="AE202">
        <v>271.38288990491384</v>
      </c>
      <c r="AF202">
        <v>267.71701268941888</v>
      </c>
      <c r="AG202">
        <v>49.837334734084429</v>
      </c>
      <c r="AH202">
        <v>4957.5269894256253</v>
      </c>
      <c r="AI202">
        <v>55918.332651534045</v>
      </c>
      <c r="AJ202">
        <v>5612.2559632912107</v>
      </c>
      <c r="AK202">
        <v>1148.8353363458878</v>
      </c>
      <c r="AL202">
        <v>6.9635118618986453</v>
      </c>
      <c r="AM202">
        <v>67.909397483403637</v>
      </c>
      <c r="AN202">
        <v>66.992068048545804</v>
      </c>
      <c r="AO202">
        <v>12.471027098128312</v>
      </c>
      <c r="AP202">
        <v>4692.2007618362932</v>
      </c>
      <c r="AQ202">
        <v>52925.590443301538</v>
      </c>
      <c r="AR202">
        <v>5311.8887223310494</v>
      </c>
      <c r="AS202">
        <v>1105.2879221817886</v>
      </c>
      <c r="AT202">
        <v>6.7754885490989656</v>
      </c>
      <c r="AU202">
        <v>271.38288991577315</v>
      </c>
      <c r="AV202">
        <v>267.71701268576294</v>
      </c>
      <c r="AW202">
        <v>49.837334734733084</v>
      </c>
      <c r="AX202">
        <v>4279.7564635184253</v>
      </c>
      <c r="AY202">
        <v>15871.377225944958</v>
      </c>
      <c r="AZ202">
        <v>2433.0128349427409</v>
      </c>
      <c r="BA202">
        <v>914.59922396949253</v>
      </c>
      <c r="BB202">
        <v>6.2105681102534023</v>
      </c>
      <c r="BC202">
        <v>875.99329992104742</v>
      </c>
      <c r="BD202">
        <v>12960.671488098191</v>
      </c>
      <c r="BE202">
        <v>1598.2993493333172</v>
      </c>
      <c r="BF202">
        <v>3552.0907683747891</v>
      </c>
      <c r="BG202">
        <v>519.75928927484915</v>
      </c>
      <c r="BH202">
        <v>52.393339831342338</v>
      </c>
      <c r="BI202">
        <v>786.59542802764986</v>
      </c>
      <c r="BJ202">
        <v>5.6368897717756212</v>
      </c>
      <c r="BK202">
        <v>2678.3008032260027</v>
      </c>
      <c r="BL202">
        <v>23183.112340799471</v>
      </c>
      <c r="BM202">
        <v>4333.0087922139892</v>
      </c>
    </row>
    <row r="203" spans="1:65">
      <c r="A203">
        <f t="shared" si="3"/>
        <v>2197</v>
      </c>
      <c r="B203" s="1">
        <f>economy!Z243</f>
        <v>2571.8659091294126</v>
      </c>
      <c r="C203" s="1">
        <f>economy!AA243</f>
        <v>505.66380208642698</v>
      </c>
      <c r="D203" s="1">
        <f>economy!AB243</f>
        <v>50.930754700426675</v>
      </c>
      <c r="E203" s="1">
        <f>temperature!G353</f>
        <v>668.48031977443543</v>
      </c>
      <c r="F203" s="8">
        <f>temperature!I353</f>
        <v>4.920734560495073</v>
      </c>
      <c r="G203">
        <f>economy!BE243</f>
        <v>6196.0887885770235</v>
      </c>
      <c r="H203">
        <f>economy!BF243</f>
        <v>22814.831891943511</v>
      </c>
      <c r="I203">
        <f>economy!BG243</f>
        <v>4262.9832391887758</v>
      </c>
      <c r="J203">
        <v>5160.2280185539294</v>
      </c>
      <c r="K203">
        <v>58547.542393918033</v>
      </c>
      <c r="L203">
        <v>5865.9732806651318</v>
      </c>
      <c r="M203">
        <v>1193.8293528292729</v>
      </c>
      <c r="N203">
        <v>7.1622932459387112</v>
      </c>
      <c r="O203">
        <v>0</v>
      </c>
      <c r="P203">
        <v>0</v>
      </c>
      <c r="Q203">
        <v>0</v>
      </c>
      <c r="R203">
        <v>4900.6847228378965</v>
      </c>
      <c r="S203">
        <v>55602.784515906591</v>
      </c>
      <c r="T203">
        <v>5570.9332102564931</v>
      </c>
      <c r="U203">
        <v>1150.5469625226829</v>
      </c>
      <c r="V203">
        <v>6.9817638471665342</v>
      </c>
      <c r="W203">
        <v>68.15479862305078</v>
      </c>
      <c r="X203">
        <v>67.364736736085788</v>
      </c>
      <c r="Y203">
        <v>12.521292100953914</v>
      </c>
      <c r="Z203">
        <v>4638.4006861240923</v>
      </c>
      <c r="AA203">
        <v>52626.93040514442</v>
      </c>
      <c r="AB203">
        <v>5272.7775578358724</v>
      </c>
      <c r="AC203">
        <v>1106.8102739435312</v>
      </c>
      <c r="AD203">
        <v>6.7926888485841399</v>
      </c>
      <c r="AE203">
        <v>272.36357406777699</v>
      </c>
      <c r="AF203">
        <v>269.20628971232691</v>
      </c>
      <c r="AG203">
        <v>50.038206222286775</v>
      </c>
      <c r="AH203">
        <v>4900.6847228868837</v>
      </c>
      <c r="AI203">
        <v>55602.784515664971</v>
      </c>
      <c r="AJ203">
        <v>5570.9332102734088</v>
      </c>
      <c r="AK203">
        <v>1150.5632708150197</v>
      </c>
      <c r="AL203">
        <v>6.9818693623114623</v>
      </c>
      <c r="AM203">
        <v>68.154798623675617</v>
      </c>
      <c r="AN203">
        <v>67.364736735817786</v>
      </c>
      <c r="AO203">
        <v>12.521292100988777</v>
      </c>
      <c r="AP203">
        <v>4638.4006863096965</v>
      </c>
      <c r="AQ203">
        <v>52626.930404425759</v>
      </c>
      <c r="AR203">
        <v>5272.7775579044992</v>
      </c>
      <c r="AS203">
        <v>1106.916208819232</v>
      </c>
      <c r="AT203">
        <v>6.7933939541256754</v>
      </c>
      <c r="AU203">
        <v>272.3635740777724</v>
      </c>
      <c r="AV203">
        <v>269.20628970896092</v>
      </c>
      <c r="AW203">
        <v>50.038206222883865</v>
      </c>
      <c r="AX203">
        <v>4216.3132456880867</v>
      </c>
      <c r="AY203">
        <v>15517.672373530375</v>
      </c>
      <c r="AZ203">
        <v>2382.5932795410495</v>
      </c>
      <c r="BA203">
        <v>913.5043325378972</v>
      </c>
      <c r="BB203">
        <v>6.2164831833611336</v>
      </c>
      <c r="BC203">
        <v>905.92850399941858</v>
      </c>
      <c r="BD203">
        <v>13185.538261757451</v>
      </c>
      <c r="BE203">
        <v>1633.6077786413341</v>
      </c>
      <c r="BF203">
        <v>3489.9283927710253</v>
      </c>
      <c r="BG203">
        <v>516.6434291538319</v>
      </c>
      <c r="BH203">
        <v>51.971028711844504</v>
      </c>
      <c r="BI203">
        <v>784.44322473454804</v>
      </c>
      <c r="BJ203">
        <v>5.6366181933229313</v>
      </c>
      <c r="BK203">
        <v>2755.9778040463325</v>
      </c>
      <c r="BL203">
        <v>23304.519753254499</v>
      </c>
      <c r="BM203">
        <v>4347.6644469952298</v>
      </c>
    </row>
    <row r="204" spans="1:65">
      <c r="A204">
        <f t="shared" si="3"/>
        <v>2198</v>
      </c>
      <c r="B204" s="1">
        <f>economy!Z244</f>
        <v>2518.0806535474726</v>
      </c>
      <c r="C204" s="1">
        <f>economy!AA244</f>
        <v>502.74211583543803</v>
      </c>
      <c r="D204" s="1">
        <f>economy!AB244</f>
        <v>50.548847967654339</v>
      </c>
      <c r="E204" s="1">
        <f>temperature!G354</f>
        <v>667.12397371339034</v>
      </c>
      <c r="F204" s="8">
        <f>temperature!I354</f>
        <v>4.917136727044138</v>
      </c>
      <c r="G204">
        <f>economy!BE244</f>
        <v>6333.4387466448179</v>
      </c>
      <c r="H204">
        <f>economy!BF244</f>
        <v>22938.729018511269</v>
      </c>
      <c r="I204">
        <f>economy!BG244</f>
        <v>4279.6067750418961</v>
      </c>
      <c r="J204">
        <v>5100.8760609970368</v>
      </c>
      <c r="K204">
        <v>58213.904205692852</v>
      </c>
      <c r="L204">
        <v>5822.5456030519726</v>
      </c>
      <c r="M204">
        <v>1195.6146409414423</v>
      </c>
      <c r="N204">
        <v>7.1808537169429485</v>
      </c>
      <c r="O204">
        <v>0</v>
      </c>
      <c r="P204">
        <v>0</v>
      </c>
      <c r="Q204">
        <v>0</v>
      </c>
      <c r="R204">
        <v>4844.3179827179247</v>
      </c>
      <c r="S204">
        <v>55285.927282822369</v>
      </c>
      <c r="T204">
        <v>5529.6898087112195</v>
      </c>
      <c r="U204">
        <v>1152.236008053806</v>
      </c>
      <c r="V204">
        <v>6.9999096150157287</v>
      </c>
      <c r="W204">
        <v>68.398623344249586</v>
      </c>
      <c r="X204">
        <v>67.735730826851281</v>
      </c>
      <c r="Y204">
        <v>12.571253579133661</v>
      </c>
      <c r="Z204">
        <v>4585.0506869166074</v>
      </c>
      <c r="AA204">
        <v>52327.031331728729</v>
      </c>
      <c r="AB204">
        <v>5233.7414980065696</v>
      </c>
      <c r="AC204">
        <v>1108.4020529541283</v>
      </c>
      <c r="AD204">
        <v>6.8103907966931754</v>
      </c>
      <c r="AE204">
        <v>273.33795846665669</v>
      </c>
      <c r="AF204">
        <v>270.68887463003142</v>
      </c>
      <c r="AG204">
        <v>50.237864750152752</v>
      </c>
      <c r="AH204">
        <v>4844.3179827623371</v>
      </c>
      <c r="AI204">
        <v>55285.927282602424</v>
      </c>
      <c r="AJ204">
        <v>5529.6898087266154</v>
      </c>
      <c r="AK204">
        <v>1152.252272953147</v>
      </c>
      <c r="AL204">
        <v>7.0000146382771256</v>
      </c>
      <c r="AM204">
        <v>68.398623344824685</v>
      </c>
      <c r="AN204">
        <v>67.735730826604495</v>
      </c>
      <c r="AO204">
        <v>12.571253579165749</v>
      </c>
      <c r="AP204">
        <v>4585.050687084874</v>
      </c>
      <c r="AQ204">
        <v>52327.03133107446</v>
      </c>
      <c r="AR204">
        <v>5233.7414980690219</v>
      </c>
      <c r="AS204">
        <v>1108.5077025880996</v>
      </c>
      <c r="AT204">
        <v>6.8110926411014958</v>
      </c>
      <c r="AU204">
        <v>273.33795847585685</v>
      </c>
      <c r="AV204">
        <v>270.68887462693232</v>
      </c>
      <c r="AW204">
        <v>50.237864750702357</v>
      </c>
      <c r="AX204">
        <v>4153.4730622762045</v>
      </c>
      <c r="AY204">
        <v>15170.021207390679</v>
      </c>
      <c r="AZ204">
        <v>2332.8948129767973</v>
      </c>
      <c r="BA204">
        <v>912.38538656824142</v>
      </c>
      <c r="BB204">
        <v>6.2221466445547984</v>
      </c>
      <c r="BC204">
        <v>936.68879565668135</v>
      </c>
      <c r="BD204">
        <v>13410.592365891212</v>
      </c>
      <c r="BE204">
        <v>1669.1607124500631</v>
      </c>
      <c r="BF204">
        <v>3428.4939560769913</v>
      </c>
      <c r="BG204">
        <v>513.53275907403031</v>
      </c>
      <c r="BH204">
        <v>51.552965802267344</v>
      </c>
      <c r="BI204">
        <v>782.32596300926093</v>
      </c>
      <c r="BJ204">
        <v>5.6360490383759325</v>
      </c>
      <c r="BK204">
        <v>2835.2665179570122</v>
      </c>
      <c r="BL204">
        <v>23425.903038835095</v>
      </c>
      <c r="BM204">
        <v>4362.4231637602443</v>
      </c>
    </row>
    <row r="205" spans="1:65">
      <c r="A205">
        <f t="shared" si="3"/>
        <v>2199</v>
      </c>
      <c r="B205" s="1">
        <f>economy!Z245</f>
        <v>2465.1601783653614</v>
      </c>
      <c r="C205" s="1">
        <f>economy!AA245</f>
        <v>499.81141599100579</v>
      </c>
      <c r="D205" s="1">
        <f>economy!AB245</f>
        <v>50.168070445849906</v>
      </c>
      <c r="E205" s="1">
        <f>temperature!G355</f>
        <v>665.78111640787665</v>
      </c>
      <c r="F205" s="8">
        <f>temperature!I355</f>
        <v>4.9134374799636955</v>
      </c>
      <c r="G205">
        <f>economy!BE245</f>
        <v>6472.1811140761874</v>
      </c>
      <c r="H205">
        <f>economy!BF245</f>
        <v>23062.110725549494</v>
      </c>
      <c r="I205">
        <f>economy!BG245</f>
        <v>4296.1464093440618</v>
      </c>
      <c r="J205">
        <v>5042.025181745702</v>
      </c>
      <c r="K205">
        <v>57878.964935115291</v>
      </c>
      <c r="L205">
        <v>5779.2067630020401</v>
      </c>
      <c r="M205">
        <v>1197.3591371243451</v>
      </c>
      <c r="N205">
        <v>7.1991981427211442</v>
      </c>
      <c r="O205">
        <v>0</v>
      </c>
      <c r="P205">
        <v>0</v>
      </c>
      <c r="Q205">
        <v>0</v>
      </c>
      <c r="R205">
        <v>4788.4271182355124</v>
      </c>
      <c r="S205">
        <v>54967.834407751296</v>
      </c>
      <c r="T205">
        <v>5488.5307764783347</v>
      </c>
      <c r="U205">
        <v>1153.8863631417532</v>
      </c>
      <c r="V205">
        <v>7.017844383443137</v>
      </c>
      <c r="W205">
        <v>68.640873125540139</v>
      </c>
      <c r="X205">
        <v>68.105037563190521</v>
      </c>
      <c r="Y205">
        <v>12.620911437957737</v>
      </c>
      <c r="Z205">
        <v>4532.1510945424561</v>
      </c>
      <c r="AA205">
        <v>52025.962747734622</v>
      </c>
      <c r="AB205">
        <v>5194.785292054974</v>
      </c>
      <c r="AC205">
        <v>1109.9572652666857</v>
      </c>
      <c r="AD205">
        <v>6.8278871440114317</v>
      </c>
      <c r="AE205">
        <v>274.30604901287859</v>
      </c>
      <c r="AF205">
        <v>272.16471645860969</v>
      </c>
      <c r="AG205">
        <v>50.436309939349393</v>
      </c>
      <c r="AH205">
        <v>4788.427118275773</v>
      </c>
      <c r="AI205">
        <v>54967.834407551032</v>
      </c>
      <c r="AJ205">
        <v>5488.5307764923446</v>
      </c>
      <c r="AK205">
        <v>1153.9025850233136</v>
      </c>
      <c r="AL205">
        <v>7.0179489220677782</v>
      </c>
      <c r="AM205">
        <v>68.640873126069494</v>
      </c>
      <c r="AN205">
        <v>68.105037562963275</v>
      </c>
      <c r="AO205">
        <v>12.620911437987274</v>
      </c>
      <c r="AP205">
        <v>4532.1510946950011</v>
      </c>
      <c r="AQ205">
        <v>52025.962747138976</v>
      </c>
      <c r="AR205">
        <v>5194.7852921118056</v>
      </c>
      <c r="AS205">
        <v>1110.0626321427774</v>
      </c>
      <c r="AT205">
        <v>6.8285857749269105</v>
      </c>
      <c r="AU205">
        <v>274.30604902134661</v>
      </c>
      <c r="AV205">
        <v>272.16471645575649</v>
      </c>
      <c r="AW205">
        <v>50.436309939855306</v>
      </c>
      <c r="AX205">
        <v>4091.2370212850069</v>
      </c>
      <c r="AY205">
        <v>14828.393530241685</v>
      </c>
      <c r="AZ205">
        <v>2283.9195489051431</v>
      </c>
      <c r="BA205">
        <v>911.24323920378345</v>
      </c>
      <c r="BB205">
        <v>6.2275620225337365</v>
      </c>
      <c r="BC205">
        <v>968.28967557131614</v>
      </c>
      <c r="BD205">
        <v>13635.75678486869</v>
      </c>
      <c r="BE205">
        <v>1704.946313056241</v>
      </c>
      <c r="BF205">
        <v>3367.7770770084508</v>
      </c>
      <c r="BG205">
        <v>510.42643902630925</v>
      </c>
      <c r="BH205">
        <v>51.138892916625224</v>
      </c>
      <c r="BI205">
        <v>780.24218272825215</v>
      </c>
      <c r="BJ205">
        <v>5.6351970350675922</v>
      </c>
      <c r="BK205">
        <v>2916.15434348586</v>
      </c>
      <c r="BL205">
        <v>23547.214983880123</v>
      </c>
      <c r="BM205">
        <v>4377.2691222567064</v>
      </c>
    </row>
    <row r="206" spans="1:65">
      <c r="A206">
        <f t="shared" si="3"/>
        <v>2200</v>
      </c>
      <c r="B206" s="1">
        <f>economy!Z246</f>
        <v>2413.099487461056</v>
      </c>
      <c r="C206" s="1">
        <f>economy!AA246</f>
        <v>496.87219967466189</v>
      </c>
      <c r="D206" s="1">
        <f>economy!AB246</f>
        <v>49.78843767918336</v>
      </c>
      <c r="E206" s="1">
        <f>temperature!G356</f>
        <v>664.45142724143307</v>
      </c>
      <c r="F206" s="8">
        <f>temperature!I356</f>
        <v>4.9096419405142484</v>
      </c>
      <c r="G206">
        <f>economy!BE246</f>
        <v>6612.2875519266963</v>
      </c>
      <c r="H206">
        <f>economy!BF246</f>
        <v>23184.96850139137</v>
      </c>
      <c r="I206">
        <f>economy!BG246</f>
        <v>4312.600624374265</v>
      </c>
      <c r="J206">
        <v>4983.6756079601546</v>
      </c>
      <c r="K206">
        <v>57542.800815259499</v>
      </c>
      <c r="L206">
        <v>5735.9619151008446</v>
      </c>
      <c r="M206">
        <v>1199.063101360073</v>
      </c>
      <c r="N206">
        <v>7.2173278268841061</v>
      </c>
      <c r="O206">
        <v>0</v>
      </c>
      <c r="P206">
        <v>0</v>
      </c>
      <c r="Q206">
        <v>0</v>
      </c>
      <c r="R206">
        <v>4733.0123451254094</v>
      </c>
      <c r="S206">
        <v>54648.578289482582</v>
      </c>
      <c r="T206">
        <v>5447.4610088838353</v>
      </c>
      <c r="U206">
        <v>1155.4982741214817</v>
      </c>
      <c r="V206">
        <v>7.0355693933008414</v>
      </c>
      <c r="W206">
        <v>68.881549631703351</v>
      </c>
      <c r="X206">
        <v>68.472644626088709</v>
      </c>
      <c r="Y206">
        <v>12.670265623983727</v>
      </c>
      <c r="Z206">
        <v>4479.7021131902284</v>
      </c>
      <c r="AA206">
        <v>51723.793177176864</v>
      </c>
      <c r="AB206">
        <v>5155.9135733098019</v>
      </c>
      <c r="AC206">
        <v>1111.4761434240768</v>
      </c>
      <c r="AD206">
        <v>6.8451790654843556</v>
      </c>
      <c r="AE206">
        <v>275.26785235931982</v>
      </c>
      <c r="AF206">
        <v>273.63376596820552</v>
      </c>
      <c r="AG206">
        <v>50.633541576307245</v>
      </c>
      <c r="AH206">
        <v>4733.0123451619111</v>
      </c>
      <c r="AI206">
        <v>54648.57828930024</v>
      </c>
      <c r="AJ206">
        <v>5447.4610088965846</v>
      </c>
      <c r="AK206">
        <v>1155.5144533559378</v>
      </c>
      <c r="AL206">
        <v>7.0356734544251083</v>
      </c>
      <c r="AM206">
        <v>68.881549632190584</v>
      </c>
      <c r="AN206">
        <v>68.472644625879525</v>
      </c>
      <c r="AO206">
        <v>12.67026562401092</v>
      </c>
      <c r="AP206">
        <v>4479.7021133285198</v>
      </c>
      <c r="AQ206">
        <v>51723.79317663463</v>
      </c>
      <c r="AR206">
        <v>5155.9135733615194</v>
      </c>
      <c r="AS206">
        <v>1111.5812299959516</v>
      </c>
      <c r="AT206">
        <v>6.8458745298373156</v>
      </c>
      <c r="AU206">
        <v>275.26785236711419</v>
      </c>
      <c r="AV206">
        <v>273.63376596557862</v>
      </c>
      <c r="AW206">
        <v>50.63354157677292</v>
      </c>
      <c r="AX206">
        <v>4029.6060537719686</v>
      </c>
      <c r="AY206">
        <v>14492.780469724979</v>
      </c>
      <c r="AZ206">
        <v>2235.6690215662625</v>
      </c>
      <c r="BA206">
        <v>910.07873014570623</v>
      </c>
      <c r="BB206">
        <v>6.2327328515848306</v>
      </c>
      <c r="BC206">
        <v>1000.7466558356656</v>
      </c>
      <c r="BD206">
        <v>13861.000556057763</v>
      </c>
      <c r="BE206">
        <v>1740.9525528142233</v>
      </c>
      <c r="BF206">
        <v>3307.784162320303</v>
      </c>
      <c r="BG206">
        <v>507.32375039249166</v>
      </c>
      <c r="BH206">
        <v>50.728576294439307</v>
      </c>
      <c r="BI206">
        <v>778.19055246766698</v>
      </c>
      <c r="BJ206">
        <v>5.6340761959809438</v>
      </c>
      <c r="BK206">
        <v>2998.6528352311479</v>
      </c>
      <c r="BL206">
        <v>23668.411761378549</v>
      </c>
      <c r="BM206">
        <v>4392.1876624115203</v>
      </c>
    </row>
    <row r="207" spans="1:65">
      <c r="A207">
        <f t="shared" si="3"/>
        <v>2201</v>
      </c>
      <c r="B207" s="1">
        <f>economy!Z247</f>
        <v>2361.8932887704709</v>
      </c>
      <c r="C207" s="1">
        <f>economy!AA247</f>
        <v>493.92496824674578</v>
      </c>
      <c r="D207" s="1">
        <f>economy!AB247</f>
        <v>49.409966660492529</v>
      </c>
      <c r="E207" s="1">
        <f>temperature!G357</f>
        <v>663.13460148168815</v>
      </c>
      <c r="F207" s="8">
        <f>temperature!I357</f>
        <v>4.905755004651696</v>
      </c>
      <c r="G207">
        <f>economy!BE247</f>
        <v>6753.7290232537835</v>
      </c>
      <c r="H207">
        <f>economy!BF247</f>
        <v>23307.29433174105</v>
      </c>
      <c r="I207">
        <f>economy!BG247</f>
        <v>4328.9680349197288</v>
      </c>
      <c r="J207">
        <v>4925.827429971162</v>
      </c>
      <c r="K207">
        <v>57205.486963564457</v>
      </c>
      <c r="L207">
        <v>5692.8160864213596</v>
      </c>
      <c r="M207">
        <v>1200.7267977484435</v>
      </c>
      <c r="N207">
        <v>7.2352440801755931</v>
      </c>
      <c r="O207">
        <v>0</v>
      </c>
      <c r="P207">
        <v>0</v>
      </c>
      <c r="Q207">
        <v>0</v>
      </c>
      <c r="R207">
        <v>4678.0737491750151</v>
      </c>
      <c r="S207">
        <v>54328.230267283448</v>
      </c>
      <c r="T207">
        <v>5406.4852801546722</v>
      </c>
      <c r="U207">
        <v>1157.0719912461777</v>
      </c>
      <c r="V207">
        <v>7.0530858934163225</v>
      </c>
      <c r="W207">
        <v>69.120654709355037</v>
      </c>
      <c r="X207">
        <v>68.838540130988704</v>
      </c>
      <c r="Y207">
        <v>12.719316124340372</v>
      </c>
      <c r="Z207">
        <v>4427.7038240559259</v>
      </c>
      <c r="AA207">
        <v>51420.590141253793</v>
      </c>
      <c r="AB207">
        <v>5117.1308604819396</v>
      </c>
      <c r="AC207">
        <v>1112.9589236858151</v>
      </c>
      <c r="AD207">
        <v>6.8622677448842211</v>
      </c>
      <c r="AE207">
        <v>276.22337588551596</v>
      </c>
      <c r="AF207">
        <v>275.09597566516351</v>
      </c>
      <c r="AG207">
        <v>50.829559609589282</v>
      </c>
      <c r="AH207">
        <v>4678.0737492081043</v>
      </c>
      <c r="AI207">
        <v>54328.230267117477</v>
      </c>
      <c r="AJ207">
        <v>5406.4852801662755</v>
      </c>
      <c r="AK207">
        <v>1157.0881281997297</v>
      </c>
      <c r="AL207">
        <v>7.053189484067671</v>
      </c>
      <c r="AM207">
        <v>69.120654709803503</v>
      </c>
      <c r="AN207">
        <v>68.838540130796133</v>
      </c>
      <c r="AO207">
        <v>12.719316124365399</v>
      </c>
      <c r="AP207">
        <v>4427.7038241812988</v>
      </c>
      <c r="AQ207">
        <v>51420.590140760149</v>
      </c>
      <c r="AR207">
        <v>5117.1308605290014</v>
      </c>
      <c r="AS207">
        <v>1113.0637323773763</v>
      </c>
      <c r="AT207">
        <v>6.8629600889038134</v>
      </c>
      <c r="AU207">
        <v>276.22337589269023</v>
      </c>
      <c r="AV207">
        <v>275.09597566274499</v>
      </c>
      <c r="AW207">
        <v>50.829559610017938</v>
      </c>
      <c r="AX207">
        <v>3968.5809355788165</v>
      </c>
      <c r="AY207">
        <v>14163.106820045527</v>
      </c>
      <c r="AZ207">
        <v>2188.1443270988902</v>
      </c>
      <c r="BA207">
        <v>908.89268900443631</v>
      </c>
      <c r="BB207">
        <v>6.2376626702151663</v>
      </c>
      <c r="BC207">
        <v>1034.0753444916534</v>
      </c>
      <c r="BD207">
        <v>14086.178195144517</v>
      </c>
      <c r="BE207">
        <v>1777.1675711842486</v>
      </c>
      <c r="BF207">
        <v>3248.5150003056274</v>
      </c>
      <c r="BG207">
        <v>504.22408497075355</v>
      </c>
      <c r="BH207">
        <v>50.321804606673474</v>
      </c>
      <c r="BI207">
        <v>776.16984394809424</v>
      </c>
      <c r="BJ207">
        <v>5.6326998601766913</v>
      </c>
      <c r="BK207">
        <v>3082.7633914731673</v>
      </c>
      <c r="BL207">
        <v>23789.452697021738</v>
      </c>
      <c r="BM207">
        <v>4407.1652091987744</v>
      </c>
    </row>
    <row r="208" spans="1:65">
      <c r="A208">
        <f t="shared" si="3"/>
        <v>2202</v>
      </c>
      <c r="B208" s="1">
        <f>economy!Z248</f>
        <v>2311.5360070462575</v>
      </c>
      <c r="C208" s="1">
        <f>economy!AA248</f>
        <v>490.9702260519926</v>
      </c>
      <c r="D208" s="1">
        <f>economy!AB248</f>
        <v>49.032675617947575</v>
      </c>
      <c r="E208" s="1">
        <f>temperature!G358</f>
        <v>661.83034936743616</v>
      </c>
      <c r="F208" s="8">
        <f>temperature!I358</f>
        <v>4.9017813536118933</v>
      </c>
      <c r="G208">
        <f>economy!BE248</f>
        <v>6896.4758233478615</v>
      </c>
      <c r="H208">
        <f>economy!BF248</f>
        <v>23429.080670584081</v>
      </c>
      <c r="I208">
        <f>economy!BG248</f>
        <v>4345.2473787701065</v>
      </c>
      <c r="J208">
        <v>4868.4806049581039</v>
      </c>
      <c r="K208">
        <v>56867.097379202096</v>
      </c>
      <c r="L208">
        <v>5649.7741780238057</v>
      </c>
      <c r="M208">
        <v>1202.3504943520475</v>
      </c>
      <c r="N208">
        <v>7.2529482200004498</v>
      </c>
      <c r="O208">
        <v>0</v>
      </c>
      <c r="P208">
        <v>0</v>
      </c>
      <c r="Q208">
        <v>0</v>
      </c>
      <c r="R208">
        <v>4623.6112897174289</v>
      </c>
      <c r="S208">
        <v>54006.860618399318</v>
      </c>
      <c r="T208">
        <v>5365.6082448430852</v>
      </c>
      <c r="U208">
        <v>1158.6077685399869</v>
      </c>
      <c r="V208">
        <v>7.0703951401128897</v>
      </c>
      <c r="W208">
        <v>69.358190383243155</v>
      </c>
      <c r="X208">
        <v>69.202712623254627</v>
      </c>
      <c r="Y208">
        <v>12.768062966067495</v>
      </c>
      <c r="Z208">
        <v>4376.1561886490899</v>
      </c>
      <c r="AA208">
        <v>51116.420155981119</v>
      </c>
      <c r="AB208">
        <v>5078.4415590125327</v>
      </c>
      <c r="AC208">
        <v>1114.4058458885434</v>
      </c>
      <c r="AD208">
        <v>6.87915437432377</v>
      </c>
      <c r="AE208">
        <v>277.17262768286326</v>
      </c>
      <c r="AF208">
        <v>276.55129977390055</v>
      </c>
      <c r="AG208">
        <v>51.024364147253259</v>
      </c>
      <c r="AH208">
        <v>4623.6112897474277</v>
      </c>
      <c r="AI208">
        <v>54006.860618248225</v>
      </c>
      <c r="AJ208">
        <v>5365.6082448536417</v>
      </c>
      <c r="AK208">
        <v>1158.6238635744221</v>
      </c>
      <c r="AL208">
        <v>7.0704982672113168</v>
      </c>
      <c r="AM208">
        <v>69.358190383655923</v>
      </c>
      <c r="AN208">
        <v>69.202712623077318</v>
      </c>
      <c r="AO208">
        <v>12.768062966090532</v>
      </c>
      <c r="AP208">
        <v>4376.1561887627504</v>
      </c>
      <c r="AQ208">
        <v>51116.420155531734</v>
      </c>
      <c r="AR208">
        <v>5078.4415590553608</v>
      </c>
      <c r="AS208">
        <v>1114.510379094356</v>
      </c>
      <c r="AT208">
        <v>6.8798436435468622</v>
      </c>
      <c r="AU208">
        <v>277.17262768946654</v>
      </c>
      <c r="AV208">
        <v>276.55129977167388</v>
      </c>
      <c r="AW208">
        <v>51.02436414764783</v>
      </c>
      <c r="AX208">
        <v>3908.1622466888934</v>
      </c>
      <c r="AY208">
        <v>13839.4522665024</v>
      </c>
      <c r="AZ208">
        <v>2141.3458262855042</v>
      </c>
      <c r="BA208">
        <v>907.68592615440411</v>
      </c>
      <c r="BB208">
        <v>6.24235501826763</v>
      </c>
      <c r="BC208">
        <v>1068.2911918285672</v>
      </c>
      <c r="BD208">
        <v>14311.45056295119</v>
      </c>
      <c r="BE208">
        <v>1813.5788254843117</v>
      </c>
      <c r="BF208">
        <v>3189.9713161335335</v>
      </c>
      <c r="BG208">
        <v>501.12693485848558</v>
      </c>
      <c r="BH208">
        <v>49.918387096927262</v>
      </c>
      <c r="BI208">
        <v>774.17891276696253</v>
      </c>
      <c r="BJ208">
        <v>5.6310807302111678</v>
      </c>
      <c r="BK208">
        <v>3168.4903642006525</v>
      </c>
      <c r="BL208">
        <v>23910.300050037447</v>
      </c>
      <c r="BM208">
        <v>4422.1892011068539</v>
      </c>
    </row>
    <row r="209" spans="1:65">
      <c r="A209">
        <f t="shared" si="3"/>
        <v>2203</v>
      </c>
      <c r="B209" s="1">
        <f>economy!Z249</f>
        <v>2262.0217960725627</v>
      </c>
      <c r="C209" s="1">
        <f>economy!AA249</f>
        <v>488.00847927925793</v>
      </c>
      <c r="D209" s="1">
        <f>economy!AB249</f>
        <v>48.656583821663951</v>
      </c>
      <c r="E209" s="1">
        <f>temperature!G359</f>
        <v>660.53839524742602</v>
      </c>
      <c r="F209" s="8">
        <f>temperature!I359</f>
        <v>4.8977254639711125</v>
      </c>
      <c r="G209">
        <f>economy!BE249</f>
        <v>7040.4976088119693</v>
      </c>
      <c r="H209">
        <f>economy!BF249</f>
        <v>23550.320413208199</v>
      </c>
      <c r="I209">
        <f>economy!BG249</f>
        <v>4361.4375079238107</v>
      </c>
      <c r="J209">
        <v>4811.6349605753985</v>
      </c>
      <c r="K209">
        <v>56527.70494106938</v>
      </c>
      <c r="L209">
        <v>5606.8409664626715</v>
      </c>
      <c r="M209">
        <v>1203.9344630432383</v>
      </c>
      <c r="N209">
        <v>7.2704415699657332</v>
      </c>
      <c r="O209">
        <v>0</v>
      </c>
      <c r="P209">
        <v>0</v>
      </c>
      <c r="Q209">
        <v>0</v>
      </c>
      <c r="R209">
        <v>4569.6248030754941</v>
      </c>
      <c r="S209">
        <v>53684.53855614701</v>
      </c>
      <c r="T209">
        <v>5324.8344392578329</v>
      </c>
      <c r="U209">
        <v>1160.1058636525827</v>
      </c>
      <c r="V209">
        <v>7.0874983967429186</v>
      </c>
      <c r="W209">
        <v>69.594158852571809</v>
      </c>
      <c r="X209">
        <v>69.565151073571442</v>
      </c>
      <c r="Y209">
        <v>12.816506215455126</v>
      </c>
      <c r="Z209">
        <v>4325.0590520524956</v>
      </c>
      <c r="AA209">
        <v>50811.348730387326</v>
      </c>
      <c r="AB209">
        <v>5039.8499624276392</v>
      </c>
      <c r="AC209">
        <v>1115.8171533082673</v>
      </c>
      <c r="AD209">
        <v>6.8958401537824345</v>
      </c>
      <c r="AE209">
        <v>278.11561653992788</v>
      </c>
      <c r="AF209">
        <v>277.99969421852262</v>
      </c>
      <c r="AG209">
        <v>51.217955454210511</v>
      </c>
      <c r="AH209">
        <v>4569.6248031026898</v>
      </c>
      <c r="AI209">
        <v>53684.538556009451</v>
      </c>
      <c r="AJ209">
        <v>5324.8344392674408</v>
      </c>
      <c r="AK209">
        <v>1160.1219171253379</v>
      </c>
      <c r="AL209">
        <v>7.0876010671024243</v>
      </c>
      <c r="AM209">
        <v>69.59415885295175</v>
      </c>
      <c r="AN209">
        <v>69.565151073408245</v>
      </c>
      <c r="AO209">
        <v>12.816506215476331</v>
      </c>
      <c r="AP209">
        <v>4325.0590521555341</v>
      </c>
      <c r="AQ209">
        <v>50811.348729978214</v>
      </c>
      <c r="AR209">
        <v>5039.8499624666119</v>
      </c>
      <c r="AS209">
        <v>1115.9214133939704</v>
      </c>
      <c r="AT209">
        <v>6.8965263930625058</v>
      </c>
      <c r="AU209">
        <v>278.11561654600564</v>
      </c>
      <c r="AV209">
        <v>277.99969421647262</v>
      </c>
      <c r="AW209">
        <v>51.217955454573691</v>
      </c>
      <c r="AX209">
        <v>3848.3504851271068</v>
      </c>
      <c r="AY209">
        <v>13521.482066592473</v>
      </c>
      <c r="AZ209">
        <v>2095.2739339039999</v>
      </c>
      <c r="BA209">
        <v>906.45925510561756</v>
      </c>
      <c r="BB209">
        <v>6.2468134380261082</v>
      </c>
      <c r="BC209">
        <v>1103.4101214831767</v>
      </c>
      <c r="BD209">
        <v>14536.155864651178</v>
      </c>
      <c r="BE209">
        <v>1850.1753605572842</v>
      </c>
      <c r="BF209">
        <v>3132.1536022036516</v>
      </c>
      <c r="BG209">
        <v>498.03188313656733</v>
      </c>
      <c r="BH209">
        <v>49.518151852568352</v>
      </c>
      <c r="BI209">
        <v>772.21668638235792</v>
      </c>
      <c r="BJ209">
        <v>5.62923090572039</v>
      </c>
      <c r="BK209">
        <v>3255.8359142917016</v>
      </c>
      <c r="BL209">
        <v>24030.918808170609</v>
      </c>
      <c r="BM209">
        <v>4437.2480222501481</v>
      </c>
    </row>
    <row r="210" spans="1:65">
      <c r="A210">
        <f t="shared" si="3"/>
        <v>2204</v>
      </c>
      <c r="B210" s="1">
        <f>economy!Z250</f>
        <v>2213.3445509842359</v>
      </c>
      <c r="C210" s="1">
        <f>economy!AA250</f>
        <v>485.04023492574595</v>
      </c>
      <c r="D210" s="1">
        <f>economy!AB250</f>
        <v>48.281711408545902</v>
      </c>
      <c r="E210" s="1">
        <f>temperature!G360</f>
        <v>659.25847676791</v>
      </c>
      <c r="F210" s="8">
        <f>temperature!I360</f>
        <v>4.8935916172087968</v>
      </c>
      <c r="G210">
        <f>economy!BE250</f>
        <v>7185.7634288015843</v>
      </c>
      <c r="H210">
        <f>economy!BF250</f>
        <v>23671.006871175159</v>
      </c>
      <c r="I210">
        <f>economy!BG250</f>
        <v>4377.5373804536639</v>
      </c>
      <c r="J210">
        <v>4755.290198527101</v>
      </c>
      <c r="K210">
        <v>56187.381406385823</v>
      </c>
      <c r="L210">
        <v>5564.021105300465</v>
      </c>
      <c r="M210">
        <v>1205.4789793530747</v>
      </c>
      <c r="N210">
        <v>7.2877254594345153</v>
      </c>
      <c r="O210">
        <v>0</v>
      </c>
      <c r="P210">
        <v>0</v>
      </c>
      <c r="Q210">
        <v>0</v>
      </c>
      <c r="R210">
        <v>4516.1140059566069</v>
      </c>
      <c r="S210">
        <v>53361.332228582651</v>
      </c>
      <c r="T210">
        <v>5284.1682829018064</v>
      </c>
      <c r="U210">
        <v>1161.5665377156015</v>
      </c>
      <c r="V210">
        <v>7.1043969332336108</v>
      </c>
      <c r="W210">
        <v>69.828562487351633</v>
      </c>
      <c r="X210">
        <v>69.925844873286181</v>
      </c>
      <c r="Y210">
        <v>12.864645977381707</v>
      </c>
      <c r="Z210">
        <v>4274.4121461352752</v>
      </c>
      <c r="AA210">
        <v>50505.440365252929</v>
      </c>
      <c r="AB210">
        <v>5001.3602536988765</v>
      </c>
      <c r="AC210">
        <v>1117.1930925243551</v>
      </c>
      <c r="AD210">
        <v>6.9123262906448906</v>
      </c>
      <c r="AE210">
        <v>279.05235192786165</v>
      </c>
      <c r="AF210">
        <v>279.44111660420572</v>
      </c>
      <c r="AG210">
        <v>51.410333949581222</v>
      </c>
      <c r="AH210">
        <v>4516.1140059812615</v>
      </c>
      <c r="AI210">
        <v>53361.332228457475</v>
      </c>
      <c r="AJ210">
        <v>5284.1682829105494</v>
      </c>
      <c r="AK210">
        <v>1161.5825499798216</v>
      </c>
      <c r="AL210">
        <v>7.1044991535636521</v>
      </c>
      <c r="AM210">
        <v>69.828562487701319</v>
      </c>
      <c r="AN210">
        <v>69.925844873135915</v>
      </c>
      <c r="AO210">
        <v>12.864645977401226</v>
      </c>
      <c r="AP210">
        <v>4274.4121462286857</v>
      </c>
      <c r="AQ210">
        <v>50505.440364880495</v>
      </c>
      <c r="AR210">
        <v>5001.3602537343395</v>
      </c>
      <c r="AS210">
        <v>1117.2970818270664</v>
      </c>
      <c r="AT210">
        <v>6.913009544160909</v>
      </c>
      <c r="AU210">
        <v>279.05235193345567</v>
      </c>
      <c r="AV210">
        <v>279.4411166023184</v>
      </c>
      <c r="AW210">
        <v>51.410333949915518</v>
      </c>
      <c r="AX210">
        <v>3789.1457880645348</v>
      </c>
      <c r="AY210">
        <v>13209.949928551363</v>
      </c>
      <c r="AZ210">
        <v>2049.9271551631678</v>
      </c>
      <c r="BA210">
        <v>905.21343377604273</v>
      </c>
      <c r="BB210">
        <v>6.2510414651109452</v>
      </c>
      <c r="BC210">
        <v>1139.4467871683771</v>
      </c>
      <c r="BD210">
        <v>14761.911075637874</v>
      </c>
      <c r="BE210">
        <v>1886.9418191908283</v>
      </c>
      <c r="BF210">
        <v>3075.0623429714769</v>
      </c>
      <c r="BG210">
        <v>494.93859530078203</v>
      </c>
      <c r="BH210">
        <v>49.120944199979405</v>
      </c>
      <c r="BI210">
        <v>770.28215532806735</v>
      </c>
      <c r="BJ210">
        <v>5.6271619143009373</v>
      </c>
      <c r="BK210">
        <v>3344.8020479800521</v>
      </c>
      <c r="BL210">
        <v>24151.276496149512</v>
      </c>
      <c r="BM210">
        <v>4452.3309381229255</v>
      </c>
    </row>
    <row r="211" spans="1:65">
      <c r="A211">
        <f t="shared" si="3"/>
        <v>2205</v>
      </c>
      <c r="B211" s="1">
        <f>economy!Z251</f>
        <v>2165.497920142127</v>
      </c>
      <c r="C211" s="1">
        <f>economy!AA251</f>
        <v>482.06599985694208</v>
      </c>
      <c r="D211" s="1">
        <f>economy!AB251</f>
        <v>47.908079223782103</v>
      </c>
      <c r="E211" s="1">
        <f>temperature!G361</f>
        <v>657.99034410625961</v>
      </c>
      <c r="F211" s="8">
        <f>temperature!I361</f>
        <v>4.8893839087976829</v>
      </c>
      <c r="G211">
        <f>economy!BE251</f>
        <v>7332.2417553605101</v>
      </c>
      <c r="H211">
        <f>economy!BF251</f>
        <v>23791.133749094479</v>
      </c>
      <c r="I211">
        <f>economy!BG251</f>
        <v>4393.5460529829625</v>
      </c>
      <c r="J211">
        <v>4699.4458980894078</v>
      </c>
      <c r="K211">
        <v>55846.197409879249</v>
      </c>
      <c r="L211">
        <v>5521.3191266271788</v>
      </c>
      <c r="M211">
        <v>1206.9843223222535</v>
      </c>
      <c r="N211">
        <v>7.304801223092074</v>
      </c>
      <c r="O211">
        <v>0</v>
      </c>
      <c r="P211">
        <v>0</v>
      </c>
      <c r="Q211">
        <v>0</v>
      </c>
      <c r="R211">
        <v>4463.0784987980314</v>
      </c>
      <c r="S211">
        <v>53037.308717728716</v>
      </c>
      <c r="T211">
        <v>5243.6140799150699</v>
      </c>
      <c r="U211">
        <v>1162.9900552009613</v>
      </c>
      <c r="V211">
        <v>7.1210920256449981</v>
      </c>
      <c r="W211">
        <v>70.061403824778083</v>
      </c>
      <c r="X211">
        <v>70.284783829692955</v>
      </c>
      <c r="Y211">
        <v>12.912482394652303</v>
      </c>
      <c r="Z211">
        <v>4224.2150927191997</v>
      </c>
      <c r="AA211">
        <v>50198.758552378669</v>
      </c>
      <c r="AB211">
        <v>4962.9765066092423</v>
      </c>
      <c r="AC211">
        <v>1118.5339132853251</v>
      </c>
      <c r="AD211">
        <v>6.9286139992516516</v>
      </c>
      <c r="AE211">
        <v>279.98284398592909</v>
      </c>
      <c r="AF211">
        <v>280.87552619835429</v>
      </c>
      <c r="AG211">
        <v>51.60150020404992</v>
      </c>
      <c r="AH211">
        <v>4463.0784988203814</v>
      </c>
      <c r="AI211">
        <v>53037.308717614753</v>
      </c>
      <c r="AJ211">
        <v>5243.6140799230261</v>
      </c>
      <c r="AK211">
        <v>1163.0060266055598</v>
      </c>
      <c r="AL211">
        <v>7.121193802551943</v>
      </c>
      <c r="AM211">
        <v>70.061403825099916</v>
      </c>
      <c r="AN211">
        <v>70.284783829554584</v>
      </c>
      <c r="AO211">
        <v>12.912482394670267</v>
      </c>
      <c r="AP211">
        <v>4224.21509280388</v>
      </c>
      <c r="AQ211">
        <v>50198.758552039639</v>
      </c>
      <c r="AR211">
        <v>4962.9765066415121</v>
      </c>
      <c r="AS211">
        <v>1118.6376341140412</v>
      </c>
      <c r="AT211">
        <v>6.9292943105169504</v>
      </c>
      <c r="AU211">
        <v>279.98284399107797</v>
      </c>
      <c r="AV211">
        <v>280.87552619661665</v>
      </c>
      <c r="AW211">
        <v>51.601500204357635</v>
      </c>
      <c r="AX211">
        <v>3730.5486746597098</v>
      </c>
      <c r="AY211">
        <v>12902.638137090173</v>
      </c>
      <c r="AZ211">
        <v>2005.3072680973801</v>
      </c>
      <c r="BA211">
        <v>903.94931977598628</v>
      </c>
      <c r="BB211">
        <v>6.2550426466692635</v>
      </c>
      <c r="BC211">
        <v>1176.4193488845833</v>
      </c>
      <c r="BD211">
        <v>14983.889822132996</v>
      </c>
      <c r="BE211">
        <v>1923.8748417189054</v>
      </c>
      <c r="BF211">
        <v>3018.6975558120989</v>
      </c>
      <c r="BG211">
        <v>491.84681138828887</v>
      </c>
      <c r="BH211">
        <v>48.726625217757409</v>
      </c>
      <c r="BI211">
        <v>768.3743669183882</v>
      </c>
      <c r="BJ211">
        <v>5.6248847402553679</v>
      </c>
      <c r="BK211">
        <v>3435.3897683862838</v>
      </c>
      <c r="BL211">
        <v>24271.342996960135</v>
      </c>
      <c r="BM211">
        <v>4467.4280349546025</v>
      </c>
    </row>
    <row r="212" spans="1:65">
      <c r="A212">
        <f t="shared" si="3"/>
        <v>2206</v>
      </c>
      <c r="B212" s="1">
        <f>economy!Z252</f>
        <v>2118.4753170397598</v>
      </c>
      <c r="C212" s="1">
        <f>economy!AA252</f>
        <v>479.08627995416629</v>
      </c>
      <c r="D212" s="1">
        <f>economy!AB252</f>
        <v>47.535708677549323</v>
      </c>
      <c r="E212" s="1">
        <f>temperature!G362</f>
        <v>656.73375924803508</v>
      </c>
      <c r="F212" s="8">
        <f>temperature!I362</f>
        <v>4.8851062568450851</v>
      </c>
      <c r="G212">
        <f>economy!BE252</f>
        <v>7479.90051549902</v>
      </c>
      <c r="H212">
        <f>economy!BF252</f>
        <v>23910.695123062378</v>
      </c>
      <c r="I212">
        <f>economy!BG252</f>
        <v>4409.4626737261578</v>
      </c>
      <c r="J212">
        <v>4644.1015195808368</v>
      </c>
      <c r="K212">
        <v>55504.222463542304</v>
      </c>
      <c r="L212">
        <v>5478.7394425849761</v>
      </c>
      <c r="M212">
        <v>1208.450774354048</v>
      </c>
      <c r="N212">
        <v>7.3216702005241787</v>
      </c>
      <c r="O212">
        <v>0</v>
      </c>
      <c r="P212">
        <v>0</v>
      </c>
      <c r="Q212">
        <v>0</v>
      </c>
      <c r="R212">
        <v>4410.5177690625678</v>
      </c>
      <c r="S212">
        <v>52712.53403934239</v>
      </c>
      <c r="T212">
        <v>5203.1760205228493</v>
      </c>
      <c r="U212">
        <v>1164.3766837810922</v>
      </c>
      <c r="V212">
        <v>7.1375849557399125</v>
      </c>
      <c r="W212">
        <v>70.292685565638564</v>
      </c>
      <c r="X212">
        <v>70.64195816126778</v>
      </c>
      <c r="Y212">
        <v>12.960015647336755</v>
      </c>
      <c r="Z212">
        <v>4174.4674066979596</v>
      </c>
      <c r="AA212">
        <v>49891.365774366481</v>
      </c>
      <c r="AB212">
        <v>4924.7026871236067</v>
      </c>
      <c r="AC212">
        <v>1119.8398683764435</v>
      </c>
      <c r="AD212">
        <v>6.9447045004614685</v>
      </c>
      <c r="AE212">
        <v>280.90710350714915</v>
      </c>
      <c r="AF212">
        <v>282.30288391155847</v>
      </c>
      <c r="AG212">
        <v>51.7914549372205</v>
      </c>
      <c r="AH212">
        <v>4410.5177690828277</v>
      </c>
      <c r="AI212">
        <v>52712.534039238606</v>
      </c>
      <c r="AJ212">
        <v>5203.176020530088</v>
      </c>
      <c r="AK212">
        <v>1164.3926146708109</v>
      </c>
      <c r="AL212">
        <v>7.1376862957284803</v>
      </c>
      <c r="AM212">
        <v>70.292685565934775</v>
      </c>
      <c r="AN212">
        <v>70.641958161140408</v>
      </c>
      <c r="AO212">
        <v>12.960015647353298</v>
      </c>
      <c r="AP212">
        <v>4174.4674067747292</v>
      </c>
      <c r="AQ212">
        <v>49891.365774057827</v>
      </c>
      <c r="AR212">
        <v>4924.7026871529742</v>
      </c>
      <c r="AS212">
        <v>1119.9433230124307</v>
      </c>
      <c r="AT212">
        <v>6.9453819123325982</v>
      </c>
      <c r="AU212">
        <v>280.90710351188818</v>
      </c>
      <c r="AV212">
        <v>282.30288390995895</v>
      </c>
      <c r="AW212">
        <v>51.791454937503744</v>
      </c>
      <c r="AX212">
        <v>3672.5580667046465</v>
      </c>
      <c r="AY212">
        <v>12605.589688509643</v>
      </c>
      <c r="AZ212">
        <v>1961.4055157816126</v>
      </c>
      <c r="BA212">
        <v>902.66744769953425</v>
      </c>
      <c r="BB212">
        <v>6.2588204854288012</v>
      </c>
      <c r="BC212">
        <v>1214.3359171785783</v>
      </c>
      <c r="BD212">
        <v>15215.934734265809</v>
      </c>
      <c r="BE212">
        <v>1960.937328141074</v>
      </c>
      <c r="BF212">
        <v>2963.0589903145742</v>
      </c>
      <c r="BG212">
        <v>488.75633874942253</v>
      </c>
      <c r="BH212">
        <v>48.335070361521964</v>
      </c>
      <c r="BI212">
        <v>766.4924203466303</v>
      </c>
      <c r="BJ212">
        <v>5.6224098515359016</v>
      </c>
      <c r="BK212">
        <v>3527.5994126788505</v>
      </c>
      <c r="BL212">
        <v>24391.090385248011</v>
      </c>
      <c r="BM212">
        <v>4482.5301625945913</v>
      </c>
    </row>
    <row r="213" spans="1:65">
      <c r="A213">
        <f t="shared" si="3"/>
        <v>2207</v>
      </c>
      <c r="B213" s="1">
        <f>economy!Z253</f>
        <v>2072.2699318205828</v>
      </c>
      <c r="C213" s="1">
        <f>economy!AA253</f>
        <v>476.10157934237043</v>
      </c>
      <c r="D213" s="1">
        <f>economy!AB253</f>
        <v>47.164621615597021</v>
      </c>
      <c r="E213" s="1">
        <f>temperature!G363</f>
        <v>655.4884953051062</v>
      </c>
      <c r="F213" s="8">
        <f>temperature!I363</f>
        <v>4.8807624103079608</v>
      </c>
      <c r="G213">
        <f>economy!BE253</f>
        <v>7628.7071224387164</v>
      </c>
      <c r="H213">
        <f>economy!BF253</f>
        <v>24029.685420638172</v>
      </c>
      <c r="I213">
        <f>economy!BG253</f>
        <v>4425.2864760518678</v>
      </c>
      <c r="J213">
        <v>4589.2564077800344</v>
      </c>
      <c r="K213">
        <v>55161.524956943045</v>
      </c>
      <c r="L213">
        <v>5436.28634689711</v>
      </c>
      <c r="M213">
        <v>1209.8786210692774</v>
      </c>
      <c r="N213">
        <v>7.3383337358071854</v>
      </c>
      <c r="O213">
        <v>0</v>
      </c>
      <c r="P213">
        <v>0</v>
      </c>
      <c r="Q213">
        <v>0</v>
      </c>
      <c r="R213">
        <v>4358.4311944844221</v>
      </c>
      <c r="S213">
        <v>52387.073143210713</v>
      </c>
      <c r="T213">
        <v>5162.8581824875782</v>
      </c>
      <c r="U213">
        <v>1165.7266941910975</v>
      </c>
      <c r="V213">
        <v>7.1538770105656493</v>
      </c>
      <c r="W213">
        <v>70.522410570749173</v>
      </c>
      <c r="X213">
        <v>70.997358492855611</v>
      </c>
      <c r="Y213">
        <v>13.007245952108553</v>
      </c>
      <c r="Z213">
        <v>4125.1684991093207</v>
      </c>
      <c r="AA213">
        <v>49583.323504898777</v>
      </c>
      <c r="AB213">
        <v>4886.5426547630523</v>
      </c>
      <c r="AC213">
        <v>1121.1112134891512</v>
      </c>
      <c r="AD213">
        <v>6.9605990212252662</v>
      </c>
      <c r="AE213">
        <v>281.82514192405529</v>
      </c>
      <c r="AF213">
        <v>283.72315227835975</v>
      </c>
      <c r="AG213">
        <v>51.980199014974062</v>
      </c>
      <c r="AH213">
        <v>4358.4311945027875</v>
      </c>
      <c r="AI213">
        <v>52387.073143116249</v>
      </c>
      <c r="AJ213">
        <v>5162.8581824941684</v>
      </c>
      <c r="AK213">
        <v>1165.7425849065619</v>
      </c>
      <c r="AL213">
        <v>7.153977920040349</v>
      </c>
      <c r="AM213">
        <v>70.522410571021851</v>
      </c>
      <c r="AN213">
        <v>70.997358492738357</v>
      </c>
      <c r="AO213">
        <v>13.007245952123771</v>
      </c>
      <c r="AP213">
        <v>4125.1684991789143</v>
      </c>
      <c r="AQ213">
        <v>49583.323504617831</v>
      </c>
      <c r="AR213">
        <v>4886.542654789776</v>
      </c>
      <c r="AS213">
        <v>1121.2144041863312</v>
      </c>
      <c r="AT213">
        <v>6.9612735759108189</v>
      </c>
      <c r="AU213">
        <v>281.82514192841722</v>
      </c>
      <c r="AV213">
        <v>283.72315227688716</v>
      </c>
      <c r="AW213">
        <v>51.980199015234781</v>
      </c>
      <c r="AX213">
        <v>3615.1767347881023</v>
      </c>
      <c r="AY213">
        <v>12301.295111578112</v>
      </c>
      <c r="AZ213">
        <v>1918.240472779406</v>
      </c>
      <c r="BA213">
        <v>901.36920506633373</v>
      </c>
      <c r="BB213">
        <v>6.2623785905106528</v>
      </c>
      <c r="BC213">
        <v>1253.2337638996146</v>
      </c>
      <c r="BD213">
        <v>15416.548757898605</v>
      </c>
      <c r="BE213">
        <v>1998.1892305439972</v>
      </c>
      <c r="BF213">
        <v>2908.146063635365</v>
      </c>
      <c r="BG213">
        <v>485.6670454176151</v>
      </c>
      <c r="BH213">
        <v>47.946168193917259</v>
      </c>
      <c r="BI213">
        <v>764.63546275714339</v>
      </c>
      <c r="BJ213">
        <v>5.6197472251282674</v>
      </c>
      <c r="BK213">
        <v>3621.4304931514716</v>
      </c>
      <c r="BL213">
        <v>24510.492772170841</v>
      </c>
      <c r="BM213">
        <v>4497.6288808311056</v>
      </c>
    </row>
    <row r="214" spans="1:65">
      <c r="A214">
        <f t="shared" si="3"/>
        <v>2208</v>
      </c>
      <c r="B214" s="1">
        <f>economy!Z254</f>
        <v>2026.8747427843366</v>
      </c>
      <c r="C214" s="1">
        <f>economy!AA254</f>
        <v>473.11239969140019</v>
      </c>
      <c r="D214" s="1">
        <f>economy!AB254</f>
        <v>46.794840202500829</v>
      </c>
      <c r="E214" s="1">
        <f>temperature!G364</f>
        <v>654.25433587250359</v>
      </c>
      <c r="F214" s="8">
        <f>temperature!I364</f>
        <v>4.8763559568032324</v>
      </c>
      <c r="G214">
        <f>economy!BE254</f>
        <v>7778.6285083253797</v>
      </c>
      <c r="H214">
        <f>economy!BF254</f>
        <v>24148.099402240376</v>
      </c>
      <c r="I214">
        <f>economy!BG254</f>
        <v>4441.0167725286892</v>
      </c>
      <c r="J214">
        <v>4534.9097952909897</v>
      </c>
      <c r="K214">
        <v>54818.17215807207</v>
      </c>
      <c r="L214">
        <v>5393.9640164006005</v>
      </c>
      <c r="M214">
        <v>1211.2681511633232</v>
      </c>
      <c r="N214">
        <v>7.3547931771096691</v>
      </c>
      <c r="O214">
        <v>0</v>
      </c>
      <c r="P214">
        <v>0</v>
      </c>
      <c r="Q214">
        <v>0</v>
      </c>
      <c r="R214">
        <v>4306.818046265189</v>
      </c>
      <c r="S214">
        <v>52060.989913955178</v>
      </c>
      <c r="T214">
        <v>5122.6645325644586</v>
      </c>
      <c r="U214">
        <v>1167.0403600928589</v>
      </c>
      <c r="V214">
        <v>7.1699694820470663</v>
      </c>
      <c r="W214">
        <v>70.750581857421963</v>
      </c>
      <c r="X214">
        <v>71.35097585081364</v>
      </c>
      <c r="Y214">
        <v>13.054173561584347</v>
      </c>
      <c r="Z214">
        <v>4076.3176801600475</v>
      </c>
      <c r="AA214">
        <v>49274.692209499881</v>
      </c>
      <c r="AB214">
        <v>4848.5001639825077</v>
      </c>
      <c r="AC214">
        <v>1122.3482070923349</v>
      </c>
      <c r="AD214">
        <v>6.976298794171365</v>
      </c>
      <c r="AE214">
        <v>282.73697129457759</v>
      </c>
      <c r="AF214">
        <v>285.13629543784305</v>
      </c>
      <c r="AG214">
        <v>52.167733446829764</v>
      </c>
      <c r="AH214">
        <v>4306.8180462818409</v>
      </c>
      <c r="AI214">
        <v>52060.989913869198</v>
      </c>
      <c r="AJ214">
        <v>5122.664532570453</v>
      </c>
      <c r="AK214">
        <v>1167.0562109706359</v>
      </c>
      <c r="AL214">
        <v>7.1700699673136228</v>
      </c>
      <c r="AM214">
        <v>70.750581857672913</v>
      </c>
      <c r="AN214">
        <v>71.350975850705694</v>
      </c>
      <c r="AO214">
        <v>13.054173561598363</v>
      </c>
      <c r="AP214">
        <v>4076.3176802231378</v>
      </c>
      <c r="AQ214">
        <v>49274.692209244131</v>
      </c>
      <c r="AR214">
        <v>4848.5001640068276</v>
      </c>
      <c r="AS214">
        <v>1122.4511360776628</v>
      </c>
      <c r="AT214">
        <v>6.9769705332407685</v>
      </c>
      <c r="AU214">
        <v>282.73697129859215</v>
      </c>
      <c r="AV214">
        <v>285.13629543648716</v>
      </c>
      <c r="AW214">
        <v>52.167733447069736</v>
      </c>
      <c r="AX214">
        <v>3558.3960056294968</v>
      </c>
      <c r="AY214">
        <v>12040.94211584816</v>
      </c>
      <c r="AZ214">
        <v>1875.7519557657813</v>
      </c>
      <c r="BA214">
        <v>900.0534815061884</v>
      </c>
      <c r="BB214">
        <v>6.265720238554934</v>
      </c>
      <c r="BC214">
        <v>1293.0630483290861</v>
      </c>
      <c r="BD214">
        <v>15712.198907129854</v>
      </c>
      <c r="BE214">
        <v>2035.4049859539412</v>
      </c>
      <c r="BF214">
        <v>2853.9579030810364</v>
      </c>
      <c r="BG214">
        <v>482.57885403280898</v>
      </c>
      <c r="BH214">
        <v>47.559819213425641</v>
      </c>
      <c r="BI214">
        <v>762.80268593481014</v>
      </c>
      <c r="BJ214">
        <v>5.6169063710400833</v>
      </c>
      <c r="BK214">
        <v>3716.8817521518085</v>
      </c>
      <c r="BL214">
        <v>24629.526161036745</v>
      </c>
      <c r="BM214">
        <v>4512.7164090298538</v>
      </c>
    </row>
    <row r="215" spans="1:65">
      <c r="A215">
        <f t="shared" si="3"/>
        <v>2209</v>
      </c>
      <c r="B215" s="1">
        <f>economy!Z255</f>
        <v>1982.2825275314781</v>
      </c>
      <c r="C215" s="1">
        <f>economy!AA255</f>
        <v>470.1192395845307</v>
      </c>
      <c r="D215" s="1">
        <f>economy!AB255</f>
        <v>46.426386816472494</v>
      </c>
      <c r="E215" s="1">
        <f>temperature!G365</f>
        <v>653.03107442186172</v>
      </c>
      <c r="F215" s="8">
        <f>temperature!I365</f>
        <v>4.8718903300337537</v>
      </c>
      <c r="G215">
        <f>economy!BE255</f>
        <v>7929.6311560634758</v>
      </c>
      <c r="H215">
        <f>economy!BF255</f>
        <v>24265.93214385345</v>
      </c>
      <c r="I215">
        <f>economy!BG255</f>
        <v>4456.6529494173983</v>
      </c>
      <c r="J215">
        <v>4481.0608058556809</v>
      </c>
      <c r="K215">
        <v>54474.230214709489</v>
      </c>
      <c r="L215">
        <v>5351.7765125817114</v>
      </c>
      <c r="M215">
        <v>1212.6196562652121</v>
      </c>
      <c r="N215">
        <v>7.3710498763053103</v>
      </c>
      <c r="O215">
        <v>0</v>
      </c>
      <c r="P215">
        <v>0</v>
      </c>
      <c r="Q215">
        <v>0</v>
      </c>
      <c r="R215">
        <v>4255.6774922198738</v>
      </c>
      <c r="S215">
        <v>51734.347172329879</v>
      </c>
      <c r="T215">
        <v>5082.5989279597125</v>
      </c>
      <c r="U215">
        <v>1168.3179579411078</v>
      </c>
      <c r="V215">
        <v>7.1858636665908477</v>
      </c>
      <c r="W215">
        <v>70.977202595962126</v>
      </c>
      <c r="X215">
        <v>71.702801658114552</v>
      </c>
      <c r="Y215">
        <v>13.100798763664994</v>
      </c>
      <c r="Z215">
        <v>4027.9141622035495</v>
      </c>
      <c r="AA215">
        <v>48965.531346764845</v>
      </c>
      <c r="AB215">
        <v>4810.5788655509969</v>
      </c>
      <c r="AC215">
        <v>1123.5511103054585</v>
      </c>
      <c r="AD215">
        <v>6.9918050572017476</v>
      </c>
      <c r="AE215">
        <v>283.64260428804545</v>
      </c>
      <c r="AF215">
        <v>286.54227911406736</v>
      </c>
      <c r="AG215">
        <v>52.354059383310982</v>
      </c>
      <c r="AH215">
        <v>4255.6774922349668</v>
      </c>
      <c r="AI215">
        <v>51734.347172251611</v>
      </c>
      <c r="AJ215">
        <v>5082.5989279651694</v>
      </c>
      <c r="AK215">
        <v>1168.3337693137614</v>
      </c>
      <c r="AL215">
        <v>7.1859637338576219</v>
      </c>
      <c r="AM215">
        <v>70.977202596193095</v>
      </c>
      <c r="AN215">
        <v>71.702801658015133</v>
      </c>
      <c r="AO215">
        <v>13.100798763677892</v>
      </c>
      <c r="AP215">
        <v>4027.9141622607422</v>
      </c>
      <c r="AQ215">
        <v>48965.531346532007</v>
      </c>
      <c r="AR215">
        <v>4810.5788655731239</v>
      </c>
      <c r="AS215">
        <v>1123.6537797792955</v>
      </c>
      <c r="AT215">
        <v>6.9924740215940258</v>
      </c>
      <c r="AU215">
        <v>283.64260429174033</v>
      </c>
      <c r="AV215">
        <v>286.54227911281913</v>
      </c>
      <c r="AW215">
        <v>52.354059383531855</v>
      </c>
      <c r="AX215">
        <v>3502.2397682770425</v>
      </c>
      <c r="AY215">
        <v>11670.580554233222</v>
      </c>
      <c r="AZ215">
        <v>1834.1054947692103</v>
      </c>
      <c r="BA215">
        <v>898.72644094316468</v>
      </c>
      <c r="BB215">
        <v>6.2688496571233685</v>
      </c>
      <c r="BC215">
        <v>1334.039495984013</v>
      </c>
      <c r="BD215">
        <v>15708.147788701537</v>
      </c>
      <c r="BE215">
        <v>2073.2189417384939</v>
      </c>
      <c r="BF215">
        <v>2800.4933433519345</v>
      </c>
      <c r="BG215">
        <v>479.49173627634059</v>
      </c>
      <c r="BH215">
        <v>47.175934775713401</v>
      </c>
      <c r="BI215">
        <v>760.99332343240667</v>
      </c>
      <c r="BJ215">
        <v>5.6138963550182002</v>
      </c>
      <c r="BK215">
        <v>3813.9511247710025</v>
      </c>
      <c r="BL215">
        <v>24748.168313079474</v>
      </c>
      <c r="BM215">
        <v>4527.7855789653522</v>
      </c>
    </row>
    <row r="216" spans="1:65">
      <c r="A216">
        <f t="shared" si="3"/>
        <v>2210</v>
      </c>
      <c r="B216" s="1">
        <f>economy!Z256</f>
        <v>1938.4858740731315</v>
      </c>
      <c r="C216" s="1">
        <f>economy!AA256</f>
        <v>467.1225939486003</v>
      </c>
      <c r="D216" s="1">
        <f>economy!AB256</f>
        <v>46.05928395471058</v>
      </c>
      <c r="E216" s="1">
        <f>temperature!G366</f>
        <v>651.81851372938468</v>
      </c>
      <c r="F216" s="8">
        <f>temperature!I366</f>
        <v>4.8673688168492859</v>
      </c>
      <c r="G216">
        <f>economy!BE256</f>
        <v>8081.6811324492674</v>
      </c>
      <c r="H216">
        <f>economy!BF256</f>
        <v>24383.179020944794</v>
      </c>
      <c r="I216">
        <f>economy!BG256</f>
        <v>4472.1944615755247</v>
      </c>
      <c r="J216">
        <v>4427.7084576140014</v>
      </c>
      <c r="K216">
        <v>54129.764156295118</v>
      </c>
      <c r="L216">
        <v>5309.7277831137308</v>
      </c>
      <c r="M216">
        <v>1213.9334307987824</v>
      </c>
      <c r="N216">
        <v>7.3871051885967773</v>
      </c>
      <c r="O216">
        <v>0</v>
      </c>
      <c r="P216">
        <v>0</v>
      </c>
      <c r="Q216">
        <v>0</v>
      </c>
      <c r="R216">
        <v>4205.0085998728437</v>
      </c>
      <c r="S216">
        <v>51407.206676997528</v>
      </c>
      <c r="T216">
        <v>5042.665117791038</v>
      </c>
      <c r="U216">
        <v>1169.5597668514743</v>
      </c>
      <c r="V216">
        <v>7.2015608647006841</v>
      </c>
      <c r="W216">
        <v>71.202276106198696</v>
      </c>
      <c r="X216">
        <v>72.052827729413892</v>
      </c>
      <c r="Y216">
        <v>13.147121880877817</v>
      </c>
      <c r="Z216">
        <v>3979.9570626701511</v>
      </c>
      <c r="AA216">
        <v>48655.899370040323</v>
      </c>
      <c r="AB216">
        <v>4772.7823079338741</v>
      </c>
      <c r="AC216">
        <v>1124.7201867735694</v>
      </c>
      <c r="AD216">
        <v>7.007119053099121</v>
      </c>
      <c r="AE216">
        <v>284.54205417132277</v>
      </c>
      <c r="AF216">
        <v>287.94107059635439</v>
      </c>
      <c r="AG216">
        <v>52.539178113317341</v>
      </c>
      <c r="AH216">
        <v>4205.008599886527</v>
      </c>
      <c r="AI216">
        <v>51407.206676926246</v>
      </c>
      <c r="AJ216">
        <v>5042.665117796003</v>
      </c>
      <c r="AK216">
        <v>1169.5755390476204</v>
      </c>
      <c r="AL216">
        <v>7.2016605200800798</v>
      </c>
      <c r="AM216">
        <v>71.202276106411318</v>
      </c>
      <c r="AN216">
        <v>72.052827729322388</v>
      </c>
      <c r="AO216">
        <v>13.147121880889687</v>
      </c>
      <c r="AP216">
        <v>3979.9570627219973</v>
      </c>
      <c r="AQ216">
        <v>48655.899369828374</v>
      </c>
      <c r="AR216">
        <v>4772.7823079540103</v>
      </c>
      <c r="AS216">
        <v>1124.8225989100501</v>
      </c>
      <c r="AT216">
        <v>7.0077852831316125</v>
      </c>
      <c r="AU216">
        <v>284.54205417472377</v>
      </c>
      <c r="AV216">
        <v>287.9410705952053</v>
      </c>
      <c r="AW216">
        <v>52.539178113520634</v>
      </c>
      <c r="AX216">
        <v>3446.6349122159945</v>
      </c>
      <c r="AY216">
        <v>11663.183696902475</v>
      </c>
      <c r="AZ216">
        <v>1792.7981951549132</v>
      </c>
      <c r="BA216">
        <v>897.37234910557788</v>
      </c>
      <c r="BB216">
        <v>6.2717681598853128</v>
      </c>
      <c r="BC216">
        <v>1375.5492340459095</v>
      </c>
      <c r="BD216">
        <v>16670.078379725794</v>
      </c>
      <c r="BE216">
        <v>2109.6159324893028</v>
      </c>
      <c r="BF216">
        <v>2747.7509425647436</v>
      </c>
      <c r="BG216">
        <v>476.40570777786888</v>
      </c>
      <c r="BH216">
        <v>46.79443610139564</v>
      </c>
      <c r="BI216">
        <v>759.20664800768907</v>
      </c>
      <c r="BJ216">
        <v>5.6107258200906038</v>
      </c>
      <c r="BK216">
        <v>3912.6357441860937</v>
      </c>
      <c r="BL216">
        <v>24866.39862274281</v>
      </c>
      <c r="BM216">
        <v>4542.8297907080068</v>
      </c>
    </row>
    <row r="217" spans="1:65">
      <c r="A217">
        <f t="shared" si="3"/>
        <v>2211</v>
      </c>
      <c r="B217" s="1">
        <f>economy!Z257</f>
        <v>1895.4771915889426</v>
      </c>
      <c r="C217" s="1">
        <f>economy!AA257</f>
        <v>464.12295354056118</v>
      </c>
      <c r="D217" s="1">
        <f>economy!AB257</f>
        <v>45.693554148361514</v>
      </c>
      <c r="E217" s="1">
        <f>temperature!G367</f>
        <v>650.61646533643057</v>
      </c>
      <c r="F217" s="8">
        <f>temperature!I367</f>
        <v>4.8627945639608869</v>
      </c>
      <c r="G217">
        <f>economy!BE257</f>
        <v>8234.7441202914106</v>
      </c>
      <c r="H217">
        <f>economy!BF257</f>
        <v>24499.835693498062</v>
      </c>
      <c r="I217">
        <f>economy!BG257</f>
        <v>4487.64082774296</v>
      </c>
      <c r="J217">
        <v>4374.8516663111195</v>
      </c>
      <c r="K217">
        <v>53784.8378962856</v>
      </c>
      <c r="L217">
        <v>5267.8216633962129</v>
      </c>
      <c r="M217">
        <v>1215.2097718459411</v>
      </c>
      <c r="N217">
        <v>7.4029604721503457</v>
      </c>
      <c r="O217">
        <v>0</v>
      </c>
      <c r="P217">
        <v>0</v>
      </c>
      <c r="Q217">
        <v>0</v>
      </c>
      <c r="R217">
        <v>4154.8103395038761</v>
      </c>
      <c r="S217">
        <v>51079.629126768181</v>
      </c>
      <c r="T217">
        <v>5002.8667445494048</v>
      </c>
      <c r="U217">
        <v>1170.7660684705293</v>
      </c>
      <c r="V217">
        <v>7.21706238060312</v>
      </c>
      <c r="W217">
        <v>71.425805854045961</v>
      </c>
      <c r="X217">
        <v>72.401046266083526</v>
      </c>
      <c r="Y217">
        <v>13.193143269721029</v>
      </c>
      <c r="Z217">
        <v>3932.4454069501098</v>
      </c>
      <c r="AA217">
        <v>48345.853729543538</v>
      </c>
      <c r="AB217">
        <v>4735.1139386764444</v>
      </c>
      <c r="AC217">
        <v>1125.8557025441942</v>
      </c>
      <c r="AD217">
        <v>7.0222420291445466</v>
      </c>
      <c r="AE217">
        <v>285.43533479506658</v>
      </c>
      <c r="AF217">
        <v>289.33263871944064</v>
      </c>
      <c r="AG217">
        <v>52.723091061504476</v>
      </c>
      <c r="AH217">
        <v>4154.8103395162834</v>
      </c>
      <c r="AI217">
        <v>51079.629126703308</v>
      </c>
      <c r="AJ217">
        <v>5002.8667445539213</v>
      </c>
      <c r="AK217">
        <v>1170.7818018148894</v>
      </c>
      <c r="AL217">
        <v>7.2171616301129822</v>
      </c>
      <c r="AM217">
        <v>71.425805854241631</v>
      </c>
      <c r="AN217">
        <v>72.401046265999284</v>
      </c>
      <c r="AO217">
        <v>13.193143269731955</v>
      </c>
      <c r="AP217">
        <v>3932.4454069971116</v>
      </c>
      <c r="AQ217">
        <v>48345.853729350609</v>
      </c>
      <c r="AR217">
        <v>4735.1139386947652</v>
      </c>
      <c r="AS217">
        <v>1125.9578594915854</v>
      </c>
      <c r="AT217">
        <v>7.0229055645215741</v>
      </c>
      <c r="AU217">
        <v>285.43533479819661</v>
      </c>
      <c r="AV217">
        <v>289.33263871838278</v>
      </c>
      <c r="AW217">
        <v>52.723091061691598</v>
      </c>
      <c r="AX217">
        <v>3391.8018652650735</v>
      </c>
      <c r="AY217">
        <v>10530.819856370039</v>
      </c>
      <c r="AZ217">
        <v>1753.3465967073691</v>
      </c>
      <c r="BA217">
        <v>896.04270691964052</v>
      </c>
      <c r="BB217">
        <v>6.2744860335500343</v>
      </c>
      <c r="BC217">
        <v>1419.6268895510311</v>
      </c>
      <c r="BD217">
        <v>14509.294190704668</v>
      </c>
      <c r="BE217">
        <v>2150.9328822938182</v>
      </c>
      <c r="BF217">
        <v>2695.7289895699414</v>
      </c>
      <c r="BG217">
        <v>473.32082345746346</v>
      </c>
      <c r="BH217">
        <v>46.41525336431318</v>
      </c>
      <c r="BI217">
        <v>757.44196929656459</v>
      </c>
      <c r="BJ217">
        <v>5.607403007011416</v>
      </c>
      <c r="BK217">
        <v>4012.9319289998075</v>
      </c>
      <c r="BL217">
        <v>24984.198001869077</v>
      </c>
      <c r="BM217">
        <v>4557.8429714244148</v>
      </c>
    </row>
    <row r="218" spans="1:65">
      <c r="A218">
        <f t="shared" si="3"/>
        <v>2212</v>
      </c>
      <c r="B218" s="1">
        <f>economy!Z258</f>
        <v>1853.2487211401894</v>
      </c>
      <c r="C218" s="1">
        <f>economy!AA258</f>
        <v>461.12080448567997</v>
      </c>
      <c r="D218" s="1">
        <f>economy!AB258</f>
        <v>45.329219886240409</v>
      </c>
      <c r="E218" s="1">
        <f>temperature!G368</f>
        <v>649.42474904087169</v>
      </c>
      <c r="F218" s="8">
        <f>temperature!I368</f>
        <v>4.8581705843261558</v>
      </c>
      <c r="G218">
        <f>economy!BE258</f>
        <v>8388.7854517561464</v>
      </c>
      <c r="H218">
        <f>economy!BF258</f>
        <v>24615.898092077561</v>
      </c>
      <c r="I218">
        <f>economy!BG258</f>
        <v>4502.9916261794688</v>
      </c>
      <c r="J218">
        <v>4322.4892484521133</v>
      </c>
      <c r="K218">
        <v>53439.514234981179</v>
      </c>
      <c r="L218">
        <v>5226.0618780951163</v>
      </c>
      <c r="M218">
        <v>1216.4489790120333</v>
      </c>
      <c r="N218">
        <v>7.4186170877409836</v>
      </c>
      <c r="O218">
        <v>0</v>
      </c>
      <c r="P218">
        <v>0</v>
      </c>
      <c r="Q218">
        <v>0</v>
      </c>
      <c r="R218">
        <v>4105.0815871441346</v>
      </c>
      <c r="S218">
        <v>50751.674163283875</v>
      </c>
      <c r="T218">
        <v>4963.2073455617392</v>
      </c>
      <c r="U218">
        <v>1171.9371468478275</v>
      </c>
      <c r="V218">
        <v>7.2323695218838138</v>
      </c>
      <c r="W218">
        <v>71.647795448098563</v>
      </c>
      <c r="X218">
        <v>72.74744985121589</v>
      </c>
      <c r="Y218">
        <v>13.238863320010143</v>
      </c>
      <c r="Z218">
        <v>3885.3781312292367</v>
      </c>
      <c r="AA218">
        <v>48035.450874903123</v>
      </c>
      <c r="AB218">
        <v>4697.5771057883185</v>
      </c>
      <c r="AC218">
        <v>1126.9579259461277</v>
      </c>
      <c r="AD218">
        <v>7.0371752367453926</v>
      </c>
      <c r="AE218">
        <v>286.32246058012015</v>
      </c>
      <c r="AF218">
        <v>290.71695384351352</v>
      </c>
      <c r="AG218">
        <v>52.90579978567235</v>
      </c>
      <c r="AH218">
        <v>4105.0815871553805</v>
      </c>
      <c r="AI218">
        <v>50751.674163224823</v>
      </c>
      <c r="AJ218">
        <v>4963.2073455658501</v>
      </c>
      <c r="AK218">
        <v>1171.9528416612814</v>
      </c>
      <c r="AL218">
        <v>7.2324683714488192</v>
      </c>
      <c r="AM218">
        <v>71.647795448278657</v>
      </c>
      <c r="AN218">
        <v>72.747449851138356</v>
      </c>
      <c r="AO218">
        <v>13.23886332002021</v>
      </c>
      <c r="AP218">
        <v>3885.3781312718434</v>
      </c>
      <c r="AQ218">
        <v>48035.450874727489</v>
      </c>
      <c r="AR218">
        <v>4697.5771058049895</v>
      </c>
      <c r="AS218">
        <v>1127.0598298271839</v>
      </c>
      <c r="AT218">
        <v>7.0378361165668819</v>
      </c>
      <c r="AU218">
        <v>286.32246058300103</v>
      </c>
      <c r="AV218">
        <v>290.71695384253957</v>
      </c>
      <c r="AW218">
        <v>52.905799785844593</v>
      </c>
      <c r="AX218">
        <v>3337.0505225842176</v>
      </c>
      <c r="AY218">
        <v>13062.092662110334</v>
      </c>
      <c r="AZ218">
        <v>1711.0195388890143</v>
      </c>
      <c r="BA218">
        <v>894.57752602172275</v>
      </c>
      <c r="BB218">
        <v>6.2769850990419602</v>
      </c>
      <c r="BC218">
        <v>1459.6320837532728</v>
      </c>
      <c r="BD218">
        <v>23469.011932707253</v>
      </c>
      <c r="BE218">
        <v>2176.555431215369</v>
      </c>
      <c r="BF218">
        <v>2644.4255146439095</v>
      </c>
      <c r="BG218">
        <v>470.23717326842478</v>
      </c>
      <c r="BH218">
        <v>46.038324854657098</v>
      </c>
      <c r="BI218">
        <v>755.69863167211668</v>
      </c>
      <c r="BJ218">
        <v>5.6039357736755369</v>
      </c>
      <c r="BK218">
        <v>4114.8351804947606</v>
      </c>
      <c r="BL218">
        <v>25101.548772213326</v>
      </c>
      <c r="BM218">
        <v>4572.8195369450132</v>
      </c>
    </row>
    <row r="219" spans="1:65">
      <c r="A219">
        <f t="shared" si="3"/>
        <v>2213</v>
      </c>
      <c r="B219" s="1">
        <f>economy!Z259</f>
        <v>1811.792546026873</v>
      </c>
      <c r="C219" s="1">
        <f>economy!AA259</f>
        <v>458.11662786305993</v>
      </c>
      <c r="D219" s="1">
        <f>economy!AB259</f>
        <v>44.966303546534768</v>
      </c>
      <c r="E219" s="1">
        <f>temperature!G369</f>
        <v>648.24319241753665</v>
      </c>
      <c r="F219" s="8">
        <f>temperature!I369</f>
        <v>4.8534997632219303</v>
      </c>
      <c r="G219">
        <f>economy!BE259</f>
        <v>8543.7701404756408</v>
      </c>
      <c r="H219">
        <f>economy!BF259</f>
        <v>24731.362404843723</v>
      </c>
      <c r="I219">
        <f>economy!BG259</f>
        <v>4518.246490627208</v>
      </c>
      <c r="J219">
        <v>4270.619924404119</v>
      </c>
      <c r="K219">
        <v>53093.854862807406</v>
      </c>
      <c r="L219">
        <v>5184.4520426830813</v>
      </c>
      <c r="M219">
        <v>1217.651354293326</v>
      </c>
      <c r="N219">
        <v>7.4340763984076679</v>
      </c>
      <c r="O219">
        <v>0</v>
      </c>
      <c r="P219">
        <v>0</v>
      </c>
      <c r="Q219">
        <v>0</v>
      </c>
      <c r="R219">
        <v>4055.8211275222661</v>
      </c>
      <c r="S219">
        <v>50423.400374134944</v>
      </c>
      <c r="T219">
        <v>4923.6903544537408</v>
      </c>
      <c r="U219">
        <v>1173.0732883099649</v>
      </c>
      <c r="V219">
        <v>7.2474835991339788</v>
      </c>
      <c r="W219">
        <v>71.868248636260461</v>
      </c>
      <c r="X219">
        <v>73.092031444602284</v>
      </c>
      <c r="Y219">
        <v>13.284282454226947</v>
      </c>
      <c r="Z219">
        <v>3838.7540852773323</v>
      </c>
      <c r="AA219">
        <v>47724.746258108855</v>
      </c>
      <c r="AB219">
        <v>4660.1750591279661</v>
      </c>
      <c r="AC219">
        <v>1128.0271274701331</v>
      </c>
      <c r="AD219">
        <v>7.0519199310733836</v>
      </c>
      <c r="AE219">
        <v>287.20344650404195</v>
      </c>
      <c r="AF219">
        <v>292.09398783414241</v>
      </c>
      <c r="AG219">
        <v>53.087305974163428</v>
      </c>
      <c r="AH219">
        <v>4055.8211275324616</v>
      </c>
      <c r="AI219">
        <v>50423.400374081204</v>
      </c>
      <c r="AJ219">
        <v>4923.6903544574852</v>
      </c>
      <c r="AK219">
        <v>1173.0889449096035</v>
      </c>
      <c r="AL219">
        <v>7.2475820545870091</v>
      </c>
      <c r="AM219">
        <v>71.868248636426188</v>
      </c>
      <c r="AN219">
        <v>73.092031444530903</v>
      </c>
      <c r="AO219">
        <v>13.284282454236203</v>
      </c>
      <c r="AP219">
        <v>3838.7540853159562</v>
      </c>
      <c r="AQ219">
        <v>47724.746257948966</v>
      </c>
      <c r="AR219">
        <v>4660.1750591431373</v>
      </c>
      <c r="AS219">
        <v>1128.1287803824446</v>
      </c>
      <c r="AT219">
        <v>7.0525781938434324</v>
      </c>
      <c r="AU219">
        <v>287.20344650669352</v>
      </c>
      <c r="AV219">
        <v>292.09398783324593</v>
      </c>
      <c r="AW219">
        <v>53.08730597432195</v>
      </c>
      <c r="AX219">
        <v>3284.5864393226971</v>
      </c>
      <c r="AY219">
        <v>3485.5527163245065</v>
      </c>
      <c r="AZ219">
        <v>1680.8772645850308</v>
      </c>
      <c r="BA219">
        <v>893.49726815981728</v>
      </c>
      <c r="BB219">
        <v>6.2793393393178123</v>
      </c>
      <c r="BC219">
        <v>1517.7391334186218</v>
      </c>
      <c r="BD219">
        <v>1853.6755278791409</v>
      </c>
      <c r="BE219">
        <v>2254.6623983624627</v>
      </c>
      <c r="BF219">
        <v>2593.8382981765703</v>
      </c>
      <c r="BG219">
        <v>467.15487830880755</v>
      </c>
      <c r="BH219">
        <v>45.663596211537531</v>
      </c>
      <c r="BI219">
        <v>753.97601225784774</v>
      </c>
      <c r="BJ219">
        <v>5.6003316135615338</v>
      </c>
      <c r="BK219">
        <v>4218.3401767294754</v>
      </c>
      <c r="BL219">
        <v>25218.434565730855</v>
      </c>
      <c r="BM219">
        <v>4587.7543559523911</v>
      </c>
    </row>
    <row r="220" spans="1:65">
      <c r="A220">
        <f t="shared" si="3"/>
        <v>2214</v>
      </c>
      <c r="B220" s="1">
        <f>economy!Z260</f>
        <v>1771.1006021021137</v>
      </c>
      <c r="C220" s="1">
        <f>economy!AA260</f>
        <v>455.11089933449517</v>
      </c>
      <c r="D220" s="1">
        <f>economy!AB260</f>
        <v>44.604827335780513</v>
      </c>
      <c r="E220" s="1">
        <f>temperature!G370</f>
        <v>647.07163036608677</v>
      </c>
      <c r="F220" s="8">
        <f>temperature!I370</f>
        <v>4.8487848640201792</v>
      </c>
      <c r="G220">
        <f>economy!BE260</f>
        <v>8699.6629149191049</v>
      </c>
      <c r="H220">
        <f>economy!BF260</f>
        <v>24846.225065446477</v>
      </c>
      <c r="I220">
        <f>economy!BG260</f>
        <v>4533.4051065732856</v>
      </c>
      <c r="J220">
        <v>4219.2423214459841</v>
      </c>
      <c r="K220">
        <v>52747.920364034595</v>
      </c>
      <c r="L220">
        <v>5142.9956649792857</v>
      </c>
      <c r="M220">
        <v>1218.8172019466206</v>
      </c>
      <c r="N220">
        <v>7.44933976911868</v>
      </c>
      <c r="O220">
        <v>0</v>
      </c>
      <c r="P220">
        <v>0</v>
      </c>
      <c r="Q220">
        <v>0</v>
      </c>
      <c r="R220">
        <v>4007.0276569606863</v>
      </c>
      <c r="S220">
        <v>50094.865296392905</v>
      </c>
      <c r="T220">
        <v>4884.3191026122749</v>
      </c>
      <c r="U220">
        <v>1174.1747813366574</v>
      </c>
      <c r="V220">
        <v>7.2624059256067666</v>
      </c>
      <c r="W220">
        <v>72.087169302407105</v>
      </c>
      <c r="X220">
        <v>73.434784377687521</v>
      </c>
      <c r="Y220">
        <v>13.329401126871126</v>
      </c>
      <c r="Z220">
        <v>3792.5720351894593</v>
      </c>
      <c r="AA220">
        <v>47413.794336855171</v>
      </c>
      <c r="AB220">
        <v>4622.9109517868255</v>
      </c>
      <c r="AC220">
        <v>1129.0635796515548</v>
      </c>
      <c r="AD220">
        <v>7.0664773707125272</v>
      </c>
      <c r="AE220">
        <v>288.07830808776629</v>
      </c>
      <c r="AF220">
        <v>293.46371404211766</v>
      </c>
      <c r="AG220">
        <v>53.267611443271797</v>
      </c>
      <c r="AH220">
        <v>4007.0276569699272</v>
      </c>
      <c r="AI220">
        <v>50094.865296343982</v>
      </c>
      <c r="AJ220">
        <v>4884.3191026156774</v>
      </c>
      <c r="AK220">
        <v>1174.1904000358338</v>
      </c>
      <c r="AL220">
        <v>7.2625039926902755</v>
      </c>
      <c r="AM220">
        <v>72.087169302559673</v>
      </c>
      <c r="AN220">
        <v>73.43478437762181</v>
      </c>
      <c r="AO220">
        <v>13.329401126879647</v>
      </c>
      <c r="AP220">
        <v>3792.572035224473</v>
      </c>
      <c r="AQ220">
        <v>47413.794336709652</v>
      </c>
      <c r="AR220">
        <v>4622.9109518006298</v>
      </c>
      <c r="AS220">
        <v>1129.164983667891</v>
      </c>
      <c r="AT220">
        <v>7.0671330543479112</v>
      </c>
      <c r="AU220">
        <v>288.07830809020675</v>
      </c>
      <c r="AV220">
        <v>293.46371404129235</v>
      </c>
      <c r="AW220">
        <v>53.267611443417707</v>
      </c>
      <c r="AX220">
        <v>3227.2772788568309</v>
      </c>
      <c r="AY220">
        <v>34924.93842517295</v>
      </c>
      <c r="AZ220">
        <v>1614.0457385090533</v>
      </c>
      <c r="BA220">
        <v>891.08181528477007</v>
      </c>
      <c r="BB220">
        <v>6.2813170764320505</v>
      </c>
      <c r="BC220">
        <v>1515.2917652298013</v>
      </c>
      <c r="BD220">
        <v>28184.519536545187</v>
      </c>
      <c r="BE220">
        <v>2152.2840483632644</v>
      </c>
      <c r="BF220">
        <v>2543.9648798443818</v>
      </c>
      <c r="BG220">
        <v>464.074087271878</v>
      </c>
      <c r="BH220">
        <v>45.291019719870242</v>
      </c>
      <c r="BI220">
        <v>752.2735190730441</v>
      </c>
      <c r="BJ220">
        <v>5.5965976732555625</v>
      </c>
      <c r="BK220">
        <v>4323.4407697703073</v>
      </c>
      <c r="BL220">
        <v>25334.840232113434</v>
      </c>
      <c r="BM220">
        <v>4602.6427166445455</v>
      </c>
    </row>
    <row r="221" spans="1:65">
      <c r="A221">
        <f t="shared" si="3"/>
        <v>2215</v>
      </c>
      <c r="B221" s="1">
        <f>economy!Z261</f>
        <v>1731.164687712959</v>
      </c>
      <c r="C221" s="1">
        <f>economy!AA261</f>
        <v>452.10408881302243</v>
      </c>
      <c r="D221" s="1">
        <f>economy!AB261</f>
        <v>44.244813234461283</v>
      </c>
      <c r="E221" s="1">
        <f>temperature!G371</f>
        <v>645.9099046848213</v>
      </c>
      <c r="F221" s="8">
        <f>temperature!I371</f>
        <v>4.8440285336820326</v>
      </c>
      <c r="G221">
        <f>economy!BE261</f>
        <v>8856.4282501849138</v>
      </c>
      <c r="H221">
        <f>economy!BF261</f>
        <v>24960.482741728574</v>
      </c>
      <c r="I221">
        <f>economy!BG261</f>
        <v>4548.4672077893883</v>
      </c>
      <c r="J221">
        <v>4168.3549767655686</v>
      </c>
      <c r="K221">
        <v>52401.770220920487</v>
      </c>
      <c r="L221">
        <v>5101.6961466881658</v>
      </c>
      <c r="M221">
        <v>1219.9468283609981</v>
      </c>
      <c r="N221">
        <v>7.4644085664466377</v>
      </c>
      <c r="O221">
        <v>0</v>
      </c>
      <c r="P221">
        <v>0</v>
      </c>
      <c r="Q221">
        <v>0</v>
      </c>
      <c r="R221">
        <v>3958.6997862221106</v>
      </c>
      <c r="S221">
        <v>49766.125420544238</v>
      </c>
      <c r="T221">
        <v>4845.0968206466978</v>
      </c>
      <c r="U221">
        <v>1175.2419164388489</v>
      </c>
      <c r="V221">
        <v>7.2771378168833634</v>
      </c>
      <c r="W221">
        <v>72.304561463083061</v>
      </c>
      <c r="X221">
        <v>73.775702348504694</v>
      </c>
      <c r="Y221">
        <v>13.374219823815041</v>
      </c>
      <c r="Z221">
        <v>3746.8306660801245</v>
      </c>
      <c r="AA221">
        <v>47102.64857826478</v>
      </c>
      <c r="AB221">
        <v>4585.7878414724437</v>
      </c>
      <c r="AC221">
        <v>1130.0675569548534</v>
      </c>
      <c r="AD221">
        <v>7.0808488173166886</v>
      </c>
      <c r="AE221">
        <v>288.94706138240628</v>
      </c>
      <c r="AF221">
        <v>294.82610728320714</v>
      </c>
      <c r="AG221">
        <v>53.446718134664529</v>
      </c>
      <c r="AH221">
        <v>3958.6997862304897</v>
      </c>
      <c r="AI221">
        <v>49766.125420499709</v>
      </c>
      <c r="AJ221">
        <v>4845.0968206497955</v>
      </c>
      <c r="AK221">
        <v>1175.2574975472289</v>
      </c>
      <c r="AL221">
        <v>7.2772355012507282</v>
      </c>
      <c r="AM221">
        <v>72.304561463223479</v>
      </c>
      <c r="AN221">
        <v>73.775702348444199</v>
      </c>
      <c r="AO221">
        <v>13.374219823822887</v>
      </c>
      <c r="AP221">
        <v>3746.8306661118659</v>
      </c>
      <c r="AQ221">
        <v>47102.648578132314</v>
      </c>
      <c r="AR221">
        <v>4585.7878414850056</v>
      </c>
      <c r="AS221">
        <v>1130.1687141235006</v>
      </c>
      <c r="AT221">
        <v>7.0815019591553083</v>
      </c>
      <c r="AU221">
        <v>288.94706138465233</v>
      </c>
      <c r="AV221">
        <v>294.82610728244737</v>
      </c>
      <c r="AW221">
        <v>53.446718134798836</v>
      </c>
      <c r="AX221">
        <v>3189.7780126868961</v>
      </c>
      <c r="AY221">
        <v>512.84798757712679</v>
      </c>
      <c r="AZ221">
        <v>1675.3705000388927</v>
      </c>
      <c r="BA221">
        <v>893.15641759221774</v>
      </c>
      <c r="BB221">
        <v>6.2837219932211221</v>
      </c>
      <c r="BC221">
        <v>1694.6446449041021</v>
      </c>
      <c r="BD221">
        <v>25749.125445705016</v>
      </c>
      <c r="BE221">
        <v>2648.4411670915165</v>
      </c>
      <c r="BF221">
        <v>2494.8025671337045</v>
      </c>
      <c r="BG221">
        <v>460.99497320790778</v>
      </c>
      <c r="BH221">
        <v>44.920553666738464</v>
      </c>
      <c r="BI221">
        <v>750.59058929493199</v>
      </c>
      <c r="BJ221">
        <v>5.5927407691047595</v>
      </c>
      <c r="BK221">
        <v>4430.1299829985737</v>
      </c>
      <c r="BL221">
        <v>25450.751753077529</v>
      </c>
      <c r="BM221">
        <v>4617.4802957297316</v>
      </c>
    </row>
    <row r="222" spans="1:65">
      <c r="A222">
        <f t="shared" si="3"/>
        <v>2216</v>
      </c>
      <c r="B222" s="1">
        <f>economy!Z262</f>
        <v>1691.9764736150198</v>
      </c>
      <c r="C222" s="1">
        <f>economy!AA262</f>
        <v>449.09666016783547</v>
      </c>
      <c r="D222" s="1">
        <f>economy!AB262</f>
        <v>43.886282948638694</v>
      </c>
      <c r="E222" s="1">
        <f>temperature!G372</f>
        <v>644.7578636689409</v>
      </c>
      <c r="F222" s="8">
        <f>temperature!I372</f>
        <v>4.8392333079841467</v>
      </c>
      <c r="G222">
        <f>economy!BE262</f>
        <v>9014.030401250091</v>
      </c>
      <c r="H222">
        <f>economy!BF262</f>
        <v>25074.132325176364</v>
      </c>
      <c r="I222">
        <f>economy!BG262</f>
        <v>4563.4325731270783</v>
      </c>
      <c r="J222">
        <v>4117.9563404048668</v>
      </c>
      <c r="K222">
        <v>52055.462818259264</v>
      </c>
      <c r="L222">
        <v>5060.5567849364661</v>
      </c>
      <c r="M222">
        <v>1221.0405419317058</v>
      </c>
      <c r="N222">
        <v>7.4792841582530372</v>
      </c>
      <c r="O222">
        <v>0</v>
      </c>
      <c r="P222">
        <v>0</v>
      </c>
      <c r="Q222">
        <v>0</v>
      </c>
      <c r="R222">
        <v>3910.8360433065645</v>
      </c>
      <c r="S222">
        <v>49437.236194811063</v>
      </c>
      <c r="T222">
        <v>4806.0266398486137</v>
      </c>
      <c r="U222">
        <v>1176.2749860388494</v>
      </c>
      <c r="V222">
        <v>7.2916805905485651</v>
      </c>
      <c r="W222">
        <v>72.520429264233798</v>
      </c>
      <c r="X222">
        <v>74.114779416592484</v>
      </c>
      <c r="Y222">
        <v>13.418739061661604</v>
      </c>
      <c r="Z222">
        <v>3701.5285847305945</v>
      </c>
      <c r="AA222">
        <v>46791.361462977693</v>
      </c>
      <c r="AB222">
        <v>4548.8086918900744</v>
      </c>
      <c r="AC222">
        <v>1131.0393356600682</v>
      </c>
      <c r="AD222">
        <v>7.0950355352766037</v>
      </c>
      <c r="AE222">
        <v>289.80972295619358</v>
      </c>
      <c r="AF222">
        <v>296.18114381784574</v>
      </c>
      <c r="AG222">
        <v>53.624628112815586</v>
      </c>
      <c r="AH222">
        <v>3910.8360433141602</v>
      </c>
      <c r="AI222">
        <v>49437.236194770514</v>
      </c>
      <c r="AJ222">
        <v>4806.0266398514341</v>
      </c>
      <c r="AK222">
        <v>1176.2905298624623</v>
      </c>
      <c r="AL222">
        <v>7.2917778977654262</v>
      </c>
      <c r="AM222">
        <v>72.520429264363031</v>
      </c>
      <c r="AN222">
        <v>74.114779416536805</v>
      </c>
      <c r="AO222">
        <v>13.418739061668818</v>
      </c>
      <c r="AP222">
        <v>3701.5285847593664</v>
      </c>
      <c r="AQ222">
        <v>46791.361462857116</v>
      </c>
      <c r="AR222">
        <v>4548.8086919015059</v>
      </c>
      <c r="AS222">
        <v>1131.1402480051624</v>
      </c>
      <c r="AT222">
        <v>7.0956861720858662</v>
      </c>
      <c r="AU222">
        <v>289.80972295826075</v>
      </c>
      <c r="AV222">
        <v>296.18114381714639</v>
      </c>
      <c r="AW222">
        <v>53.624628112939185</v>
      </c>
      <c r="AX222">
        <v>3098.5625566001977</v>
      </c>
      <c r="AY222">
        <v>463.28616155233567</v>
      </c>
      <c r="AZ222">
        <v>1332.0957554754841</v>
      </c>
      <c r="BA222">
        <v>890.23278678435213</v>
      </c>
      <c r="BB222">
        <v>6.2856575156778298</v>
      </c>
      <c r="BC222">
        <v>1570.0636631668262</v>
      </c>
      <c r="BD222">
        <v>25841.264355939646</v>
      </c>
      <c r="BE222">
        <v>1659.0361320813556</v>
      </c>
      <c r="BF222">
        <v>2446.3484437832058</v>
      </c>
      <c r="BG222">
        <v>457.91773057175482</v>
      </c>
      <c r="BH222">
        <v>44.552161752672376</v>
      </c>
      <c r="BI222">
        <v>748.92668762613562</v>
      </c>
      <c r="BJ222">
        <v>5.5887674030450949</v>
      </c>
      <c r="BK222">
        <v>4538.4000100393396</v>
      </c>
      <c r="BL222">
        <v>25566.156162935447</v>
      </c>
      <c r="BM222">
        <v>4632.2631296130457</v>
      </c>
    </row>
    <row r="223" spans="1:65">
      <c r="A223">
        <f t="shared" si="3"/>
        <v>2217</v>
      </c>
      <c r="B223" s="1">
        <f>economy!Z263</f>
        <v>1653.5275124793191</v>
      </c>
      <c r="C223" s="1">
        <f>economy!AA263</f>
        <v>446.08907096251335</v>
      </c>
      <c r="D223" s="1">
        <f>economy!AB263</f>
        <v>43.529257867071529</v>
      </c>
      <c r="E223" s="1">
        <f>temperature!G373</f>
        <v>643.61536173193031</v>
      </c>
      <c r="F223" s="8">
        <f>temperature!I373</f>
        <v>4.834401616490891</v>
      </c>
      <c r="G223">
        <f>economy!BE263</f>
        <v>9172.4334341202903</v>
      </c>
      <c r="H223">
        <f>economy!BF263</f>
        <v>25187.170921060795</v>
      </c>
      <c r="I223">
        <f>economy!BG263</f>
        <v>4578.3010235491956</v>
      </c>
      <c r="J223">
        <v>4068.0447781531152</v>
      </c>
      <c r="K223">
        <v>51709.055448322732</v>
      </c>
      <c r="L223">
        <v>5019.5807738079229</v>
      </c>
      <c r="M223">
        <v>1222.0986529361865</v>
      </c>
      <c r="N223">
        <v>7.4939679133820629</v>
      </c>
      <c r="O223">
        <v>0</v>
      </c>
      <c r="P223">
        <v>0</v>
      </c>
      <c r="Q223">
        <v>0</v>
      </c>
      <c r="R223">
        <v>3863.434876198954</v>
      </c>
      <c r="S223">
        <v>49108.252029843352</v>
      </c>
      <c r="T223">
        <v>4767.1115936493561</v>
      </c>
      <c r="U223">
        <v>1177.274284352517</v>
      </c>
      <c r="V223">
        <v>7.3060355658756198</v>
      </c>
      <c r="W223">
        <v>72.734776977973411</v>
      </c>
      <c r="X223">
        <v>74.452009997899296</v>
      </c>
      <c r="Y223">
        <v>13.462959387105849</v>
      </c>
      <c r="Z223">
        <v>3656.6643221894178</v>
      </c>
      <c r="AA223">
        <v>46479.984489592673</v>
      </c>
      <c r="AB223">
        <v>4511.9763741221732</v>
      </c>
      <c r="AC223">
        <v>1131.9791937512084</v>
      </c>
      <c r="AD223">
        <v>7.1090387913961122</v>
      </c>
      <c r="AE223">
        <v>290.66630988156089</v>
      </c>
      <c r="AF223">
        <v>297.52880133077036</v>
      </c>
      <c r="AG223">
        <v>53.801343562454704</v>
      </c>
      <c r="AH223">
        <v>3863.4348762058389</v>
      </c>
      <c r="AI223">
        <v>49108.252029806456</v>
      </c>
      <c r="AJ223">
        <v>4767.1115936519191</v>
      </c>
      <c r="AK223">
        <v>1177.2897911938023</v>
      </c>
      <c r="AL223">
        <v>7.3061325014212066</v>
      </c>
      <c r="AM223">
        <v>72.73477697809237</v>
      </c>
      <c r="AN223">
        <v>74.452009997848052</v>
      </c>
      <c r="AO223">
        <v>13.462959387112493</v>
      </c>
      <c r="AP223">
        <v>3656.6643222155008</v>
      </c>
      <c r="AQ223">
        <v>46479.984489482929</v>
      </c>
      <c r="AR223">
        <v>4511.9763741325733</v>
      </c>
      <c r="AS223">
        <v>1132.0798632730612</v>
      </c>
      <c r="AT223">
        <v>7.1096869593812437</v>
      </c>
      <c r="AU223">
        <v>290.6663098834635</v>
      </c>
      <c r="AV223">
        <v>297.5288013301265</v>
      </c>
      <c r="AW223">
        <v>53.801343562568455</v>
      </c>
      <c r="AX223">
        <v>3096.9017040830081</v>
      </c>
      <c r="AY223">
        <v>459.73696954064968</v>
      </c>
      <c r="AZ223">
        <v>2008.6518836636344</v>
      </c>
      <c r="BA223">
        <v>887.40387559243152</v>
      </c>
      <c r="BB223">
        <v>6.2871536098999563</v>
      </c>
      <c r="BC223">
        <v>1665.1173647672595</v>
      </c>
      <c r="BD223">
        <v>25934.664115055966</v>
      </c>
      <c r="BE223">
        <v>3926.5547564414014</v>
      </c>
      <c r="BF223">
        <v>2398.599377893765</v>
      </c>
      <c r="BG223">
        <v>454.84257253261461</v>
      </c>
      <c r="BH223">
        <v>44.185812553571182</v>
      </c>
      <c r="BI223">
        <v>747.2813047585737</v>
      </c>
      <c r="BJ223">
        <v>5.5846837776458003</v>
      </c>
      <c r="BK223">
        <v>4648.2422145324845</v>
      </c>
      <c r="BL223">
        <v>25681.041475007954</v>
      </c>
      <c r="BM223">
        <v>4646.9875876394244</v>
      </c>
    </row>
    <row r="224" spans="1:65">
      <c r="A224">
        <f t="shared" si="3"/>
        <v>2218</v>
      </c>
      <c r="B224" s="1">
        <f>economy!Z264</f>
        <v>1615.8092484095275</v>
      </c>
      <c r="C224" s="1">
        <f>economy!AA264</f>
        <v>443.08177222378367</v>
      </c>
      <c r="D224" s="1">
        <f>economy!AB264</f>
        <v>43.173759023330845</v>
      </c>
      <c r="E224" s="1">
        <f>temperature!G374</f>
        <v>642.48225904874278</v>
      </c>
      <c r="F224" s="8">
        <f>temperature!I374</f>
        <v>4.8295357872851312</v>
      </c>
      <c r="G224">
        <f>economy!BE264</f>
        <v>9331.6012588773501</v>
      </c>
      <c r="H224">
        <f>economy!BF264</f>
        <v>25299.595839214777</v>
      </c>
      <c r="I224">
        <f>economy!BG264</f>
        <v>4593.0724193790029</v>
      </c>
      <c r="J224">
        <v>4018.6185743880806</v>
      </c>
      <c r="K224">
        <v>51362.604316178418</v>
      </c>
      <c r="L224">
        <v>4978.7712058751094</v>
      </c>
      <c r="M224">
        <v>1223.1214734122564</v>
      </c>
      <c r="N224">
        <v>7.5084612013634553</v>
      </c>
      <c r="O224">
        <v>0</v>
      </c>
      <c r="P224">
        <v>0</v>
      </c>
      <c r="Q224">
        <v>0</v>
      </c>
      <c r="R224">
        <v>3816.4946555674692</v>
      </c>
      <c r="S224">
        <v>48779.226303769945</v>
      </c>
      <c r="T224">
        <v>4728.3546190747866</v>
      </c>
      <c r="U224">
        <v>1178.2401072734751</v>
      </c>
      <c r="V224">
        <v>7.3202040635201122</v>
      </c>
      <c r="W224">
        <v>72.94760899938818</v>
      </c>
      <c r="X224">
        <v>74.787388859675559</v>
      </c>
      <c r="Y224">
        <v>13.506881376300008</v>
      </c>
      <c r="Z224">
        <v>3612.2363363264071</v>
      </c>
      <c r="AA224">
        <v>46168.568179447684</v>
      </c>
      <c r="AB224">
        <v>4475.2936680053426</v>
      </c>
      <c r="AC224">
        <v>1132.8874108065784</v>
      </c>
      <c r="AD224">
        <v>7.1228598545774018</v>
      </c>
      <c r="AE224">
        <v>291.51683972236879</v>
      </c>
      <c r="AF224">
        <v>298.8690589106082</v>
      </c>
      <c r="AG224">
        <v>53.976866786029788</v>
      </c>
      <c r="AH224">
        <v>3816.4946555737106</v>
      </c>
      <c r="AI224">
        <v>48779.226303736366</v>
      </c>
      <c r="AJ224">
        <v>4728.3546190771185</v>
      </c>
      <c r="AK224">
        <v>1178.2555774313334</v>
      </c>
      <c r="AL224">
        <v>7.320300632788558</v>
      </c>
      <c r="AM224">
        <v>72.947608999497604</v>
      </c>
      <c r="AN224">
        <v>74.787388859628336</v>
      </c>
      <c r="AO224">
        <v>13.50688137630612</v>
      </c>
      <c r="AP224">
        <v>3612.2363363500517</v>
      </c>
      <c r="AQ224">
        <v>46168.568179347778</v>
      </c>
      <c r="AR224">
        <v>4475.2936680148041</v>
      </c>
      <c r="AS224">
        <v>1132.9878394820007</v>
      </c>
      <c r="AT224">
        <v>7.1235055893896924</v>
      </c>
      <c r="AU224">
        <v>291.51683972411985</v>
      </c>
      <c r="AV224">
        <v>298.8690589100155</v>
      </c>
      <c r="AW224">
        <v>53.976866786134501</v>
      </c>
      <c r="AX224">
        <v>3034.3525253938219</v>
      </c>
      <c r="AY224">
        <v>456.23134786126246</v>
      </c>
      <c r="AZ224">
        <v>607.872046645654</v>
      </c>
      <c r="BA224">
        <v>884.79277476626305</v>
      </c>
      <c r="BB224">
        <v>6.2882612798987925</v>
      </c>
      <c r="BC224">
        <v>1708.4654085720642</v>
      </c>
      <c r="BD224">
        <v>26029.182593817099</v>
      </c>
      <c r="BE224">
        <v>401.98841584536319</v>
      </c>
      <c r="BF224">
        <v>2351.5520298554052</v>
      </c>
      <c r="BG224">
        <v>451.76972852415042</v>
      </c>
      <c r="BH224">
        <v>43.821479029271643</v>
      </c>
      <c r="BI224">
        <v>745.65395592655</v>
      </c>
      <c r="BJ224">
        <v>5.5804958104100395</v>
      </c>
      <c r="BK224">
        <v>4759.6471311580781</v>
      </c>
      <c r="BL224">
        <v>25795.396613462843</v>
      </c>
      <c r="BM224">
        <v>4661.6503472624263</v>
      </c>
    </row>
    <row r="225" spans="1:65">
      <c r="A225">
        <f t="shared" si="3"/>
        <v>2219</v>
      </c>
      <c r="B225" s="1">
        <f>economy!Z265</f>
        <v>1578.8130259928485</v>
      </c>
      <c r="C225" s="1">
        <f>economy!AA265</f>
        <v>440.07520823825166</v>
      </c>
      <c r="D225" s="1">
        <f>economy!AB265</f>
        <v>42.819807062458125</v>
      </c>
      <c r="E225" s="1">
        <f>temperature!G375</f>
        <v>641.35842121960059</v>
      </c>
      <c r="F225" s="8">
        <f>temperature!I375</f>
        <v>4.8246380514697753</v>
      </c>
      <c r="G225">
        <f>economy!BE265</f>
        <v>9491.4976598020221</v>
      </c>
      <c r="H225">
        <f>economy!BF265</f>
        <v>25411.404585398155</v>
      </c>
      <c r="I225">
        <f>economy!BG265</f>
        <v>4607.7466577504601</v>
      </c>
      <c r="J225">
        <v>3969.6759348658165</v>
      </c>
      <c r="K225">
        <v>51016.164545369626</v>
      </c>
      <c r="L225">
        <v>4938.1310737277099</v>
      </c>
      <c r="M225">
        <v>1224.1093170384308</v>
      </c>
      <c r="N225">
        <v>7.5227653921241995</v>
      </c>
      <c r="O225">
        <v>0</v>
      </c>
      <c r="P225">
        <v>0</v>
      </c>
      <c r="Q225">
        <v>0</v>
      </c>
      <c r="R225">
        <v>3770.0136774130001</v>
      </c>
      <c r="S225">
        <v>48450.211367592667</v>
      </c>
      <c r="T225">
        <v>4689.7585581967051</v>
      </c>
      <c r="U225">
        <v>1179.1727522593742</v>
      </c>
      <c r="V225">
        <v>7.3341874052226803</v>
      </c>
      <c r="W225">
        <v>73.15892984337566</v>
      </c>
      <c r="X225">
        <v>75.120911115357373</v>
      </c>
      <c r="Y225">
        <v>13.550505634222718</v>
      </c>
      <c r="Z225">
        <v>3568.2430143402653</v>
      </c>
      <c r="AA225">
        <v>45857.162081725364</v>
      </c>
      <c r="AB225">
        <v>4438.7632635040409</v>
      </c>
      <c r="AC225">
        <v>1133.7642678910379</v>
      </c>
      <c r="AD225">
        <v>7.1364999955150692</v>
      </c>
      <c r="AE225">
        <v>292.36133052127371</v>
      </c>
      <c r="AF225">
        <v>300.20189702943117</v>
      </c>
      <c r="AG225">
        <v>54.151200201186334</v>
      </c>
      <c r="AH225">
        <v>3770.0136774186562</v>
      </c>
      <c r="AI225">
        <v>48450.211367562071</v>
      </c>
      <c r="AJ225">
        <v>4689.7585581988278</v>
      </c>
      <c r="AK225">
        <v>1179.1881860292131</v>
      </c>
      <c r="AL225">
        <v>7.334283613524323</v>
      </c>
      <c r="AM225">
        <v>73.158929843476415</v>
      </c>
      <c r="AN225">
        <v>75.120911115313945</v>
      </c>
      <c r="AO225">
        <v>13.550505634228344</v>
      </c>
      <c r="AP225">
        <v>3568.2430143616989</v>
      </c>
      <c r="AQ225">
        <v>45857.162081634429</v>
      </c>
      <c r="AR225">
        <v>4438.7632635126511</v>
      </c>
      <c r="AS225">
        <v>1133.8644576736551</v>
      </c>
      <c r="AT225">
        <v>7.1371433322600399</v>
      </c>
      <c r="AU225">
        <v>292.3613305228854</v>
      </c>
      <c r="AV225">
        <v>300.20189702888564</v>
      </c>
      <c r="AW225">
        <v>54.151200201282712</v>
      </c>
      <c r="AX225">
        <v>2985.3902268392094</v>
      </c>
      <c r="AY225">
        <v>452.76604508007256</v>
      </c>
      <c r="AZ225">
        <v>3229.5634222401259</v>
      </c>
      <c r="BA225">
        <v>882.06632855113162</v>
      </c>
      <c r="BB225">
        <v>6.2889707449871954</v>
      </c>
      <c r="BC225">
        <v>1747.3241600498743</v>
      </c>
      <c r="BD225">
        <v>26124.687386266676</v>
      </c>
      <c r="BE225">
        <v>5215.1708294555219</v>
      </c>
      <c r="BF225">
        <v>2305.2028600380881</v>
      </c>
      <c r="BG225">
        <v>448.69944201489193</v>
      </c>
      <c r="BH225">
        <v>43.45913807503301</v>
      </c>
      <c r="BI225">
        <v>744.04417954292398</v>
      </c>
      <c r="BJ225">
        <v>5.5762091473692683</v>
      </c>
      <c r="BK225">
        <v>4872.6044676973961</v>
      </c>
      <c r="BL225">
        <v>25909.211350190053</v>
      </c>
      <c r="BM225">
        <v>4676.2483710140668</v>
      </c>
    </row>
    <row r="226" spans="1:65">
      <c r="A226">
        <f t="shared" si="3"/>
        <v>2220</v>
      </c>
      <c r="B226" s="1">
        <f>economy!Z266</f>
        <v>1542.5300994299166</v>
      </c>
      <c r="C226" s="1">
        <f>economy!AA266</f>
        <v>437.06981637476639</v>
      </c>
      <c r="D226" s="1">
        <f>economy!AB266</f>
        <v>42.467422211756748</v>
      </c>
      <c r="E226" s="1">
        <f>temperature!G376</f>
        <v>640.24371895322736</v>
      </c>
      <c r="F226" s="8">
        <f>temperature!I376</f>
        <v>4.81971054745161</v>
      </c>
      <c r="G226">
        <f>economy!BE266</f>
        <v>9652.0863282634491</v>
      </c>
      <c r="H226">
        <f>economy!BF266</f>
        <v>25522.594853205075</v>
      </c>
      <c r="I226">
        <f>economy!BG266</f>
        <v>4622.3236702440072</v>
      </c>
      <c r="J226">
        <v>3921.2149894590307</v>
      </c>
      <c r="K226">
        <v>50669.790183942714</v>
      </c>
      <c r="L226">
        <v>4897.6632714968364</v>
      </c>
      <c r="M226">
        <v>1225.0624990163997</v>
      </c>
      <c r="N226">
        <v>7.5368818557088346</v>
      </c>
      <c r="O226">
        <v>0</v>
      </c>
      <c r="P226">
        <v>0</v>
      </c>
      <c r="Q226">
        <v>0</v>
      </c>
      <c r="R226">
        <v>3723.9901656697975</v>
      </c>
      <c r="S226">
        <v>48121.25855091049</v>
      </c>
      <c r="T226">
        <v>4651.3261595804988</v>
      </c>
      <c r="U226">
        <v>1180.0725182201963</v>
      </c>
      <c r="V226">
        <v>7.3479869135203604</v>
      </c>
      <c r="W226">
        <v>73.368744141521319</v>
      </c>
      <c r="X226">
        <v>75.452572219444349</v>
      </c>
      <c r="Y226">
        <v>13.593832794052414</v>
      </c>
      <c r="Z226">
        <v>3524.6826752200518</v>
      </c>
      <c r="AA226">
        <v>45545.814778870932</v>
      </c>
      <c r="AB226">
        <v>4402.3877620807734</v>
      </c>
      <c r="AC226">
        <v>1134.6100474501943</v>
      </c>
      <c r="AD226">
        <v>7.1499604863987782</v>
      </c>
      <c r="AE226">
        <v>293.19980078724586</v>
      </c>
      <c r="AF226">
        <v>301.52729752228566</v>
      </c>
      <c r="AG226">
        <v>54.324346338263247</v>
      </c>
      <c r="AH226">
        <v>3723.9901656749262</v>
      </c>
      <c r="AI226">
        <v>48121.25855088266</v>
      </c>
      <c r="AJ226">
        <v>4651.3261595824297</v>
      </c>
      <c r="AK226">
        <v>1180.087915893977</v>
      </c>
      <c r="AL226">
        <v>7.348082766083027</v>
      </c>
      <c r="AM226">
        <v>73.368744141614044</v>
      </c>
      <c r="AN226">
        <v>75.452572219404345</v>
      </c>
      <c r="AO226">
        <v>13.593832794057585</v>
      </c>
      <c r="AP226">
        <v>3524.6826752394818</v>
      </c>
      <c r="AQ226">
        <v>45545.814778788168</v>
      </c>
      <c r="AR226">
        <v>4402.3877620886078</v>
      </c>
      <c r="AS226">
        <v>1134.7100002707607</v>
      </c>
      <c r="AT226">
        <v>7.15060145964428</v>
      </c>
      <c r="AU226">
        <v>293.19980078872919</v>
      </c>
      <c r="AV226">
        <v>301.5272975217834</v>
      </c>
      <c r="AW226">
        <v>54.32434633835198</v>
      </c>
      <c r="AX226">
        <v>2939.074321515217</v>
      </c>
      <c r="AY226">
        <v>449.33810251972119</v>
      </c>
      <c r="AZ226">
        <v>48.065763587152411</v>
      </c>
      <c r="BA226">
        <v>879.78615702183436</v>
      </c>
      <c r="BB226">
        <v>6.2893728159479414</v>
      </c>
      <c r="BC226">
        <v>1823.7565715418234</v>
      </c>
      <c r="BD226">
        <v>26221.055268631226</v>
      </c>
      <c r="BE226">
        <v>4761.1731025108866</v>
      </c>
      <c r="BF226">
        <v>2259.5481362952537</v>
      </c>
      <c r="BG226">
        <v>445.63196848038967</v>
      </c>
      <c r="BH226">
        <v>43.098770112471087</v>
      </c>
      <c r="BI226">
        <v>742.45153591300732</v>
      </c>
      <c r="BJ226">
        <v>5.571829176006748</v>
      </c>
      <c r="BK226">
        <v>4987.1031082435748</v>
      </c>
      <c r="BL226">
        <v>26022.476246348993</v>
      </c>
      <c r="BM226">
        <v>4690.7788851563582</v>
      </c>
    </row>
    <row r="227" spans="1:65">
      <c r="A227">
        <f t="shared" si="3"/>
        <v>2221</v>
      </c>
      <c r="B227" s="1">
        <f>economy!Z267</f>
        <v>1506.9516410987012</v>
      </c>
      <c r="C227" s="1">
        <f>economy!AA267</f>
        <v>434.06602693028111</v>
      </c>
      <c r="D227" s="1">
        <f>economy!AB267</f>
        <v>42.116624255339588</v>
      </c>
      <c r="E227" s="1">
        <f>temperature!G377</f>
        <v>639.13802776846808</v>
      </c>
      <c r="F227" s="8">
        <f>temperature!I377</f>
        <v>4.8147553250183712</v>
      </c>
      <c r="G227">
        <f>economy!BE267</f>
        <v>9813.3308912917018</v>
      </c>
      <c r="H227">
        <f>economy!BF267</f>
        <v>25633.164516472469</v>
      </c>
      <c r="I227">
        <f>economy!BG267</f>
        <v>4636.8034206935008</v>
      </c>
      <c r="J227">
        <v>3873.2337948445002</v>
      </c>
      <c r="K227">
        <v>50323.534210807338</v>
      </c>
      <c r="L227">
        <v>4857.3705963747643</v>
      </c>
      <c r="M227">
        <v>1225.9813359556483</v>
      </c>
      <c r="N227">
        <v>7.5508119620081677</v>
      </c>
      <c r="O227">
        <v>0</v>
      </c>
      <c r="P227">
        <v>0</v>
      </c>
      <c r="Q227">
        <v>0</v>
      </c>
      <c r="R227">
        <v>3678.4222747576996</v>
      </c>
      <c r="S227">
        <v>47792.418167959979</v>
      </c>
      <c r="T227">
        <v>4613.0600797284369</v>
      </c>
      <c r="U227">
        <v>1180.9397054085989</v>
      </c>
      <c r="V227">
        <v>7.3616039114663447</v>
      </c>
      <c r="W227">
        <v>73.577056639010777</v>
      </c>
      <c r="X227">
        <v>75.78236796237556</v>
      </c>
      <c r="Y227">
        <v>13.636863516544869</v>
      </c>
      <c r="Z227">
        <v>3481.5535721608171</v>
      </c>
      <c r="AA227">
        <v>45234.573892309229</v>
      </c>
      <c r="AB227">
        <v>4366.1696780621323</v>
      </c>
      <c r="AC227">
        <v>1135.4250332065321</v>
      </c>
      <c r="AD227">
        <v>7.1632426006243408</v>
      </c>
      <c r="AE227">
        <v>294.03226948322998</v>
      </c>
      <c r="AF227">
        <v>302.84524356671614</v>
      </c>
      <c r="AG227">
        <v>54.496307837805396</v>
      </c>
      <c r="AH227">
        <v>3678.4222747623489</v>
      </c>
      <c r="AI227">
        <v>47792.418167934644</v>
      </c>
      <c r="AJ227">
        <v>4613.0600797301931</v>
      </c>
      <c r="AK227">
        <v>1180.9550672748837</v>
      </c>
      <c r="AL227">
        <v>7.3616994134366243</v>
      </c>
      <c r="AM227">
        <v>73.577056639096114</v>
      </c>
      <c r="AN227">
        <v>75.782367962338682</v>
      </c>
      <c r="AO227">
        <v>13.636863516549642</v>
      </c>
      <c r="AP227">
        <v>3481.5535721784304</v>
      </c>
      <c r="AQ227">
        <v>45234.573892233879</v>
      </c>
      <c r="AR227">
        <v>4366.1696780692646</v>
      </c>
      <c r="AS227">
        <v>1135.5247509732358</v>
      </c>
      <c r="AT227">
        <v>7.163881244408568</v>
      </c>
      <c r="AU227">
        <v>294.03226948459519</v>
      </c>
      <c r="AV227">
        <v>302.84524356625383</v>
      </c>
      <c r="AW227">
        <v>54.496307837887052</v>
      </c>
      <c r="AX227">
        <v>2883.5893506061102</v>
      </c>
      <c r="AY227">
        <v>445.94483232745358</v>
      </c>
      <c r="AZ227">
        <v>43.381760533981598</v>
      </c>
      <c r="BA227">
        <v>877.104155328503</v>
      </c>
      <c r="BB227">
        <v>6.2894038302120086</v>
      </c>
      <c r="BC227">
        <v>1840.8469822740253</v>
      </c>
      <c r="BD227">
        <v>26318.171669817017</v>
      </c>
      <c r="BE227">
        <v>4770.1589665031688</v>
      </c>
      <c r="BF227">
        <v>2214.5839412742816</v>
      </c>
      <c r="BG227">
        <v>442.56757356009427</v>
      </c>
      <c r="BH227">
        <v>42.740358716719228</v>
      </c>
      <c r="BI227">
        <v>740.87560602139797</v>
      </c>
      <c r="BJ227">
        <v>5.567361037543832</v>
      </c>
      <c r="BK227">
        <v>5103.1311174904822</v>
      </c>
      <c r="BL227">
        <v>26135.182598247611</v>
      </c>
      <c r="BM227">
        <v>4705.2393599011921</v>
      </c>
    </row>
    <row r="228" spans="1:65">
      <c r="A228">
        <f t="shared" si="3"/>
        <v>2222</v>
      </c>
      <c r="B228" s="1">
        <f>economy!Z268</f>
        <v>1472.0687503225122</v>
      </c>
      <c r="C228" s="1">
        <f>economy!AA268</f>
        <v>431.06426299725615</v>
      </c>
      <c r="D228" s="1">
        <f>economy!AB268</f>
        <v>41.767432512089989</v>
      </c>
      <c r="E228" s="1">
        <f>temperature!G378</f>
        <v>638.04122771321931</v>
      </c>
      <c r="F228" s="8">
        <f>temperature!I378</f>
        <v>4.8097743492194525</v>
      </c>
      <c r="G228">
        <f>economy!BE268</f>
        <v>9975.1949445961691</v>
      </c>
      <c r="H228">
        <f>economy!BF268</f>
        <v>25743.111622150038</v>
      </c>
      <c r="I228">
        <f>economy!BG268</f>
        <v>4651.1859031512322</v>
      </c>
      <c r="J228">
        <v>3825.7303371396679</v>
      </c>
      <c r="K228">
        <v>49977.448542416903</v>
      </c>
      <c r="L228">
        <v>4817.255750129505</v>
      </c>
      <c r="M228">
        <v>1226.8661457602284</v>
      </c>
      <c r="N228">
        <v>7.5645570804961801</v>
      </c>
      <c r="O228">
        <v>0</v>
      </c>
      <c r="P228">
        <v>0</v>
      </c>
      <c r="Q228">
        <v>0</v>
      </c>
      <c r="R228">
        <v>3633.3080920861289</v>
      </c>
      <c r="S228">
        <v>47463.739523959703</v>
      </c>
      <c r="T228">
        <v>4574.9628845180687</v>
      </c>
      <c r="U228">
        <v>1181.7746153122989</v>
      </c>
      <c r="V228">
        <v>7.3750397223579638</v>
      </c>
      <c r="W228">
        <v>73.783872191579874</v>
      </c>
      <c r="X228">
        <v>76.110294465402404</v>
      </c>
      <c r="Y228">
        <v>13.679598489415524</v>
      </c>
      <c r="Z228">
        <v>3438.853894933583</v>
      </c>
      <c r="AA228">
        <v>44923.486088449579</v>
      </c>
      <c r="AB228">
        <v>4330.1114400002198</v>
      </c>
      <c r="AC228">
        <v>1136.2095100574693</v>
      </c>
      <c r="AD228">
        <v>7.1763476125130063</v>
      </c>
      <c r="AE228">
        <v>294.85875601395736</v>
      </c>
      <c r="AF228">
        <v>304.15571966227589</v>
      </c>
      <c r="AG228">
        <v>54.667087448095145</v>
      </c>
      <c r="AH228">
        <v>3633.3080920903435</v>
      </c>
      <c r="AI228">
        <v>47463.739523936609</v>
      </c>
      <c r="AJ228">
        <v>4574.9628845196703</v>
      </c>
      <c r="AK228">
        <v>1181.7899416562966</v>
      </c>
      <c r="AL228">
        <v>7.3751348788024673</v>
      </c>
      <c r="AM228">
        <v>73.783872191658389</v>
      </c>
      <c r="AN228">
        <v>76.110294465368511</v>
      </c>
      <c r="AO228">
        <v>13.679598489419911</v>
      </c>
      <c r="AP228">
        <v>3438.8538949495496</v>
      </c>
      <c r="AQ228">
        <v>44923.486088380996</v>
      </c>
      <c r="AR228">
        <v>4330.1114400067081</v>
      </c>
      <c r="AS228">
        <v>1136.3089946562377</v>
      </c>
      <c r="AT228">
        <v>7.1769839603524384</v>
      </c>
      <c r="AU228">
        <v>294.85875601521371</v>
      </c>
      <c r="AV228">
        <v>304.15571966185041</v>
      </c>
      <c r="AW228">
        <v>54.667087448170314</v>
      </c>
      <c r="AX228">
        <v>2844.2151316764648</v>
      </c>
      <c r="AY228">
        <v>442.5837967448183</v>
      </c>
      <c r="AZ228">
        <v>42.96867359444002</v>
      </c>
      <c r="BA228">
        <v>874.48755833187749</v>
      </c>
      <c r="BB228">
        <v>6.2890856435926841</v>
      </c>
      <c r="BC228">
        <v>1905.8918857680237</v>
      </c>
      <c r="BD228">
        <v>26415.930156689374</v>
      </c>
      <c r="BE228">
        <v>4779.4885001418388</v>
      </c>
      <c r="BF228">
        <v>2170.3061795553472</v>
      </c>
      <c r="BG228">
        <v>439.50653138330091</v>
      </c>
      <c r="BH228">
        <v>42.383890276829817</v>
      </c>
      <c r="BI228">
        <v>739.31599038739205</v>
      </c>
      <c r="BJ228">
        <v>5.5628096386209132</v>
      </c>
      <c r="BK228">
        <v>5220.6757461260231</v>
      </c>
      <c r="BL228">
        <v>26247.322387233977</v>
      </c>
      <c r="BM228">
        <v>4719.6274910913717</v>
      </c>
    </row>
    <row r="229" spans="1:65">
      <c r="A229">
        <f t="shared" si="3"/>
        <v>2223</v>
      </c>
      <c r="B229" s="1">
        <f>economy!Z269</f>
        <v>1437.8724613967188</v>
      </c>
      <c r="C229" s="1">
        <f>economy!AA269</f>
        <v>428.06494035079044</v>
      </c>
      <c r="D229" s="1">
        <f>economy!AB269</f>
        <v>41.41986581672419</v>
      </c>
      <c r="E229" s="1">
        <f>temperature!G379</f>
        <v>636.95320309976614</v>
      </c>
      <c r="F229" s="8">
        <f>temperature!I379</f>
        <v>4.8047695040601202</v>
      </c>
      <c r="G229">
        <f>economy!BE269</f>
        <v>10137.642078752539</v>
      </c>
      <c r="H229">
        <f>economy!BF269</f>
        <v>25852.4343835978</v>
      </c>
      <c r="I229">
        <f>economy!BG269</f>
        <v>4665.4711399987045</v>
      </c>
      <c r="J229">
        <v>3778.7025344888707</v>
      </c>
      <c r="K229">
        <v>49631.584039752692</v>
      </c>
      <c r="L229">
        <v>4777.3213406138502</v>
      </c>
      <c r="M229">
        <v>1227.7172475176667</v>
      </c>
      <c r="N229">
        <v>7.5781185799749382</v>
      </c>
      <c r="O229">
        <v>0</v>
      </c>
      <c r="P229">
        <v>0</v>
      </c>
      <c r="Q229">
        <v>0</v>
      </c>
      <c r="R229">
        <v>3588.6456405102354</v>
      </c>
      <c r="S229">
        <v>47135.270921742871</v>
      </c>
      <c r="T229">
        <v>4537.0370506353565</v>
      </c>
      <c r="U229">
        <v>1182.5775505484935</v>
      </c>
      <c r="V229">
        <v>7.3882956694726927</v>
      </c>
      <c r="W229">
        <v>73.989195762501467</v>
      </c>
      <c r="X229">
        <v>76.436348175465582</v>
      </c>
      <c r="Y229">
        <v>13.722038426726487</v>
      </c>
      <c r="Z229">
        <v>3396.5817722100433</v>
      </c>
      <c r="AA229">
        <v>44612.5970849636</v>
      </c>
      <c r="AB229">
        <v>4294.2153920290657</v>
      </c>
      <c r="AC229">
        <v>1136.9637639753453</v>
      </c>
      <c r="AD229">
        <v>7.1892767970387874</v>
      </c>
      <c r="AE229">
        <v>295.67928021390406</v>
      </c>
      <c r="AF229">
        <v>305.45871161005363</v>
      </c>
      <c r="AG229">
        <v>54.836688022702745</v>
      </c>
      <c r="AH229">
        <v>3588.6456405140548</v>
      </c>
      <c r="AI229">
        <v>47135.27092172188</v>
      </c>
      <c r="AJ229">
        <v>4537.0370506368126</v>
      </c>
      <c r="AK229">
        <v>1182.5928416521019</v>
      </c>
      <c r="AL229">
        <v>7.3883904853792925</v>
      </c>
      <c r="AM229">
        <v>73.989195762573758</v>
      </c>
      <c r="AN229">
        <v>76.436348175434432</v>
      </c>
      <c r="AO229">
        <v>13.722038426730526</v>
      </c>
      <c r="AP229">
        <v>3396.5817722245156</v>
      </c>
      <c r="AQ229">
        <v>44612.597084901194</v>
      </c>
      <c r="AR229">
        <v>4294.2153920349701</v>
      </c>
      <c r="AS229">
        <v>1137.0630172701412</v>
      </c>
      <c r="AT229">
        <v>7.1899108819360436</v>
      </c>
      <c r="AU229">
        <v>295.6792802150602</v>
      </c>
      <c r="AV229">
        <v>305.45871160966186</v>
      </c>
      <c r="AW229">
        <v>54.836688022771909</v>
      </c>
      <c r="AX229">
        <v>2793.8644725083968</v>
      </c>
      <c r="AY229">
        <v>439.2527885830404</v>
      </c>
      <c r="AZ229">
        <v>42.562429554649114</v>
      </c>
      <c r="BA229">
        <v>871.92972567779839</v>
      </c>
      <c r="BB229">
        <v>6.2884382779716583</v>
      </c>
      <c r="BC229">
        <v>1957.7988602884377</v>
      </c>
      <c r="BD229">
        <v>26514.231936591263</v>
      </c>
      <c r="BE229">
        <v>4789.129448730333</v>
      </c>
      <c r="BF229">
        <v>2126.7105846240215</v>
      </c>
      <c r="BG229">
        <v>436.44912304975247</v>
      </c>
      <c r="BH229">
        <v>42.029353686655057</v>
      </c>
      <c r="BI229">
        <v>737.7723079849543</v>
      </c>
      <c r="BJ229">
        <v>5.5581796624033233</v>
      </c>
      <c r="BK229">
        <v>5339.7234372971379</v>
      </c>
      <c r="BL229">
        <v>26358.888233305192</v>
      </c>
      <c r="BM229">
        <v>4733.9411832413043</v>
      </c>
    </row>
    <row r="230" spans="1:65">
      <c r="A230">
        <f t="shared" si="3"/>
        <v>2224</v>
      </c>
      <c r="B230" s="1">
        <f>economy!Z270</f>
        <v>1404.3537520514217</v>
      </c>
      <c r="C230" s="1">
        <f>economy!AA270</f>
        <v>425.06846735385744</v>
      </c>
      <c r="D230" s="1">
        <f>economy!AB270</f>
        <v>41.073942503669052</v>
      </c>
      <c r="E230" s="1">
        <f>temperature!G380</f>
        <v>635.87384225553274</v>
      </c>
      <c r="F230" s="8">
        <f>temperature!I380</f>
        <v>4.7997425960185929</v>
      </c>
      <c r="G230">
        <f>economy!BE270</f>
        <v>10300.635913145161</v>
      </c>
      <c r="H230">
        <f>economy!BF270</f>
        <v>25961.131174277543</v>
      </c>
      <c r="I230">
        <f>economy!BG270</f>
        <v>4679.6591801919312</v>
      </c>
      <c r="J230">
        <v>3732.1482395994703</v>
      </c>
      <c r="K230">
        <v>49285.990515600875</v>
      </c>
      <c r="L230">
        <v>4737.5698832682865</v>
      </c>
      <c r="M230">
        <v>1228.5349613900119</v>
      </c>
      <c r="N230">
        <v>7.591497828327296</v>
      </c>
      <c r="O230">
        <v>0</v>
      </c>
      <c r="P230">
        <v>0</v>
      </c>
      <c r="Q230">
        <v>0</v>
      </c>
      <c r="R230">
        <v>3544.432880739465</v>
      </c>
      <c r="S230">
        <v>46807.059668668691</v>
      </c>
      <c r="T230">
        <v>4499.2849670020159</v>
      </c>
      <c r="U230">
        <v>1183.3488147603075</v>
      </c>
      <c r="V230">
        <v>7.4013730758119864</v>
      </c>
      <c r="W230">
        <v>74.193032419610134</v>
      </c>
      <c r="X230">
        <v>76.760525860074708</v>
      </c>
      <c r="Y230">
        <v>13.764184068278286</v>
      </c>
      <c r="Z230">
        <v>3354.7352738422123</v>
      </c>
      <c r="AA230">
        <v>44301.951657326485</v>
      </c>
      <c r="AB230">
        <v>4258.4837952155895</v>
      </c>
      <c r="AC230">
        <v>1137.6880819093305</v>
      </c>
      <c r="AD230">
        <v>7.2020314295636263</v>
      </c>
      <c r="AE230">
        <v>296.49386233540025</v>
      </c>
      <c r="AF230">
        <v>306.75420649221093</v>
      </c>
      <c r="AG230">
        <v>55.005112518055526</v>
      </c>
      <c r="AH230">
        <v>3544.4328807429283</v>
      </c>
      <c r="AI230">
        <v>46807.059668649606</v>
      </c>
      <c r="AJ230">
        <v>4499.2849670033411</v>
      </c>
      <c r="AK230">
        <v>1183.3640709021597</v>
      </c>
      <c r="AL230">
        <v>7.4014675560910499</v>
      </c>
      <c r="AM230">
        <v>74.193032419676697</v>
      </c>
      <c r="AN230">
        <v>76.760525860046016</v>
      </c>
      <c r="AO230">
        <v>13.764184068282008</v>
      </c>
      <c r="AP230">
        <v>3354.7352738553295</v>
      </c>
      <c r="AQ230">
        <v>44301.951657269667</v>
      </c>
      <c r="AR230">
        <v>4258.4837952209609</v>
      </c>
      <c r="AS230">
        <v>1137.7871057424463</v>
      </c>
      <c r="AT230">
        <v>7.2026632840152427</v>
      </c>
      <c r="AU230">
        <v>296.49386233646453</v>
      </c>
      <c r="AV230">
        <v>306.75420649185031</v>
      </c>
      <c r="AW230">
        <v>55.005112518119219</v>
      </c>
      <c r="AX230">
        <v>2747.2326965359762</v>
      </c>
      <c r="AY230">
        <v>435.94981289274966</v>
      </c>
      <c r="AZ230">
        <v>42.162607315974647</v>
      </c>
      <c r="BA230">
        <v>869.42253865329928</v>
      </c>
      <c r="BB230">
        <v>6.2874796999608353</v>
      </c>
      <c r="BC230">
        <v>2014.9114474451753</v>
      </c>
      <c r="BD230">
        <v>26612.985378920141</v>
      </c>
      <c r="BE230">
        <v>4799.0517199929182</v>
      </c>
      <c r="BF230">
        <v>2083.7927256902508</v>
      </c>
      <c r="BG230">
        <v>433.39563525171559</v>
      </c>
      <c r="BH230">
        <v>41.67674006365376</v>
      </c>
      <c r="BI230">
        <v>736.24419522351388</v>
      </c>
      <c r="BJ230">
        <v>5.5534755791409278</v>
      </c>
      <c r="BK230">
        <v>5460.2598341432886</v>
      </c>
      <c r="BL230">
        <v>26469.873352156461</v>
      </c>
      <c r="BM230">
        <v>4748.1785338417731</v>
      </c>
    </row>
    <row r="231" spans="1:65">
      <c r="A231">
        <f t="shared" si="3"/>
        <v>2225</v>
      </c>
      <c r="B231" s="1">
        <f>economy!Z271</f>
        <v>1371.5035508490614</v>
      </c>
      <c r="C231" s="1">
        <f>economy!AA271</f>
        <v>422.0752448791273</v>
      </c>
      <c r="D231" s="1">
        <f>economy!AB271</f>
        <v>40.729680393494419</v>
      </c>
      <c r="E231" s="1">
        <f>temperature!G381</f>
        <v>634.80303728847753</v>
      </c>
      <c r="F231" s="8">
        <f>temperature!I381</f>
        <v>4.7946953573948994</v>
      </c>
      <c r="G231">
        <f>economy!BE271</f>
        <v>10464.140118217645</v>
      </c>
      <c r="H231">
        <f>economy!BF271</f>
        <v>26069.200521808711</v>
      </c>
      <c r="I231">
        <f>economy!BG271</f>
        <v>4693.7500976309802</v>
      </c>
      <c r="J231">
        <v>3686.0652422282728</v>
      </c>
      <c r="K231">
        <v>48940.716742107514</v>
      </c>
      <c r="L231">
        <v>4698.0038026172933</v>
      </c>
      <c r="M231">
        <v>1229.3196085070158</v>
      </c>
      <c r="N231">
        <v>7.6046961922772152</v>
      </c>
      <c r="O231">
        <v>0</v>
      </c>
      <c r="P231">
        <v>0</v>
      </c>
      <c r="Q231">
        <v>0</v>
      </c>
      <c r="R231">
        <v>3500.6677136989279</v>
      </c>
      <c r="S231">
        <v>46479.152083797111</v>
      </c>
      <c r="T231">
        <v>4461.7089361965473</v>
      </c>
      <c r="U231">
        <v>1184.0887125152728</v>
      </c>
      <c r="V231">
        <v>7.4142732638527633</v>
      </c>
      <c r="W231">
        <v>74.395387332364322</v>
      </c>
      <c r="X231">
        <v>77.082824602194975</v>
      </c>
      <c r="Y231">
        <v>13.806036179006885</v>
      </c>
      <c r="Z231">
        <v>3313.3124130974197</v>
      </c>
      <c r="AA231">
        <v>43991.593645607762</v>
      </c>
      <c r="AB231">
        <v>4222.918828904566</v>
      </c>
      <c r="AC231">
        <v>1138.3827516892557</v>
      </c>
      <c r="AD231">
        <v>7.2146127855802256</v>
      </c>
      <c r="AE231">
        <v>297.30252303689139</v>
      </c>
      <c r="AF231">
        <v>308.04219265154921</v>
      </c>
      <c r="AG231">
        <v>55.17236399102844</v>
      </c>
      <c r="AH231">
        <v>3500.6677137020688</v>
      </c>
      <c r="AI231">
        <v>46479.152083779736</v>
      </c>
      <c r="AJ231">
        <v>4461.7089361977532</v>
      </c>
      <c r="AK231">
        <v>1184.1039339707804</v>
      </c>
      <c r="AL231">
        <v>7.414367413338363</v>
      </c>
      <c r="AM231">
        <v>74.395387332425585</v>
      </c>
      <c r="AN231">
        <v>77.0828246021685</v>
      </c>
      <c r="AO231">
        <v>13.806036179010301</v>
      </c>
      <c r="AP231">
        <v>3313.3124131093132</v>
      </c>
      <c r="AQ231">
        <v>43991.593645556051</v>
      </c>
      <c r="AR231">
        <v>4222.9188289094573</v>
      </c>
      <c r="AS231">
        <v>1138.4815478816026</v>
      </c>
      <c r="AT231">
        <v>7.2152424415843468</v>
      </c>
      <c r="AU231">
        <v>297.30252303787091</v>
      </c>
      <c r="AV231">
        <v>308.04219265121725</v>
      </c>
      <c r="AW231">
        <v>55.172363991087018</v>
      </c>
      <c r="AX231">
        <v>2700.3402035276722</v>
      </c>
      <c r="AY231">
        <v>432.67306980451474</v>
      </c>
      <c r="AZ231">
        <v>41.768820168468864</v>
      </c>
      <c r="BA231">
        <v>866.96197869434127</v>
      </c>
      <c r="BB231">
        <v>6.2862266160024829</v>
      </c>
      <c r="BC231">
        <v>2072.2430546884025</v>
      </c>
      <c r="BD231">
        <v>26712.105557042894</v>
      </c>
      <c r="BE231">
        <v>4809.2272737266148</v>
      </c>
      <c r="BF231">
        <v>2041.548014360902</v>
      </c>
      <c r="BG231">
        <v>430.34635902539139</v>
      </c>
      <c r="BH231">
        <v>41.326042493268623</v>
      </c>
      <c r="BI231">
        <v>734.73130498610089</v>
      </c>
      <c r="BJ231">
        <v>5.5487016562087303</v>
      </c>
      <c r="BK231">
        <v>5582.2697883741539</v>
      </c>
      <c r="BL231">
        <v>26580.271515413995</v>
      </c>
      <c r="BM231">
        <v>4762.3378188390952</v>
      </c>
    </row>
    <row r="232" spans="1:65">
      <c r="A232">
        <f t="shared" si="3"/>
        <v>2226</v>
      </c>
      <c r="B232" s="1">
        <f>economy!Z272</f>
        <v>1339.3127454640176</v>
      </c>
      <c r="C232" s="1">
        <f>economy!AA272</f>
        <v>419.08566624599712</v>
      </c>
      <c r="D232" s="1">
        <f>economy!AB272</f>
        <v>40.387096781663921</v>
      </c>
      <c r="E232" s="1">
        <f>temperature!G382</f>
        <v>633.74068386619672</v>
      </c>
      <c r="F232" s="8">
        <f>temperature!I382</f>
        <v>4.7896294494999356</v>
      </c>
      <c r="G232">
        <f>economy!BE272</f>
        <v>10628.118452270404</v>
      </c>
      <c r="H232">
        <f>economy!BF272</f>
        <v>26176.641102360565</v>
      </c>
      <c r="I232">
        <f>economy!BG272</f>
        <v>4707.7439896440501</v>
      </c>
      <c r="J232">
        <v>3640.4512716186146</v>
      </c>
      <c r="K232">
        <v>48595.810458599</v>
      </c>
      <c r="L232">
        <v>4658.6254337586852</v>
      </c>
      <c r="M232">
        <v>1230.0715108614345</v>
      </c>
      <c r="N232">
        <v>7.6177150371574953</v>
      </c>
      <c r="O232">
        <v>0</v>
      </c>
      <c r="P232">
        <v>0</v>
      </c>
      <c r="Q232">
        <v>0</v>
      </c>
      <c r="R232">
        <v>3457.3479828439044</v>
      </c>
      <c r="S232">
        <v>46151.593505316101</v>
      </c>
      <c r="T232">
        <v>4424.31117586866</v>
      </c>
      <c r="U232">
        <v>1184.7975492058206</v>
      </c>
      <c r="V232">
        <v>7.4269975553063503</v>
      </c>
      <c r="W232">
        <v>74.596265768946097</v>
      </c>
      <c r="X232">
        <v>77.403241795141838</v>
      </c>
      <c r="Y232">
        <v>13.847595548385733</v>
      </c>
      <c r="Z232">
        <v>3272.3111488489471</v>
      </c>
      <c r="AA232">
        <v>43681.565961501219</v>
      </c>
      <c r="AB232">
        <v>4187.5225920573748</v>
      </c>
      <c r="AC232">
        <v>1139.0480619313507</v>
      </c>
      <c r="AD232">
        <v>7.2270221404623634</v>
      </c>
      <c r="AE232">
        <v>298.10528337134656</v>
      </c>
      <c r="AF232">
        <v>309.32265967110726</v>
      </c>
      <c r="AG232">
        <v>55.338445596554237</v>
      </c>
      <c r="AH232">
        <v>3457.3479828467516</v>
      </c>
      <c r="AI232">
        <v>46151.593505300247</v>
      </c>
      <c r="AJ232">
        <v>4424.3111758697551</v>
      </c>
      <c r="AK232">
        <v>1184.8127362472151</v>
      </c>
      <c r="AL232">
        <v>7.4270913787574671</v>
      </c>
      <c r="AM232">
        <v>74.596265769002443</v>
      </c>
      <c r="AN232">
        <v>77.403241795117509</v>
      </c>
      <c r="AO232">
        <v>13.847595548388881</v>
      </c>
      <c r="AP232">
        <v>3272.3111488597287</v>
      </c>
      <c r="AQ232">
        <v>43681.565961454144</v>
      </c>
      <c r="AR232">
        <v>4187.5225920618213</v>
      </c>
      <c r="AS232">
        <v>1139.1466322827446</v>
      </c>
      <c r="AT232">
        <v>7.2276496295263444</v>
      </c>
      <c r="AU232">
        <v>298.10528337224781</v>
      </c>
      <c r="AV232">
        <v>309.32265967080161</v>
      </c>
      <c r="AW232">
        <v>55.338445596608189</v>
      </c>
      <c r="AX232">
        <v>2654.2226656590087</v>
      </c>
      <c r="AY232">
        <v>429.42093850717072</v>
      </c>
      <c r="AZ232">
        <v>41.380713354774947</v>
      </c>
      <c r="BA232">
        <v>864.54462875982881</v>
      </c>
      <c r="BB232">
        <v>6.2846946153135796</v>
      </c>
      <c r="BC232">
        <v>2131.1538408548563</v>
      </c>
      <c r="BD232">
        <v>26811.513811370642</v>
      </c>
      <c r="BE232">
        <v>4819.630011975828</v>
      </c>
      <c r="BF232">
        <v>1999.9717111747223</v>
      </c>
      <c r="BG232">
        <v>427.30158862055919</v>
      </c>
      <c r="BH232">
        <v>40.977255796704782</v>
      </c>
      <c r="BI232">
        <v>733.23330572155646</v>
      </c>
      <c r="BJ232">
        <v>5.5438619676544292</v>
      </c>
      <c r="BK232">
        <v>5705.7373698755282</v>
      </c>
      <c r="BL232">
        <v>26690.077013812461</v>
      </c>
      <c r="BM232">
        <v>4776.4174792043159</v>
      </c>
    </row>
    <row r="233" spans="1:65">
      <c r="A233">
        <f t="shared" si="3"/>
        <v>2227</v>
      </c>
      <c r="B233" s="1">
        <f>economy!Z273</f>
        <v>1307.7721892649315</v>
      </c>
      <c r="C233" s="1">
        <f>economy!AA273</f>
        <v>416.10011717155993</v>
      </c>
      <c r="D233" s="1">
        <f>economy!AB273</f>
        <v>40.046208429386084</v>
      </c>
      <c r="E233" s="1">
        <f>temperature!G383</f>
        <v>632.68668100812135</v>
      </c>
      <c r="F233" s="8">
        <f>temperature!I383</f>
        <v>4.7845464656927694</v>
      </c>
      <c r="G233">
        <f>economy!BE273</f>
        <v>10792.534776519058</v>
      </c>
      <c r="H233">
        <f>economy!BF273</f>
        <v>26283.45173535588</v>
      </c>
      <c r="I233">
        <f>economy!BG273</f>
        <v>4721.640975577373</v>
      </c>
      <c r="J233">
        <v>3595.3039988884934</v>
      </c>
      <c r="K233">
        <v>48251.31837965516</v>
      </c>
      <c r="L233">
        <v>4619.4370238453957</v>
      </c>
      <c r="M233">
        <v>1230.7909912064511</v>
      </c>
      <c r="N233">
        <v>7.6305557266847472</v>
      </c>
      <c r="O233">
        <v>0</v>
      </c>
      <c r="P233">
        <v>0</v>
      </c>
      <c r="Q233">
        <v>0</v>
      </c>
      <c r="R233">
        <v>3414.4714764278542</v>
      </c>
      <c r="S233">
        <v>45824.428298208419</v>
      </c>
      <c r="T233">
        <v>4387.0938201465333</v>
      </c>
      <c r="U233">
        <v>1185.4756309517888</v>
      </c>
      <c r="V233">
        <v>7.4395472708847095</v>
      </c>
      <c r="W233">
        <v>74.795673093398605</v>
      </c>
      <c r="X233">
        <v>77.721775137487583</v>
      </c>
      <c r="Y233">
        <v>13.888862989833299</v>
      </c>
      <c r="Z233">
        <v>3231.7293877226521</v>
      </c>
      <c r="AA233">
        <v>43371.910595581307</v>
      </c>
      <c r="AB233">
        <v>4152.2971045839131</v>
      </c>
      <c r="AC233">
        <v>1139.684301945894</v>
      </c>
      <c r="AD233">
        <v>7.2392607692225166</v>
      </c>
      <c r="AE233">
        <v>298.90216477481965</v>
      </c>
      <c r="AF233">
        <v>310.59559835380549</v>
      </c>
      <c r="AG233">
        <v>55.503360585255997</v>
      </c>
      <c r="AH233">
        <v>3414.4714764304326</v>
      </c>
      <c r="AI233">
        <v>45824.428298194012</v>
      </c>
      <c r="AJ233">
        <v>4387.0938201475301</v>
      </c>
      <c r="AK233">
        <v>1185.4907838481649</v>
      </c>
      <c r="AL233">
        <v>7.4396407729864142</v>
      </c>
      <c r="AM233">
        <v>74.795673093450446</v>
      </c>
      <c r="AN233">
        <v>77.721775137465201</v>
      </c>
      <c r="AO233">
        <v>13.888862989836191</v>
      </c>
      <c r="AP233">
        <v>3231.7293877324223</v>
      </c>
      <c r="AQ233">
        <v>43371.910595538444</v>
      </c>
      <c r="AR233">
        <v>4152.2971045879613</v>
      </c>
      <c r="AS233">
        <v>1139.7826482353346</v>
      </c>
      <c r="AT233">
        <v>7.2398861223704474</v>
      </c>
      <c r="AU233">
        <v>298.90216477564934</v>
      </c>
      <c r="AV233">
        <v>310.59559835352405</v>
      </c>
      <c r="AW233">
        <v>55.503360585305622</v>
      </c>
      <c r="AX233">
        <v>2608.6084206671494</v>
      </c>
      <c r="AY233">
        <v>426.19196232369814</v>
      </c>
      <c r="AZ233">
        <v>40.997961749126844</v>
      </c>
      <c r="BA233">
        <v>862.16797933607688</v>
      </c>
      <c r="BB233">
        <v>6.282898365649503</v>
      </c>
      <c r="BC233">
        <v>2191.2858087787076</v>
      </c>
      <c r="BD233">
        <v>26911.137334033509</v>
      </c>
      <c r="BE233">
        <v>4830.2356707071185</v>
      </c>
      <c r="BF233">
        <v>1959.058932006373</v>
      </c>
      <c r="BG233">
        <v>424.26162047826017</v>
      </c>
      <c r="BH233">
        <v>40.630376320111075</v>
      </c>
      <c r="BI233">
        <v>731.74988058774716</v>
      </c>
      <c r="BJ233">
        <v>5.5389604032775628</v>
      </c>
      <c r="BK233">
        <v>5830.645877319168</v>
      </c>
      <c r="BL233">
        <v>26799.284623095962</v>
      </c>
      <c r="BM233">
        <v>4790.416108513552</v>
      </c>
    </row>
    <row r="234" spans="1:65">
      <c r="A234">
        <f t="shared" si="3"/>
        <v>2228</v>
      </c>
      <c r="B234" s="1">
        <f>economy!Z274</f>
        <v>1276.8727096812897</v>
      </c>
      <c r="C234" s="1">
        <f>economy!AA274</f>
        <v>413.11897573436067</v>
      </c>
      <c r="D234" s="1">
        <f>economy!AB274</f>
        <v>39.707031556369387</v>
      </c>
      <c r="E234" s="1">
        <f>temperature!G384</f>
        <v>631.64093088986965</v>
      </c>
      <c r="F234" s="8">
        <f>temperature!I384</f>
        <v>4.7794479342737564</v>
      </c>
      <c r="G234">
        <f>economy!BE274</f>
        <v>10957.353099395368</v>
      </c>
      <c r="H234">
        <f>economy!BF274</f>
        <v>26389.631378461723</v>
      </c>
      <c r="I234">
        <f>economy!BG274</f>
        <v>4735.4411954827565</v>
      </c>
      <c r="J234">
        <v>3550.6210393701517</v>
      </c>
      <c r="K234">
        <v>47907.286203422627</v>
      </c>
      <c r="L234">
        <v>4580.4407335593987</v>
      </c>
      <c r="M234">
        <v>1231.4783729552018</v>
      </c>
      <c r="N234">
        <v>7.6432196227414186</v>
      </c>
      <c r="O234">
        <v>0</v>
      </c>
      <c r="P234">
        <v>0</v>
      </c>
      <c r="Q234">
        <v>0</v>
      </c>
      <c r="R234">
        <v>3372.0359297243317</v>
      </c>
      <c r="S234">
        <v>45497.699862147201</v>
      </c>
      <c r="T234">
        <v>4350.0589210366124</v>
      </c>
      <c r="U234">
        <v>1186.1232645049313</v>
      </c>
      <c r="V234">
        <v>7.4519237300737702</v>
      </c>
      <c r="W234">
        <v>74.993614762802707</v>
      </c>
      <c r="X234">
        <v>78.038422627979017</v>
      </c>
      <c r="Y234">
        <v>13.929839340125962</v>
      </c>
      <c r="Z234">
        <v>3191.5649861999568</v>
      </c>
      <c r="AA234">
        <v>43062.668624775957</v>
      </c>
      <c r="AB234">
        <v>4117.2443086674966</v>
      </c>
      <c r="AC234">
        <v>1140.2917616467519</v>
      </c>
      <c r="AD234">
        <v>7.2513299462766261</v>
      </c>
      <c r="AE234">
        <v>299.69318905516741</v>
      </c>
      <c r="AF234">
        <v>311.86100070213683</v>
      </c>
      <c r="AG234">
        <v>55.667112301100779</v>
      </c>
      <c r="AH234">
        <v>3372.0359297266687</v>
      </c>
      <c r="AI234">
        <v>45497.699862134112</v>
      </c>
      <c r="AJ234">
        <v>4350.0589210375192</v>
      </c>
      <c r="AK234">
        <v>1186.1383835222887</v>
      </c>
      <c r="AL234">
        <v>7.4520169154383966</v>
      </c>
      <c r="AM234">
        <v>74.99361476285047</v>
      </c>
      <c r="AN234">
        <v>78.038422627958397</v>
      </c>
      <c r="AO234">
        <v>13.929839340128627</v>
      </c>
      <c r="AP234">
        <v>3191.5649862088162</v>
      </c>
      <c r="AQ234">
        <v>43062.668624736943</v>
      </c>
      <c r="AR234">
        <v>4117.2443086711774</v>
      </c>
      <c r="AS234">
        <v>1140.3898856327003</v>
      </c>
      <c r="AT234">
        <v>7.2519531940567639</v>
      </c>
      <c r="AU234">
        <v>299.69318905593082</v>
      </c>
      <c r="AV234">
        <v>311.86100070187803</v>
      </c>
      <c r="AW234">
        <v>55.667112301146474</v>
      </c>
      <c r="AX234">
        <v>2563.5685901291909</v>
      </c>
      <c r="AY234">
        <v>422.98483483916368</v>
      </c>
      <c r="AZ234">
        <v>40.620267655571922</v>
      </c>
      <c r="BA234">
        <v>859.82996545105084</v>
      </c>
      <c r="BB234">
        <v>6.2808517202636258</v>
      </c>
      <c r="BC234">
        <v>2252.7519611945263</v>
      </c>
      <c r="BD234">
        <v>27010.908775279109</v>
      </c>
      <c r="BE234">
        <v>4841.0217137780073</v>
      </c>
      <c r="BF234">
        <v>1918.804654346198</v>
      </c>
      <c r="BG234">
        <v>421.22675230720029</v>
      </c>
      <c r="BH234">
        <v>40.28540174332678</v>
      </c>
      <c r="BI234">
        <v>730.28072664290039</v>
      </c>
      <c r="BJ234">
        <v>5.5340006772636512</v>
      </c>
      <c r="BK234">
        <v>5956.9778497534999</v>
      </c>
      <c r="BL234">
        <v>26907.88957243579</v>
      </c>
      <c r="BM234">
        <v>4804.3324414656954</v>
      </c>
    </row>
    <row r="235" spans="1:65">
      <c r="A235">
        <f t="shared" si="3"/>
        <v>2229</v>
      </c>
      <c r="B235" s="1">
        <f>economy!Z275</f>
        <v>1246.6051135612563</v>
      </c>
      <c r="C235" s="1">
        <f>economy!AA275</f>
        <v>410.14261234985759</v>
      </c>
      <c r="D235" s="1">
        <f>economy!AB275</f>
        <v>39.369581835300679</v>
      </c>
      <c r="E235" s="1">
        <f>temperature!G385</f>
        <v>630.60333865935308</v>
      </c>
      <c r="F235" s="8">
        <f>temperature!I385</f>
        <v>4.7743353212407476</v>
      </c>
      <c r="G235">
        <f>economy!BE275</f>
        <v>11122.537576894758</v>
      </c>
      <c r="H235">
        <f>economy!BF275</f>
        <v>26495.179122846788</v>
      </c>
      <c r="I235">
        <f>economy!BG275</f>
        <v>4749.1448088952529</v>
      </c>
      <c r="J235">
        <v>3506.3999549016112</v>
      </c>
      <c r="K235">
        <v>47563.75862015559</v>
      </c>
      <c r="L235">
        <v>4541.6386385772876</v>
      </c>
      <c r="M235">
        <v>1232.1339800824032</v>
      </c>
      <c r="N235">
        <v>7.6557080851647017</v>
      </c>
      <c r="O235">
        <v>0</v>
      </c>
      <c r="P235">
        <v>0</v>
      </c>
      <c r="Q235">
        <v>0</v>
      </c>
      <c r="R235">
        <v>3330.03902720326</v>
      </c>
      <c r="S235">
        <v>45171.450639606934</v>
      </c>
      <c r="T235">
        <v>4313.2084498154618</v>
      </c>
      <c r="U235">
        <v>1186.7407571554206</v>
      </c>
      <c r="V235">
        <v>7.4641282509137019</v>
      </c>
      <c r="W235">
        <v>75.190096324490256</v>
      </c>
      <c r="X235">
        <v>78.353182560471666</v>
      </c>
      <c r="Y235">
        <v>13.970525458816642</v>
      </c>
      <c r="Z235">
        <v>3151.8157526776722</v>
      </c>
      <c r="AA235">
        <v>42753.880220043699</v>
      </c>
      <c r="AB235">
        <v>4082.3660700822052</v>
      </c>
      <c r="AC235">
        <v>1140.8707314628109</v>
      </c>
      <c r="AD235">
        <v>7.2632309452158381</v>
      </c>
      <c r="AE235">
        <v>300.4783783809101</v>
      </c>
      <c r="AF235">
        <v>313.11885989792233</v>
      </c>
      <c r="AG235">
        <v>55.829704179076465</v>
      </c>
      <c r="AH235">
        <v>3330.0390272053814</v>
      </c>
      <c r="AI235">
        <v>45171.450639594994</v>
      </c>
      <c r="AJ235">
        <v>4313.2084498162885</v>
      </c>
      <c r="AK235">
        <v>1186.7558425567036</v>
      </c>
      <c r="AL235">
        <v>7.4642211240819965</v>
      </c>
      <c r="AM235">
        <v>75.190096324534167</v>
      </c>
      <c r="AN235">
        <v>78.353182560452666</v>
      </c>
      <c r="AO235">
        <v>13.9705254588191</v>
      </c>
      <c r="AP235">
        <v>3151.8157526857012</v>
      </c>
      <c r="AQ235">
        <v>42753.880220008221</v>
      </c>
      <c r="AR235">
        <v>4082.3660700855553</v>
      </c>
      <c r="AS235">
        <v>1140.9686348834625</v>
      </c>
      <c r="AT235">
        <v>7.26385211770795</v>
      </c>
      <c r="AU235">
        <v>300.4783783816128</v>
      </c>
      <c r="AV235">
        <v>313.11885989768399</v>
      </c>
      <c r="AW235">
        <v>55.829704179118522</v>
      </c>
      <c r="AX235">
        <v>2519.0825665967609</v>
      </c>
      <c r="AY235">
        <v>419.79838703159766</v>
      </c>
      <c r="AZ235">
        <v>40.247358727389113</v>
      </c>
      <c r="BA235">
        <v>857.52885323885528</v>
      </c>
      <c r="BB235">
        <v>6.2785678016943374</v>
      </c>
      <c r="BC235">
        <v>2315.5332934175913</v>
      </c>
      <c r="BD235">
        <v>27110.76587146239</v>
      </c>
      <c r="BE235">
        <v>4851.9672298310197</v>
      </c>
      <c r="BF235">
        <v>1879.2037234613103</v>
      </c>
      <c r="BG235">
        <v>418.1972822503144</v>
      </c>
      <c r="BH235">
        <v>39.942330906506214</v>
      </c>
      <c r="BI235">
        <v>728.82555408233975</v>
      </c>
      <c r="BJ235">
        <v>5.5289863363955689</v>
      </c>
      <c r="BK235">
        <v>6084.7150791487293</v>
      </c>
      <c r="BL235">
        <v>27015.887515175455</v>
      </c>
      <c r="BM235">
        <v>4818.1653432686262</v>
      </c>
    </row>
    <row r="236" spans="1:65">
      <c r="A236">
        <f t="shared" si="3"/>
        <v>2230</v>
      </c>
      <c r="B236" s="1">
        <f>economy!Z276</f>
        <v>1216.9601962486315</v>
      </c>
      <c r="C236" s="1">
        <f>economy!AA276</f>
        <v>407.1713897566305</v>
      </c>
      <c r="D236" s="1">
        <f>economy!AB276</f>
        <v>39.033874387882435</v>
      </c>
      <c r="E236" s="1">
        <f>temperature!G386</f>
        <v>629.57381226358552</v>
      </c>
      <c r="F236" s="8">
        <f>temperature!I386</f>
        <v>4.7692100329151872</v>
      </c>
      <c r="G236">
        <f>economy!BE276</f>
        <v>11288.052575944623</v>
      </c>
      <c r="H236">
        <f>economy!BF276</f>
        <v>26600.094188684572</v>
      </c>
      <c r="I236">
        <f>economy!BG276</f>
        <v>4762.7519936940798</v>
      </c>
      <c r="J236">
        <v>3462.6382560704542</v>
      </c>
      <c r="K236">
        <v>47220.779320973277</v>
      </c>
      <c r="L236">
        <v>4503.0327310271587</v>
      </c>
      <c r="M236">
        <v>1232.7581370280641</v>
      </c>
      <c r="N236">
        <v>7.6680224715421472</v>
      </c>
      <c r="O236">
        <v>0</v>
      </c>
      <c r="P236">
        <v>0</v>
      </c>
      <c r="Q236">
        <v>0</v>
      </c>
      <c r="R236">
        <v>3288.4784046618702</v>
      </c>
      <c r="S236">
        <v>44845.722124180465</v>
      </c>
      <c r="T236">
        <v>4276.5442984133806</v>
      </c>
      <c r="U236">
        <v>1187.3284166403332</v>
      </c>
      <c r="V236">
        <v>7.4761621497859441</v>
      </c>
      <c r="W236">
        <v>75.385123413295887</v>
      </c>
      <c r="X236">
        <v>78.666053518879295</v>
      </c>
      <c r="Y236">
        <v>14.010922227659021</v>
      </c>
      <c r="Z236">
        <v>3112.4794494848511</v>
      </c>
      <c r="AA236">
        <v>42445.584654245431</v>
      </c>
      <c r="AB236">
        <v>4047.6641795024657</v>
      </c>
      <c r="AC236">
        <v>1141.4215022512872</v>
      </c>
      <c r="AD236">
        <v>7.2749650385850444</v>
      </c>
      <c r="AE236">
        <v>301.2577552702528</v>
      </c>
      <c r="AF236">
        <v>314.36917028212838</v>
      </c>
      <c r="AG236">
        <v>55.991139742890596</v>
      </c>
      <c r="AH236">
        <v>3288.478404663791</v>
      </c>
      <c r="AI236">
        <v>44845.722124169595</v>
      </c>
      <c r="AJ236">
        <v>4276.5442984141328</v>
      </c>
      <c r="AK236">
        <v>1187.3434686854725</v>
      </c>
      <c r="AL236">
        <v>7.4762547152282091</v>
      </c>
      <c r="AM236">
        <v>75.385123413336302</v>
      </c>
      <c r="AN236">
        <v>78.666053518861816</v>
      </c>
      <c r="AO236">
        <v>14.010922227661284</v>
      </c>
      <c r="AP236">
        <v>3112.4794494921302</v>
      </c>
      <c r="AQ236">
        <v>42445.584654213118</v>
      </c>
      <c r="AR236">
        <v>4047.6641795055166</v>
      </c>
      <c r="AS236">
        <v>1141.5191868248389</v>
      </c>
      <c r="AT236">
        <v>7.2755841654076674</v>
      </c>
      <c r="AU236">
        <v>301.25775527089951</v>
      </c>
      <c r="AV236">
        <v>314.36917028190896</v>
      </c>
      <c r="AW236">
        <v>55.991139742929285</v>
      </c>
      <c r="AX236">
        <v>2475.1544405864379</v>
      </c>
      <c r="AY236">
        <v>416.63157535444918</v>
      </c>
      <c r="AZ236">
        <v>39.878986007883412</v>
      </c>
      <c r="BA236">
        <v>855.263125130037</v>
      </c>
      <c r="BB236">
        <v>6.2760590625250599</v>
      </c>
      <c r="BC236">
        <v>2379.6480138806191</v>
      </c>
      <c r="BD236">
        <v>27210.651094286459</v>
      </c>
      <c r="BE236">
        <v>4863.0528326017748</v>
      </c>
      <c r="BF236">
        <v>1840.2508584429563</v>
      </c>
      <c r="BG236">
        <v>415.17350813368955</v>
      </c>
      <c r="BH236">
        <v>39.601163653071531</v>
      </c>
      <c r="BI236">
        <v>727.38408551806253</v>
      </c>
      <c r="BJ236">
        <v>5.5239207678632667</v>
      </c>
      <c r="BK236">
        <v>6213.8386238676994</v>
      </c>
      <c r="BL236">
        <v>27123.274501724911</v>
      </c>
      <c r="BM236">
        <v>4831.9137998296083</v>
      </c>
    </row>
    <row r="237" spans="1:65">
      <c r="A237">
        <f t="shared" si="3"/>
        <v>2231</v>
      </c>
      <c r="B237" s="1">
        <f>economy!Z277</f>
        <v>1187.9287447519678</v>
      </c>
      <c r="C237" s="1">
        <f>economy!AA277</f>
        <v>404.20566301242201</v>
      </c>
      <c r="D237" s="1">
        <f>economy!AB277</f>
        <v>38.69992378227947</v>
      </c>
      <c r="E237" s="1">
        <f>temperature!G387</f>
        <v>628.55226228614833</v>
      </c>
      <c r="F237" s="8">
        <f>temperature!I387</f>
        <v>4.7640734184446822</v>
      </c>
      <c r="G237">
        <f>economy!BE277</f>
        <v>11453.862641268972</v>
      </c>
      <c r="H237">
        <f>economy!BF277</f>
        <v>26704.375920884246</v>
      </c>
      <c r="I237">
        <f>economy!BG277</f>
        <v>4776.2629450403683</v>
      </c>
      <c r="J237">
        <v>3419.3334044104486</v>
      </c>
      <c r="K237">
        <v>46878.391006820952</v>
      </c>
      <c r="L237">
        <v>4464.6249209363659</v>
      </c>
      <c r="M237">
        <v>1233.3511686032757</v>
      </c>
      <c r="N237">
        <v>7.6801641370138256</v>
      </c>
      <c r="O237">
        <v>0</v>
      </c>
      <c r="P237">
        <v>0</v>
      </c>
      <c r="Q237">
        <v>0</v>
      </c>
      <c r="R237">
        <v>3247.3516513108193</v>
      </c>
      <c r="S237">
        <v>44520.554869089319</v>
      </c>
      <c r="T237">
        <v>4240.0682807893318</v>
      </c>
      <c r="U237">
        <v>1187.8865510541082</v>
      </c>
      <c r="V237">
        <v>7.4880267412068475</v>
      </c>
      <c r="W237">
        <v>75.578701748847635</v>
      </c>
      <c r="X237">
        <v>78.977034372142242</v>
      </c>
      <c r="Y237">
        <v>14.051030550037634</v>
      </c>
      <c r="Z237">
        <v>3073.5537948572996</v>
      </c>
      <c r="AA237">
        <v>42137.82031019932</v>
      </c>
      <c r="AB237">
        <v>4013.1403538043805</v>
      </c>
      <c r="AC237">
        <v>1141.9443652129025</v>
      </c>
      <c r="AD237">
        <v>7.2865334976680813</v>
      </c>
      <c r="AE237">
        <v>302.0313425802558</v>
      </c>
      <c r="AF237">
        <v>315.61192733475826</v>
      </c>
      <c r="AG237">
        <v>56.151422602693117</v>
      </c>
      <c r="AH237">
        <v>3247.3516513125601</v>
      </c>
      <c r="AI237">
        <v>44520.554869079417</v>
      </c>
      <c r="AJ237">
        <v>4240.0682807900184</v>
      </c>
      <c r="AK237">
        <v>1187.90157000006</v>
      </c>
      <c r="AL237">
        <v>7.4881190033240648</v>
      </c>
      <c r="AM237">
        <v>75.578701748884811</v>
      </c>
      <c r="AN237">
        <v>78.977034372126155</v>
      </c>
      <c r="AO237">
        <v>14.051030550039712</v>
      </c>
      <c r="AP237">
        <v>3073.553794863898</v>
      </c>
      <c r="AQ237">
        <v>42137.820310169911</v>
      </c>
      <c r="AR237">
        <v>4013.1403538071522</v>
      </c>
      <c r="AS237">
        <v>1142.041832637819</v>
      </c>
      <c r="AT237">
        <v>7.2871506079856871</v>
      </c>
      <c r="AU237">
        <v>302.03134258085078</v>
      </c>
      <c r="AV237">
        <v>315.61192733455619</v>
      </c>
      <c r="AW237">
        <v>56.151422602728729</v>
      </c>
      <c r="AX237">
        <v>2431.7812035718398</v>
      </c>
      <c r="AY237">
        <v>413.48347071810321</v>
      </c>
      <c r="AZ237">
        <v>39.514922091275153</v>
      </c>
      <c r="BA237">
        <v>853.03142078635381</v>
      </c>
      <c r="BB237">
        <v>6.2733373338038829</v>
      </c>
      <c r="BC237">
        <v>2445.103074368898</v>
      </c>
      <c r="BD237">
        <v>27310.511320791455</v>
      </c>
      <c r="BE237">
        <v>4874.2605650063088</v>
      </c>
      <c r="BF237">
        <v>1801.9406581447142</v>
      </c>
      <c r="BG237">
        <v>412.1557267906727</v>
      </c>
      <c r="BH237">
        <v>39.261900687571526</v>
      </c>
      <c r="BI237">
        <v>725.95605529874433</v>
      </c>
      <c r="BJ237">
        <v>5.5188072066919061</v>
      </c>
      <c r="BK237">
        <v>6344.3288230334465</v>
      </c>
      <c r="BL237">
        <v>27230.046954440848</v>
      </c>
      <c r="BM237">
        <v>4845.57690869011</v>
      </c>
    </row>
    <row r="238" spans="1:65">
      <c r="A238">
        <f t="shared" si="3"/>
        <v>2232</v>
      </c>
      <c r="B238" s="1">
        <f>economy!Z278</f>
        <v>1159.5015490526212</v>
      </c>
      <c r="C238" s="1">
        <f>economy!AA278</f>
        <v>401.24577949919336</v>
      </c>
      <c r="D238" s="1">
        <f>economy!AB278</f>
        <v>38.367744031838079</v>
      </c>
      <c r="E238" s="1">
        <f>temperature!G388</f>
        <v>627.53860179391029</v>
      </c>
      <c r="F238" s="8">
        <f>temperature!I388</f>
        <v>4.7589267721881168</v>
      </c>
      <c r="G238">
        <f>economy!BE278</f>
        <v>11619.932608104345</v>
      </c>
      <c r="H238">
        <f>economy!BF278</f>
        <v>26808.02378503315</v>
      </c>
      <c r="I238">
        <f>economy!BG278</f>
        <v>4789.6778743859331</v>
      </c>
      <c r="J238">
        <v>3376.482814551408</v>
      </c>
      <c r="K238">
        <v>46536.63539762349</v>
      </c>
      <c r="L238">
        <v>4426.4170376698294</v>
      </c>
      <c r="M238">
        <v>1233.913399898061</v>
      </c>
      <c r="N238">
        <v>7.6921344340808586</v>
      </c>
      <c r="O238">
        <v>0</v>
      </c>
      <c r="P238">
        <v>0</v>
      </c>
      <c r="Q238">
        <v>0</v>
      </c>
      <c r="R238">
        <v>3206.6563118159356</v>
      </c>
      <c r="S238">
        <v>44195.988495876947</v>
      </c>
      <c r="T238">
        <v>4203.782134296911</v>
      </c>
      <c r="U238">
        <v>1188.4154687609657</v>
      </c>
      <c r="V238">
        <v>7.4997233376277537</v>
      </c>
      <c r="W238">
        <v>75.770837132895466</v>
      </c>
      <c r="X238">
        <v>79.286124269216899</v>
      </c>
      <c r="Y238">
        <v>14.09085135040395</v>
      </c>
      <c r="Z238">
        <v>3035.0364648700256</v>
      </c>
      <c r="AA238">
        <v>41830.624688908712</v>
      </c>
      <c r="AB238">
        <v>3978.796237358592</v>
      </c>
      <c r="AC238">
        <v>1142.4396118089176</v>
      </c>
      <c r="AD238">
        <v>7.2979375922794132</v>
      </c>
      <c r="AE238">
        <v>302.7991634961582</v>
      </c>
      <c r="AF238">
        <v>316.84712765482925</v>
      </c>
      <c r="AG238">
        <v>56.310556452822659</v>
      </c>
      <c r="AH238">
        <v>3206.6563118175122</v>
      </c>
      <c r="AI238">
        <v>44195.988495867939</v>
      </c>
      <c r="AJ238">
        <v>4203.782134297533</v>
      </c>
      <c r="AK238">
        <v>1188.4304548617506</v>
      </c>
      <c r="AL238">
        <v>7.499815300752692</v>
      </c>
      <c r="AM238">
        <v>75.770837132929685</v>
      </c>
      <c r="AN238">
        <v>79.286124269202062</v>
      </c>
      <c r="AO238">
        <v>14.09085135040586</v>
      </c>
      <c r="AP238">
        <v>3035.0364648760046</v>
      </c>
      <c r="AQ238">
        <v>41830.62468888193</v>
      </c>
      <c r="AR238">
        <v>3978.7962373611158</v>
      </c>
      <c r="AS238">
        <v>1142.5368637641907</v>
      </c>
      <c r="AT238">
        <v>7.298552714809488</v>
      </c>
      <c r="AU238">
        <v>302.79916349670594</v>
      </c>
      <c r="AV238">
        <v>316.84712765464326</v>
      </c>
      <c r="AW238">
        <v>56.310556452855423</v>
      </c>
      <c r="AX238">
        <v>2388.9616244724707</v>
      </c>
      <c r="AY238">
        <v>410.3532483177259</v>
      </c>
      <c r="AZ238">
        <v>39.154959401227835</v>
      </c>
      <c r="BA238">
        <v>850.832496701526</v>
      </c>
      <c r="BB238">
        <v>6.2704138647980585</v>
      </c>
      <c r="BC238">
        <v>2511.9083100843222</v>
      </c>
      <c r="BD238">
        <v>27410.297523464371</v>
      </c>
      <c r="BE238">
        <v>4885.5738072667928</v>
      </c>
      <c r="BF238">
        <v>1764.2676070152088</v>
      </c>
      <c r="BG238">
        <v>409.14423345462222</v>
      </c>
      <c r="BH238">
        <v>38.924543447143925</v>
      </c>
      <c r="BI238">
        <v>724.54120886789576</v>
      </c>
      <c r="BJ238">
        <v>5.5136487428074563</v>
      </c>
      <c r="BK238">
        <v>6476.1653117610922</v>
      </c>
      <c r="BL238">
        <v>27336.201644341836</v>
      </c>
      <c r="BM238">
        <v>4859.1538706493457</v>
      </c>
    </row>
    <row r="239" spans="1:65">
      <c r="A239">
        <f t="shared" si="3"/>
        <v>2233</v>
      </c>
      <c r="B239" s="1">
        <f>economy!Z279</f>
        <v>1131.6694006622611</v>
      </c>
      <c r="C239" s="1">
        <f>economy!AA279</f>
        <v>398.2920789364461</v>
      </c>
      <c r="D239" s="1">
        <f>economy!AB279</f>
        <v>38.037348594953549</v>
      </c>
      <c r="E239" s="1">
        <f>temperature!G389</f>
        <v>626.53274619366016</v>
      </c>
      <c r="F239" s="8">
        <f>temperature!I389</f>
        <v>4.7537713359893514</v>
      </c>
      <c r="G239">
        <f>economy!BE279</f>
        <v>11786.227485344134</v>
      </c>
      <c r="H239">
        <f>economy!BF279</f>
        <v>26911.037363534095</v>
      </c>
      <c r="I239">
        <f>economy!BG279</f>
        <v>4802.9970085475716</v>
      </c>
      <c r="J239">
        <v>3334.083856322783</v>
      </c>
      <c r="K239">
        <v>46195.553241621499</v>
      </c>
      <c r="L239">
        <v>4388.4108313585248</v>
      </c>
      <c r="M239">
        <v>1234.4451561912774</v>
      </c>
      <c r="N239">
        <v>7.7039347124201729</v>
      </c>
      <c r="O239">
        <v>0</v>
      </c>
      <c r="P239">
        <v>0</v>
      </c>
      <c r="Q239">
        <v>0</v>
      </c>
      <c r="R239">
        <v>3166.3898882960061</v>
      </c>
      <c r="S239">
        <v>43872.061703275154</v>
      </c>
      <c r="T239">
        <v>4167.6875210409899</v>
      </c>
      <c r="U239">
        <v>1188.9154783092713</v>
      </c>
      <c r="V239">
        <v>7.5112532492413573</v>
      </c>
      <c r="W239">
        <v>75.96153544667682</v>
      </c>
      <c r="X239">
        <v>79.593322634085865</v>
      </c>
      <c r="Y239">
        <v>14.130385573718348</v>
      </c>
      <c r="Z239">
        <v>2996.9250953280994</v>
      </c>
      <c r="AA239">
        <v>41524.034417954063</v>
      </c>
      <c r="AB239">
        <v>3944.6334033143294</v>
      </c>
      <c r="AC239">
        <v>1142.9075336800106</v>
      </c>
      <c r="AD239">
        <v>7.3091785905621585</v>
      </c>
      <c r="AE239">
        <v>303.56124152085215</v>
      </c>
      <c r="AF239">
        <v>318.07476894043248</v>
      </c>
      <c r="AG239">
        <v>56.468545069576599</v>
      </c>
      <c r="AH239">
        <v>3166.3898882974349</v>
      </c>
      <c r="AI239">
        <v>43872.061703266947</v>
      </c>
      <c r="AJ239">
        <v>4167.6875210415565</v>
      </c>
      <c r="AK239">
        <v>1188.9304318160132</v>
      </c>
      <c r="AL239">
        <v>7.5113449176396694</v>
      </c>
      <c r="AM239">
        <v>75.961535446708339</v>
      </c>
      <c r="AN239">
        <v>79.593322634072251</v>
      </c>
      <c r="AO239">
        <v>14.13038557372011</v>
      </c>
      <c r="AP239">
        <v>2996.9250953335199</v>
      </c>
      <c r="AQ239">
        <v>41524.034417929688</v>
      </c>
      <c r="AR239">
        <v>3944.6334033166245</v>
      </c>
      <c r="AS239">
        <v>1143.0045718254164</v>
      </c>
      <c r="AT239">
        <v>7.3097917535821901</v>
      </c>
      <c r="AU239">
        <v>303.56124152135618</v>
      </c>
      <c r="AV239">
        <v>318.07476894026121</v>
      </c>
      <c r="AW239">
        <v>56.468545069606733</v>
      </c>
      <c r="AX239">
        <v>2346.6937357481252</v>
      </c>
      <c r="AY239">
        <v>407.24017825522247</v>
      </c>
      <c r="AZ239">
        <v>38.79890858363968</v>
      </c>
      <c r="BA239">
        <v>848.66520138122041</v>
      </c>
      <c r="BB239">
        <v>6.2672993571330329</v>
      </c>
      <c r="BC239">
        <v>2580.0722032469107</v>
      </c>
      <c r="BD239">
        <v>27509.964479745711</v>
      </c>
      <c r="BE239">
        <v>4896.9771892445851</v>
      </c>
      <c r="BF239">
        <v>1727.2260808287831</v>
      </c>
      <c r="BG239">
        <v>406.13932121432362</v>
      </c>
      <c r="BH239">
        <v>38.589093985386924</v>
      </c>
      <c r="BI239">
        <v>723.13930215802702</v>
      </c>
      <c r="BJ239">
        <v>5.5084483277578533</v>
      </c>
      <c r="BK239">
        <v>6609.3270372219822</v>
      </c>
      <c r="BL239">
        <v>27441.735669517115</v>
      </c>
      <c r="BM239">
        <v>4872.6439820247879</v>
      </c>
    </row>
    <row r="240" spans="1:65">
      <c r="A240">
        <f t="shared" si="3"/>
        <v>2234</v>
      </c>
      <c r="B240" s="1">
        <f>economy!Z280</f>
        <v>1104.4231101030809</v>
      </c>
      <c r="C240" s="1">
        <f>economy!AA280</f>
        <v>395.34489340209569</v>
      </c>
      <c r="D240" s="1">
        <f>economy!AB280</f>
        <v>37.708750375971817</v>
      </c>
      <c r="E240" s="1">
        <f>temperature!G390</f>
        <v>625.53461309632598</v>
      </c>
      <c r="F240" s="8">
        <f>temperature!I390</f>
        <v>4.7486083013448042</v>
      </c>
      <c r="G240">
        <f>economy!BE280</f>
        <v>11952.712701733701</v>
      </c>
      <c r="H240">
        <f>economy!BF280</f>
        <v>27013.416351924297</v>
      </c>
      <c r="I240">
        <f>economy!BG280</f>
        <v>4816.220588841993</v>
      </c>
      <c r="J240">
        <v>3292.1338568114265</v>
      </c>
      <c r="K240">
        <v>45855.184324877067</v>
      </c>
      <c r="L240">
        <v>4350.6079743178107</v>
      </c>
      <c r="M240">
        <v>1234.9467628625516</v>
      </c>
      <c r="N240">
        <v>7.7155663187053127</v>
      </c>
      <c r="O240">
        <v>0</v>
      </c>
      <c r="P240">
        <v>0</v>
      </c>
      <c r="Q240">
        <v>0</v>
      </c>
      <c r="R240">
        <v>3126.5498422770347</v>
      </c>
      <c r="S240">
        <v>43548.812276231751</v>
      </c>
      <c r="T240">
        <v>4131.7860292247069</v>
      </c>
      <c r="U240">
        <v>1189.3868883478381</v>
      </c>
      <c r="V240">
        <v>7.5226177837942023</v>
      </c>
      <c r="W240">
        <v>76.150802648322511</v>
      </c>
      <c r="X240">
        <v>79.898629160792723</v>
      </c>
      <c r="Y240">
        <v>14.16963418489838</v>
      </c>
      <c r="Z240">
        <v>2959.2172836163404</v>
      </c>
      <c r="AA240">
        <v>41218.085260037515</v>
      </c>
      <c r="AB240">
        <v>3910.6533548742927</v>
      </c>
      <c r="AC240">
        <v>1143.3484225669849</v>
      </c>
      <c r="AD240">
        <v>7.320257758792299</v>
      </c>
      <c r="AE240">
        <v>304.31760046451382</v>
      </c>
      <c r="AF240">
        <v>319.29484996888908</v>
      </c>
      <c r="AG240">
        <v>56.625392309006003</v>
      </c>
      <c r="AH240">
        <v>3126.5498422783317</v>
      </c>
      <c r="AI240">
        <v>43548.8122762243</v>
      </c>
      <c r="AJ240">
        <v>4131.7860292252235</v>
      </c>
      <c r="AK240">
        <v>1189.4018095088027</v>
      </c>
      <c r="AL240">
        <v>7.5227091616655004</v>
      </c>
      <c r="AM240">
        <v>76.150802648351487</v>
      </c>
      <c r="AN240">
        <v>79.89862916078016</v>
      </c>
      <c r="AO240">
        <v>14.169634184899996</v>
      </c>
      <c r="AP240">
        <v>2959.217283621254</v>
      </c>
      <c r="AQ240">
        <v>41218.08526001533</v>
      </c>
      <c r="AR240">
        <v>3910.6533548763791</v>
      </c>
      <c r="AS240">
        <v>1143.445248543338</v>
      </c>
      <c r="AT240">
        <v>7.3208689901466757</v>
      </c>
      <c r="AU240">
        <v>304.3176004649776</v>
      </c>
      <c r="AV240">
        <v>319.29484996873157</v>
      </c>
      <c r="AW240">
        <v>56.625392309033742</v>
      </c>
      <c r="AX240">
        <v>2304.9755743493552</v>
      </c>
      <c r="AY240">
        <v>404.14361690411721</v>
      </c>
      <c r="AZ240">
        <v>38.446597009622764</v>
      </c>
      <c r="BA240">
        <v>846.52845886824821</v>
      </c>
      <c r="BB240">
        <v>6.2640039949755595</v>
      </c>
      <c r="BC240">
        <v>2649.6031511286037</v>
      </c>
      <c r="BD240">
        <v>27609.47050014486</v>
      </c>
      <c r="BE240">
        <v>4908.4565070740691</v>
      </c>
      <c r="BF240">
        <v>1690.8103523167795</v>
      </c>
      <c r="BG240">
        <v>403.14128052657838</v>
      </c>
      <c r="BH240">
        <v>38.255554867546643</v>
      </c>
      <c r="BI240">
        <v>721.75010101879309</v>
      </c>
      <c r="BJ240">
        <v>5.5032087811069106</v>
      </c>
      <c r="BK240">
        <v>6743.7922755038271</v>
      </c>
      <c r="BL240">
        <v>27546.646435100072</v>
      </c>
      <c r="BM240">
        <v>4886.0466275016006</v>
      </c>
    </row>
    <row r="241" spans="1:65">
      <c r="A241">
        <f t="shared" si="3"/>
        <v>2235</v>
      </c>
      <c r="B241" s="1">
        <f>economy!Z281</f>
        <v>1077.7534943670958</v>
      </c>
      <c r="C241" s="1">
        <f>economy!AA281</f>
        <v>392.40454736027118</v>
      </c>
      <c r="D241" s="1">
        <f>economy!AB281</f>
        <v>37.381961727022393</v>
      </c>
      <c r="E241" s="1">
        <f>temperature!G391</f>
        <v>624.54412219104734</v>
      </c>
      <c r="F241" s="8">
        <f>temperature!I391</f>
        <v>4.7434388114706216</v>
      </c>
      <c r="G241">
        <f>economy!BE281</f>
        <v>12119.353761591261</v>
      </c>
      <c r="H241">
        <f>economy!BF281</f>
        <v>27115.160555362567</v>
      </c>
      <c r="I241">
        <f>economy!BG281</f>
        <v>4829.3488702766863</v>
      </c>
      <c r="J241">
        <v>3250.6301023741553</v>
      </c>
      <c r="K241">
        <v>45515.567480939753</v>
      </c>
      <c r="L241">
        <v>4313.0100624553124</v>
      </c>
      <c r="M241">
        <v>1235.4185453062391</v>
      </c>
      <c r="N241">
        <v>7.7270305964331598</v>
      </c>
      <c r="O241">
        <v>0</v>
      </c>
      <c r="P241">
        <v>0</v>
      </c>
      <c r="Q241">
        <v>0</v>
      </c>
      <c r="R241">
        <v>3087.1335966035867</v>
      </c>
      <c r="S241">
        <v>43226.277095090569</v>
      </c>
      <c r="T241">
        <v>4096.0791744865392</v>
      </c>
      <c r="U241">
        <v>1189.8300075441448</v>
      </c>
      <c r="V241">
        <v>7.5338182464051568</v>
      </c>
      <c r="W241">
        <v>76.338644770298373</v>
      </c>
      <c r="X241">
        <v>80.202043808501372</v>
      </c>
      <c r="Y241">
        <v>14.208598168272978</v>
      </c>
      <c r="Z241">
        <v>2921.9105905083461</v>
      </c>
      <c r="AA241">
        <v>40912.812121671406</v>
      </c>
      <c r="AB241">
        <v>3876.8575265601708</v>
      </c>
      <c r="AC241">
        <v>1143.7625702332994</v>
      </c>
      <c r="AD241">
        <v>7.3311763611889313</v>
      </c>
      <c r="AE241">
        <v>305.06826443438143</v>
      </c>
      <c r="AF241">
        <v>320.50737057700854</v>
      </c>
      <c r="AG241">
        <v>56.781102104734892</v>
      </c>
      <c r="AH241">
        <v>3087.1335966047609</v>
      </c>
      <c r="AI241">
        <v>43226.277095083773</v>
      </c>
      <c r="AJ241">
        <v>4096.0791744870066</v>
      </c>
      <c r="AK241">
        <v>1189.8448966047761</v>
      </c>
      <c r="AL241">
        <v>7.5339093378840802</v>
      </c>
      <c r="AM241">
        <v>76.338644770325061</v>
      </c>
      <c r="AN241">
        <v>80.202043808489833</v>
      </c>
      <c r="AO241">
        <v>14.208598168274472</v>
      </c>
      <c r="AP241">
        <v>2921.910590512799</v>
      </c>
      <c r="AQ241">
        <v>40912.812121651215</v>
      </c>
      <c r="AR241">
        <v>3876.8575265620702</v>
      </c>
      <c r="AS241">
        <v>1143.8591856627008</v>
      </c>
      <c r="AT241">
        <v>7.3317856882957519</v>
      </c>
      <c r="AU241">
        <v>305.06826443480844</v>
      </c>
      <c r="AV241">
        <v>320.50737057686365</v>
      </c>
      <c r="AW241">
        <v>56.781102104760464</v>
      </c>
      <c r="AX241">
        <v>2263.8049727204561</v>
      </c>
      <c r="AY241">
        <v>401.06299896770884</v>
      </c>
      <c r="AZ241">
        <v>38.097867384083933</v>
      </c>
      <c r="BA241">
        <v>844.42125773092334</v>
      </c>
      <c r="BB241">
        <v>6.2605374723582159</v>
      </c>
      <c r="BC241">
        <v>2720.5090515717902</v>
      </c>
      <c r="BD241">
        <v>27708.777174128882</v>
      </c>
      <c r="BE241">
        <v>4919.9986441275687</v>
      </c>
      <c r="BF241">
        <v>1655.0145967021281</v>
      </c>
      <c r="BG241">
        <v>400.15039878096957</v>
      </c>
      <c r="BH241">
        <v>37.92392907602013</v>
      </c>
      <c r="BI241">
        <v>720.37338067721475</v>
      </c>
      <c r="BJ241">
        <v>5.4979327965173113</v>
      </c>
      <c r="BK241">
        <v>6879.538649234044</v>
      </c>
      <c r="BL241">
        <v>27650.931634686214</v>
      </c>
      <c r="BM241">
        <v>4899.3612735263605</v>
      </c>
    </row>
    <row r="242" spans="1:65">
      <c r="A242">
        <f t="shared" si="3"/>
        <v>2236</v>
      </c>
      <c r="B242" s="1">
        <f>economy!Z282</f>
        <v>1051.6514114513425</v>
      </c>
      <c r="C242" s="1">
        <f>economy!AA282</f>
        <v>389.47135769545048</v>
      </c>
      <c r="D242" s="1">
        <f>economy!AB282</f>
        <v>37.056994450687547</v>
      </c>
      <c r="E242" s="1">
        <f>temperature!G392</f>
        <v>623.56119512434975</v>
      </c>
      <c r="F242" s="8">
        <f>temperature!I392</f>
        <v>4.7382639632737984</v>
      </c>
      <c r="G242">
        <f>economy!BE282</f>
        <v>12286.116873519384</v>
      </c>
      <c r="H242">
        <f>economy!BF282</f>
        <v>27216.269885272079</v>
      </c>
      <c r="I242">
        <f>economy!BG282</f>
        <v>4842.3821207925812</v>
      </c>
      <c r="J242">
        <v>3209.5698406054385</v>
      </c>
      <c r="K242">
        <v>45176.740600662641</v>
      </c>
      <c r="L242">
        <v>4275.6186166679972</v>
      </c>
      <c r="M242">
        <v>1235.8608288473843</v>
      </c>
      <c r="N242">
        <v>7.7383288857564159</v>
      </c>
      <c r="O242">
        <v>0</v>
      </c>
      <c r="P242">
        <v>0</v>
      </c>
      <c r="Q242">
        <v>0</v>
      </c>
      <c r="R242">
        <v>3048.1385373074982</v>
      </c>
      <c r="S242">
        <v>42904.492144913427</v>
      </c>
      <c r="T242">
        <v>4060.5684012270963</v>
      </c>
      <c r="U242">
        <v>1190.2451445044619</v>
      </c>
      <c r="V242">
        <v>7.5448559393897225</v>
      </c>
      <c r="W242">
        <v>76.525067916886812</v>
      </c>
      <c r="X242">
        <v>80.503566796582518</v>
      </c>
      <c r="Y242">
        <v>14.247278527043193</v>
      </c>
      <c r="Z242">
        <v>2885.0025419352028</v>
      </c>
      <c r="AA242">
        <v>40608.249062001589</v>
      </c>
      <c r="AB242">
        <v>3843.247285468437</v>
      </c>
      <c r="AC242">
        <v>1144.1502683893964</v>
      </c>
      <c r="AD242">
        <v>7.3419356597304164</v>
      </c>
      <c r="AE242">
        <v>305.81325782468957</v>
      </c>
      <c r="AF242">
        <v>321.71233164145025</v>
      </c>
      <c r="AG242">
        <v>56.935678465804827</v>
      </c>
      <c r="AH242">
        <v>3048.1385373085641</v>
      </c>
      <c r="AI242">
        <v>42904.492144907257</v>
      </c>
      <c r="AJ242">
        <v>4060.5684012275242</v>
      </c>
      <c r="AK242">
        <v>1190.2600017074201</v>
      </c>
      <c r="AL242">
        <v>7.5449467485469839</v>
      </c>
      <c r="AM242">
        <v>76.525067916911354</v>
      </c>
      <c r="AN242">
        <v>80.503566796571846</v>
      </c>
      <c r="AO242">
        <v>14.247278527044566</v>
      </c>
      <c r="AP242">
        <v>2885.0025419392409</v>
      </c>
      <c r="AQ242">
        <v>40608.249061983239</v>
      </c>
      <c r="AR242">
        <v>3843.2472854701682</v>
      </c>
      <c r="AS242">
        <v>1144.2466748754821</v>
      </c>
      <c r="AT242">
        <v>7.3425431095882043</v>
      </c>
      <c r="AU242">
        <v>305.81325782508253</v>
      </c>
      <c r="AV242">
        <v>321.71233164131684</v>
      </c>
      <c r="AW242">
        <v>56.935678465828346</v>
      </c>
      <c r="AX242">
        <v>2223.1796320880048</v>
      </c>
      <c r="AY242">
        <v>397.99783018265748</v>
      </c>
      <c r="AZ242">
        <v>37.75257645496626</v>
      </c>
      <c r="BA242">
        <v>842.34264332867531</v>
      </c>
      <c r="BB242">
        <v>6.2569090183172991</v>
      </c>
      <c r="BC242">
        <v>2792.7974135462046</v>
      </c>
      <c r="BD242">
        <v>27807.849132923595</v>
      </c>
      <c r="BE242">
        <v>4931.5914962903908</v>
      </c>
      <c r="BF242">
        <v>1619.8328971387762</v>
      </c>
      <c r="BG242">
        <v>397.16695991222838</v>
      </c>
      <c r="BH242">
        <v>37.594219925258365</v>
      </c>
      <c r="BI242">
        <v>719.00892522817139</v>
      </c>
      <c r="BJ242">
        <v>5.4926229475381749</v>
      </c>
      <c r="BK242">
        <v>7016.5431459253332</v>
      </c>
      <c r="BL242">
        <v>27754.589233084716</v>
      </c>
      <c r="BM242">
        <v>4912.5874622037518</v>
      </c>
    </row>
    <row r="243" spans="1:65">
      <c r="A243">
        <f t="shared" si="3"/>
        <v>2237</v>
      </c>
      <c r="B243" s="1">
        <f>economy!Z283</f>
        <v>1026.107718203815</v>
      </c>
      <c r="C243" s="1">
        <f>economy!AA283</f>
        <v>386.54563375237774</v>
      </c>
      <c r="D243" s="1">
        <f>economy!AB283</f>
        <v>36.733859803422085</v>
      </c>
      <c r="E243" s="1">
        <f>temperature!G393</f>
        <v>622.58575539078265</v>
      </c>
      <c r="F243" s="8">
        <f>temperature!I393</f>
        <v>4.7330848092330644</v>
      </c>
      <c r="G243">
        <f>economy!BE283</f>
        <v>12452.967939578341</v>
      </c>
      <c r="H243">
        <f>economy!BF283</f>
        <v>27316.744356128544</v>
      </c>
      <c r="I243">
        <f>economy!BG283</f>
        <v>4855.3206205545303</v>
      </c>
      <c r="J243">
        <v>3168.950282260887</v>
      </c>
      <c r="K243">
        <v>44838.740642157078</v>
      </c>
      <c r="L243">
        <v>4238.4350842282038</v>
      </c>
      <c r="M243">
        <v>1236.2739386596722</v>
      </c>
      <c r="N243">
        <v>7.7494625233216921</v>
      </c>
      <c r="O243">
        <v>0</v>
      </c>
      <c r="P243">
        <v>0</v>
      </c>
      <c r="Q243">
        <v>0</v>
      </c>
      <c r="R243">
        <v>3009.562015434637</v>
      </c>
      <c r="S243">
        <v>42583.492524934591</v>
      </c>
      <c r="T243">
        <v>4025.2550839254586</v>
      </c>
      <c r="U243">
        <v>1190.6326076958667</v>
      </c>
      <c r="V243">
        <v>7.5557321620900328</v>
      </c>
      <c r="W243">
        <v>76.710078261704993</v>
      </c>
      <c r="X243">
        <v>80.803198599727423</v>
      </c>
      <c r="Y243">
        <v>14.285676282749026</v>
      </c>
      <c r="Z243">
        <v>2848.4906307144711</v>
      </c>
      <c r="AA243">
        <v>40304.429301755612</v>
      </c>
      <c r="AB243">
        <v>3809.8239325162199</v>
      </c>
      <c r="AC243">
        <v>1144.5118086188279</v>
      </c>
      <c r="AD243">
        <v>7.3525369139762802</v>
      </c>
      <c r="AE243">
        <v>306.55260530675258</v>
      </c>
      <c r="AF243">
        <v>322.90973505919936</v>
      </c>
      <c r="AG243">
        <v>57.089125474544488</v>
      </c>
      <c r="AH243">
        <v>3009.5620154356025</v>
      </c>
      <c r="AI243">
        <v>42583.492524928959</v>
      </c>
      <c r="AJ243">
        <v>4025.2550839258474</v>
      </c>
      <c r="AK243">
        <v>1190.6474332810647</v>
      </c>
      <c r="AL243">
        <v>7.5558226929334529</v>
      </c>
      <c r="AM243">
        <v>76.710078261727588</v>
      </c>
      <c r="AN243">
        <v>80.803198599717675</v>
      </c>
      <c r="AO243">
        <v>14.285676282750298</v>
      </c>
      <c r="AP243">
        <v>2848.4906307181323</v>
      </c>
      <c r="AQ243">
        <v>40304.429301738892</v>
      </c>
      <c r="AR243">
        <v>3809.8239325177929</v>
      </c>
      <c r="AS243">
        <v>1144.6080077470087</v>
      </c>
      <c r="AT243">
        <v>7.3531425131706118</v>
      </c>
      <c r="AU243">
        <v>306.55260530711416</v>
      </c>
      <c r="AV243">
        <v>322.90973505907664</v>
      </c>
      <c r="AW243">
        <v>57.08912547456611</v>
      </c>
      <c r="AX243">
        <v>2183.0971094885072</v>
      </c>
      <c r="AY243">
        <v>394.94768062221556</v>
      </c>
      <c r="AZ243">
        <v>37.410593817992371</v>
      </c>
      <c r="BA243">
        <v>840.2917121530246</v>
      </c>
      <c r="BB243">
        <v>6.2531274202803662</v>
      </c>
      <c r="BC243">
        <v>2866.4753008199095</v>
      </c>
      <c r="BD243">
        <v>27906.653828354174</v>
      </c>
      <c r="BE243">
        <v>4943.2239014830757</v>
      </c>
      <c r="BF243">
        <v>1585.2592500581218</v>
      </c>
      <c r="BG243">
        <v>394.19124405601485</v>
      </c>
      <c r="BH243">
        <v>37.266430985232745</v>
      </c>
      <c r="BI243">
        <v>717.65652715347005</v>
      </c>
      <c r="BJ243">
        <v>5.4872816931119424</v>
      </c>
      <c r="BK243">
        <v>7154.7821370100273</v>
      </c>
      <c r="BL243">
        <v>27857.617450301113</v>
      </c>
      <c r="BM243">
        <v>4925.7248056578183</v>
      </c>
    </row>
    <row r="244" spans="1:65">
      <c r="A244">
        <f t="shared" si="3"/>
        <v>2238</v>
      </c>
      <c r="B244" s="1">
        <f>economy!Z284</f>
        <v>1001.1133539801283</v>
      </c>
      <c r="C244" s="1">
        <f>economy!AA284</f>
        <v>383.6276773812798</v>
      </c>
      <c r="D244" s="1">
        <f>economy!AB284</f>
        <v>36.412568499645054</v>
      </c>
      <c r="E244" s="1">
        <f>temperature!G394</f>
        <v>621.6177282236165</v>
      </c>
      <c r="F244" s="8">
        <f>temperature!I394</f>
        <v>4.7279023591923393</v>
      </c>
      <c r="G244">
        <f>economy!BE284</f>
        <v>12619.874353371019</v>
      </c>
      <c r="H244">
        <f>economy!BF284</f>
        <v>27416.584082382971</v>
      </c>
      <c r="I244">
        <f>economy!BG284</f>
        <v>4868.1646612860468</v>
      </c>
      <c r="J244">
        <v>3128.7686031369826</v>
      </c>
      <c r="K244">
        <v>44501.603640877409</v>
      </c>
      <c r="L244">
        <v>4201.4608401583255</v>
      </c>
      <c r="M244">
        <v>1236.6581996853533</v>
      </c>
      <c r="N244">
        <v>7.7604328421130768</v>
      </c>
      <c r="O244">
        <v>0</v>
      </c>
      <c r="P244">
        <v>0</v>
      </c>
      <c r="Q244">
        <v>0</v>
      </c>
      <c r="R244">
        <v>2971.4013488300611</v>
      </c>
      <c r="S244">
        <v>42263.312458137923</v>
      </c>
      <c r="T244">
        <v>3990.140528444701</v>
      </c>
      <c r="U244">
        <v>1190.9927053701331</v>
      </c>
      <c r="V244">
        <v>7.5664482107104005</v>
      </c>
      <c r="W244">
        <v>76.893682045261784</v>
      </c>
      <c r="X244">
        <v>81.100939943092669</v>
      </c>
      <c r="Y244">
        <v>14.323792474742776</v>
      </c>
      <c r="Z244">
        <v>2812.3723182398107</v>
      </c>
      <c r="AA244">
        <v>40001.385232307541</v>
      </c>
      <c r="AB244">
        <v>3776.5887036769609</v>
      </c>
      <c r="AC244">
        <v>1144.8474823061497</v>
      </c>
      <c r="AD244">
        <v>7.3629813808947313</v>
      </c>
      <c r="AE244">
        <v>307.28633181919992</v>
      </c>
      <c r="AF244">
        <v>324.09958372816192</v>
      </c>
      <c r="AG244">
        <v>57.241447284464755</v>
      </c>
      <c r="AH244">
        <v>2971.401348830937</v>
      </c>
      <c r="AI244">
        <v>42263.312458132816</v>
      </c>
      <c r="AJ244">
        <v>3990.1405284450552</v>
      </c>
      <c r="AK244">
        <v>1191.0074995747714</v>
      </c>
      <c r="AL244">
        <v>7.5665384671859268</v>
      </c>
      <c r="AM244">
        <v>76.893682045282603</v>
      </c>
      <c r="AN244">
        <v>81.100939943083645</v>
      </c>
      <c r="AO244">
        <v>14.323792474743934</v>
      </c>
      <c r="AP244">
        <v>2812.372318243129</v>
      </c>
      <c r="AQ244">
        <v>40001.385232292334</v>
      </c>
      <c r="AR244">
        <v>3776.5887036783915</v>
      </c>
      <c r="AS244">
        <v>1144.9434756438527</v>
      </c>
      <c r="AT244">
        <v>7.3635851556047731</v>
      </c>
      <c r="AU244">
        <v>307.28633181953256</v>
      </c>
      <c r="AV244">
        <v>324.09958372804891</v>
      </c>
      <c r="AW244">
        <v>57.241447284484671</v>
      </c>
      <c r="AX244">
        <v>2143.5548310628033</v>
      </c>
      <c r="AY244">
        <v>391.91217855553344</v>
      </c>
      <c r="AZ244">
        <v>37.071800811637793</v>
      </c>
      <c r="BA244">
        <v>838.26760747343872</v>
      </c>
      <c r="BB244">
        <v>6.2492010459879781</v>
      </c>
      <c r="BC244">
        <v>2941.5493301573883</v>
      </c>
      <c r="BD244">
        <v>28005.161326853249</v>
      </c>
      <c r="BE244">
        <v>4954.8855733351602</v>
      </c>
      <c r="BF244">
        <v>1551.2875704232235</v>
      </c>
      <c r="BG244">
        <v>391.22352724429231</v>
      </c>
      <c r="BH244">
        <v>36.940566012699591</v>
      </c>
      <c r="BI244">
        <v>716.31598686788561</v>
      </c>
      <c r="BJ244">
        <v>5.4819113828145483</v>
      </c>
      <c r="BK244">
        <v>7294.2313975199904</v>
      </c>
      <c r="BL244">
        <v>27960.01474665702</v>
      </c>
      <c r="BM244">
        <v>4938.7729808223303</v>
      </c>
    </row>
    <row r="245" spans="1:65">
      <c r="A245">
        <f t="shared" si="3"/>
        <v>2239</v>
      </c>
      <c r="B245" s="1">
        <f>economy!Z285</f>
        <v>976.65921247674976</v>
      </c>
      <c r="C245" s="1">
        <f>economy!AA285</f>
        <v>380.71778298790957</v>
      </c>
      <c r="D245" s="1">
        <f>economy!AB285</f>
        <v>36.09313071643173</v>
      </c>
      <c r="E245" s="1">
        <f>temperature!G395</f>
        <v>620.65704050331124</v>
      </c>
      <c r="F245" s="8">
        <f>temperature!I395</f>
        <v>4.7227175820739165</v>
      </c>
      <c r="G245">
        <f>economy!BE285</f>
        <v>12786.801888814223</v>
      </c>
      <c r="H245">
        <f>economy!BF285</f>
        <v>27515.789275509665</v>
      </c>
      <c r="I245">
        <f>economy!BG285</f>
        <v>4880.9145456449978</v>
      </c>
      <c r="J245">
        <v>3089.0219459075852</v>
      </c>
      <c r="K245">
        <v>44165.364719825709</v>
      </c>
      <c r="L245">
        <v>4164.6971885938601</v>
      </c>
      <c r="M245">
        <v>1237.0139365571213</v>
      </c>
      <c r="N245">
        <v>7.7712411713010274</v>
      </c>
      <c r="O245">
        <v>0</v>
      </c>
      <c r="P245">
        <v>0</v>
      </c>
      <c r="Q245">
        <v>0</v>
      </c>
      <c r="R245">
        <v>2933.6538238821854</v>
      </c>
      <c r="S245">
        <v>41943.985300948661</v>
      </c>
      <c r="T245">
        <v>3955.2259733263918</v>
      </c>
      <c r="U245">
        <v>1191.325745489477</v>
      </c>
      <c r="V245">
        <v>7.5770053781582778</v>
      </c>
      <c r="W245">
        <v>77.075885572551769</v>
      </c>
      <c r="X245">
        <v>81.396791797473895</v>
      </c>
      <c r="Y245">
        <v>14.36162815966876</v>
      </c>
      <c r="Z245">
        <v>2776.6450361317848</v>
      </c>
      <c r="AA245">
        <v>39699.148424850813</v>
      </c>
      <c r="AB245">
        <v>3743.5427712056394</v>
      </c>
      <c r="AC245">
        <v>1145.1575805665777</v>
      </c>
      <c r="AD245">
        <v>7.3732703146956649</v>
      </c>
      <c r="AE245">
        <v>308.01446255836231</v>
      </c>
      <c r="AF245">
        <v>325.28188152787965</v>
      </c>
      <c r="AG245">
        <v>57.392648118179963</v>
      </c>
      <c r="AH245">
        <v>2933.6538238829789</v>
      </c>
      <c r="AI245">
        <v>41943.98530094399</v>
      </c>
      <c r="AJ245">
        <v>3955.2259733267106</v>
      </c>
      <c r="AK245">
        <v>1191.3405085480804</v>
      </c>
      <c r="AL245">
        <v>7.5770953641509902</v>
      </c>
      <c r="AM245">
        <v>77.075885572570925</v>
      </c>
      <c r="AN245">
        <v>81.396791797465625</v>
      </c>
      <c r="AO245">
        <v>14.361628159669833</v>
      </c>
      <c r="AP245">
        <v>2776.6450361347906</v>
      </c>
      <c r="AQ245">
        <v>39699.148424836974</v>
      </c>
      <c r="AR245">
        <v>3743.5427712069422</v>
      </c>
      <c r="AS245">
        <v>1145.2533696634796</v>
      </c>
      <c r="AT245">
        <v>7.3738722907006196</v>
      </c>
      <c r="AU245">
        <v>308.01446255866853</v>
      </c>
      <c r="AV245">
        <v>325.28188152777562</v>
      </c>
      <c r="AW245">
        <v>57.392648118198281</v>
      </c>
      <c r="AX245">
        <v>2104.5500965800211</v>
      </c>
      <c r="AY245">
        <v>388.89100482176462</v>
      </c>
      <c r="AZ245">
        <v>36.736089497043309</v>
      </c>
      <c r="BA245">
        <v>836.26951582930155</v>
      </c>
      <c r="BB245">
        <v>6.2451378641431354</v>
      </c>
      <c r="BC245">
        <v>3018.0256518251244</v>
      </c>
      <c r="BD245">
        <v>28103.344117774206</v>
      </c>
      <c r="BE245">
        <v>4966.5670388889448</v>
      </c>
      <c r="BF245">
        <v>1517.9116968922544</v>
      </c>
      <c r="BG245">
        <v>388.26408113681009</v>
      </c>
      <c r="BH245">
        <v>36.616628889564076</v>
      </c>
      <c r="BI245">
        <v>714.98711229066112</v>
      </c>
      <c r="BJ245">
        <v>5.4765142618421772</v>
      </c>
      <c r="BK245">
        <v>7434.8661263762888</v>
      </c>
      <c r="BL245">
        <v>28061.779808958727</v>
      </c>
      <c r="BM245">
        <v>4951.7317246273597</v>
      </c>
    </row>
    <row r="246" spans="1:65">
      <c r="A246">
        <f t="shared" si="3"/>
        <v>2240</v>
      </c>
      <c r="B246" s="1">
        <f>economy!Z286</f>
        <v>952.73637542224014</v>
      </c>
      <c r="C246" s="1">
        <f>economy!AA286</f>
        <v>377.81623758799759</v>
      </c>
      <c r="D246" s="1">
        <f>economy!AB286</f>
        <v>35.775556098741056</v>
      </c>
      <c r="E246" s="1">
        <f>temperature!G396</f>
        <v>619.7036206529981</v>
      </c>
      <c r="F246" s="8">
        <f>temperature!I396</f>
        <v>4.7175314075105756</v>
      </c>
      <c r="G246">
        <f>economy!BE286</f>
        <v>12953.720324198945</v>
      </c>
      <c r="H246">
        <f>economy!BF286</f>
        <v>27614.360241171154</v>
      </c>
      <c r="I246">
        <f>economy!BG286</f>
        <v>4893.5705866371882</v>
      </c>
      <c r="J246">
        <v>3049.7074219177834</v>
      </c>
      <c r="K246">
        <v>43830.058099866859</v>
      </c>
      <c r="L246">
        <v>4128.1453641346434</v>
      </c>
      <c r="M246">
        <v>1237.3414735219276</v>
      </c>
      <c r="N246">
        <v>7.7818888360964644</v>
      </c>
      <c r="O246">
        <v>0</v>
      </c>
      <c r="P246">
        <v>0</v>
      </c>
      <c r="Q246">
        <v>0</v>
      </c>
      <c r="R246">
        <v>2896.3166972263834</v>
      </c>
      <c r="S246">
        <v>41625.543553029376</v>
      </c>
      <c r="T246">
        <v>3920.5125910738657</v>
      </c>
      <c r="U246">
        <v>1191.6320356541441</v>
      </c>
      <c r="V246">
        <v>7.5874049538904931</v>
      </c>
      <c r="W246">
        <v>77.256695210687354</v>
      </c>
      <c r="X246">
        <v>81.69075537451333</v>
      </c>
      <c r="Y246">
        <v>14.399184410949577</v>
      </c>
      <c r="Z246">
        <v>2741.3061878503004</v>
      </c>
      <c r="AA246">
        <v>39397.749639670146</v>
      </c>
      <c r="AB246">
        <v>3710.6872448533577</v>
      </c>
      <c r="AC246">
        <v>1145.4423941773859</v>
      </c>
      <c r="AD246">
        <v>7.3834049666690129</v>
      </c>
      <c r="AE246">
        <v>308.73702296880936</v>
      </c>
      <c r="AF246">
        <v>326.45663330037695</v>
      </c>
      <c r="AG246">
        <v>57.542732265354452</v>
      </c>
      <c r="AH246">
        <v>2896.3166972271028</v>
      </c>
      <c r="AI246">
        <v>41625.543553025142</v>
      </c>
      <c r="AJ246">
        <v>3920.512591074159</v>
      </c>
      <c r="AK246">
        <v>1191.6467677985961</v>
      </c>
      <c r="AL246">
        <v>7.5874946732255912</v>
      </c>
      <c r="AM246">
        <v>77.256695210704976</v>
      </c>
      <c r="AN246">
        <v>81.690755374505699</v>
      </c>
      <c r="AO246">
        <v>14.399184410950552</v>
      </c>
      <c r="AP246">
        <v>2741.3061878530261</v>
      </c>
      <c r="AQ246">
        <v>39397.749639657544</v>
      </c>
      <c r="AR246">
        <v>3710.6872448545419</v>
      </c>
      <c r="AS246">
        <v>1145.5379805656471</v>
      </c>
      <c r="AT246">
        <v>7.3840051693544764</v>
      </c>
      <c r="AU246">
        <v>308.73702296909113</v>
      </c>
      <c r="AV246">
        <v>326.45663330028123</v>
      </c>
      <c r="AW246">
        <v>57.542732265371328</v>
      </c>
      <c r="AX246">
        <v>2066.0800863538625</v>
      </c>
      <c r="AY246">
        <v>385.88388768003318</v>
      </c>
      <c r="AZ246">
        <v>36.403361717624506</v>
      </c>
      <c r="BA246">
        <v>834.29666408315131</v>
      </c>
      <c r="BB246">
        <v>6.2409454639248461</v>
      </c>
      <c r="BC246">
        <v>3095.9099365207194</v>
      </c>
      <c r="BD246">
        <v>28201.176935166117</v>
      </c>
      <c r="BE246">
        <v>4978.2595801923599</v>
      </c>
      <c r="BF246">
        <v>1485.1253968915521</v>
      </c>
      <c r="BG246">
        <v>385.31317278549125</v>
      </c>
      <c r="BH246">
        <v>36.294623567705173</v>
      </c>
      <c r="BI246">
        <v>713.66971844104455</v>
      </c>
      <c r="BJ246">
        <v>5.4710924757572057</v>
      </c>
      <c r="BK246">
        <v>7576.6609672447275</v>
      </c>
      <c r="BL246">
        <v>28162.911537634816</v>
      </c>
      <c r="BM246">
        <v>4964.6008295516476</v>
      </c>
    </row>
    <row r="247" spans="1:65">
      <c r="A247">
        <f t="shared" si="3"/>
        <v>2241</v>
      </c>
      <c r="B247" s="1">
        <f>economy!Z287</f>
        <v>929.33571488413929</v>
      </c>
      <c r="C247" s="1">
        <f>economy!AA287</f>
        <v>374.92332086572026</v>
      </c>
      <c r="D247" s="1">
        <f>economy!AB287</f>
        <v>35.45985376511873</v>
      </c>
      <c r="E247" s="1">
        <f>temperature!G397</f>
        <v>618.75739857260339</v>
      </c>
      <c r="F247" s="8">
        <f>temperature!I397</f>
        <v>4.7123447274089241</v>
      </c>
      <c r="G247">
        <f>economy!BE287</f>
        <v>13120.593225116121</v>
      </c>
      <c r="H247">
        <f>economy!BF287</f>
        <v>27712.29737649149</v>
      </c>
      <c r="I247">
        <f>economy!BG287</f>
        <v>4906.133107065004</v>
      </c>
      <c r="J247">
        <v>3010.8221129356211</v>
      </c>
      <c r="K247">
        <v>43495.717110145306</v>
      </c>
      <c r="L247">
        <v>4091.8065331839634</v>
      </c>
      <c r="M247">
        <v>1237.6411343667164</v>
      </c>
      <c r="N247">
        <v>7.7923771576099243</v>
      </c>
      <c r="O247">
        <v>0</v>
      </c>
      <c r="P247">
        <v>0</v>
      </c>
      <c r="Q247">
        <v>0</v>
      </c>
      <c r="R247">
        <v>2859.3871974086187</v>
      </c>
      <c r="S247">
        <v>41308.018867173036</v>
      </c>
      <c r="T247">
        <v>3886.0014894239835</v>
      </c>
      <c r="U247">
        <v>1191.9118830318198</v>
      </c>
      <c r="V247">
        <v>7.5976482237646374</v>
      </c>
      <c r="W247">
        <v>77.436117386568071</v>
      </c>
      <c r="X247">
        <v>81.982832121938699</v>
      </c>
      <c r="Y247">
        <v>14.436462318278867</v>
      </c>
      <c r="Z247">
        <v>2706.3531502691976</v>
      </c>
      <c r="AA247">
        <v>39097.218835504929</v>
      </c>
      <c r="AB247">
        <v>3678.0231730710316</v>
      </c>
      <c r="AC247">
        <v>1145.7022135110312</v>
      </c>
      <c r="AD247">
        <v>7.3933865850283116</v>
      </c>
      <c r="AE247">
        <v>309.45403873403387</v>
      </c>
      <c r="AF247">
        <v>327.6238448311351</v>
      </c>
      <c r="AG247">
        <v>57.691704080675898</v>
      </c>
      <c r="AH247">
        <v>2859.3871974092708</v>
      </c>
      <c r="AI247">
        <v>41308.018867169179</v>
      </c>
      <c r="AJ247">
        <v>3886.0014894242468</v>
      </c>
      <c r="AK247">
        <v>1191.9265844913966</v>
      </c>
      <c r="AL247">
        <v>7.5977376802084153</v>
      </c>
      <c r="AM247">
        <v>77.436117386584272</v>
      </c>
      <c r="AN247">
        <v>81.982832121931693</v>
      </c>
      <c r="AO247">
        <v>14.436462318279776</v>
      </c>
      <c r="AP247">
        <v>2706.3531502716683</v>
      </c>
      <c r="AQ247">
        <v>39097.21883549347</v>
      </c>
      <c r="AR247">
        <v>3678.0231730721098</v>
      </c>
      <c r="AS247">
        <v>1145.7975987055245</v>
      </c>
      <c r="AT247">
        <v>7.3939850393925415</v>
      </c>
      <c r="AU247">
        <v>309.45403873429325</v>
      </c>
      <c r="AV247">
        <v>327.62384483104699</v>
      </c>
      <c r="AW247">
        <v>57.69170408069143</v>
      </c>
      <c r="AX247">
        <v>2028.1418669518478</v>
      </c>
      <c r="AY247">
        <v>382.89059809867297</v>
      </c>
      <c r="AZ247">
        <v>36.073528233242662</v>
      </c>
      <c r="BA247">
        <v>832.34831686079872</v>
      </c>
      <c r="BB247">
        <v>6.2366310734668478</v>
      </c>
      <c r="BC247">
        <v>3175.2073605821761</v>
      </c>
      <c r="BD247">
        <v>28298.636592189745</v>
      </c>
      <c r="BE247">
        <v>4989.9551796261121</v>
      </c>
      <c r="BF247">
        <v>1452.9223715991402</v>
      </c>
      <c r="BG247">
        <v>382.37106442882197</v>
      </c>
      <c r="BH247">
        <v>35.974554019678344</v>
      </c>
      <c r="BI247">
        <v>712.36362705651118</v>
      </c>
      <c r="BJ247">
        <v>5.4656480750053271</v>
      </c>
      <c r="BK247">
        <v>7719.5900299198529</v>
      </c>
      <c r="BL247">
        <v>28263.409034767697</v>
      </c>
      <c r="BM247">
        <v>4977.3801395126247</v>
      </c>
    </row>
    <row r="248" spans="1:65">
      <c r="A248">
        <f t="shared" si="3"/>
        <v>2242</v>
      </c>
      <c r="B248" s="1">
        <f>economy!Z288</f>
        <v>906.4486164183802</v>
      </c>
      <c r="C248" s="1">
        <f>economy!AA288</f>
        <v>372.03930523581994</v>
      </c>
      <c r="D248" s="1">
        <f>economy!AB288</f>
        <v>35.146032313821927</v>
      </c>
      <c r="E248" s="1">
        <f>temperature!G398</f>
        <v>617.81830552069766</v>
      </c>
      <c r="F248" s="8">
        <f>temperature!I398</f>
        <v>4.7071583974328073</v>
      </c>
      <c r="G248">
        <f>economy!BE288</f>
        <v>13287.396985417581</v>
      </c>
      <c r="H248">
        <f>economy!BF288</f>
        <v>27809.601167431523</v>
      </c>
      <c r="I248">
        <f>economy!BG288</f>
        <v>4918.6024390085322</v>
      </c>
      <c r="J248">
        <v>2972.3630728622256</v>
      </c>
      <c r="K248">
        <v>43162.374198593971</v>
      </c>
      <c r="L248">
        <v>4055.6817952753904</v>
      </c>
      <c r="M248">
        <v>1237.9132423460569</v>
      </c>
      <c r="N248">
        <v>7.8027074527156506</v>
      </c>
      <c r="O248">
        <v>0</v>
      </c>
      <c r="P248">
        <v>0</v>
      </c>
      <c r="Q248">
        <v>0</v>
      </c>
      <c r="R248">
        <v>2822.8625265095598</v>
      </c>
      <c r="S248">
        <v>40991.442059283218</v>
      </c>
      <c r="T248">
        <v>3851.6937126072144</v>
      </c>
      <c r="U248">
        <v>1192.1655942888435</v>
      </c>
      <c r="V248">
        <v>7.6077364698954657</v>
      </c>
      <c r="W248">
        <v>77.614158584587173</v>
      </c>
      <c r="X248">
        <v>82.273023718839013</v>
      </c>
      <c r="Y248">
        <v>14.473462987120604</v>
      </c>
      <c r="Z248">
        <v>2671.7832752134341</v>
      </c>
      <c r="AA248">
        <v>38797.585178995432</v>
      </c>
      <c r="AB248">
        <v>3645.5515442020524</v>
      </c>
      <c r="AC248">
        <v>1145.9373284699873</v>
      </c>
      <c r="AD248">
        <v>7.4032164147593713</v>
      </c>
      <c r="AE248">
        <v>310.16553576728904</v>
      </c>
      <c r="AF248">
        <v>328.78352283021223</v>
      </c>
      <c r="AG248">
        <v>57.839567981853911</v>
      </c>
      <c r="AH248">
        <v>2822.8625265101505</v>
      </c>
      <c r="AI248">
        <v>40991.442059279696</v>
      </c>
      <c r="AJ248">
        <v>3851.6937126074567</v>
      </c>
      <c r="AK248">
        <v>1192.1802652902488</v>
      </c>
      <c r="AL248">
        <v>7.6078256671562725</v>
      </c>
      <c r="AM248">
        <v>77.61415858460208</v>
      </c>
      <c r="AN248">
        <v>82.273023718832533</v>
      </c>
      <c r="AO248">
        <v>14.473462987121431</v>
      </c>
      <c r="AP248">
        <v>2671.7832752156737</v>
      </c>
      <c r="AQ248">
        <v>38797.585178985006</v>
      </c>
      <c r="AR248">
        <v>3645.5515442030337</v>
      </c>
      <c r="AS248">
        <v>1146.0325139685233</v>
      </c>
      <c r="AT248">
        <v>7.4038131454194653</v>
      </c>
      <c r="AU248">
        <v>310.16553576752773</v>
      </c>
      <c r="AV248">
        <v>328.78352283013101</v>
      </c>
      <c r="AW248">
        <v>57.839567981868228</v>
      </c>
      <c r="AX248">
        <v>1990.7323969120707</v>
      </c>
      <c r="AY248">
        <v>379.91094544945105</v>
      </c>
      <c r="AZ248">
        <v>35.746507923952002</v>
      </c>
      <c r="BA248">
        <v>830.4237742695567</v>
      </c>
      <c r="BB248">
        <v>6.2322015773800388</v>
      </c>
      <c r="BC248">
        <v>3255.9225923524559</v>
      </c>
      <c r="BD248">
        <v>28395.701827383455</v>
      </c>
      <c r="BE248">
        <v>5001.6464688005663</v>
      </c>
      <c r="BF248">
        <v>1421.2962608386722</v>
      </c>
      <c r="BG248">
        <v>379.43801331356934</v>
      </c>
      <c r="BH248">
        <v>35.656424194764185</v>
      </c>
      <c r="BI248">
        <v>711.06866623240694</v>
      </c>
      <c r="BJ248">
        <v>5.4601830192152203</v>
      </c>
      <c r="BK248">
        <v>7863.6269121923569</v>
      </c>
      <c r="BL248">
        <v>28363.271592951383</v>
      </c>
      <c r="BM248">
        <v>4990.0695460680108</v>
      </c>
    </row>
    <row r="249" spans="1:65">
      <c r="A249">
        <f t="shared" si="3"/>
        <v>2243</v>
      </c>
      <c r="B249" s="1">
        <f>economy!Z289</f>
        <v>884.06567352890215</v>
      </c>
      <c r="C249" s="1">
        <f>economy!AA289</f>
        <v>369.16445590905261</v>
      </c>
      <c r="D249" s="1">
        <f>economy!AB289</f>
        <v>34.834099829315974</v>
      </c>
      <c r="E249" s="1">
        <f>temperature!G399</f>
        <v>616.88627410459776</v>
      </c>
      <c r="F249" s="8">
        <f>temperature!I399</f>
        <v>4.7019732384368167</v>
      </c>
      <c r="G249">
        <f>economy!BE289</f>
        <v>13454.084814269992</v>
      </c>
      <c r="H249">
        <f>economy!BF289</f>
        <v>27906.272186258302</v>
      </c>
      <c r="I249">
        <f>economy!BG289</f>
        <v>4930.9789233368165</v>
      </c>
      <c r="J249">
        <v>2934.3273294009273</v>
      </c>
      <c r="K249">
        <v>42830.060942528049</v>
      </c>
      <c r="L249">
        <v>4019.7721843870222</v>
      </c>
      <c r="M249">
        <v>1238.1581201116567</v>
      </c>
      <c r="N249">
        <v>7.8128810339204886</v>
      </c>
      <c r="O249">
        <v>0</v>
      </c>
      <c r="P249">
        <v>0</v>
      </c>
      <c r="Q249">
        <v>0</v>
      </c>
      <c r="R249">
        <v>2786.7398617297422</v>
      </c>
      <c r="S249">
        <v>40675.843118435143</v>
      </c>
      <c r="T249">
        <v>3817.5902425958079</v>
      </c>
      <c r="U249">
        <v>1192.393475523209</v>
      </c>
      <c r="V249">
        <v>7.6176709705161914</v>
      </c>
      <c r="W249">
        <v>77.790825344375605</v>
      </c>
      <c r="X249">
        <v>82.561332070972995</v>
      </c>
      <c r="Y249">
        <v>14.510187538215021</v>
      </c>
      <c r="Z249">
        <v>2637.5938909594242</v>
      </c>
      <c r="AA249">
        <v>38498.877054205303</v>
      </c>
      <c r="AB249">
        <v>3613.2732876636283</v>
      </c>
      <c r="AC249">
        <v>1146.1480284232698</v>
      </c>
      <c r="AD249">
        <v>7.4128956974739113</v>
      </c>
      <c r="AE249">
        <v>310.87154020257094</v>
      </c>
      <c r="AF249">
        <v>329.93567491349575</v>
      </c>
      <c r="AG249">
        <v>57.986328447646109</v>
      </c>
      <c r="AH249">
        <v>2786.7398617302765</v>
      </c>
      <c r="AI249">
        <v>40675.843118431949</v>
      </c>
      <c r="AJ249">
        <v>3817.5902425960267</v>
      </c>
      <c r="AK249">
        <v>1192.4081162906073</v>
      </c>
      <c r="AL249">
        <v>7.6177599122453765</v>
      </c>
      <c r="AM249">
        <v>77.790825344389305</v>
      </c>
      <c r="AN249">
        <v>82.561332070967055</v>
      </c>
      <c r="AO249">
        <v>14.510187538215789</v>
      </c>
      <c r="AP249">
        <v>2637.5938909614542</v>
      </c>
      <c r="AQ249">
        <v>38498.877054195786</v>
      </c>
      <c r="AR249">
        <v>3613.2732876645227</v>
      </c>
      <c r="AS249">
        <v>1146.2430157068193</v>
      </c>
      <c r="AT249">
        <v>7.4134907286718938</v>
      </c>
      <c r="AU249">
        <v>310.87154020279053</v>
      </c>
      <c r="AV249">
        <v>329.93567491342105</v>
      </c>
      <c r="AW249">
        <v>57.986328447659282</v>
      </c>
      <c r="AX249">
        <v>1953.8485320796688</v>
      </c>
      <c r="AY249">
        <v>376.94477357475449</v>
      </c>
      <c r="AZ249">
        <v>35.422227058518814</v>
      </c>
      <c r="BA249">
        <v>828.52236982626641</v>
      </c>
      <c r="BB249">
        <v>6.2276635333826764</v>
      </c>
      <c r="BC249">
        <v>3338.0597787296488</v>
      </c>
      <c r="BD249">
        <v>28492.353162017389</v>
      </c>
      <c r="BE249">
        <v>5013.3266808521403</v>
      </c>
      <c r="BF249">
        <v>1390.2406478843211</v>
      </c>
      <c r="BG249">
        <v>376.51427154140856</v>
      </c>
      <c r="BH249">
        <v>35.340237979876512</v>
      </c>
      <c r="BI249">
        <v>709.78467008181065</v>
      </c>
      <c r="BJ249">
        <v>5.4546991812915806</v>
      </c>
      <c r="BK249">
        <v>8008.7447221623188</v>
      </c>
      <c r="BL249">
        <v>28462.498684910719</v>
      </c>
      <c r="BM249">
        <v>5002.6689849051063</v>
      </c>
    </row>
    <row r="250" spans="1:65">
      <c r="A250">
        <f t="shared" si="3"/>
        <v>2244</v>
      </c>
      <c r="B250" s="1">
        <f>economy!Z290</f>
        <v>862.17912117409105</v>
      </c>
      <c r="C250" s="1">
        <f>economy!AA290</f>
        <v>366.29903096064191</v>
      </c>
      <c r="D250" s="1">
        <f>economy!AB290</f>
        <v>34.524063889098741</v>
      </c>
      <c r="E250" s="1">
        <f>temperature!G400</f>
        <v>615.96123808748769</v>
      </c>
      <c r="F250" s="8">
        <f>temperature!I400</f>
        <v>4.6967900378048171</v>
      </c>
      <c r="G250">
        <f>economy!BE290</f>
        <v>13620.656237349467</v>
      </c>
      <c r="H250">
        <f>economy!BF290</f>
        <v>28002.31108910343</v>
      </c>
      <c r="I250">
        <f>economy!BG290</f>
        <v>4943.2629092470015</v>
      </c>
      <c r="J250">
        <v>2896.7118856859056</v>
      </c>
      <c r="K250">
        <v>42498.808059313385</v>
      </c>
      <c r="L250">
        <v>3984.0786702430955</v>
      </c>
      <c r="M250">
        <v>1238.376089643735</v>
      </c>
      <c r="N250">
        <v>7.8228992092374643</v>
      </c>
      <c r="O250">
        <v>0</v>
      </c>
      <c r="P250">
        <v>0</v>
      </c>
      <c r="Q250">
        <v>0</v>
      </c>
      <c r="R250">
        <v>2751.0163569363017</v>
      </c>
      <c r="S250">
        <v>40361.251217007397</v>
      </c>
      <c r="T250">
        <v>3783.692000339905</v>
      </c>
      <c r="U250">
        <v>1192.5958321993332</v>
      </c>
      <c r="V250">
        <v>7.6274529998445564</v>
      </c>
      <c r="W250">
        <v>77.966124258582497</v>
      </c>
      <c r="X250">
        <v>82.847759306116316</v>
      </c>
      <c r="Y250">
        <v>14.546637107091243</v>
      </c>
      <c r="Z250">
        <v>2603.7823036989789</v>
      </c>
      <c r="AA250">
        <v>38201.122072211008</v>
      </c>
      <c r="AB250">
        <v>3581.1892751167693</v>
      </c>
      <c r="AC250">
        <v>1146.3346021446341</v>
      </c>
      <c r="AD250">
        <v>7.4224256712680452</v>
      </c>
      <c r="AE250">
        <v>311.57207838574959</v>
      </c>
      <c r="AF250">
        <v>331.08030958410779</v>
      </c>
      <c r="AG250">
        <v>58.131990015910006</v>
      </c>
      <c r="AH250">
        <v>2751.016356936786</v>
      </c>
      <c r="AI250">
        <v>40361.251217004494</v>
      </c>
      <c r="AJ250">
        <v>3783.6920003401051</v>
      </c>
      <c r="AK250">
        <v>1192.6104429543823</v>
      </c>
      <c r="AL250">
        <v>7.6275416896373995</v>
      </c>
      <c r="AM250">
        <v>77.96612425859513</v>
      </c>
      <c r="AN250">
        <v>82.847759306110845</v>
      </c>
      <c r="AO250">
        <v>14.546637107091946</v>
      </c>
      <c r="AP250">
        <v>2603.7823037008179</v>
      </c>
      <c r="AQ250">
        <v>38201.122072202365</v>
      </c>
      <c r="AR250">
        <v>3581.1892751175824</v>
      </c>
      <c r="AS250">
        <v>1146.429392677549</v>
      </c>
      <c r="AT250">
        <v>7.4230190268768688</v>
      </c>
      <c r="AU250">
        <v>311.57207838595178</v>
      </c>
      <c r="AV250">
        <v>331.08030958403901</v>
      </c>
      <c r="AW250">
        <v>58.131990015922121</v>
      </c>
      <c r="AX250">
        <v>1917.4870307188382</v>
      </c>
      <c r="AY250">
        <v>373.99195719787457</v>
      </c>
      <c r="AZ250">
        <v>35.100618623114762</v>
      </c>
      <c r="BA250">
        <v>826.64346855130236</v>
      </c>
      <c r="BB250">
        <v>6.2230231880927827</v>
      </c>
      <c r="BC250">
        <v>3421.6225322973391</v>
      </c>
      <c r="BD250">
        <v>28588.572767809899</v>
      </c>
      <c r="BE250">
        <v>5024.9896059660141</v>
      </c>
      <c r="BF250">
        <v>1359.7490641762026</v>
      </c>
      <c r="BG250">
        <v>373.60008593821584</v>
      </c>
      <c r="BH250">
        <v>35.025999164888205</v>
      </c>
      <c r="BI250">
        <v>708.5114784144879</v>
      </c>
      <c r="BJ250">
        <v>5.4491983513117681</v>
      </c>
      <c r="BK250">
        <v>8154.9161009520712</v>
      </c>
      <c r="BL250">
        <v>28561.089953825038</v>
      </c>
      <c r="BM250">
        <v>5015.1784325953868</v>
      </c>
    </row>
    <row r="251" spans="1:65">
      <c r="A251">
        <f t="shared" si="3"/>
        <v>2245</v>
      </c>
      <c r="B251" s="1">
        <f>economy!Z291</f>
        <v>840.77824753416223</v>
      </c>
      <c r="C251" s="1">
        <f>economy!AA291</f>
        <v>363.44328140146871</v>
      </c>
      <c r="D251" s="1">
        <f>economy!AB291</f>
        <v>34.215931570810973</v>
      </c>
      <c r="E251" s="1">
        <f>temperature!G401</f>
        <v>615.04313254841554</v>
      </c>
      <c r="F251" s="8">
        <f>temperature!I401</f>
        <v>4.6916095507864979</v>
      </c>
      <c r="G251">
        <f>economy!BE291</f>
        <v>13787.020612544115</v>
      </c>
      <c r="H251">
        <f>economy!BF291</f>
        <v>28097.718613604033</v>
      </c>
      <c r="I251">
        <f>economy!BG291</f>
        <v>4955.4547538293164</v>
      </c>
      <c r="J251">
        <v>2859.5137218709174</v>
      </c>
      <c r="K251">
        <v>42168.645417102962</v>
      </c>
      <c r="L251">
        <v>3948.6021596026444</v>
      </c>
      <c r="M251">
        <v>1238.5674721842349</v>
      </c>
      <c r="N251">
        <v>7.832763282063933</v>
      </c>
      <c r="O251">
        <v>0</v>
      </c>
      <c r="P251">
        <v>0</v>
      </c>
      <c r="Q251">
        <v>0</v>
      </c>
      <c r="R251">
        <v>2715.689144171798</v>
      </c>
      <c r="S251">
        <v>40047.694720878535</v>
      </c>
      <c r="T251">
        <v>3749.999846991408</v>
      </c>
      <c r="U251">
        <v>1192.7729690845717</v>
      </c>
      <c r="V251">
        <v>7.6370838279535445</v>
      </c>
      <c r="W251">
        <v>78.14006197069304</v>
      </c>
      <c r="X251">
        <v>83.132307769445333</v>
      </c>
      <c r="Y251">
        <v>14.582812843586327</v>
      </c>
      <c r="Z251">
        <v>2570.3457989673821</v>
      </c>
      <c r="AA251">
        <v>37904.347080752843</v>
      </c>
      <c r="AB251">
        <v>3549.3003216246298</v>
      </c>
      <c r="AC251">
        <v>1146.497337752432</v>
      </c>
      <c r="AD251">
        <v>7.4318075705854962</v>
      </c>
      <c r="AE251">
        <v>312.26717686584885</v>
      </c>
      <c r="AF251">
        <v>332.21743621395797</v>
      </c>
      <c r="AG251">
        <v>58.276557281681342</v>
      </c>
      <c r="AH251">
        <v>2715.6891441722382</v>
      </c>
      <c r="AI251">
        <v>40047.694720875887</v>
      </c>
      <c r="AJ251">
        <v>3749.9998469915895</v>
      </c>
      <c r="AK251">
        <v>1192.7875500464561</v>
      </c>
      <c r="AL251">
        <v>7.6371722693501765</v>
      </c>
      <c r="AM251">
        <v>78.14006197070465</v>
      </c>
      <c r="AN251">
        <v>83.132307769440303</v>
      </c>
      <c r="AO251">
        <v>14.582812843586973</v>
      </c>
      <c r="AP251">
        <v>2570.3457989690496</v>
      </c>
      <c r="AQ251">
        <v>37904.347080744963</v>
      </c>
      <c r="AR251">
        <v>3549.3003216253696</v>
      </c>
      <c r="AS251">
        <v>1146.5919329826602</v>
      </c>
      <c r="AT251">
        <v>7.4323992741149558</v>
      </c>
      <c r="AU251">
        <v>312.26717686603496</v>
      </c>
      <c r="AV251">
        <v>332.2174362138947</v>
      </c>
      <c r="AW251">
        <v>58.276557281692476</v>
      </c>
      <c r="AX251">
        <v>1881.6445583672717</v>
      </c>
      <c r="AY251">
        <v>371.05239864864939</v>
      </c>
      <c r="AZ251">
        <v>34.781621705805662</v>
      </c>
      <c r="BA251">
        <v>824.78646519980668</v>
      </c>
      <c r="BB251">
        <v>6.2182864920305905</v>
      </c>
      <c r="BC251">
        <v>3506.6139189320706</v>
      </c>
      <c r="BD251">
        <v>28684.344344313446</v>
      </c>
      <c r="BE251">
        <v>5036.6295499517155</v>
      </c>
      <c r="BF251">
        <v>1329.8149939465877</v>
      </c>
      <c r="BG251">
        <v>370.69569794401741</v>
      </c>
      <c r="BH251">
        <v>34.713711411969015</v>
      </c>
      <c r="BI251">
        <v>707.24893643386599</v>
      </c>
      <c r="BJ251">
        <v>5.4436822402358285</v>
      </c>
      <c r="BK251">
        <v>8302.1132457810054</v>
      </c>
      <c r="BL251">
        <v>28659.04520430155</v>
      </c>
      <c r="BM251">
        <v>5027.5979035939145</v>
      </c>
    </row>
    <row r="252" spans="1:65">
      <c r="A252">
        <f t="shared" si="3"/>
        <v>2246</v>
      </c>
      <c r="B252" s="1">
        <f>economy!Z292</f>
        <v>819.85823633452389</v>
      </c>
      <c r="C252" s="1">
        <f>economy!AA292</f>
        <v>360.59745125172202</v>
      </c>
      <c r="D252" s="1">
        <f>economy!AB292</f>
        <v>33.909709459595398</v>
      </c>
      <c r="E252" s="1">
        <f>temperature!G402</f>
        <v>614.1318933884495</v>
      </c>
      <c r="F252" s="8">
        <f>temperature!I402</f>
        <v>4.6864325016649042</v>
      </c>
      <c r="G252">
        <f>economy!BE292</f>
        <v>13953.270210579596</v>
      </c>
      <c r="H252">
        <f>economy!BF292</f>
        <v>28192.495576621572</v>
      </c>
      <c r="I252">
        <f>economy!BG292</f>
        <v>4967.5548216560774</v>
      </c>
      <c r="J252">
        <v>2822.7297966787132</v>
      </c>
      <c r="K252">
        <v>41839.602045633161</v>
      </c>
      <c r="L252">
        <v>3913.343497535091</v>
      </c>
      <c r="M252">
        <v>1238.7325881718562</v>
      </c>
      <c r="N252">
        <v>7.8424745510641651</v>
      </c>
      <c r="O252">
        <v>0</v>
      </c>
      <c r="P252">
        <v>0</v>
      </c>
      <c r="Q252">
        <v>0</v>
      </c>
      <c r="R252">
        <v>2680.7553351256925</v>
      </c>
      <c r="S252">
        <v>39735.201199680159</v>
      </c>
      <c r="T252">
        <v>3716.5145851153861</v>
      </c>
      <c r="U252">
        <v>1192.9251901874641</v>
      </c>
      <c r="V252">
        <v>7.6465647206466389</v>
      </c>
      <c r="W252">
        <v>78.312645172882284</v>
      </c>
      <c r="X252">
        <v>83.414980018959483</v>
      </c>
      <c r="Y252">
        <v>14.618715911371224</v>
      </c>
      <c r="Z252">
        <v>2537.2816430361136</v>
      </c>
      <c r="AA252">
        <v>37608.578173939131</v>
      </c>
      <c r="AB252">
        <v>3517.6071867991004</v>
      </c>
      <c r="AC252">
        <v>1146.6365226510993</v>
      </c>
      <c r="AD252">
        <v>7.4410426260854301</v>
      </c>
      <c r="AE252">
        <v>312.95686238646965</v>
      </c>
      <c r="AF252">
        <v>333.34706502545009</v>
      </c>
      <c r="AG252">
        <v>58.420034895279372</v>
      </c>
      <c r="AH252">
        <v>2680.7553351260908</v>
      </c>
      <c r="AI252">
        <v>39735.201199677758</v>
      </c>
      <c r="AJ252">
        <v>3716.5145851155507</v>
      </c>
      <c r="AK252">
        <v>1192.9397415729263</v>
      </c>
      <c r="AL252">
        <v>7.6466529171329389</v>
      </c>
      <c r="AM252">
        <v>78.312645172892985</v>
      </c>
      <c r="AN252">
        <v>83.414980018954836</v>
      </c>
      <c r="AO252">
        <v>14.618715911371821</v>
      </c>
      <c r="AP252">
        <v>2537.2816430376256</v>
      </c>
      <c r="AQ252">
        <v>37608.578173931972</v>
      </c>
      <c r="AR252">
        <v>3517.6071867997725</v>
      </c>
      <c r="AS252">
        <v>1146.7309240103991</v>
      </c>
      <c r="AT252">
        <v>7.4416327006879879</v>
      </c>
      <c r="AU252">
        <v>312.95686238664081</v>
      </c>
      <c r="AV252">
        <v>333.34706502539183</v>
      </c>
      <c r="AW252">
        <v>58.420034895289646</v>
      </c>
      <c r="AX252">
        <v>1846.3176924658223</v>
      </c>
      <c r="AY252">
        <v>368.12602487869526</v>
      </c>
      <c r="AZ252">
        <v>34.465180932687829</v>
      </c>
      <c r="BA252">
        <v>822.95078261062815</v>
      </c>
      <c r="BB252">
        <v>6.2134591138741193</v>
      </c>
      <c r="BC252">
        <v>3593.0364459659545</v>
      </c>
      <c r="BD252">
        <v>28779.653005313445</v>
      </c>
      <c r="BE252">
        <v>5048.2412956998924</v>
      </c>
      <c r="BF252">
        <v>1300.431878756312</v>
      </c>
      <c r="BG252">
        <v>367.80134352172803</v>
      </c>
      <c r="BH252">
        <v>34.403378228567043</v>
      </c>
      <c r="BI252">
        <v>705.99689445102695</v>
      </c>
      <c r="BJ252">
        <v>5.4381524834391355</v>
      </c>
      <c r="BK252">
        <v>8450.3079333567657</v>
      </c>
      <c r="BL252">
        <v>28756.364393949072</v>
      </c>
      <c r="BM252">
        <v>5039.9274474647173</v>
      </c>
    </row>
    <row r="253" spans="1:65">
      <c r="A253">
        <f t="shared" si="3"/>
        <v>2247</v>
      </c>
      <c r="B253" s="1">
        <f>economy!Z293</f>
        <v>799.40284132940405</v>
      </c>
      <c r="C253" s="1">
        <f>economy!AA293</f>
        <v>357.76177761677587</v>
      </c>
      <c r="D253" s="1">
        <f>economy!AB293</f>
        <v>33.605403655670749</v>
      </c>
      <c r="E253" s="1">
        <f>temperature!G403</f>
        <v>613.22745810731294</v>
      </c>
      <c r="F253" s="8">
        <f>temperature!I403</f>
        <v>4.6812595850854377</v>
      </c>
      <c r="G253">
        <f>economy!BE293</f>
        <v>14119.123902011026</v>
      </c>
      <c r="H253">
        <f>economy!BF293</f>
        <v>28286.642872032993</v>
      </c>
      <c r="I253">
        <f>economy!BG293</f>
        <v>4979.5634843930475</v>
      </c>
      <c r="J253">
        <v>2786.3570489116355</v>
      </c>
      <c r="K253">
        <v>41511.7061470716</v>
      </c>
      <c r="L253">
        <v>3878.3034686825999</v>
      </c>
      <c r="M253">
        <v>1238.8717571788848</v>
      </c>
      <c r="N253">
        <v>7.8520343100562684</v>
      </c>
      <c r="O253">
        <v>0</v>
      </c>
      <c r="P253">
        <v>0</v>
      </c>
      <c r="Q253">
        <v>0</v>
      </c>
      <c r="R253">
        <v>2646.2120225689769</v>
      </c>
      <c r="S253">
        <v>39423.797437099252</v>
      </c>
      <c r="T253">
        <v>3683.2369598889704</v>
      </c>
      <c r="U253">
        <v>1193.0527986976865</v>
      </c>
      <c r="V253">
        <v>7.6558969393374907</v>
      </c>
      <c r="W253">
        <v>78.483880603905703</v>
      </c>
      <c r="X253">
        <v>83.695778820942266</v>
      </c>
      <c r="Y253">
        <v>14.654347487483353</v>
      </c>
      <c r="Z253">
        <v>2504.5870842707036</v>
      </c>
      <c r="AA253">
        <v>37313.840701997266</v>
      </c>
      <c r="AB253">
        <v>3486.11057593552</v>
      </c>
      <c r="AC253">
        <v>1146.7524434742677</v>
      </c>
      <c r="AD253">
        <v>7.4501320645147908</v>
      </c>
      <c r="AE253">
        <v>313.64116187735902</v>
      </c>
      <c r="AF253">
        <v>334.46920707334289</v>
      </c>
      <c r="AG253">
        <v>58.562427560439232</v>
      </c>
      <c r="AH253">
        <v>2646.2120225693379</v>
      </c>
      <c r="AI253">
        <v>39423.797437097055</v>
      </c>
      <c r="AJ253">
        <v>3683.236959889121</v>
      </c>
      <c r="AK253">
        <v>1193.0673207210584</v>
      </c>
      <c r="AL253">
        <v>7.6559848943459778</v>
      </c>
      <c r="AM253">
        <v>78.483880603915523</v>
      </c>
      <c r="AN253">
        <v>83.695778820937974</v>
      </c>
      <c r="AO253">
        <v>14.6543474874839</v>
      </c>
      <c r="AP253">
        <v>2504.5870842720738</v>
      </c>
      <c r="AQ253">
        <v>37313.840701990739</v>
      </c>
      <c r="AR253">
        <v>3486.110575936133</v>
      </c>
      <c r="AS253">
        <v>1146.846652378418</v>
      </c>
      <c r="AT253">
        <v>7.4507205329913138</v>
      </c>
      <c r="AU253">
        <v>313.64116187751671</v>
      </c>
      <c r="AV253">
        <v>334.46920707328928</v>
      </c>
      <c r="AW253">
        <v>58.56242756044864</v>
      </c>
      <c r="AX253">
        <v>1811.5029267715975</v>
      </c>
      <c r="AY253">
        <v>365.21278474237039</v>
      </c>
      <c r="AZ253">
        <v>34.151245951758639</v>
      </c>
      <c r="BA253">
        <v>821.13587015917199</v>
      </c>
      <c r="BB253">
        <v>6.2085464540073874</v>
      </c>
      <c r="BC253">
        <v>3680.8920509113041</v>
      </c>
      <c r="BD253">
        <v>28874.485173618676</v>
      </c>
      <c r="BE253">
        <v>5059.8200673517276</v>
      </c>
      <c r="BF253">
        <v>1271.5931219413219</v>
      </c>
      <c r="BG253">
        <v>364.91725308298612</v>
      </c>
      <c r="BH253">
        <v>34.095002943698205</v>
      </c>
      <c r="BI253">
        <v>704.75520761476582</v>
      </c>
      <c r="BJ253">
        <v>5.4326106440764494</v>
      </c>
      <c r="BK253">
        <v>8599.4715435437029</v>
      </c>
      <c r="BL253">
        <v>28853.047625505787</v>
      </c>
      <c r="BM253">
        <v>5052.1671463145904</v>
      </c>
    </row>
    <row r="254" spans="1:65">
      <c r="A254">
        <f t="shared" si="3"/>
        <v>2248</v>
      </c>
      <c r="B254" s="1">
        <f>economy!Z294</f>
        <v>779.41898920643553</v>
      </c>
      <c r="C254" s="1">
        <f>economy!AA294</f>
        <v>354.93649076505625</v>
      </c>
      <c r="D254" s="1">
        <f>economy!AB294</f>
        <v>33.303019782090111</v>
      </c>
      <c r="E254" s="1">
        <f>temperature!G404</f>
        <v>612.32976410163542</v>
      </c>
      <c r="F254" s="8">
        <f>temperature!I404</f>
        <v>4.6760914669059055</v>
      </c>
      <c r="G254">
        <f>economy!BE294</f>
        <v>14285.081351357239</v>
      </c>
      <c r="H254">
        <f>economy!BF294</f>
        <v>28380.16146859077</v>
      </c>
      <c r="I254">
        <f>economy!BG294</f>
        <v>4991.4811204313437</v>
      </c>
      <c r="J254">
        <v>2750.392398924047</v>
      </c>
      <c r="K254">
        <v>41184.985106909437</v>
      </c>
      <c r="L254">
        <v>3843.4827985091092</v>
      </c>
      <c r="M254">
        <v>1238.9852978497988</v>
      </c>
      <c r="N254">
        <v>7.8614438479033293</v>
      </c>
      <c r="O254">
        <v>0</v>
      </c>
      <c r="P254">
        <v>0</v>
      </c>
      <c r="Q254">
        <v>0</v>
      </c>
      <c r="R254">
        <v>2612.0562817525351</v>
      </c>
      <c r="S254">
        <v>39113.509441222595</v>
      </c>
      <c r="T254">
        <v>3650.1676602875345</v>
      </c>
      <c r="U254">
        <v>1193.1560969276911</v>
      </c>
      <c r="V254">
        <v>7.6650817409339007</v>
      </c>
      <c r="W254">
        <v>78.653775047025434</v>
      </c>
      <c r="X254">
        <v>83.974707145464009</v>
      </c>
      <c r="Y254">
        <v>14.689708761865669</v>
      </c>
      <c r="Z254">
        <v>2472.2593544542415</v>
      </c>
      <c r="AA254">
        <v>37020.159281064458</v>
      </c>
      <c r="AB254">
        <v>3454.8111411353866</v>
      </c>
      <c r="AC254">
        <v>1146.8453860294699</v>
      </c>
      <c r="AD254">
        <v>7.4590771085850269</v>
      </c>
      <c r="AE254">
        <v>314.32010244612457</v>
      </c>
      <c r="AF254">
        <v>335.58387422677811</v>
      </c>
      <c r="AG254">
        <v>58.70374003246976</v>
      </c>
      <c r="AH254">
        <v>2612.0562817528626</v>
      </c>
      <c r="AI254">
        <v>39113.509441220587</v>
      </c>
      <c r="AJ254">
        <v>3650.167660287671</v>
      </c>
      <c r="AK254">
        <v>1193.1705898009275</v>
      </c>
      <c r="AL254">
        <v>7.665169457844609</v>
      </c>
      <c r="AM254">
        <v>78.6537750470345</v>
      </c>
      <c r="AN254">
        <v>83.974707145460073</v>
      </c>
      <c r="AO254">
        <v>14.689708761866175</v>
      </c>
      <c r="AP254">
        <v>2472.2593544554843</v>
      </c>
      <c r="AQ254">
        <v>37020.159281058513</v>
      </c>
      <c r="AR254">
        <v>3454.8111411359419</v>
      </c>
      <c r="AS254">
        <v>1146.9394038784781</v>
      </c>
      <c r="AT254">
        <v>7.4596639933904401</v>
      </c>
      <c r="AU254">
        <v>314.32010244626957</v>
      </c>
      <c r="AV254">
        <v>335.58387422672882</v>
      </c>
      <c r="AW254">
        <v>58.703740032478436</v>
      </c>
      <c r="AX254">
        <v>1777.1966755708559</v>
      </c>
      <c r="AY254">
        <v>362.31264652139612</v>
      </c>
      <c r="AZ254">
        <v>33.839770960841612</v>
      </c>
      <c r="BA254">
        <v>819.34120230395035</v>
      </c>
      <c r="BB254">
        <v>6.2035536573979284</v>
      </c>
      <c r="BC254">
        <v>3770.1820907792853</v>
      </c>
      <c r="BD254">
        <v>28968.828483657802</v>
      </c>
      <c r="BE254">
        <v>5071.361497016921</v>
      </c>
      <c r="BF254">
        <v>1243.2920929687764</v>
      </c>
      <c r="BG254">
        <v>362.04365142953532</v>
      </c>
      <c r="BH254">
        <v>33.788588687236832</v>
      </c>
      <c r="BI254">
        <v>703.52373565681683</v>
      </c>
      <c r="BJ254">
        <v>5.4270582162857472</v>
      </c>
      <c r="BK254">
        <v>8749.5750832650137</v>
      </c>
      <c r="BL254">
        <v>28949.095139479854</v>
      </c>
      <c r="BM254">
        <v>5064.3171124190185</v>
      </c>
    </row>
    <row r="255" spans="1:65">
      <c r="A255">
        <f t="shared" si="3"/>
        <v>2249</v>
      </c>
      <c r="B255" s="1">
        <f>economy!Z295</f>
        <v>759.86642675214739</v>
      </c>
      <c r="C255" s="1">
        <f>economy!AA295</f>
        <v>352.12181420770213</v>
      </c>
      <c r="D255" s="1">
        <f>economy!AB295</f>
        <v>33.002562992653957</v>
      </c>
      <c r="E255" s="1">
        <f>temperature!G405</f>
        <v>611.43875192145038</v>
      </c>
      <c r="F255" s="8">
        <f>temperature!I405</f>
        <v>4.6709287858556419</v>
      </c>
      <c r="G255">
        <f>economy!BE295</f>
        <v>14449.984697428565</v>
      </c>
      <c r="H255">
        <f>economy!BF295</f>
        <v>28473.052407846815</v>
      </c>
      <c r="I255">
        <f>economy!BG295</f>
        <v>5003.3081145387341</v>
      </c>
      <c r="J255">
        <v>2714.832750057094</v>
      </c>
      <c r="K255">
        <v>40859.465504891865</v>
      </c>
      <c r="L255">
        <v>3808.8821545357509</v>
      </c>
      <c r="M255">
        <v>1239.0735278416314</v>
      </c>
      <c r="N255">
        <v>7.870704448408663</v>
      </c>
      <c r="O255">
        <v>0</v>
      </c>
      <c r="P255">
        <v>0</v>
      </c>
      <c r="Q255">
        <v>0</v>
      </c>
      <c r="R255">
        <v>2578.2851717697495</v>
      </c>
      <c r="S255">
        <v>38804.362454917507</v>
      </c>
      <c r="T255">
        <v>3617.3073202579885</v>
      </c>
      <c r="U255">
        <v>1193.2353862560174</v>
      </c>
      <c r="V255">
        <v>7.6741203777260028</v>
      </c>
      <c r="W255">
        <v>78.822335327973022</v>
      </c>
      <c r="X255">
        <v>84.25176816192338</v>
      </c>
      <c r="Y255">
        <v>14.724800936912681</v>
      </c>
      <c r="Z255">
        <v>2440.2956700770656</v>
      </c>
      <c r="AA255">
        <v>36727.557803012889</v>
      </c>
      <c r="AB255">
        <v>3423.7094824168516</v>
      </c>
      <c r="AC255">
        <v>1146.9156352444279</v>
      </c>
      <c r="AD255">
        <v>7.4678789768531004</v>
      </c>
      <c r="AE255">
        <v>314.99371137009172</v>
      </c>
      <c r="AF255">
        <v>336.69107915146338</v>
      </c>
      <c r="AG255">
        <v>58.843977116439298</v>
      </c>
      <c r="AH255">
        <v>2578.2851717700464</v>
      </c>
      <c r="AI255">
        <v>38804.362454915681</v>
      </c>
      <c r="AJ255">
        <v>3617.3073202581127</v>
      </c>
      <c r="AK255">
        <v>1193.2498501887235</v>
      </c>
      <c r="AL255">
        <v>7.6742078598673409</v>
      </c>
      <c r="AM255">
        <v>78.822335327981321</v>
      </c>
      <c r="AN255">
        <v>84.251768161919756</v>
      </c>
      <c r="AO255">
        <v>14.724800936913152</v>
      </c>
      <c r="AP255">
        <v>2440.2956700781911</v>
      </c>
      <c r="AQ255">
        <v>36727.55780300749</v>
      </c>
      <c r="AR255">
        <v>3423.7094824173578</v>
      </c>
      <c r="AS255">
        <v>1147.009463422733</v>
      </c>
      <c r="AT255">
        <v>7.4684643001019531</v>
      </c>
      <c r="AU255">
        <v>314.99371137022501</v>
      </c>
      <c r="AV255">
        <v>336.69107915141791</v>
      </c>
      <c r="AW255">
        <v>58.843977116447284</v>
      </c>
      <c r="AX255">
        <v>1743.3952777039938</v>
      </c>
      <c r="AY255">
        <v>359.42559567275981</v>
      </c>
      <c r="AZ255">
        <v>33.530714276118012</v>
      </c>
      <c r="BA255">
        <v>817.56627721890015</v>
      </c>
      <c r="BB255">
        <v>6.1984856258379466</v>
      </c>
      <c r="BC255">
        <v>3860.9073320121229</v>
      </c>
      <c r="BD255">
        <v>29062.671691329688</v>
      </c>
      <c r="BE255">
        <v>5082.8615938817529</v>
      </c>
      <c r="BF255">
        <v>1215.5221317024061</v>
      </c>
      <c r="BG255">
        <v>359.18075770874702</v>
      </c>
      <c r="BH255">
        <v>33.484138371926932</v>
      </c>
      <c r="BI255">
        <v>702.30234265140496</v>
      </c>
      <c r="BJ255">
        <v>5.4214966282397468</v>
      </c>
      <c r="BK255">
        <v>8900.589210599137</v>
      </c>
      <c r="BL255">
        <v>29044.50730726236</v>
      </c>
      <c r="BM255">
        <v>5076.3774860256244</v>
      </c>
    </row>
    <row r="256" spans="1:65">
      <c r="A256">
        <f t="shared" si="3"/>
        <v>2250</v>
      </c>
      <c r="B256" s="1">
        <f>economy!Z296</f>
        <v>740.80341143824069</v>
      </c>
      <c r="C256" s="1">
        <f>economy!AA296</f>
        <v>349.31796477981436</v>
      </c>
      <c r="D256" s="1">
        <f>economy!AB296</f>
        <v>32.704037979954087</v>
      </c>
      <c r="E256" s="1">
        <f>temperature!G406</f>
        <v>610.5543584580023</v>
      </c>
      <c r="F256" s="8">
        <f>temperature!I406</f>
        <v>4.6657721533894021</v>
      </c>
      <c r="G256">
        <f>economy!BE296</f>
        <v>14616.263768580397</v>
      </c>
      <c r="H256">
        <f>economy!BF296</f>
        <v>28565.316802137331</v>
      </c>
      <c r="I256">
        <f>economy!BG296</f>
        <v>5015.0448575287237</v>
      </c>
      <c r="J256">
        <v>2679.6749900364298</v>
      </c>
      <c r="K256">
        <v>40535.173125977897</v>
      </c>
      <c r="L256">
        <v>3774.5021475627145</v>
      </c>
      <c r="M256">
        <v>1239.1367637660642</v>
      </c>
      <c r="N256">
        <v>7.8798173902150683</v>
      </c>
      <c r="O256">
        <v>0</v>
      </c>
      <c r="P256">
        <v>0</v>
      </c>
      <c r="Q256">
        <v>0</v>
      </c>
      <c r="R256">
        <v>2544.8957368839178</v>
      </c>
      <c r="S256">
        <v>38496.380966240387</v>
      </c>
      <c r="T256">
        <v>3584.6565198791864</v>
      </c>
      <c r="U256">
        <v>1193.2909670722447</v>
      </c>
      <c r="V256">
        <v>7.6830140972785355</v>
      </c>
      <c r="W256">
        <v>78.989568312946915</v>
      </c>
      <c r="X256">
        <v>84.526965234632726</v>
      </c>
      <c r="Y256">
        <v>14.759625227023019</v>
      </c>
      <c r="Z256">
        <v>2408.6932335931328</v>
      </c>
      <c r="AA256">
        <v>36436.059445301245</v>
      </c>
      <c r="AB256">
        <v>3392.8061488130193</v>
      </c>
      <c r="AC256">
        <v>1146.963475114896</v>
      </c>
      <c r="AD256">
        <v>7.4765388836066755</v>
      </c>
      <c r="AE256">
        <v>315.6620160883021</v>
      </c>
      <c r="AF256">
        <v>337.7908352920299</v>
      </c>
      <c r="AG256">
        <v>58.983143665387637</v>
      </c>
      <c r="AH256">
        <v>2544.8957368841857</v>
      </c>
      <c r="AI256">
        <v>38496.380966238736</v>
      </c>
      <c r="AJ256">
        <v>3584.656519879301</v>
      </c>
      <c r="AK256">
        <v>1193.3054022717097</v>
      </c>
      <c r="AL256">
        <v>7.6831013479281332</v>
      </c>
      <c r="AM256">
        <v>78.989568312954589</v>
      </c>
      <c r="AN256">
        <v>84.526965234629387</v>
      </c>
      <c r="AO256">
        <v>14.759625227023445</v>
      </c>
      <c r="AP256">
        <v>2408.6932335941519</v>
      </c>
      <c r="AQ256">
        <v>36436.05944529632</v>
      </c>
      <c r="AR256">
        <v>3392.8061488134799</v>
      </c>
      <c r="AS256">
        <v>1147.0571149915727</v>
      </c>
      <c r="AT256">
        <v>7.4771226670786257</v>
      </c>
      <c r="AU256">
        <v>315.66201608842493</v>
      </c>
      <c r="AV256">
        <v>337.79083529198823</v>
      </c>
      <c r="AW256">
        <v>58.983143665395005</v>
      </c>
      <c r="AX256">
        <v>1710.0950004155045</v>
      </c>
      <c r="AY256">
        <v>356.55163278108591</v>
      </c>
      <c r="AZ256">
        <v>33.224037938044098</v>
      </c>
      <c r="BA256">
        <v>815.81061550501602</v>
      </c>
      <c r="BB256">
        <v>6.1933470295813899</v>
      </c>
      <c r="BC256">
        <v>3953.0679410509219</v>
      </c>
      <c r="BD256">
        <v>29156.004590590957</v>
      </c>
      <c r="BE256">
        <v>5094.316715554608</v>
      </c>
      <c r="BF256">
        <v>1188.2765525765224</v>
      </c>
      <c r="BG256">
        <v>356.32878538197355</v>
      </c>
      <c r="BH256">
        <v>33.181654677861353</v>
      </c>
      <c r="BI256">
        <v>701.09089678831924</v>
      </c>
      <c r="BJ256">
        <v>5.4159272450526625</v>
      </c>
      <c r="BK256">
        <v>9052.4842590277622</v>
      </c>
      <c r="BL256">
        <v>29139.284624678618</v>
      </c>
      <c r="BM256">
        <v>5088.3484333211136</v>
      </c>
    </row>
    <row r="257" spans="1:65">
      <c r="A257">
        <f t="shared" si="3"/>
        <v>2251</v>
      </c>
      <c r="B257" s="1">
        <f>economy!Z297</f>
        <v>722.07950969828539</v>
      </c>
      <c r="C257" s="1">
        <f>economy!AA297</f>
        <v>346.52515272312149</v>
      </c>
      <c r="D257" s="1">
        <f>economy!AB297</f>
        <v>32.407448983523608</v>
      </c>
      <c r="E257" s="1">
        <f>temperature!G407</f>
        <v>609.67653098541223</v>
      </c>
      <c r="F257" s="8">
        <f>temperature!I407</f>
        <v>4.6606221571626856</v>
      </c>
      <c r="G257">
        <f>economy!BE297</f>
        <v>14778.447548801525</v>
      </c>
      <c r="H257">
        <f>economy!BF297</f>
        <v>28656.955832624306</v>
      </c>
      <c r="I257">
        <f>economy!BG297</f>
        <v>5026.6917459463357</v>
      </c>
      <c r="J257">
        <v>2644.9159923334205</v>
      </c>
      <c r="K257">
        <v>40212.132971325125</v>
      </c>
      <c r="L257">
        <v>3740.3433328773217</v>
      </c>
      <c r="M257">
        <v>1239.1753211332323</v>
      </c>
      <c r="N257">
        <v>7.8887839467079752</v>
      </c>
      <c r="O257">
        <v>0</v>
      </c>
      <c r="P257">
        <v>0</v>
      </c>
      <c r="Q257">
        <v>0</v>
      </c>
      <c r="R257">
        <v>2511.8850078209966</v>
      </c>
      <c r="S257">
        <v>38189.58871886893</v>
      </c>
      <c r="T257">
        <v>3552.2157865092381</v>
      </c>
      <c r="U257">
        <v>1193.3231387235742</v>
      </c>
      <c r="V257">
        <v>7.6917641423271084</v>
      </c>
      <c r="W257">
        <v>79.155480906646389</v>
      </c>
      <c r="X257">
        <v>84.800301918443864</v>
      </c>
      <c r="Y257">
        <v>14.794182858158695</v>
      </c>
      <c r="Z257">
        <v>2377.4492346435782</v>
      </c>
      <c r="AA257">
        <v>36145.686680848521</v>
      </c>
      <c r="AB257">
        <v>3362.1016394578578</v>
      </c>
      <c r="AC257">
        <v>1146.9891886540474</v>
      </c>
      <c r="AD257">
        <v>7.4850580387533849</v>
      </c>
      <c r="AE257">
        <v>316.3250441936562</v>
      </c>
      <c r="AF257">
        <v>338.88315685455217</v>
      </c>
      <c r="AG257">
        <v>59.121244578564799</v>
      </c>
      <c r="AH257">
        <v>2511.8850078212404</v>
      </c>
      <c r="AI257">
        <v>38189.588718867431</v>
      </c>
      <c r="AJ257">
        <v>3552.2157865093404</v>
      </c>
      <c r="AK257">
        <v>1193.3375453947981</v>
      </c>
      <c r="AL257">
        <v>7.6918511647126513</v>
      </c>
      <c r="AM257">
        <v>79.155480906653395</v>
      </c>
      <c r="AN257">
        <v>84.80030191844078</v>
      </c>
      <c r="AO257">
        <v>14.794182858159088</v>
      </c>
      <c r="AP257">
        <v>2377.4492346445031</v>
      </c>
      <c r="AQ257">
        <v>36145.686680844054</v>
      </c>
      <c r="AR257">
        <v>3362.1016394582784</v>
      </c>
      <c r="AS257">
        <v>1147.0826415830043</v>
      </c>
      <c r="AT257">
        <v>7.4856403038985944</v>
      </c>
      <c r="AU257">
        <v>316.32504419376909</v>
      </c>
      <c r="AV257">
        <v>338.88315685451386</v>
      </c>
      <c r="AW257">
        <v>59.121244578571549</v>
      </c>
      <c r="AX257">
        <v>1677.2920430405584</v>
      </c>
      <c r="AY257">
        <v>353.69077169816683</v>
      </c>
      <c r="AZ257">
        <v>32.919707351650921</v>
      </c>
      <c r="BA257">
        <v>814.07375897583529</v>
      </c>
      <c r="BB257">
        <v>6.1881423184074391</v>
      </c>
      <c r="BC257">
        <v>4046.6634755578921</v>
      </c>
      <c r="BD257">
        <v>29248.817936294021</v>
      </c>
      <c r="BE257">
        <v>5105.7235415029845</v>
      </c>
      <c r="BF257">
        <v>1161.5486486782959</v>
      </c>
      <c r="BG257">
        <v>353.48794220457393</v>
      </c>
      <c r="BH257">
        <v>32.881140039194911</v>
      </c>
      <c r="BI257">
        <v>699.88927015875606</v>
      </c>
      <c r="BJ257">
        <v>5.4103513715493463</v>
      </c>
      <c r="BK257">
        <v>9205.230261796778</v>
      </c>
      <c r="BL257">
        <v>29233.427705942719</v>
      </c>
      <c r="BM257">
        <v>5100.2301445491876</v>
      </c>
    </row>
    <row r="258" spans="1:65">
      <c r="A258">
        <f t="shared" si="3"/>
        <v>2252</v>
      </c>
      <c r="B258" s="1">
        <f>economy!Z298</f>
        <v>703.99521628734863</v>
      </c>
      <c r="C258" s="1">
        <f>economy!AA298</f>
        <v>343.74358176988841</v>
      </c>
      <c r="D258" s="1">
        <f>economy!AB298</f>
        <v>32.11279979807238</v>
      </c>
      <c r="E258" s="1">
        <f>temperature!G408</f>
        <v>608.80519725069848</v>
      </c>
      <c r="F258" s="8">
        <f>temperature!I408</f>
        <v>4.6554793566803232</v>
      </c>
      <c r="G258">
        <f>economy!BE298</f>
        <v>14948.78456245415</v>
      </c>
      <c r="H258">
        <f>economy!BF298</f>
        <v>28747.970747391391</v>
      </c>
      <c r="I258">
        <f>economy!BG298</f>
        <v>5038.2491817693763</v>
      </c>
      <c r="J258">
        <v>2610.5526174904544</v>
      </c>
      <c r="K258">
        <v>39890.369269290495</v>
      </c>
      <c r="L258">
        <v>3706.4062114482399</v>
      </c>
      <c r="M258">
        <v>1239.1895142972194</v>
      </c>
      <c r="N258">
        <v>7.8976053859224011</v>
      </c>
      <c r="O258">
        <v>0</v>
      </c>
      <c r="P258">
        <v>0</v>
      </c>
      <c r="Q258">
        <v>0</v>
      </c>
      <c r="R258">
        <v>2479.2500030282522</v>
      </c>
      <c r="S258">
        <v>37884.008722549712</v>
      </c>
      <c r="T258">
        <v>3519.9855959196611</v>
      </c>
      <c r="U258">
        <v>1193.3321994630119</v>
      </c>
      <c r="V258">
        <v>7.7003717506783511</v>
      </c>
      <c r="W258">
        <v>79.320080050339271</v>
      </c>
      <c r="X258">
        <v>85.071781954418242</v>
      </c>
      <c r="Y258">
        <v>14.828475067411087</v>
      </c>
      <c r="Z258">
        <v>2346.5608512480003</v>
      </c>
      <c r="AA258">
        <v>35856.461287922524</v>
      </c>
      <c r="AB258">
        <v>3331.5964046596564</v>
      </c>
      <c r="AC258">
        <v>1146.9930578433789</v>
      </c>
      <c r="AD258">
        <v>7.493437647714063</v>
      </c>
      <c r="AE258">
        <v>316.98282342519144</v>
      </c>
      <c r="AF258">
        <v>339.96805878924499</v>
      </c>
      <c r="AG258">
        <v>59.258284799696419</v>
      </c>
      <c r="AH258">
        <v>2479.2500030284727</v>
      </c>
      <c r="AI258">
        <v>37884.008722548329</v>
      </c>
      <c r="AJ258">
        <v>3519.9855959197548</v>
      </c>
      <c r="AK258">
        <v>1193.3465778087377</v>
      </c>
      <c r="AL258">
        <v>7.7004585479784016</v>
      </c>
      <c r="AM258">
        <v>79.320080050345766</v>
      </c>
      <c r="AN258">
        <v>85.071781954415371</v>
      </c>
      <c r="AO258">
        <v>14.828475067411448</v>
      </c>
      <c r="AP258">
        <v>2346.5608512488375</v>
      </c>
      <c r="AQ258">
        <v>35856.461287918471</v>
      </c>
      <c r="AR258">
        <v>3331.5964046600361</v>
      </c>
      <c r="AS258">
        <v>1147.0863251635533</v>
      </c>
      <c r="AT258">
        <v>7.4940184156585135</v>
      </c>
      <c r="AU258">
        <v>316.98282342529529</v>
      </c>
      <c r="AV258">
        <v>339.96805878920952</v>
      </c>
      <c r="AW258">
        <v>59.258284799702636</v>
      </c>
      <c r="AX258">
        <v>1644.9825405393597</v>
      </c>
      <c r="AY258">
        <v>350.84303785369457</v>
      </c>
      <c r="AZ258">
        <v>32.617690958434359</v>
      </c>
      <c r="BA258">
        <v>812.35526951200791</v>
      </c>
      <c r="BB258">
        <v>6.1828757321392658</v>
      </c>
      <c r="BC258">
        <v>4141.6928763108381</v>
      </c>
      <c r="BD258">
        <v>29341.10337282269</v>
      </c>
      <c r="BE258">
        <v>5117.079048442929</v>
      </c>
      <c r="BF258">
        <v>1135.3316957377247</v>
      </c>
      <c r="BG258">
        <v>350.65843021650801</v>
      </c>
      <c r="BH258">
        <v>32.582596632881007</v>
      </c>
      <c r="BI258">
        <v>698.69733855322056</v>
      </c>
      <c r="BJ258">
        <v>5.4047702549036121</v>
      </c>
      <c r="BK258">
        <v>9358.7969763492056</v>
      </c>
      <c r="BL258">
        <v>29326.937277986566</v>
      </c>
      <c r="BM258">
        <v>5112.0228322676912</v>
      </c>
    </row>
    <row r="259" spans="1:65">
      <c r="A259">
        <f t="shared" si="3"/>
        <v>2253</v>
      </c>
      <c r="B259" s="1">
        <f>economy!Z299</f>
        <v>685.85984602556755</v>
      </c>
      <c r="C259" s="1">
        <f>economy!AA299</f>
        <v>340.97344922791893</v>
      </c>
      <c r="D259" s="1">
        <f>economy!AB299</f>
        <v>31.820093781788394</v>
      </c>
      <c r="E259" s="1">
        <f>temperature!G409</f>
        <v>607.94032991847143</v>
      </c>
      <c r="F259" s="8">
        <f>temperature!I409</f>
        <v>4.6503442957324195</v>
      </c>
      <c r="G259">
        <f>economy!BE299</f>
        <v>15099.073395583146</v>
      </c>
      <c r="H259">
        <f>economy!BF299</f>
        <v>28838.362859590383</v>
      </c>
      <c r="I259">
        <f>economy!BG299</f>
        <v>5049.7175721241738</v>
      </c>
      <c r="J259">
        <v>2576.5817144108792</v>
      </c>
      <c r="K259">
        <v>39569.905486443036</v>
      </c>
      <c r="L259">
        <v>3672.6912311057822</v>
      </c>
      <c r="M259">
        <v>1239.1796564032154</v>
      </c>
      <c r="N259">
        <v>7.9062829704535931</v>
      </c>
      <c r="O259">
        <v>0</v>
      </c>
      <c r="P259">
        <v>0</v>
      </c>
      <c r="Q259">
        <v>0</v>
      </c>
      <c r="R259">
        <v>2446.9877298993147</v>
      </c>
      <c r="S259">
        <v>37579.663263556853</v>
      </c>
      <c r="T259">
        <v>3487.9663734162991</v>
      </c>
      <c r="U259">
        <v>1193.318446399137</v>
      </c>
      <c r="V259">
        <v>7.7088381551138578</v>
      </c>
      <c r="W259">
        <v>79.483372719966169</v>
      </c>
      <c r="X259">
        <v>85.341409265539681</v>
      </c>
      <c r="Y259">
        <v>14.862503102573603</v>
      </c>
      <c r="Z259">
        <v>2316.0252509639472</v>
      </c>
      <c r="AA259">
        <v>35568.404360038781</v>
      </c>
      <c r="AB259">
        <v>3301.2908469619374</v>
      </c>
      <c r="AC259">
        <v>1146.9753635851102</v>
      </c>
      <c r="AD259">
        <v>7.5016789113198614</v>
      </c>
      <c r="AE259">
        <v>317.63538166050625</v>
      </c>
      <c r="AF259">
        <v>341.04555677332979</v>
      </c>
      <c r="AG259">
        <v>59.39426931527619</v>
      </c>
      <c r="AH259">
        <v>2446.9877298995148</v>
      </c>
      <c r="AI259">
        <v>37579.66326355558</v>
      </c>
      <c r="AJ259">
        <v>3487.9663734163832</v>
      </c>
      <c r="AK259">
        <v>1193.3327966198785</v>
      </c>
      <c r="AL259">
        <v>7.7089247304586603</v>
      </c>
      <c r="AM259">
        <v>79.483372719972181</v>
      </c>
      <c r="AN259">
        <v>85.341409265537067</v>
      </c>
      <c r="AO259">
        <v>14.862503102573932</v>
      </c>
      <c r="AP259">
        <v>2316.0252509647071</v>
      </c>
      <c r="AQ259">
        <v>35568.404360035071</v>
      </c>
      <c r="AR259">
        <v>3301.2908469622839</v>
      </c>
      <c r="AS259">
        <v>1147.0684466206642</v>
      </c>
      <c r="AT259">
        <v>7.5022582028705864</v>
      </c>
      <c r="AU259">
        <v>317.63538166060204</v>
      </c>
      <c r="AV259">
        <v>341.04555677329716</v>
      </c>
      <c r="AW259">
        <v>59.394269315281917</v>
      </c>
      <c r="AX259">
        <v>1613.1625668896347</v>
      </c>
      <c r="AY259">
        <v>348.00846672254579</v>
      </c>
      <c r="AZ259">
        <v>32.317959937244694</v>
      </c>
      <c r="BA259">
        <v>810.65472798067742</v>
      </c>
      <c r="BB259">
        <v>6.1775513106453985</v>
      </c>
      <c r="BC259">
        <v>4238.1544597858556</v>
      </c>
      <c r="BD259">
        <v>29432.853368100106</v>
      </c>
      <c r="BE259">
        <v>5128.3804875486358</v>
      </c>
      <c r="BF259">
        <v>1109.6189560248467</v>
      </c>
      <c r="BG259">
        <v>347.84044574253278</v>
      </c>
      <c r="BH259">
        <v>32.286026369238712</v>
      </c>
      <c r="BI259">
        <v>697.51498127081391</v>
      </c>
      <c r="BJ259">
        <v>5.3991850871521923</v>
      </c>
      <c r="BK259">
        <v>9513.1539087918463</v>
      </c>
      <c r="BL259">
        <v>29419.81417513411</v>
      </c>
      <c r="BM259">
        <v>5123.7267297341969</v>
      </c>
    </row>
    <row r="260" spans="1:65">
      <c r="A260">
        <f t="shared" si="3"/>
        <v>2254</v>
      </c>
      <c r="B260" s="1">
        <f>economy!Z300</f>
        <v>669.20171134674274</v>
      </c>
      <c r="C260" s="1">
        <f>economy!AA300</f>
        <v>338.21494606650253</v>
      </c>
      <c r="D260" s="1">
        <f>economy!AB300</f>
        <v>31.529333864687676</v>
      </c>
      <c r="E260" s="1">
        <f>temperature!G410</f>
        <v>607.0818047938576</v>
      </c>
      <c r="F260" s="8">
        <f>temperature!I410</f>
        <v>4.6452174777534685</v>
      </c>
      <c r="G260">
        <f>economy!BE300</f>
        <v>15295.125791562537</v>
      </c>
      <c r="H260">
        <f>economy!BF300</f>
        <v>28928.133545636465</v>
      </c>
      <c r="I260">
        <f>economy!BG300</f>
        <v>5061.097329014744</v>
      </c>
      <c r="J260">
        <v>2543.0001216141909</v>
      </c>
      <c r="K260">
        <v>39250.764338580702</v>
      </c>
      <c r="L260">
        <v>3639.1987877081278</v>
      </c>
      <c r="M260">
        <v>1239.1460593363195</v>
      </c>
      <c r="N260">
        <v>7.9148179573712802</v>
      </c>
      <c r="O260">
        <v>0</v>
      </c>
      <c r="P260">
        <v>0</v>
      </c>
      <c r="Q260">
        <v>0</v>
      </c>
      <c r="R260">
        <v>2415.0951859662423</v>
      </c>
      <c r="S260">
        <v>37276.57391515487</v>
      </c>
      <c r="T260">
        <v>3456.1584949469138</v>
      </c>
      <c r="U260">
        <v>1193.2821754474289</v>
      </c>
      <c r="V260">
        <v>7.7171645832978166</v>
      </c>
      <c r="W260">
        <v>79.645365924277186</v>
      </c>
      <c r="X260">
        <v>85.609187952472169</v>
      </c>
      <c r="Y260">
        <v>14.896268221720895</v>
      </c>
      <c r="Z260">
        <v>2285.8395920151893</v>
      </c>
      <c r="AA260">
        <v>35281.536315863341</v>
      </c>
      <c r="AB260">
        <v>3271.1853221917877</v>
      </c>
      <c r="AC260">
        <v>1146.9363856560678</v>
      </c>
      <c r="AD260">
        <v>7.5097830257131397</v>
      </c>
      <c r="AE260">
        <v>318.28274690831415</v>
      </c>
      <c r="AF260">
        <v>342.11566719408268</v>
      </c>
      <c r="AG260">
        <v>59.529203152884222</v>
      </c>
      <c r="AH260">
        <v>2415.0951859664256</v>
      </c>
      <c r="AI260">
        <v>37276.573915153727</v>
      </c>
      <c r="AJ260">
        <v>3456.1584949469902</v>
      </c>
      <c r="AK260">
        <v>1193.2964977415006</v>
      </c>
      <c r="AL260">
        <v>7.7172509397700928</v>
      </c>
      <c r="AM260">
        <v>79.6453659242827</v>
      </c>
      <c r="AN260">
        <v>85.609187952469739</v>
      </c>
      <c r="AO260">
        <v>14.896268221721204</v>
      </c>
      <c r="AP260">
        <v>2285.8395920158782</v>
      </c>
      <c r="AQ260">
        <v>35281.536315859965</v>
      </c>
      <c r="AR260">
        <v>3271.1853221921033</v>
      </c>
      <c r="AS260">
        <v>1147.0292857165773</v>
      </c>
      <c r="AT260">
        <v>7.5103608613633721</v>
      </c>
      <c r="AU260">
        <v>318.28274690840226</v>
      </c>
      <c r="AV260">
        <v>342.11566719405266</v>
      </c>
      <c r="AW260">
        <v>59.529203152889473</v>
      </c>
      <c r="AX260">
        <v>1581.8281383470073</v>
      </c>
      <c r="AY260">
        <v>345.18710243514323</v>
      </c>
      <c r="AZ260">
        <v>32.020487931774291</v>
      </c>
      <c r="BA260">
        <v>808.97173321578646</v>
      </c>
      <c r="BB260">
        <v>6.1721729033496331</v>
      </c>
      <c r="BC260">
        <v>4336.0459114430951</v>
      </c>
      <c r="BD260">
        <v>29524.061152573853</v>
      </c>
      <c r="BE260">
        <v>5139.6253633572505</v>
      </c>
      <c r="BF260">
        <v>1084.4036821537079</v>
      </c>
      <c r="BG260">
        <v>345.03417940108551</v>
      </c>
      <c r="BH260">
        <v>31.991430884174875</v>
      </c>
      <c r="BI260">
        <v>696.342080939271</v>
      </c>
      <c r="BJ260">
        <v>5.3935970075904613</v>
      </c>
      <c r="BK260">
        <v>9668.2703383573935</v>
      </c>
      <c r="BL260">
        <v>29512.059334095688</v>
      </c>
      <c r="BM260">
        <v>5135.3420894100718</v>
      </c>
    </row>
    <row r="261" spans="1:65">
      <c r="A261">
        <f t="shared" si="3"/>
        <v>2255</v>
      </c>
      <c r="B261" s="1">
        <f>economy!Z301</f>
        <v>650.49259860988161</v>
      </c>
      <c r="C261" s="1">
        <f>economy!AA301</f>
        <v>335.46825700317851</v>
      </c>
      <c r="D261" s="1">
        <f>economy!AB301</f>
        <v>31.24052255699624</v>
      </c>
      <c r="E261" s="1">
        <f>temperature!G411</f>
        <v>606.22971798631033</v>
      </c>
      <c r="F261" s="8">
        <f>temperature!I411</f>
        <v>4.6400994241409421</v>
      </c>
      <c r="G261">
        <f>economy!BE301</f>
        <v>15380.376198565236</v>
      </c>
      <c r="H261">
        <f>economy!BF301</f>
        <v>29017.284243448641</v>
      </c>
      <c r="I261">
        <f>economy!BG301</f>
        <v>5072.3888690645754</v>
      </c>
      <c r="J261">
        <v>2509.8046684569736</v>
      </c>
      <c r="K261">
        <v>38932.967801746796</v>
      </c>
      <c r="L261">
        <v>3605.9292262934782</v>
      </c>
      <c r="M261">
        <v>1239.0890336719604</v>
      </c>
      <c r="N261">
        <v>7.9232115981374269</v>
      </c>
      <c r="O261">
        <v>0</v>
      </c>
      <c r="P261">
        <v>0</v>
      </c>
      <c r="Q261">
        <v>0</v>
      </c>
      <c r="R261">
        <v>2383.569360059048</v>
      </c>
      <c r="S261">
        <v>36974.761548060989</v>
      </c>
      <c r="T261">
        <v>3424.5622881953605</v>
      </c>
      <c r="U261">
        <v>1193.2236812831361</v>
      </c>
      <c r="V261">
        <v>7.7253522576882414</v>
      </c>
      <c r="W261">
        <v>79.80606670300493</v>
      </c>
      <c r="X261">
        <v>85.87512228936076</v>
      </c>
      <c r="Y261">
        <v>14.929771692794834</v>
      </c>
      <c r="Z261">
        <v>2256.0010243891802</v>
      </c>
      <c r="AA261">
        <v>34995.876909115228</v>
      </c>
      <c r="AB261">
        <v>3241.2801404954635</v>
      </c>
      <c r="AC261">
        <v>1146.8764026630208</v>
      </c>
      <c r="AD261">
        <v>7.5177511822520371</v>
      </c>
      <c r="AE261">
        <v>318.92494730114242</v>
      </c>
      <c r="AF261">
        <v>343.17840713205368</v>
      </c>
      <c r="AG261">
        <v>59.663091379532453</v>
      </c>
      <c r="AH261">
        <v>2383.5693600592131</v>
      </c>
      <c r="AI261">
        <v>36974.761548059942</v>
      </c>
      <c r="AJ261">
        <v>3424.5622881954323</v>
      </c>
      <c r="AK261">
        <v>1193.2379758466795</v>
      </c>
      <c r="AL261">
        <v>7.7254383983239725</v>
      </c>
      <c r="AM261">
        <v>79.806066703010003</v>
      </c>
      <c r="AN261">
        <v>85.875122289358501</v>
      </c>
      <c r="AO261">
        <v>14.929771692795116</v>
      </c>
      <c r="AP261">
        <v>2256.0010243898046</v>
      </c>
      <c r="AQ261">
        <v>34995.876909112165</v>
      </c>
      <c r="AR261">
        <v>3241.280140495749</v>
      </c>
      <c r="AS261">
        <v>1146.9691210436645</v>
      </c>
      <c r="AT261">
        <v>7.5183275821862825</v>
      </c>
      <c r="AU261">
        <v>318.92494730122343</v>
      </c>
      <c r="AV261">
        <v>343.17840713202588</v>
      </c>
      <c r="AW261">
        <v>59.663091379537299</v>
      </c>
      <c r="AX261">
        <v>1550.9752165822388</v>
      </c>
      <c r="AY261">
        <v>342.3789965185357</v>
      </c>
      <c r="AZ261">
        <v>31.725250802424235</v>
      </c>
      <c r="BA261">
        <v>807.30590105572583</v>
      </c>
      <c r="BB261">
        <v>6.1667441782740937</v>
      </c>
      <c r="BC261">
        <v>4435.3642797279608</v>
      </c>
      <c r="BD261">
        <v>29614.720662808395</v>
      </c>
      <c r="BE261">
        <v>5150.8114142506884</v>
      </c>
      <c r="BF261">
        <v>1059.6791207925919</v>
      </c>
      <c r="BG261">
        <v>342.23981612103842</v>
      </c>
      <c r="BH261">
        <v>31.6988115329011</v>
      </c>
      <c r="BI261">
        <v>695.17852334515078</v>
      </c>
      <c r="BJ261">
        <v>5.3880071050557508</v>
      </c>
      <c r="BK261">
        <v>9824.1153418232279</v>
      </c>
      <c r="BL261">
        <v>29603.673789257795</v>
      </c>
      <c r="BM261">
        <v>5146.8691815738848</v>
      </c>
    </row>
    <row r="262" spans="1:65">
      <c r="A262">
        <f t="shared" si="3"/>
        <v>2256</v>
      </c>
      <c r="B262" s="1">
        <f>economy!Z302</f>
        <v>637.9353083902796</v>
      </c>
      <c r="C262" s="1">
        <f>economy!AA302</f>
        <v>332.7335605911797</v>
      </c>
      <c r="D262" s="1">
        <f>economy!AB302</f>
        <v>30.953661957550249</v>
      </c>
      <c r="E262" s="1">
        <f>temperature!G412</f>
        <v>605.38366321435296</v>
      </c>
      <c r="F262" s="8">
        <f>temperature!I412</f>
        <v>4.6349905432029139</v>
      </c>
      <c r="G262">
        <f>economy!BE302</f>
        <v>15733.956280718781</v>
      </c>
      <c r="H262">
        <f>economy!BF302</f>
        <v>29105.816450734597</v>
      </c>
      <c r="I262">
        <f>economy!BG302</f>
        <v>5083.5926132701379</v>
      </c>
      <c r="J262">
        <v>2476.9921763202647</v>
      </c>
      <c r="K262">
        <v>38616.537123238995</v>
      </c>
      <c r="L262">
        <v>3572.8828422180154</v>
      </c>
      <c r="M262">
        <v>1239.0088886279163</v>
      </c>
      <c r="N262">
        <v>7.9314651385274049</v>
      </c>
      <c r="O262">
        <v>0</v>
      </c>
      <c r="P262">
        <v>0</v>
      </c>
      <c r="Q262">
        <v>0</v>
      </c>
      <c r="R262">
        <v>2352.4072334333373</v>
      </c>
      <c r="S262">
        <v>36674.246340900398</v>
      </c>
      <c r="T262">
        <v>3393.1780336623351</v>
      </c>
      <c r="U262">
        <v>1193.1432572956573</v>
      </c>
      <c r="V262">
        <v>7.7334023954517104</v>
      </c>
      <c r="W262">
        <v>79.965482125069826</v>
      </c>
      <c r="X262">
        <v>86.139216719679922</v>
      </c>
      <c r="Y262">
        <v>14.963014793197036</v>
      </c>
      <c r="Z262">
        <v>2226.5066909043517</v>
      </c>
      <c r="AA262">
        <v>34711.445238462169</v>
      </c>
      <c r="AB262">
        <v>3211.5755673612966</v>
      </c>
      <c r="AC262">
        <v>1146.7956919994563</v>
      </c>
      <c r="AD262">
        <v>7.5255845674186466</v>
      </c>
      <c r="AE262">
        <v>319.56201108815998</v>
      </c>
      <c r="AF262">
        <v>344.23379434447446</v>
      </c>
      <c r="AG262">
        <v>59.795939100036314</v>
      </c>
      <c r="AH262">
        <v>2352.4072334334869</v>
      </c>
      <c r="AI262">
        <v>36674.246340899437</v>
      </c>
      <c r="AJ262">
        <v>3393.1780336623997</v>
      </c>
      <c r="AK262">
        <v>1193.1575243226705</v>
      </c>
      <c r="AL262">
        <v>7.7334883232409011</v>
      </c>
      <c r="AM262">
        <v>79.965482125074459</v>
      </c>
      <c r="AN262">
        <v>86.13921671967789</v>
      </c>
      <c r="AO262">
        <v>14.963014793197296</v>
      </c>
      <c r="AP262">
        <v>2226.5066909049169</v>
      </c>
      <c r="AQ262">
        <v>34711.445238459361</v>
      </c>
      <c r="AR262">
        <v>3211.5755673615581</v>
      </c>
      <c r="AS262">
        <v>1146.8882299812014</v>
      </c>
      <c r="AT262">
        <v>7.5261595515176696</v>
      </c>
      <c r="AU262">
        <v>319.56201108823456</v>
      </c>
      <c r="AV262">
        <v>344.23379434444911</v>
      </c>
      <c r="AW262">
        <v>59.795939100040805</v>
      </c>
      <c r="AX262">
        <v>1520.5997117039146</v>
      </c>
      <c r="AY262">
        <v>339.58420675684545</v>
      </c>
      <c r="AZ262">
        <v>31.432226400498664</v>
      </c>
      <c r="BA262">
        <v>805.65686343499544</v>
      </c>
      <c r="BB262">
        <v>6.1612686306388094</v>
      </c>
      <c r="BC262">
        <v>4536.1059708003877</v>
      </c>
      <c r="BD262">
        <v>29704.826489342599</v>
      </c>
      <c r="BE262">
        <v>5161.9365944033561</v>
      </c>
      <c r="BF262">
        <v>1035.4385162802596</v>
      </c>
      <c r="BG262">
        <v>339.45753516556033</v>
      </c>
      <c r="BH262">
        <v>31.408169385000505</v>
      </c>
      <c r="BI262">
        <v>694.02419727361348</v>
      </c>
      <c r="BJ262">
        <v>5.3824164201037883</v>
      </c>
      <c r="BK262">
        <v>9980.6578178536492</v>
      </c>
      <c r="BL262">
        <v>29694.658668247437</v>
      </c>
      <c r="BM262">
        <v>5158.3082930356877</v>
      </c>
    </row>
    <row r="263" spans="1:65">
      <c r="A263">
        <f t="shared" si="3"/>
        <v>2257</v>
      </c>
      <c r="B263" s="1">
        <f>economy!Z303</f>
        <v>612.02887934990565</v>
      </c>
      <c r="C263" s="1">
        <f>economy!AA303</f>
        <v>330.01102930745992</v>
      </c>
      <c r="D263" s="1">
        <f>economy!AB303</f>
        <v>30.668753762200655</v>
      </c>
      <c r="E263" s="1">
        <f>temperature!G413</f>
        <v>604.54440786179271</v>
      </c>
      <c r="F263" s="8">
        <f>temperature!I413</f>
        <v>4.6298914387746581</v>
      </c>
      <c r="G263">
        <f>economy!BE303</f>
        <v>15423.122367579488</v>
      </c>
      <c r="H263">
        <f>economy!BF303</f>
        <v>29193.731723316316</v>
      </c>
      <c r="I263">
        <f>economy!BG303</f>
        <v>5094.7089867653958</v>
      </c>
      <c r="J263">
        <v>2444.5594597637864</v>
      </c>
      <c r="K263">
        <v>38301.492832607386</v>
      </c>
      <c r="L263">
        <v>3540.0598822796642</v>
      </c>
      <c r="M263">
        <v>1238.9059320179058</v>
      </c>
      <c r="N263">
        <v>7.9395798185544875</v>
      </c>
      <c r="O263">
        <v>0</v>
      </c>
      <c r="P263">
        <v>0</v>
      </c>
      <c r="Q263">
        <v>0</v>
      </c>
      <c r="R263">
        <v>2321.6057808664941</v>
      </c>
      <c r="S263">
        <v>36375.047790651144</v>
      </c>
      <c r="T263">
        <v>3362.0059657325978</v>
      </c>
      <c r="U263">
        <v>1193.0411955444224</v>
      </c>
      <c r="V263">
        <v>7.7413162083815115</v>
      </c>
      <c r="W263">
        <v>80.123619286820187</v>
      </c>
      <c r="X263">
        <v>86.40147585212533</v>
      </c>
      <c r="Y263">
        <v>14.99599880938802</v>
      </c>
      <c r="Z263">
        <v>2197.3537282476241</v>
      </c>
      <c r="AA263">
        <v>34428.259757406304</v>
      </c>
      <c r="AB263">
        <v>3182.0718246298029</v>
      </c>
      <c r="AC263">
        <v>1146.694529803769</v>
      </c>
      <c r="AD263">
        <v>7.5332843627306794</v>
      </c>
      <c r="AE263">
        <v>320.19396662814489</v>
      </c>
      <c r="AF263">
        <v>345.28184724884289</v>
      </c>
      <c r="AG263">
        <v>59.92775145541291</v>
      </c>
      <c r="AH263">
        <v>2321.6057808666292</v>
      </c>
      <c r="AI263">
        <v>36375.047790650293</v>
      </c>
      <c r="AJ263">
        <v>3362.0059657326556</v>
      </c>
      <c r="AK263">
        <v>1193.0554352267873</v>
      </c>
      <c r="AL263">
        <v>7.7414019262689511</v>
      </c>
      <c r="AM263">
        <v>80.123619286824493</v>
      </c>
      <c r="AN263">
        <v>86.40147585212344</v>
      </c>
      <c r="AO263">
        <v>14.995998809388258</v>
      </c>
      <c r="AP263">
        <v>2197.353728248137</v>
      </c>
      <c r="AQ263">
        <v>34428.259757403765</v>
      </c>
      <c r="AR263">
        <v>3182.0718246300421</v>
      </c>
      <c r="AS263">
        <v>1146.7868886535548</v>
      </c>
      <c r="AT263">
        <v>7.5338579505764134</v>
      </c>
      <c r="AU263">
        <v>320.19396662821362</v>
      </c>
      <c r="AV263">
        <v>345.28184724881947</v>
      </c>
      <c r="AW263">
        <v>59.927751455417031</v>
      </c>
      <c r="AX263">
        <v>1490.6974851742023</v>
      </c>
      <c r="AY263">
        <v>336.80279616069782</v>
      </c>
      <c r="AZ263">
        <v>31.141394362836735</v>
      </c>
      <c r="BA263">
        <v>804.02426752677673</v>
      </c>
      <c r="BB263">
        <v>6.1557495910399869</v>
      </c>
      <c r="BC263">
        <v>4638.2667440009182</v>
      </c>
      <c r="BD263">
        <v>29794.373828491658</v>
      </c>
      <c r="BE263">
        <v>5172.9990570911896</v>
      </c>
      <c r="BF263">
        <v>1011.675114147548</v>
      </c>
      <c r="BG263">
        <v>336.68751016241276</v>
      </c>
      <c r="BH263">
        <v>31.119505220711225</v>
      </c>
      <c r="BI263">
        <v>692.87899435724933</v>
      </c>
      <c r="BJ263">
        <v>5.3768259470835087</v>
      </c>
      <c r="BK263">
        <v>10137.866511224864</v>
      </c>
      <c r="BL263">
        <v>29785.015187749446</v>
      </c>
      <c r="BM263">
        <v>5169.6597259443561</v>
      </c>
    </row>
    <row r="264" spans="1:65">
      <c r="A264">
        <f t="shared" ref="A264:A306" si="4">1+A263</f>
        <v>2258</v>
      </c>
      <c r="B264" s="1">
        <f>economy!Z304</f>
        <v>619.87092829616188</v>
      </c>
      <c r="C264" s="1">
        <f>economy!AA304</f>
        <v>327.30082964117611</v>
      </c>
      <c r="D264" s="1">
        <f>economy!AB304</f>
        <v>30.385799272210694</v>
      </c>
      <c r="E264" s="1">
        <f>temperature!G414</f>
        <v>603.7099357047739</v>
      </c>
      <c r="F264" s="8">
        <f>temperature!I414</f>
        <v>4.624802179320036</v>
      </c>
      <c r="G264">
        <f>economy!BE304</f>
        <v>16795.84941454577</v>
      </c>
      <c r="H264">
        <f>economy!BF304</f>
        <v>29281.031673495385</v>
      </c>
      <c r="I264">
        <f>economy!BG304</f>
        <v>5105.7384185965821</v>
      </c>
      <c r="J264">
        <v>2412.5033276477207</v>
      </c>
      <c r="K264">
        <v>37987.854752634055</v>
      </c>
      <c r="L264">
        <v>3507.4605458275637</v>
      </c>
      <c r="M264">
        <v>1238.7804702067301</v>
      </c>
      <c r="N264">
        <v>7.9475568723975805</v>
      </c>
      <c r="O264">
        <v>0</v>
      </c>
      <c r="P264">
        <v>0</v>
      </c>
      <c r="Q264">
        <v>0</v>
      </c>
      <c r="R264">
        <v>2291.1619717230328</v>
      </c>
      <c r="S264">
        <v>36077.184723071514</v>
      </c>
      <c r="T264">
        <v>3331.046273728653</v>
      </c>
      <c r="U264">
        <v>1192.9177867162421</v>
      </c>
      <c r="V264">
        <v>7.7490949028191274</v>
      </c>
      <c r="W264">
        <v>80.280485310305295</v>
      </c>
      <c r="X264">
        <v>86.661904456552278</v>
      </c>
      <c r="Y264">
        <v>15.028725036492888</v>
      </c>
      <c r="Z264">
        <v>2168.5392679827469</v>
      </c>
      <c r="AA264">
        <v>34146.338284153724</v>
      </c>
      <c r="AB264">
        <v>3152.7690914909713</v>
      </c>
      <c r="AC264">
        <v>1146.5731909188457</v>
      </c>
      <c r="AD264">
        <v>7.5408517446565515</v>
      </c>
      <c r="AE264">
        <v>320.82084238258255</v>
      </c>
      <c r="AF264">
        <v>346.32258490669034</v>
      </c>
      <c r="AG264">
        <v>60.05853362130523</v>
      </c>
      <c r="AH264">
        <v>2291.1619717231556</v>
      </c>
      <c r="AI264">
        <v>36077.184723070721</v>
      </c>
      <c r="AJ264">
        <v>3331.0462737287062</v>
      </c>
      <c r="AK264">
        <v>1192.9319992437518</v>
      </c>
      <c r="AL264">
        <v>7.7491804137051279</v>
      </c>
      <c r="AM264">
        <v>80.280485310309246</v>
      </c>
      <c r="AN264">
        <v>86.661904456550573</v>
      </c>
      <c r="AO264">
        <v>15.028725036493109</v>
      </c>
      <c r="AP264">
        <v>2168.5392679832121</v>
      </c>
      <c r="AQ264">
        <v>34146.33828415141</v>
      </c>
      <c r="AR264">
        <v>3152.7690914911886</v>
      </c>
      <c r="AS264">
        <v>1146.6653718897637</v>
      </c>
      <c r="AT264">
        <v>7.5414239555369322</v>
      </c>
      <c r="AU264">
        <v>320.82084238264565</v>
      </c>
      <c r="AV264">
        <v>346.32258490666879</v>
      </c>
      <c r="AW264">
        <v>60.058533621308989</v>
      </c>
      <c r="AX264">
        <v>1461.2643526251431</v>
      </c>
      <c r="AY264">
        <v>334.0348320360909</v>
      </c>
      <c r="AZ264">
        <v>30.852735925139552</v>
      </c>
      <c r="BA264">
        <v>802.40777493350095</v>
      </c>
      <c r="BB264">
        <v>6.150190233228038</v>
      </c>
      <c r="BC264">
        <v>4741.8417080634272</v>
      </c>
      <c r="BD264">
        <v>29883.358437797418</v>
      </c>
      <c r="BE264">
        <v>5183.9971392640819</v>
      </c>
      <c r="BF264">
        <v>988.38216454440123</v>
      </c>
      <c r="BG264">
        <v>333.92990914002985</v>
      </c>
      <c r="BH264">
        <v>30.83281952830615</v>
      </c>
      <c r="BI264">
        <v>691.7428089334569</v>
      </c>
      <c r="BJ264">
        <v>5.3712366361152375</v>
      </c>
      <c r="BK264">
        <v>10295.710036904853</v>
      </c>
      <c r="BL264">
        <v>29874.74464955923</v>
      </c>
      <c r="BM264">
        <v>5180.9237966808541</v>
      </c>
    </row>
    <row r="265" spans="1:65">
      <c r="A265">
        <f t="shared" si="4"/>
        <v>2259</v>
      </c>
      <c r="B265" s="1">
        <f>economy!Z305</f>
        <v>545.59444984640675</v>
      </c>
      <c r="C265" s="1">
        <f>economy!AA305</f>
        <v>324.60312218253586</v>
      </c>
      <c r="D265" s="1">
        <f>economy!AB305</f>
        <v>30.104799402635223</v>
      </c>
      <c r="E265" s="1">
        <f>temperature!G415</f>
        <v>602.88495747397531</v>
      </c>
      <c r="F265" s="8">
        <f>temperature!I415</f>
        <v>4.6197240684461347</v>
      </c>
      <c r="G265">
        <f>economy!BE305</f>
        <v>13922.735326205933</v>
      </c>
      <c r="H265">
        <f>economy!BF305</f>
        <v>29367.71796845652</v>
      </c>
      <c r="I265">
        <f>economy!BG305</f>
        <v>5116.6813415066408</v>
      </c>
      <c r="J265">
        <v>2380.8205842225339</v>
      </c>
      <c r="K265">
        <v>37675.642010290772</v>
      </c>
      <c r="L265">
        <v>3475.0849858572624</v>
      </c>
      <c r="M265">
        <v>1238.6328080669391</v>
      </c>
      <c r="N265">
        <v>7.9553975283321074</v>
      </c>
      <c r="O265">
        <v>0</v>
      </c>
      <c r="P265">
        <v>0</v>
      </c>
      <c r="Q265">
        <v>0</v>
      </c>
      <c r="R265">
        <v>2261.0727709896023</v>
      </c>
      <c r="S265">
        <v>35780.675303106531</v>
      </c>
      <c r="T265">
        <v>3300.2991029508485</v>
      </c>
      <c r="U265">
        <v>1192.7733200841117</v>
      </c>
      <c r="V265">
        <v>7.7567396795789501</v>
      </c>
      <c r="W265">
        <v>80.436087341581285</v>
      </c>
      <c r="X265">
        <v>86.920507459961485</v>
      </c>
      <c r="Y265">
        <v>15.061194777913698</v>
      </c>
      <c r="Z265">
        <v>2140.0604375299076</v>
      </c>
      <c r="AA265">
        <v>33865.698011463865</v>
      </c>
      <c r="AB265">
        <v>3123.6675054686957</v>
      </c>
      <c r="AC265">
        <v>1146.4319488530239</v>
      </c>
      <c r="AD265">
        <v>7.5482878845337975</v>
      </c>
      <c r="AE265">
        <v>321.44266690889503</v>
      </c>
      <c r="AF265">
        <v>347.35602700754004</v>
      </c>
      <c r="AG265">
        <v>60.188290806432917</v>
      </c>
      <c r="AH265">
        <v>2261.0727709897137</v>
      </c>
      <c r="AI265">
        <v>35780.675303105825</v>
      </c>
      <c r="AJ265">
        <v>3300.2991029508971</v>
      </c>
      <c r="AK265">
        <v>1192.7875056444971</v>
      </c>
      <c r="AL265">
        <v>7.7568249863200807</v>
      </c>
      <c r="AM265">
        <v>80.436087341584908</v>
      </c>
      <c r="AN265">
        <v>86.920507459959893</v>
      </c>
      <c r="AO265">
        <v>15.061194777913899</v>
      </c>
      <c r="AP265">
        <v>2140.0604375303283</v>
      </c>
      <c r="AQ265">
        <v>33865.698011461755</v>
      </c>
      <c r="AR265">
        <v>3123.6675054688908</v>
      </c>
      <c r="AS265">
        <v>1146.5239531844954</v>
      </c>
      <c r="AT265">
        <v>7.5488587374475147</v>
      </c>
      <c r="AU265">
        <v>321.44266690895319</v>
      </c>
      <c r="AV265">
        <v>347.3560270075202</v>
      </c>
      <c r="AW265">
        <v>60.188290806436406</v>
      </c>
      <c r="AX265">
        <v>1432.2960865820244</v>
      </c>
      <c r="AY265">
        <v>331.28038514398816</v>
      </c>
      <c r="AZ265">
        <v>30.566233752389781</v>
      </c>
      <c r="BA265">
        <v>800.80706092268031</v>
      </c>
      <c r="BB265">
        <v>6.1445935815053758</v>
      </c>
      <c r="BC265">
        <v>4846.8253180806478</v>
      </c>
      <c r="BD265">
        <v>29971.776594851715</v>
      </c>
      <c r="BE265">
        <v>5194.9293472899344</v>
      </c>
      <c r="BF265">
        <v>965.5529255716267</v>
      </c>
      <c r="BG265">
        <v>331.18489456882287</v>
      </c>
      <c r="BH265">
        <v>30.548112502459176</v>
      </c>
      <c r="BI265">
        <v>690.61553790989183</v>
      </c>
      <c r="BJ265">
        <v>5.3656493949769848</v>
      </c>
      <c r="BK265">
        <v>10454.156903946794</v>
      </c>
      <c r="BL265">
        <v>29963.84843685331</v>
      </c>
      <c r="BM265">
        <v>5192.1008348307669</v>
      </c>
    </row>
    <row r="266" spans="1:65">
      <c r="A266">
        <f t="shared" si="4"/>
        <v>2260</v>
      </c>
      <c r="B266" s="1">
        <f>economy!Z306</f>
        <v>679.21063233365931</v>
      </c>
      <c r="C266" s="1">
        <f>economy!AA306</f>
        <v>321.91806171191985</v>
      </c>
      <c r="D266" s="1">
        <f>economy!AB306</f>
        <v>29.82575469067233</v>
      </c>
      <c r="E266" s="1">
        <f>temperature!G416</f>
        <v>602.05764449900312</v>
      </c>
      <c r="F266" s="8">
        <f>temperature!I416</f>
        <v>4.6146552881217868</v>
      </c>
      <c r="G266">
        <f>economy!BE306</f>
        <v>22632.347140765782</v>
      </c>
      <c r="H266">
        <f>economy!BF306</f>
        <v>29453.792328706364</v>
      </c>
      <c r="I266">
        <f>economy!BG306</f>
        <v>5127.5381917286104</v>
      </c>
      <c r="J266">
        <v>2349.5080301874082</v>
      </c>
      <c r="K266">
        <v>37364.873047669716</v>
      </c>
      <c r="L266">
        <v>3442.9333100915687</v>
      </c>
      <c r="M266">
        <v>1238.4632489370051</v>
      </c>
      <c r="N266">
        <v>7.9631030086639587</v>
      </c>
      <c r="O266">
        <v>0</v>
      </c>
      <c r="P266">
        <v>0</v>
      </c>
      <c r="Q266">
        <v>0</v>
      </c>
      <c r="R266">
        <v>2231.3351402801904</v>
      </c>
      <c r="S266">
        <v>35485.537045268989</v>
      </c>
      <c r="T266">
        <v>3269.7645557038763</v>
      </c>
      <c r="U266">
        <v>1192.6080834674392</v>
      </c>
      <c r="V266">
        <v>7.7642517338761596</v>
      </c>
      <c r="W266">
        <v>80.590432549050021</v>
      </c>
      <c r="X266">
        <v>87.177289942529299</v>
      </c>
      <c r="Y266">
        <v>15.093409344948054</v>
      </c>
      <c r="Z266">
        <v>2111.9143611171312</v>
      </c>
      <c r="AA266">
        <v>33586.355516474905</v>
      </c>
      <c r="AB266">
        <v>3094.7671633923283</v>
      </c>
      <c r="AC266">
        <v>1146.2710757423997</v>
      </c>
      <c r="AD266">
        <v>7.555593948490726</v>
      </c>
      <c r="AE266">
        <v>322.05946885380462</v>
      </c>
      <c r="AF266">
        <v>348.38219385304433</v>
      </c>
      <c r="AG266">
        <v>60.317028251068287</v>
      </c>
      <c r="AH266">
        <v>2231.3351402802909</v>
      </c>
      <c r="AI266">
        <v>35485.537045268335</v>
      </c>
      <c r="AJ266">
        <v>3269.7645557039195</v>
      </c>
      <c r="AK266">
        <v>1192.6222422463952</v>
      </c>
      <c r="AL266">
        <v>7.7643368392859635</v>
      </c>
      <c r="AM266">
        <v>80.590432549053347</v>
      </c>
      <c r="AN266">
        <v>87.177289942527821</v>
      </c>
      <c r="AO266">
        <v>15.093409344948242</v>
      </c>
      <c r="AP266">
        <v>2111.9143611175127</v>
      </c>
      <c r="AQ266">
        <v>33586.355516472991</v>
      </c>
      <c r="AR266">
        <v>3094.7671633925079</v>
      </c>
      <c r="AS266">
        <v>1146.3629046603537</v>
      </c>
      <c r="AT266">
        <v>7.5561634621519023</v>
      </c>
      <c r="AU266">
        <v>322.05946885385794</v>
      </c>
      <c r="AV266">
        <v>348.38219385302619</v>
      </c>
      <c r="AW266">
        <v>60.31702825107147</v>
      </c>
      <c r="AX266">
        <v>1403.7884191001144</v>
      </c>
      <c r="AY266">
        <v>328.53952894265154</v>
      </c>
      <c r="AZ266">
        <v>30.2818717848902</v>
      </c>
      <c r="BA266">
        <v>799.22181370543069</v>
      </c>
      <c r="BB266">
        <v>6.1389625177629616</v>
      </c>
      <c r="BC266">
        <v>4953.211373228748</v>
      </c>
      <c r="BD266">
        <v>30059.62505923615</v>
      </c>
      <c r="BE266">
        <v>5205.7943437844688</v>
      </c>
      <c r="BF266">
        <v>943.18066651769277</v>
      </c>
      <c r="BG266">
        <v>328.45262340717437</v>
      </c>
      <c r="BH266">
        <v>30.265384043497694</v>
      </c>
      <c r="BI266">
        <v>689.49708063753906</v>
      </c>
      <c r="BJ266">
        <v>5.3600650909033565</v>
      </c>
      <c r="BK266">
        <v>10613.175539173322</v>
      </c>
      <c r="BL266">
        <v>30052.328010661444</v>
      </c>
      <c r="BM266">
        <v>5203.1911822299344</v>
      </c>
    </row>
    <row r="267" spans="1:65">
      <c r="A267">
        <f t="shared" si="4"/>
        <v>2261</v>
      </c>
      <c r="B267" s="1">
        <f>economy!Z307</f>
        <v>281.78253497183908</v>
      </c>
      <c r="C267" s="1">
        <f>economy!AA307</f>
        <v>319.24579728917752</v>
      </c>
      <c r="D267" s="1">
        <f>economy!AB307</f>
        <v>29.548665303977632</v>
      </c>
      <c r="E267" s="1">
        <f>temperature!G417</f>
        <v>601.25756126592114</v>
      </c>
      <c r="F267" s="8">
        <f>temperature!I417</f>
        <v>4.6096018180075342</v>
      </c>
      <c r="G267">
        <f>economy!BE307</f>
        <v>4309.4362003527176</v>
      </c>
      <c r="H267">
        <f>economy!BF307</f>
        <v>29539.256526547641</v>
      </c>
      <c r="I267">
        <f>economy!BG307</f>
        <v>5138.3094087875988</v>
      </c>
      <c r="J267">
        <v>2318.5624637178753</v>
      </c>
      <c r="K267">
        <v>37055.565632881444</v>
      </c>
      <c r="L267">
        <v>3411.0055820470202</v>
      </c>
      <c r="M267">
        <v>1238.2720945809708</v>
      </c>
      <c r="N267">
        <v>7.9706745296664314</v>
      </c>
      <c r="O267">
        <v>0</v>
      </c>
      <c r="P267">
        <v>0</v>
      </c>
      <c r="Q267">
        <v>0</v>
      </c>
      <c r="R267">
        <v>2201.9460388120642</v>
      </c>
      <c r="S267">
        <v>35191.786823989125</v>
      </c>
      <c r="T267">
        <v>3239.4426923095912</v>
      </c>
      <c r="U267">
        <v>1192.4223631936807</v>
      </c>
      <c r="V267">
        <v>7.7716322552576784</v>
      </c>
      <c r="W267">
        <v>80.743528121830522</v>
      </c>
      <c r="X267">
        <v>87.432257133687273</v>
      </c>
      <c r="Y267">
        <v>15.125370056414505</v>
      </c>
      <c r="Z267">
        <v>2084.0981607040017</v>
      </c>
      <c r="AA267">
        <v>33308.326770499742</v>
      </c>
      <c r="AB267">
        <v>3066.0681223553106</v>
      </c>
      <c r="AC267">
        <v>1146.0908423144722</v>
      </c>
      <c r="AD267">
        <v>7.5627710973712405</v>
      </c>
      <c r="AE267">
        <v>322.67127694682341</v>
      </c>
      <c r="AF267">
        <v>349.40110634131571</v>
      </c>
      <c r="AG267">
        <v>60.444751225539143</v>
      </c>
      <c r="AH267">
        <v>2201.9460388121552</v>
      </c>
      <c r="AI267">
        <v>35191.786823988536</v>
      </c>
      <c r="AJ267">
        <v>3239.4426923096316</v>
      </c>
      <c r="AK267">
        <v>1192.4364953748927</v>
      </c>
      <c r="AL267">
        <v>7.7717171621073797</v>
      </c>
      <c r="AM267">
        <v>80.743528121833592</v>
      </c>
      <c r="AN267">
        <v>87.432257133685937</v>
      </c>
      <c r="AO267">
        <v>15.125370056414672</v>
      </c>
      <c r="AP267">
        <v>2084.0981607043468</v>
      </c>
      <c r="AQ267">
        <v>33308.32677049801</v>
      </c>
      <c r="AR267">
        <v>3066.0681223554725</v>
      </c>
      <c r="AS267">
        <v>1146.182497031516</v>
      </c>
      <c r="AT267">
        <v>7.5633392902140297</v>
      </c>
      <c r="AU267">
        <v>322.67127694687258</v>
      </c>
      <c r="AV267">
        <v>349.40110634129888</v>
      </c>
      <c r="AW267">
        <v>60.444751225542063</v>
      </c>
      <c r="AX267">
        <v>1375.7370443204218</v>
      </c>
      <c r="AY267">
        <v>325.81233890539437</v>
      </c>
      <c r="AZ267">
        <v>29.999635098567538</v>
      </c>
      <c r="BA267">
        <v>797.65173375526535</v>
      </c>
      <c r="BB267">
        <v>6.1332997881736491</v>
      </c>
      <c r="BC267">
        <v>5060.9930152547804</v>
      </c>
      <c r="BD267">
        <v>30146.901037342584</v>
      </c>
      <c r="BE267">
        <v>5216.5909354469923</v>
      </c>
      <c r="BF267">
        <v>921.25867099984748</v>
      </c>
      <c r="BG267">
        <v>325.73324715163676</v>
      </c>
      <c r="BH267">
        <v>29.984633757450037</v>
      </c>
      <c r="BI267">
        <v>688.38733879098254</v>
      </c>
      <c r="BJ267">
        <v>5.3544845523013587</v>
      </c>
      <c r="BK267">
        <v>10772.734310608455</v>
      </c>
      <c r="BL267">
        <v>30140.184906526589</v>
      </c>
      <c r="BM267">
        <v>5214.1951920777492</v>
      </c>
    </row>
    <row r="268" spans="1:65">
      <c r="A268">
        <f t="shared" si="4"/>
        <v>2262</v>
      </c>
      <c r="B268" s="1">
        <f>economy!Z308</f>
        <v>1268.7199246668497</v>
      </c>
      <c r="C268" s="1">
        <f>economy!AA308</f>
        <v>316.58647234303038</v>
      </c>
      <c r="D268" s="1">
        <f>economy!AB308</f>
        <v>29.273531048934501</v>
      </c>
      <c r="E268" s="1">
        <f>temperature!G418</f>
        <v>600.40883561591636</v>
      </c>
      <c r="F268" s="8">
        <f>temperature!I418</f>
        <v>4.6045495884233523</v>
      </c>
      <c r="G268">
        <f>economy!BE308</f>
        <v>30451.339086872635</v>
      </c>
      <c r="H268">
        <f>economy!BF308</f>
        <v>29624.112384585977</v>
      </c>
      <c r="I268">
        <f>economy!BG308</f>
        <v>5148.9954353106223</v>
      </c>
      <c r="J268">
        <v>2287.9806814631811</v>
      </c>
      <c r="K268">
        <v>36747.736870917273</v>
      </c>
      <c r="L268">
        <v>3379.3018220860558</v>
      </c>
      <c r="M268">
        <v>1238.0596451495553</v>
      </c>
      <c r="N268">
        <v>7.9781133015200734</v>
      </c>
      <c r="O268">
        <v>0</v>
      </c>
      <c r="P268">
        <v>0</v>
      </c>
      <c r="Q268">
        <v>0</v>
      </c>
      <c r="R268">
        <v>2172.9024243529702</v>
      </c>
      <c r="S268">
        <v>34899.440883930845</v>
      </c>
      <c r="T268">
        <v>3209.3335321062659</v>
      </c>
      <c r="U268">
        <v>1192.2164440613583</v>
      </c>
      <c r="V268">
        <v>7.7788824275361179</v>
      </c>
      <c r="W268">
        <v>80.895381268161941</v>
      </c>
      <c r="X268">
        <v>87.685414408247084</v>
      </c>
      <c r="Y268">
        <v>15.157078238284116</v>
      </c>
      <c r="Z268">
        <v>2056.6089568781545</v>
      </c>
      <c r="AA268">
        <v>33031.627148789856</v>
      </c>
      <c r="AB268">
        <v>3037.5704006609276</v>
      </c>
      <c r="AC268">
        <v>1145.8915178530904</v>
      </c>
      <c r="AD268">
        <v>7.5698204866627412</v>
      </c>
      <c r="AE268">
        <v>323.27811999387313</v>
      </c>
      <c r="AF268">
        <v>350.41278595144206</v>
      </c>
      <c r="AG268">
        <v>60.57146502875662</v>
      </c>
      <c r="AH268">
        <v>2172.9024243530525</v>
      </c>
      <c r="AI268">
        <v>34899.440883930307</v>
      </c>
      <c r="AJ268">
        <v>3209.3335321063014</v>
      </c>
      <c r="AK268">
        <v>1192.2305498265282</v>
      </c>
      <c r="AL268">
        <v>7.7789671385553181</v>
      </c>
      <c r="AM268">
        <v>80.895381268164741</v>
      </c>
      <c r="AN268">
        <v>87.685414408245833</v>
      </c>
      <c r="AO268">
        <v>15.157078238284271</v>
      </c>
      <c r="AP268">
        <v>2056.6089568784678</v>
      </c>
      <c r="AQ268">
        <v>33031.62714878827</v>
      </c>
      <c r="AR268">
        <v>3037.5704006610745</v>
      </c>
      <c r="AS268">
        <v>1145.9829995686837</v>
      </c>
      <c r="AT268">
        <v>7.5703873768458569</v>
      </c>
      <c r="AU268">
        <v>323.27811999391838</v>
      </c>
      <c r="AV268">
        <v>350.4127859514266</v>
      </c>
      <c r="AW268">
        <v>60.571465028759313</v>
      </c>
      <c r="AX268">
        <v>1348.1376209497519</v>
      </c>
      <c r="AY268">
        <v>323.09889190708708</v>
      </c>
      <c r="AZ268">
        <v>29.719509778300754</v>
      </c>
      <c r="BA268">
        <v>796.09653316487788</v>
      </c>
      <c r="BB268">
        <v>6.1276080095594523</v>
      </c>
      <c r="BC268">
        <v>5170.1627277302123</v>
      </c>
      <c r="BD268">
        <v>30233.602149853828</v>
      </c>
      <c r="BE268">
        <v>5227.3180618272127</v>
      </c>
      <c r="BF268">
        <v>899.78024001024085</v>
      </c>
      <c r="BG268">
        <v>323.02691189090359</v>
      </c>
      <c r="BH268">
        <v>29.705860956806102</v>
      </c>
      <c r="BI268">
        <v>687.28621625546964</v>
      </c>
      <c r="BJ268">
        <v>5.3489085703871622</v>
      </c>
      <c r="BK268">
        <v>10932.801550643195</v>
      </c>
      <c r="BL268">
        <v>30227.420731338356</v>
      </c>
      <c r="BM268">
        <v>5225.1132281127111</v>
      </c>
    </row>
    <row r="269" spans="1:65">
      <c r="A269">
        <f t="shared" si="4"/>
        <v>2263</v>
      </c>
      <c r="B269" s="1">
        <f>economy!Z309</f>
        <v>21.671762318364472</v>
      </c>
      <c r="C269" s="1">
        <f>economy!AA309</f>
        <v>313.94022476049633</v>
      </c>
      <c r="D269" s="1">
        <f>economy!AB309</f>
        <v>29.000351378871596</v>
      </c>
      <c r="E269" s="1">
        <f>temperature!G419</f>
        <v>599.70884110748489</v>
      </c>
      <c r="F269" s="8">
        <f>temperature!I419</f>
        <v>4.5995367389667043</v>
      </c>
      <c r="G269">
        <f>economy!BE309</f>
        <v>27952.273615054812</v>
      </c>
      <c r="H269">
        <f>economy!BF309</f>
        <v>29708.361774268888</v>
      </c>
      <c r="I269">
        <f>economy!BG309</f>
        <v>5159.5967168440038</v>
      </c>
      <c r="J269">
        <v>2257.7594795139225</v>
      </c>
      <c r="K269">
        <v>36441.403214470411</v>
      </c>
      <c r="L269">
        <v>3347.8220084547474</v>
      </c>
      <c r="M269">
        <v>1237.8261991426921</v>
      </c>
      <c r="N269">
        <v>7.9854205282553563</v>
      </c>
      <c r="O269">
        <v>0</v>
      </c>
      <c r="P269">
        <v>0</v>
      </c>
      <c r="Q269">
        <v>0</v>
      </c>
      <c r="R269">
        <v>2144.20125414011</v>
      </c>
      <c r="S269">
        <v>34608.514850268424</v>
      </c>
      <c r="T269">
        <v>3179.4370544341245</v>
      </c>
      <c r="U269">
        <v>1191.9906093044394</v>
      </c>
      <c r="V269">
        <v>7.7860034287266462</v>
      </c>
      <c r="W269">
        <v>81.04599921383884</v>
      </c>
      <c r="X269">
        <v>87.936767282573911</v>
      </c>
      <c r="Y269">
        <v>15.188535223318741</v>
      </c>
      <c r="Z269">
        <v>2029.4438697250778</v>
      </c>
      <c r="AA269">
        <v>32756.271440262142</v>
      </c>
      <c r="AB269">
        <v>3009.2739787551163</v>
      </c>
      <c r="AC269">
        <v>1145.6733701646949</v>
      </c>
      <c r="AD269">
        <v>7.5767432664270293</v>
      </c>
      <c r="AE269">
        <v>323.88002687103148</v>
      </c>
      <c r="AF269">
        <v>351.41725472819496</v>
      </c>
      <c r="AG269">
        <v>60.697174986769475</v>
      </c>
      <c r="AH269">
        <v>2144.2012541401841</v>
      </c>
      <c r="AI269">
        <v>34608.514850267929</v>
      </c>
      <c r="AJ269">
        <v>3179.4370544341568</v>
      </c>
      <c r="AK269">
        <v>1192.00468883331</v>
      </c>
      <c r="AL269">
        <v>7.7860879466040043</v>
      </c>
      <c r="AM269">
        <v>81.045999213841441</v>
      </c>
      <c r="AN269">
        <v>87.936767282572774</v>
      </c>
      <c r="AO269">
        <v>15.188535223318882</v>
      </c>
      <c r="AP269">
        <v>2029.4438697253618</v>
      </c>
      <c r="AQ269">
        <v>32756.271440260694</v>
      </c>
      <c r="AR269">
        <v>3009.2739787552505</v>
      </c>
      <c r="AS269">
        <v>1145.7646800653156</v>
      </c>
      <c r="AT269">
        <v>7.5773088718381985</v>
      </c>
      <c r="AU269">
        <v>323.88002687107303</v>
      </c>
      <c r="AV269">
        <v>351.41725472818081</v>
      </c>
      <c r="AW269">
        <v>60.697174986771977</v>
      </c>
      <c r="AX269">
        <v>1320.985774669809</v>
      </c>
      <c r="AY269">
        <v>320.39926567329582</v>
      </c>
      <c r="AZ269">
        <v>29.441482803133631</v>
      </c>
      <c r="BA269">
        <v>794.55593503876594</v>
      </c>
      <c r="BB269">
        <v>6.12188967544901</v>
      </c>
      <c r="BC269">
        <v>5280.7123360712021</v>
      </c>
      <c r="BD269">
        <v>30319.72640168167</v>
      </c>
      <c r="BE269">
        <v>5237.974784953828</v>
      </c>
      <c r="BF269">
        <v>878.73869486611943</v>
      </c>
      <c r="BG269">
        <v>320.3337583631394</v>
      </c>
      <c r="BH269">
        <v>29.429064661914456</v>
      </c>
      <c r="BI269">
        <v>686.19361902039509</v>
      </c>
      <c r="BJ269">
        <v>5.3433379007476915</v>
      </c>
      <c r="BK269">
        <v>11093.345578884888</v>
      </c>
      <c r="BL269">
        <v>30314.037160328211</v>
      </c>
      <c r="BM269">
        <v>5235.9456638456668</v>
      </c>
    </row>
    <row r="270" spans="1:65">
      <c r="A270">
        <f t="shared" si="4"/>
        <v>2264</v>
      </c>
      <c r="B270" s="1">
        <f>economy!Z310</f>
        <v>19.593602340904162</v>
      </c>
      <c r="C270" s="1">
        <f>economy!AA310</f>
        <v>311.30718697626776</v>
      </c>
      <c r="D270" s="1">
        <f>economy!AB310</f>
        <v>28.729125402222301</v>
      </c>
      <c r="E270" s="1">
        <f>temperature!G420</f>
        <v>598.83539838113984</v>
      </c>
      <c r="F270" s="8">
        <f>temperature!I420</f>
        <v>4.5945156547909143</v>
      </c>
      <c r="G270">
        <f>economy!BE310</f>
        <v>27973.122977358376</v>
      </c>
      <c r="H270">
        <f>economy!BF310</f>
        <v>29792.006614455498</v>
      </c>
      <c r="I270">
        <f>economy!BG310</f>
        <v>5170.1137016777611</v>
      </c>
      <c r="J270">
        <v>2227.8956543405502</v>
      </c>
      <c r="K270">
        <v>36136.580474712442</v>
      </c>
      <c r="L270">
        <v>3316.5660783062494</v>
      </c>
      <c r="M270">
        <v>1237.5720533734752</v>
      </c>
      <c r="N270">
        <v>7.9925974076981037</v>
      </c>
      <c r="O270">
        <v>0</v>
      </c>
      <c r="P270">
        <v>0</v>
      </c>
      <c r="Q270">
        <v>0</v>
      </c>
      <c r="R270">
        <v>2115.8394857714256</v>
      </c>
      <c r="S270">
        <v>34319.023738921052</v>
      </c>
      <c r="T270">
        <v>3149.753199607318</v>
      </c>
      <c r="U270">
        <v>1191.7451405580532</v>
      </c>
      <c r="V270">
        <v>7.7929964309866966</v>
      </c>
      <c r="W270">
        <v>81.195389200677738</v>
      </c>
      <c r="X270">
        <v>88.186321410807622</v>
      </c>
      <c r="Y270">
        <v>15.219742350715288</v>
      </c>
      <c r="Z270">
        <v>2002.6000196716975</v>
      </c>
      <c r="AA270">
        <v>32482.273857185683</v>
      </c>
      <c r="AB270">
        <v>2981.178800146406</v>
      </c>
      <c r="AC270">
        <v>1145.4366655458225</v>
      </c>
      <c r="AD270">
        <v>7.5835405812341428</v>
      </c>
      <c r="AE270">
        <v>324.47702651840297</v>
      </c>
      <c r="AF270">
        <v>352.41453526692715</v>
      </c>
      <c r="AG270">
        <v>60.821886451342586</v>
      </c>
      <c r="AH270">
        <v>2115.8394857714939</v>
      </c>
      <c r="AI270">
        <v>34319.023738920616</v>
      </c>
      <c r="AJ270">
        <v>3149.7531996073476</v>
      </c>
      <c r="AK270">
        <v>1191.7591940284342</v>
      </c>
      <c r="AL270">
        <v>7.7930807583706025</v>
      </c>
      <c r="AM270">
        <v>81.195389200680168</v>
      </c>
      <c r="AN270">
        <v>88.186321410806613</v>
      </c>
      <c r="AO270">
        <v>15.219742350715425</v>
      </c>
      <c r="AP270">
        <v>2002.6000196719544</v>
      </c>
      <c r="AQ270">
        <v>32482.273857184373</v>
      </c>
      <c r="AR270">
        <v>2981.1788001465293</v>
      </c>
      <c r="AS270">
        <v>1145.5278048051355</v>
      </c>
      <c r="AT270">
        <v>7.5841049194944823</v>
      </c>
      <c r="AU270">
        <v>324.47702651844111</v>
      </c>
      <c r="AV270">
        <v>352.41453526691402</v>
      </c>
      <c r="AW270">
        <v>60.821886451344881</v>
      </c>
      <c r="AX270">
        <v>1294.2771004798283</v>
      </c>
      <c r="AY270">
        <v>317.71353828647398</v>
      </c>
      <c r="AZ270">
        <v>29.165541942329021</v>
      </c>
      <c r="BA270">
        <v>793.02967291966775</v>
      </c>
      <c r="BB270">
        <v>6.1161471618406873</v>
      </c>
      <c r="BC270">
        <v>5392.6330083261837</v>
      </c>
      <c r="BD270">
        <v>30405.27215417397</v>
      </c>
      <c r="BE270">
        <v>5248.5602797600814</v>
      </c>
      <c r="BF270">
        <v>858.12738006544089</v>
      </c>
      <c r="BG270">
        <v>317.6539220163063</v>
      </c>
      <c r="BH270">
        <v>29.154243602948661</v>
      </c>
      <c r="BI270">
        <v>685.10945507884276</v>
      </c>
      <c r="BJ270">
        <v>5.3377732648307123</v>
      </c>
      <c r="BK270">
        <v>11254.334724691822</v>
      </c>
      <c r="BL270">
        <v>30400.03593421492</v>
      </c>
      <c r="BM270">
        <v>5246.6928818461265</v>
      </c>
    </row>
    <row r="271" spans="1:65">
      <c r="A271">
        <f t="shared" si="4"/>
        <v>2265</v>
      </c>
      <c r="B271" s="1">
        <f>economy!Z311</f>
        <v>19.312896924129202</v>
      </c>
      <c r="C271" s="1">
        <f>economy!AA311</f>
        <v>308.68748606197914</v>
      </c>
      <c r="D271" s="1">
        <f>economy!AB311</f>
        <v>28.459851890619273</v>
      </c>
      <c r="E271" s="1">
        <f>temperature!G421</f>
        <v>597.97489498665345</v>
      </c>
      <c r="F271" s="8">
        <f>temperature!I421</f>
        <v>4.5894891506868625</v>
      </c>
      <c r="G271">
        <f>economy!BE311</f>
        <v>27995.835021683688</v>
      </c>
      <c r="H271">
        <f>economy!BF311</f>
        <v>29875.048870015402</v>
      </c>
      <c r="I271">
        <f>economy!BG311</f>
        <v>5180.5468406766968</v>
      </c>
      <c r="J271">
        <v>2198.3860037032305</v>
      </c>
      <c r="K271">
        <v>35833.283832021058</v>
      </c>
      <c r="L271">
        <v>3285.5339287097881</v>
      </c>
      <c r="M271">
        <v>1237.2975029334905</v>
      </c>
      <c r="N271">
        <v>7.9996451314176005</v>
      </c>
      <c r="O271">
        <v>0</v>
      </c>
      <c r="P271">
        <v>0</v>
      </c>
      <c r="Q271">
        <v>0</v>
      </c>
      <c r="R271">
        <v>2087.8140780697117</v>
      </c>
      <c r="S271">
        <v>34030.981966741063</v>
      </c>
      <c r="T271">
        <v>3120.2818698721753</v>
      </c>
      <c r="U271">
        <v>1191.480317825522</v>
      </c>
      <c r="V271">
        <v>7.7998626005584413</v>
      </c>
      <c r="W271">
        <v>81.343558485014725</v>
      </c>
      <c r="X271">
        <v>88.434082581130454</v>
      </c>
      <c r="Y271">
        <v>15.250700965756652</v>
      </c>
      <c r="Z271">
        <v>1976.0745283042297</v>
      </c>
      <c r="AA271">
        <v>32209.648044824629</v>
      </c>
      <c r="AB271">
        <v>2953.2847723128889</v>
      </c>
      <c r="AC271">
        <v>1145.1816687518597</v>
      </c>
      <c r="AD271">
        <v>7.5902135700990403</v>
      </c>
      <c r="AE271">
        <v>325.06914793411636</v>
      </c>
      <c r="AF271">
        <v>353.40465069865837</v>
      </c>
      <c r="AG271">
        <v>60.945604798561909</v>
      </c>
      <c r="AH271">
        <v>2087.8140780697745</v>
      </c>
      <c r="AI271">
        <v>34030.98196674067</v>
      </c>
      <c r="AJ271">
        <v>3120.2818698722026</v>
      </c>
      <c r="AK271">
        <v>1191.4943454133154</v>
      </c>
      <c r="AL271">
        <v>7.7999467400576776</v>
      </c>
      <c r="AM271">
        <v>81.343558485016914</v>
      </c>
      <c r="AN271">
        <v>88.43408258112953</v>
      </c>
      <c r="AO271">
        <v>15.250700965756767</v>
      </c>
      <c r="AP271">
        <v>1976.0745283044621</v>
      </c>
      <c r="AQ271">
        <v>32209.648044823429</v>
      </c>
      <c r="AR271">
        <v>2953.2847723130003</v>
      </c>
      <c r="AS271">
        <v>1145.2726385308788</v>
      </c>
      <c r="AT271">
        <v>7.5907766585673677</v>
      </c>
      <c r="AU271">
        <v>325.0691479341516</v>
      </c>
      <c r="AV271">
        <v>353.40465069864632</v>
      </c>
      <c r="AW271">
        <v>60.945604798563991</v>
      </c>
      <c r="AX271">
        <v>1268.007164976691</v>
      </c>
      <c r="AY271">
        <v>315.04178774410497</v>
      </c>
      <c r="AZ271">
        <v>28.891675661308156</v>
      </c>
      <c r="BA271">
        <v>791.51749024690412</v>
      </c>
      <c r="BB271">
        <v>6.1103827326859976</v>
      </c>
      <c r="BC271">
        <v>5505.9152567289821</v>
      </c>
      <c r="BD271">
        <v>30490.238099416467</v>
      </c>
      <c r="BE271">
        <v>5259.0738252463443</v>
      </c>
      <c r="BF271">
        <v>837.93966604643413</v>
      </c>
      <c r="BG271">
        <v>314.98753307114708</v>
      </c>
      <c r="BH271">
        <v>28.88139622237923</v>
      </c>
      <c r="BI271">
        <v>684.03363433284949</v>
      </c>
      <c r="BJ271">
        <v>5.33221535136689</v>
      </c>
      <c r="BK271">
        <v>11415.737349328134</v>
      </c>
      <c r="BL271">
        <v>30485.418856488945</v>
      </c>
      <c r="BM271">
        <v>5257.3552730778056</v>
      </c>
    </row>
    <row r="272" spans="1:65">
      <c r="A272">
        <f t="shared" si="4"/>
        <v>2266</v>
      </c>
      <c r="B272" s="1">
        <f>economy!Z312</f>
        <v>19.037469068893277</v>
      </c>
      <c r="C272" s="1">
        <f>economy!AA312</f>
        <v>306.08124381529416</v>
      </c>
      <c r="D272" s="1">
        <f>economy!AB312</f>
        <v>28.192529286919687</v>
      </c>
      <c r="E272" s="1">
        <f>temperature!G422</f>
        <v>597.12572010737927</v>
      </c>
      <c r="F272" s="8">
        <f>temperature!I422</f>
        <v>4.5844595405216877</v>
      </c>
      <c r="G272">
        <f>economy!BE312</f>
        <v>28020.243289609989</v>
      </c>
      <c r="H272">
        <f>economy!BF312</f>
        <v>29957.490550456536</v>
      </c>
      <c r="I272">
        <f>economy!BG312</f>
        <v>5190.8965871177243</v>
      </c>
      <c r="J272">
        <v>2169.2273275336406</v>
      </c>
      <c r="K272">
        <v>35531.527846654877</v>
      </c>
      <c r="L272">
        <v>3254.7254176454212</v>
      </c>
      <c r="M272">
        <v>1237.0028411595044</v>
      </c>
      <c r="N272">
        <v>8.0065648846773083</v>
      </c>
      <c r="O272">
        <v>0</v>
      </c>
      <c r="P272">
        <v>0</v>
      </c>
      <c r="Q272">
        <v>0</v>
      </c>
      <c r="R272">
        <v>2060.1219919200539</v>
      </c>
      <c r="S272">
        <v>33744.403361651661</v>
      </c>
      <c r="T272">
        <v>3091.0229303519095</v>
      </c>
      <c r="U272">
        <v>1191.1964194466882</v>
      </c>
      <c r="V272">
        <v>7.8066030977139649</v>
      </c>
      <c r="W272">
        <v>81.490514336233204</v>
      </c>
      <c r="X272">
        <v>88.680056712083626</v>
      </c>
      <c r="Y272">
        <v>15.281412419468738</v>
      </c>
      <c r="Z272">
        <v>1949.8645191608121</v>
      </c>
      <c r="AA272">
        <v>31938.407091033485</v>
      </c>
      <c r="AB272">
        <v>2925.5917675963674</v>
      </c>
      <c r="AC272">
        <v>1144.908642967016</v>
      </c>
      <c r="AD272">
        <v>7.5967633664210696</v>
      </c>
      <c r="AE272">
        <v>325.65642016844106</v>
      </c>
      <c r="AF272">
        <v>354.38762467535571</v>
      </c>
      <c r="AG272">
        <v>61.068335427463929</v>
      </c>
      <c r="AH272">
        <v>2060.1219919201094</v>
      </c>
      <c r="AI272">
        <v>33744.403361651312</v>
      </c>
      <c r="AJ272">
        <v>3091.0229303519327</v>
      </c>
      <c r="AK272">
        <v>1191.2104213259104</v>
      </c>
      <c r="AL272">
        <v>7.8066870518983533</v>
      </c>
      <c r="AM272">
        <v>81.490514336235236</v>
      </c>
      <c r="AN272">
        <v>88.680056712082731</v>
      </c>
      <c r="AO272">
        <v>15.281412419468845</v>
      </c>
      <c r="AP272">
        <v>1949.8645191610228</v>
      </c>
      <c r="AQ272">
        <v>31938.40709103239</v>
      </c>
      <c r="AR272">
        <v>2925.5917675964679</v>
      </c>
      <c r="AS272">
        <v>1144.9994444142681</v>
      </c>
      <c r="AT272">
        <v>7.5973252221981387</v>
      </c>
      <c r="AU272">
        <v>325.65642016847363</v>
      </c>
      <c r="AV272">
        <v>354.38762467534468</v>
      </c>
      <c r="AW272">
        <v>61.068335427465854</v>
      </c>
      <c r="AX272">
        <v>1242.1715085761923</v>
      </c>
      <c r="AY272">
        <v>312.38409156413383</v>
      </c>
      <c r="AZ272">
        <v>28.619873036600772</v>
      </c>
      <c r="BA272">
        <v>790.01913984482053</v>
      </c>
      <c r="BB272">
        <v>6.1045985451072573</v>
      </c>
      <c r="BC272">
        <v>5620.5489400141696</v>
      </c>
      <c r="BD272">
        <v>30574.623236468455</v>
      </c>
      <c r="BE272">
        <v>5269.5147963238533</v>
      </c>
      <c r="BF272">
        <v>818.16895185353269</v>
      </c>
      <c r="BG272">
        <v>312.33471658650876</v>
      </c>
      <c r="BH272">
        <v>28.610520677895664</v>
      </c>
      <c r="BI272">
        <v>682.96606850407056</v>
      </c>
      <c r="BJ272">
        <v>5.3266648177271474</v>
      </c>
      <c r="BK272">
        <v>11577.52186776714</v>
      </c>
      <c r="BL272">
        <v>30570.18779082732</v>
      </c>
      <c r="BM272">
        <v>5267.933236279524</v>
      </c>
    </row>
    <row r="273" spans="1:65">
      <c r="A273">
        <f t="shared" si="4"/>
        <v>2267</v>
      </c>
      <c r="B273" s="1">
        <f>economy!Z313</f>
        <v>18.767092912183404</v>
      </c>
      <c r="C273" s="1">
        <f>economy!AA313</f>
        <v>303.48857684876555</v>
      </c>
      <c r="D273" s="1">
        <f>economy!AB313</f>
        <v>27.927155713155713</v>
      </c>
      <c r="E273" s="1">
        <f>temperature!G423</f>
        <v>596.28666293638594</v>
      </c>
      <c r="F273" s="8">
        <f>temperature!I423</f>
        <v>4.5794287568961689</v>
      </c>
      <c r="G273">
        <f>economy!BE313</f>
        <v>28046.192957923158</v>
      </c>
      <c r="H273">
        <f>economy!BF313</f>
        <v>30039.333708580623</v>
      </c>
      <c r="I273">
        <f>economy!BG313</f>
        <v>5201.1633965331412</v>
      </c>
      <c r="J273">
        <v>2140.4164287892067</v>
      </c>
      <c r="K273">
        <v>35231.326469372259</v>
      </c>
      <c r="L273">
        <v>3224.1403649844233</v>
      </c>
      <c r="M273">
        <v>1236.6883596014959</v>
      </c>
      <c r="N273">
        <v>8.0133578463881179</v>
      </c>
      <c r="O273">
        <v>0</v>
      </c>
      <c r="P273">
        <v>0</v>
      </c>
      <c r="Q273">
        <v>0</v>
      </c>
      <c r="R273">
        <v>2032.7601910810988</v>
      </c>
      <c r="S273">
        <v>33459.301172731808</v>
      </c>
      <c r="T273">
        <v>3061.9762099777022</v>
      </c>
      <c r="U273">
        <v>1190.8937220675086</v>
      </c>
      <c r="V273">
        <v>7.8132190767030556</v>
      </c>
      <c r="W273">
        <v>81.636264035323663</v>
      </c>
      <c r="X273">
        <v>88.924249848932405</v>
      </c>
      <c r="Y273">
        <v>15.311878068283777</v>
      </c>
      <c r="Z273">
        <v>1923.9671184993513</v>
      </c>
      <c r="AA273">
        <v>31668.563535802125</v>
      </c>
      <c r="AB273">
        <v>2898.0996240836048</v>
      </c>
      <c r="AC273">
        <v>1144.6178497755077</v>
      </c>
      <c r="AD273">
        <v>7.6031910979261417</v>
      </c>
      <c r="AE273">
        <v>326.23887231803104</v>
      </c>
      <c r="AF273">
        <v>355.36348135540703</v>
      </c>
      <c r="AG273">
        <v>61.1900837586902</v>
      </c>
      <c r="AH273">
        <v>2032.7601910811493</v>
      </c>
      <c r="AI273">
        <v>33459.301172731466</v>
      </c>
      <c r="AJ273">
        <v>3061.976209977724</v>
      </c>
      <c r="AK273">
        <v>1190.9076984103162</v>
      </c>
      <c r="AL273">
        <v>7.8133028481040956</v>
      </c>
      <c r="AM273">
        <v>81.636264035325524</v>
      </c>
      <c r="AN273">
        <v>88.924249848931566</v>
      </c>
      <c r="AO273">
        <v>15.311878068283887</v>
      </c>
      <c r="AP273">
        <v>1923.9671184995441</v>
      </c>
      <c r="AQ273">
        <v>31668.563535801135</v>
      </c>
      <c r="AR273">
        <v>2898.0996240836962</v>
      </c>
      <c r="AS273">
        <v>1144.7084840271905</v>
      </c>
      <c r="AT273">
        <v>7.6037517378588078</v>
      </c>
      <c r="AU273">
        <v>326.23887231806088</v>
      </c>
      <c r="AV273">
        <v>355.36348135539691</v>
      </c>
      <c r="AW273">
        <v>61.190083758691983</v>
      </c>
      <c r="AX273">
        <v>1216.7656476788404</v>
      </c>
      <c r="AY273">
        <v>309.74052643343322</v>
      </c>
      <c r="AZ273">
        <v>28.35012367900535</v>
      </c>
      <c r="BA273">
        <v>788.53438343963364</v>
      </c>
      <c r="BB273">
        <v>6.098796654362717</v>
      </c>
      <c r="BC273">
        <v>5736.5232664909545</v>
      </c>
      <c r="BD273">
        <v>30658.426849383948</v>
      </c>
      <c r="BE273">
        <v>5279.8826562878367</v>
      </c>
      <c r="BF273">
        <v>798.80866770714158</v>
      </c>
      <c r="BG273">
        <v>309.69559252673469</v>
      </c>
      <c r="BH273">
        <v>28.341614845726468</v>
      </c>
      <c r="BI273">
        <v>681.90667104954503</v>
      </c>
      <c r="BJ273">
        <v>5.3211222912184608</v>
      </c>
      <c r="BK273">
        <v>11739.656770047417</v>
      </c>
      <c r="BL273">
        <v>30654.344658629238</v>
      </c>
      <c r="BM273">
        <v>5278.4271773880437</v>
      </c>
    </row>
    <row r="274" spans="1:65">
      <c r="A274">
        <f t="shared" si="4"/>
        <v>2268</v>
      </c>
      <c r="B274" s="1">
        <f>economy!Z314</f>
        <v>18.50155951843773</v>
      </c>
      <c r="C274" s="1">
        <f>economy!AA314</f>
        <v>300.90959667840769</v>
      </c>
      <c r="D274" s="1">
        <f>economy!AB314</f>
        <v>27.66372897840651</v>
      </c>
      <c r="E274" s="1">
        <f>temperature!G424</f>
        <v>595.45692311129665</v>
      </c>
      <c r="F274" s="8">
        <f>temperature!I424</f>
        <v>4.574398470383791</v>
      </c>
      <c r="G274">
        <f>economy!BE314</f>
        <v>28073.540173424226</v>
      </c>
      <c r="H274">
        <f>economy!BF314</f>
        <v>30120.580439164889</v>
      </c>
      <c r="I274">
        <f>economy!BG314</f>
        <v>5211.3477265594966</v>
      </c>
      <c r="J274">
        <v>2111.9501142803729</v>
      </c>
      <c r="K274">
        <v>34932.69305199066</v>
      </c>
      <c r="L274">
        <v>3193.7785534553923</v>
      </c>
      <c r="M274">
        <v>1236.3543479919981</v>
      </c>
      <c r="N274">
        <v>8.0200251890640839</v>
      </c>
      <c r="O274">
        <v>0</v>
      </c>
      <c r="P274">
        <v>0</v>
      </c>
      <c r="Q274">
        <v>0</v>
      </c>
      <c r="R274">
        <v>2005.7256429707161</v>
      </c>
      <c r="S274">
        <v>33175.688080244341</v>
      </c>
      <c r="T274">
        <v>3033.1415024062208</v>
      </c>
      <c r="U274">
        <v>1190.5725006109003</v>
      </c>
      <c r="V274">
        <v>7.8197116857035569</v>
      </c>
      <c r="W274">
        <v>81.780814873471414</v>
      </c>
      <c r="X274">
        <v>89.166668160078018</v>
      </c>
      <c r="Y274">
        <v>15.342099273709843</v>
      </c>
      <c r="Z274">
        <v>1898.3794560411368</v>
      </c>
      <c r="AA274">
        <v>31400.129380747327</v>
      </c>
      <c r="AB274">
        <v>2870.8081464747393</v>
      </c>
      <c r="AC274">
        <v>1144.3095491339159</v>
      </c>
      <c r="AD274">
        <v>7.6094978866115435</v>
      </c>
      <c r="AE274">
        <v>326.81653352028127</v>
      </c>
      <c r="AF274">
        <v>356.33224538928209</v>
      </c>
      <c r="AG274">
        <v>61.3108552331665</v>
      </c>
      <c r="AH274">
        <v>2005.7256429707618</v>
      </c>
      <c r="AI274">
        <v>33175.688080244036</v>
      </c>
      <c r="AJ274">
        <v>3033.1415024062421</v>
      </c>
      <c r="AK274">
        <v>1190.5864515876142</v>
      </c>
      <c r="AL274">
        <v>7.8197952768150518</v>
      </c>
      <c r="AM274">
        <v>81.780814873473133</v>
      </c>
      <c r="AN274">
        <v>89.166668160077265</v>
      </c>
      <c r="AO274">
        <v>15.342099273709939</v>
      </c>
      <c r="AP274">
        <v>1898.3794560413107</v>
      </c>
      <c r="AQ274">
        <v>31400.129380746443</v>
      </c>
      <c r="AR274">
        <v>2870.8081464748225</v>
      </c>
      <c r="AS274">
        <v>1144.4000173140566</v>
      </c>
      <c r="AT274">
        <v>7.6100573272968619</v>
      </c>
      <c r="AU274">
        <v>326.81653352030878</v>
      </c>
      <c r="AV274">
        <v>356.33224538927277</v>
      </c>
      <c r="AW274">
        <v>61.310855233168155</v>
      </c>
      <c r="AX274">
        <v>1191.7850767831696</v>
      </c>
      <c r="AY274">
        <v>307.1111678954245</v>
      </c>
      <c r="AZ274">
        <v>28.082417664227492</v>
      </c>
      <c r="BA274">
        <v>787.06299120307938</v>
      </c>
      <c r="BB274">
        <v>6.0929790185717225</v>
      </c>
      <c r="BC274">
        <v>5853.8267978698077</v>
      </c>
      <c r="BD274">
        <v>30741.648486879585</v>
      </c>
      <c r="BE274">
        <v>5290.1769498720951</v>
      </c>
      <c r="BF274">
        <v>779.8522774815001</v>
      </c>
      <c r="BG274">
        <v>307.07027583085738</v>
      </c>
      <c r="BH274">
        <v>28.074676324310257</v>
      </c>
      <c r="BI274">
        <v>680.8553570822769</v>
      </c>
      <c r="BJ274">
        <v>5.3155883703210858</v>
      </c>
      <c r="BK274">
        <v>11902.110642260437</v>
      </c>
      <c r="BL274">
        <v>30737.891436664242</v>
      </c>
      <c r="BM274">
        <v>5288.8375089997098</v>
      </c>
    </row>
    <row r="275" spans="1:65">
      <c r="A275">
        <f t="shared" si="4"/>
        <v>2269</v>
      </c>
      <c r="B275" s="1">
        <f>economy!Z315</f>
        <v>18.240675561683162</v>
      </c>
      <c r="C275" s="1">
        <f>economy!AA315</f>
        <v>298.34440981192859</v>
      </c>
      <c r="D275" s="1">
        <f>economy!AB315</f>
        <v>27.402246586587701</v>
      </c>
      <c r="E275" s="1">
        <f>temperature!G425</f>
        <v>594.63595161950275</v>
      </c>
      <c r="F275" s="8">
        <f>temperature!I425</f>
        <v>4.569370163506929</v>
      </c>
      <c r="G275">
        <f>economy!BE315</f>
        <v>28102.151404713168</v>
      </c>
      <c r="H275">
        <f>economy!BF315</f>
        <v>30201.232877670354</v>
      </c>
      <c r="I275">
        <f>economy!BG315</f>
        <v>5221.4500367917781</v>
      </c>
      <c r="J275">
        <v>2083.825195471336</v>
      </c>
      <c r="K275">
        <v>34635.640357882403</v>
      </c>
      <c r="L275">
        <v>3163.6397295961192</v>
      </c>
      <c r="M275">
        <v>1236.0010942167314</v>
      </c>
      <c r="N275">
        <v>8.0265680787805387</v>
      </c>
      <c r="O275">
        <v>0</v>
      </c>
      <c r="P275">
        <v>0</v>
      </c>
      <c r="Q275">
        <v>0</v>
      </c>
      <c r="R275">
        <v>1979.015319426459</v>
      </c>
      <c r="S275">
        <v>32893.576205604018</v>
      </c>
      <c r="T275">
        <v>3004.5185669236166</v>
      </c>
      <c r="U275">
        <v>1190.2330282488106</v>
      </c>
      <c r="V275">
        <v>7.8260820667742053</v>
      </c>
      <c r="W275">
        <v>81.924174150675753</v>
      </c>
      <c r="X275">
        <v>89.407317933518911</v>
      </c>
      <c r="Y275">
        <v>15.372077402006507</v>
      </c>
      <c r="Z275">
        <v>1873.0986656905984</v>
      </c>
      <c r="AA275">
        <v>31133.116098547238</v>
      </c>
      <c r="AB275">
        <v>2843.717106938896</v>
      </c>
      <c r="AC275">
        <v>1143.9839993447117</v>
      </c>
      <c r="AD275">
        <v>7.6156848486933271</v>
      </c>
      <c r="AE275">
        <v>327.38943294780984</v>
      </c>
      <c r="AF275">
        <v>357.29394190539102</v>
      </c>
      <c r="AG275">
        <v>61.430655310806841</v>
      </c>
      <c r="AH275">
        <v>1979.0153194265004</v>
      </c>
      <c r="AI275">
        <v>32893.576205603742</v>
      </c>
      <c r="AJ275">
        <v>3004.5185669236353</v>
      </c>
      <c r="AK275">
        <v>1190.2469540279378</v>
      </c>
      <c r="AL275">
        <v>7.8261654800528797</v>
      </c>
      <c r="AM275">
        <v>81.924174150677359</v>
      </c>
      <c r="AN275">
        <v>89.407317933518243</v>
      </c>
      <c r="AO275">
        <v>15.372077402006598</v>
      </c>
      <c r="AP275">
        <v>1873.0986656907562</v>
      </c>
      <c r="AQ275">
        <v>31133.116098546427</v>
      </c>
      <c r="AR275">
        <v>2843.7171069389728</v>
      </c>
      <c r="AS275">
        <v>1144.0743025653228</v>
      </c>
      <c r="AT275">
        <v>7.61624310648258</v>
      </c>
      <c r="AU275">
        <v>327.38943294783491</v>
      </c>
      <c r="AV275">
        <v>357.29394190538233</v>
      </c>
      <c r="AW275">
        <v>61.430655310808362</v>
      </c>
      <c r="AX275">
        <v>1167.2252705492708</v>
      </c>
      <c r="AY275">
        <v>304.49609007329428</v>
      </c>
      <c r="AZ275">
        <v>27.816745470327916</v>
      </c>
      <c r="BA275">
        <v>785.60474132135028</v>
      </c>
      <c r="BB275">
        <v>6.0871475032118445</v>
      </c>
      <c r="BC275">
        <v>5972.4474538340437</v>
      </c>
      <c r="BD275">
        <v>30824.287943523643</v>
      </c>
      <c r="BE275">
        <v>5300.3972968405087</v>
      </c>
      <c r="BF275">
        <v>761.2932810859121</v>
      </c>
      <c r="BG275">
        <v>304.45887648335719</v>
      </c>
      <c r="BH275">
        <v>27.809702438275732</v>
      </c>
      <c r="BI275">
        <v>679.81204329636057</v>
      </c>
      <c r="BJ275">
        <v>5.3100636258700558</v>
      </c>
      <c r="BK275">
        <v>12064.852187006794</v>
      </c>
      <c r="BL275">
        <v>30820.830154825635</v>
      </c>
      <c r="BM275">
        <v>5299.1646498679374</v>
      </c>
    </row>
    <row r="276" spans="1:65">
      <c r="A276">
        <f t="shared" si="4"/>
        <v>2270</v>
      </c>
      <c r="B276" s="1">
        <f>economy!Z316</f>
        <v>17.984262092466498</v>
      </c>
      <c r="C276" s="1">
        <f>economy!AA316</f>
        <v>295.79311783658409</v>
      </c>
      <c r="D276" s="1">
        <f>economy!AB316</f>
        <v>27.142705744155151</v>
      </c>
      <c r="E276" s="1">
        <f>temperature!G426</f>
        <v>593.82335418326363</v>
      </c>
      <c r="F276" s="8">
        <f>temperature!I426</f>
        <v>4.564345177137989</v>
      </c>
      <c r="G276">
        <f>economy!BE316</f>
        <v>28131.902814212983</v>
      </c>
      <c r="H276">
        <f>economy!BF316</f>
        <v>30281.293198974694</v>
      </c>
      <c r="I276">
        <f>economy!BG316</f>
        <v>5231.4707886426186</v>
      </c>
      <c r="J276">
        <v>2056.0384892548618</v>
      </c>
      <c r="K276">
        <v>34340.180572405028</v>
      </c>
      <c r="L276">
        <v>3133.7236046912685</v>
      </c>
      <c r="M276">
        <v>1235.6288842865033</v>
      </c>
      <c r="N276">
        <v>8.0329876751345637</v>
      </c>
      <c r="O276">
        <v>0</v>
      </c>
      <c r="P276">
        <v>0</v>
      </c>
      <c r="Q276">
        <v>0</v>
      </c>
      <c r="R276">
        <v>1952.626197441411</v>
      </c>
      <c r="S276">
        <v>32612.977121283046</v>
      </c>
      <c r="T276">
        <v>2976.107129336031</v>
      </c>
      <c r="U276">
        <v>1189.8755763754905</v>
      </c>
      <c r="V276">
        <v>7.8323313558098855</v>
      </c>
      <c r="W276">
        <v>82.0663491743977</v>
      </c>
      <c r="X276">
        <v>89.646205573359794</v>
      </c>
      <c r="Y276">
        <v>15.401813823866497</v>
      </c>
      <c r="Z276">
        <v>1848.1218862317744</v>
      </c>
      <c r="AA276">
        <v>30867.534642316787</v>
      </c>
      <c r="AB276">
        <v>2816.826245957036</v>
      </c>
      <c r="AC276">
        <v>1143.6414570309178</v>
      </c>
      <c r="AD276">
        <v>7.6217530945561949</v>
      </c>
      <c r="AE276">
        <v>327.9575998030528</v>
      </c>
      <c r="AF276">
        <v>358.24859649613319</v>
      </c>
      <c r="AG276">
        <v>61.54948946924128</v>
      </c>
      <c r="AH276">
        <v>1952.626197441449</v>
      </c>
      <c r="AI276">
        <v>32612.977121282805</v>
      </c>
      <c r="AJ276">
        <v>2976.1071293360487</v>
      </c>
      <c r="AK276">
        <v>1189.889477123749</v>
      </c>
      <c r="AL276">
        <v>7.8324145936759937</v>
      </c>
      <c r="AM276">
        <v>82.06634917439915</v>
      </c>
      <c r="AN276">
        <v>89.646205573359126</v>
      </c>
      <c r="AO276">
        <v>15.401813823866579</v>
      </c>
      <c r="AP276">
        <v>1848.1218862319161</v>
      </c>
      <c r="AQ276">
        <v>30867.534642316034</v>
      </c>
      <c r="AR276">
        <v>2816.8262459571056</v>
      </c>
      <c r="AS276">
        <v>1143.7315963921505</v>
      </c>
      <c r="AT276">
        <v>7.622310185558856</v>
      </c>
      <c r="AU276">
        <v>327.95759980307611</v>
      </c>
      <c r="AV276">
        <v>358.24859649612517</v>
      </c>
      <c r="AW276">
        <v>61.549489469242651</v>
      </c>
      <c r="AX276">
        <v>1143.081685815102</v>
      </c>
      <c r="AY276">
        <v>301.89536542558506</v>
      </c>
      <c r="AZ276">
        <v>27.553097921368551</v>
      </c>
      <c r="BA276">
        <v>784.15941958789824</v>
      </c>
      <c r="BB276">
        <v>6.0813038853992847</v>
      </c>
      <c r="BC276">
        <v>6092.3725173493622</v>
      </c>
      <c r="BD276">
        <v>30906.345242327574</v>
      </c>
      <c r="BE276">
        <v>5310.5433860742278</v>
      </c>
      <c r="BF276">
        <v>743.12521675712765</v>
      </c>
      <c r="BG276">
        <v>301.86149958626828</v>
      </c>
      <c r="BH276">
        <v>27.546690242691714</v>
      </c>
      <c r="BI276">
        <v>678.776647896398</v>
      </c>
      <c r="BJ276">
        <v>5.3045486021836554</v>
      </c>
      <c r="BK276">
        <v>12227.850243505933</v>
      </c>
      <c r="BL276">
        <v>30903.162893981931</v>
      </c>
      <c r="BM276">
        <v>5309.4090244338249</v>
      </c>
    </row>
    <row r="277" spans="1:65">
      <c r="A277">
        <f t="shared" si="4"/>
        <v>2271</v>
      </c>
      <c r="B277" s="1">
        <f>economy!Z317</f>
        <v>17.732153387291667</v>
      </c>
      <c r="C277" s="1">
        <f>economy!AA317</f>
        <v>293.25581750659893</v>
      </c>
      <c r="D277" s="1">
        <f>economy!AB317</f>
        <v>26.885103367719854</v>
      </c>
      <c r="E277" s="1">
        <f>temperature!G427</f>
        <v>593.01883254729842</v>
      </c>
      <c r="F277" s="8">
        <f>temperature!I427</f>
        <v>4.5593247400754153</v>
      </c>
      <c r="G277">
        <f>economy!BE317</f>
        <v>28162.679652918298</v>
      </c>
      <c r="H277">
        <f>economy!BF317</f>
        <v>30360.763616129752</v>
      </c>
      <c r="I277">
        <f>economy!BG317</f>
        <v>5241.4104452063048</v>
      </c>
      <c r="J277">
        <v>2028.5868187016476</v>
      </c>
      <c r="K277">
        <v>34046.325313261987</v>
      </c>
      <c r="L277">
        <v>3104.0298556958674</v>
      </c>
      <c r="M277">
        <v>1235.2380023103537</v>
      </c>
      <c r="N277">
        <v>8.039285131207734</v>
      </c>
      <c r="O277">
        <v>0</v>
      </c>
      <c r="P277">
        <v>0</v>
      </c>
      <c r="Q277">
        <v>0</v>
      </c>
      <c r="R277">
        <v>1926.5552598758566</v>
      </c>
      <c r="S277">
        <v>32333.901860650862</v>
      </c>
      <c r="T277">
        <v>2947.9068828466338</v>
      </c>
      <c r="U277">
        <v>1189.5004145819526</v>
      </c>
      <c r="V277">
        <v>7.8384606824992513</v>
      </c>
      <c r="W277">
        <v>82.207347258236354</v>
      </c>
      <c r="X277">
        <v>89.88333759636815</v>
      </c>
      <c r="Y277">
        <v>15.431309914103586</v>
      </c>
      <c r="Z277">
        <v>1823.4462620018878</v>
      </c>
      <c r="AA277">
        <v>30603.395454920814</v>
      </c>
      <c r="AB277">
        <v>2790.1352731520601</v>
      </c>
      <c r="AC277">
        <v>1143.2821771118911</v>
      </c>
      <c r="AD277">
        <v>7.6277037287058347</v>
      </c>
      <c r="AE277">
        <v>328.52106331297739</v>
      </c>
      <c r="AF277">
        <v>359.19623520413757</v>
      </c>
      <c r="AG277">
        <v>61.667363202568517</v>
      </c>
      <c r="AH277">
        <v>1926.5552598758911</v>
      </c>
      <c r="AI277">
        <v>32333.901860650625</v>
      </c>
      <c r="AJ277">
        <v>2947.9068828466498</v>
      </c>
      <c r="AK277">
        <v>1189.5142904642926</v>
      </c>
      <c r="AL277">
        <v>7.8385437473371686</v>
      </c>
      <c r="AM277">
        <v>82.207347258237704</v>
      </c>
      <c r="AN277">
        <v>89.88333759636761</v>
      </c>
      <c r="AO277">
        <v>15.431309914103668</v>
      </c>
      <c r="AP277">
        <v>1823.4462620020176</v>
      </c>
      <c r="AQ277">
        <v>30603.395454920133</v>
      </c>
      <c r="AR277">
        <v>2790.1352731521224</v>
      </c>
      <c r="AS277">
        <v>1143.3721537021852</v>
      </c>
      <c r="AT277">
        <v>7.6282596687934614</v>
      </c>
      <c r="AU277">
        <v>328.52106331299888</v>
      </c>
      <c r="AV277">
        <v>359.19623520413001</v>
      </c>
      <c r="AW277">
        <v>61.667363202569796</v>
      </c>
      <c r="AX277">
        <v>1119.3497635676681</v>
      </c>
      <c r="AY277">
        <v>299.30906453119513</v>
      </c>
      <c r="AZ277">
        <v>27.29146613669835</v>
      </c>
      <c r="BA277">
        <v>782.72681901875944</v>
      </c>
      <c r="BB277">
        <v>6.0754498579633331</v>
      </c>
      <c r="BC277">
        <v>6213.5886407002026</v>
      </c>
      <c r="BD277">
        <v>30987.820618632377</v>
      </c>
      <c r="BE277">
        <v>5320.6149701165859</v>
      </c>
      <c r="BF277">
        <v>725.34166325343699</v>
      </c>
      <c r="BG277">
        <v>299.27824543243474</v>
      </c>
      <c r="BH277">
        <v>27.285636527551947</v>
      </c>
      <c r="BI277">
        <v>677.74909053096712</v>
      </c>
      <c r="BJ277">
        <v>5.2990438181414268</v>
      </c>
      <c r="BK277">
        <v>12391.073807044759</v>
      </c>
      <c r="BL277">
        <v>30984.891783919909</v>
      </c>
      <c r="BM277">
        <v>5319.5710623875211</v>
      </c>
    </row>
    <row r="278" spans="1:65">
      <c r="A278">
        <f t="shared" si="4"/>
        <v>2272</v>
      </c>
      <c r="B278" s="1">
        <f>economy!Z318</f>
        <v>17.484195877727185</v>
      </c>
      <c r="C278" s="1">
        <f>economy!AA318</f>
        <v>290.73260083012241</v>
      </c>
      <c r="D278" s="1">
        <f>economy!AB318</f>
        <v>26.62943609157173</v>
      </c>
      <c r="E278" s="1">
        <f>temperature!G428</f>
        <v>592.22214876156147</v>
      </c>
      <c r="F278" s="8">
        <f>temperature!I428</f>
        <v>4.5543099883288978</v>
      </c>
      <c r="G278">
        <f>economy!BE318</f>
        <v>28194.375679677116</v>
      </c>
      <c r="H278">
        <f>economy!BF318</f>
        <v>30439.64637914284</v>
      </c>
      <c r="I278">
        <f>economy!BG318</f>
        <v>5251.2694711273225</v>
      </c>
      <c r="J278">
        <v>2001.467013784749</v>
      </c>
      <c r="K278">
        <v>33754.085640791556</v>
      </c>
      <c r="L278">
        <v>3074.5581261447151</v>
      </c>
      <c r="M278">
        <v>1234.8287304699174</v>
      </c>
      <c r="N278">
        <v>8.0454615935310638</v>
      </c>
      <c r="O278">
        <v>0</v>
      </c>
      <c r="P278">
        <v>0</v>
      </c>
      <c r="Q278">
        <v>0</v>
      </c>
      <c r="R278">
        <v>1900.7994961452698</v>
      </c>
      <c r="S278">
        <v>32056.360927745307</v>
      </c>
      <c r="T278">
        <v>2919.9174889193096</v>
      </c>
      <c r="U278">
        <v>1189.107810631584</v>
      </c>
      <c r="V278">
        <v>7.8444711702846375</v>
      </c>
      <c r="W278">
        <v>82.347175720635647</v>
      </c>
      <c r="X278">
        <v>90.118720628580633</v>
      </c>
      <c r="Y278">
        <v>15.460567051346315</v>
      </c>
      <c r="Z278">
        <v>1799.0689435425281</v>
      </c>
      <c r="AA278">
        <v>30340.708478222437</v>
      </c>
      <c r="AB278">
        <v>2763.6438681062618</v>
      </c>
      <c r="AC278">
        <v>1142.9064127802026</v>
      </c>
      <c r="AD278">
        <v>7.6335378497236244</v>
      </c>
      <c r="AE278">
        <v>329.07985272391011</v>
      </c>
      <c r="AF278">
        <v>360.13688450869824</v>
      </c>
      <c r="AG278">
        <v>61.784282020132032</v>
      </c>
      <c r="AH278">
        <v>1900.7994961453012</v>
      </c>
      <c r="AI278">
        <v>32056.360927745114</v>
      </c>
      <c r="AJ278">
        <v>2919.917488919325</v>
      </c>
      <c r="AK278">
        <v>1189.121661811211</v>
      </c>
      <c r="AL278">
        <v>7.8445540644434475</v>
      </c>
      <c r="AM278">
        <v>82.347175720636869</v>
      </c>
      <c r="AN278">
        <v>90.118720628580135</v>
      </c>
      <c r="AO278">
        <v>15.460567051346381</v>
      </c>
      <c r="AP278">
        <v>1799.0689435426457</v>
      </c>
      <c r="AQ278">
        <v>30340.708478221804</v>
      </c>
      <c r="AR278">
        <v>2763.6438681063191</v>
      </c>
      <c r="AS278">
        <v>1142.9962276764361</v>
      </c>
      <c r="AT278">
        <v>7.6340926545336885</v>
      </c>
      <c r="AU278">
        <v>329.07985272392983</v>
      </c>
      <c r="AV278">
        <v>360.13688450869148</v>
      </c>
      <c r="AW278">
        <v>61.784282020133219</v>
      </c>
      <c r="AX278">
        <v>1096.0249308711718</v>
      </c>
      <c r="AY278">
        <v>296.73725590109939</v>
      </c>
      <c r="AZ278">
        <v>27.031841485370006</v>
      </c>
      <c r="BA278">
        <v>781.30673948913125</v>
      </c>
      <c r="BB278">
        <v>6.0695870333250861</v>
      </c>
      <c r="BC278">
        <v>6336.0818522431146</v>
      </c>
      <c r="BD278">
        <v>31068.714505189557</v>
      </c>
      <c r="BE278">
        <v>5330.6118601402577</v>
      </c>
      <c r="BF278">
        <v>707.93624196555731</v>
      </c>
      <c r="BG278">
        <v>296.70920957973141</v>
      </c>
      <c r="BH278">
        <v>27.026537822463379</v>
      </c>
      <c r="BI278">
        <v>676.72929222991149</v>
      </c>
      <c r="BJ278">
        <v>5.2935497682141541</v>
      </c>
      <c r="BK278">
        <v>12554.49204818685</v>
      </c>
      <c r="BL278">
        <v>31066.019001373348</v>
      </c>
      <c r="BM278">
        <v>5329.6511982578977</v>
      </c>
    </row>
    <row r="279" spans="1:65">
      <c r="A279">
        <f t="shared" si="4"/>
        <v>2273</v>
      </c>
      <c r="B279" s="1">
        <f>economy!Z319</f>
        <v>17.240247155940356</v>
      </c>
      <c r="C279" s="1">
        <f>economy!AA319</f>
        <v>288.22355515567637</v>
      </c>
      <c r="D279" s="1">
        <f>economy!AB319</f>
        <v>26.375700275109647</v>
      </c>
      <c r="E279" s="1">
        <f>temperature!G429</f>
        <v>591.43310341711322</v>
      </c>
      <c r="F279" s="8">
        <f>temperature!I429</f>
        <v>4.5493019780868513</v>
      </c>
      <c r="G279">
        <f>economy!BE319</f>
        <v>28226.892606233232</v>
      </c>
      <c r="H279">
        <f>economy!BF319</f>
        <v>30517.9437737812</v>
      </c>
      <c r="I279">
        <f>economy!BG319</f>
        <v>5261.0483324731886</v>
      </c>
      <c r="J279">
        <v>1974.6759120796189</v>
      </c>
      <c r="K279">
        <v>33463.472068181109</v>
      </c>
      <c r="L279">
        <v>3045.308027047744</v>
      </c>
      <c r="M279">
        <v>1234.4013489949871</v>
      </c>
      <c r="N279">
        <v>8.0515182020521188</v>
      </c>
      <c r="O279">
        <v>0</v>
      </c>
      <c r="P279">
        <v>0</v>
      </c>
      <c r="Q279">
        <v>0</v>
      </c>
      <c r="R279">
        <v>1875.3559028851475</v>
      </c>
      <c r="S279">
        <v>31780.364306973439</v>
      </c>
      <c r="T279">
        <v>2892.138578128976</v>
      </c>
      <c r="U279">
        <v>1188.6980304369015</v>
      </c>
      <c r="V279">
        <v>7.8503639363242046</v>
      </c>
      <c r="W279">
        <v>82.485841883616629</v>
      </c>
      <c r="X279">
        <v>90.352361401956102</v>
      </c>
      <c r="Y279">
        <v>15.489586617737652</v>
      </c>
      <c r="Z279">
        <v>1774.9870882288817</v>
      </c>
      <c r="AA279">
        <v>30079.483162264398</v>
      </c>
      <c r="AB279">
        <v>2737.3516811661425</v>
      </c>
      <c r="AC279">
        <v>1142.5144154795935</v>
      </c>
      <c r="AD279">
        <v>7.6392565502236556</v>
      </c>
      <c r="AE279">
        <v>329.63399729647352</v>
      </c>
      <c r="AF279">
        <v>361.07057131240254</v>
      </c>
      <c r="AG279">
        <v>61.900251445319917</v>
      </c>
      <c r="AH279">
        <v>1875.3559028851757</v>
      </c>
      <c r="AI279">
        <v>31780.364306973253</v>
      </c>
      <c r="AJ279">
        <v>2892.1385781289882</v>
      </c>
      <c r="AK279">
        <v>1188.7118570752991</v>
      </c>
      <c r="AL279">
        <v>7.8504466621182738</v>
      </c>
      <c r="AM279">
        <v>82.485841883617738</v>
      </c>
      <c r="AN279">
        <v>90.352361401955591</v>
      </c>
      <c r="AO279">
        <v>15.489586617737714</v>
      </c>
      <c r="AP279">
        <v>1774.9870882289881</v>
      </c>
      <c r="AQ279">
        <v>30079.483162263834</v>
      </c>
      <c r="AR279">
        <v>2737.3516811661948</v>
      </c>
      <c r="AS279">
        <v>1142.6040697472311</v>
      </c>
      <c r="AT279">
        <v>7.6398102351633081</v>
      </c>
      <c r="AU279">
        <v>329.6339972964916</v>
      </c>
      <c r="AV279">
        <v>361.07057131239611</v>
      </c>
      <c r="AW279">
        <v>61.900251445321018</v>
      </c>
      <c r="AX279">
        <v>1073.1026027538455</v>
      </c>
      <c r="AY279">
        <v>294.18000581433245</v>
      </c>
      <c r="AZ279">
        <v>26.774215545221477</v>
      </c>
      <c r="BA279">
        <v>779.89898739000921</v>
      </c>
      <c r="BB279">
        <v>6.0637169471901133</v>
      </c>
      <c r="BC279">
        <v>6459.837563864653</v>
      </c>
      <c r="BD279">
        <v>31149.027518344508</v>
      </c>
      <c r="BE279">
        <v>5340.5339213041543</v>
      </c>
      <c r="BF279">
        <v>690.90261892440606</v>
      </c>
      <c r="BG279">
        <v>294.15448292608443</v>
      </c>
      <c r="BH279">
        <v>26.769390401508289</v>
      </c>
      <c r="BI279">
        <v>675.717175345241</v>
      </c>
      <c r="BJ279">
        <v>5.2880669234481461</v>
      </c>
      <c r="BK279">
        <v>12718.074331069767</v>
      </c>
      <c r="BL279">
        <v>31146.546768132113</v>
      </c>
      <c r="BM279">
        <v>5339.6498710285368</v>
      </c>
    </row>
    <row r="280" spans="1:65">
      <c r="A280">
        <f t="shared" si="4"/>
        <v>2274</v>
      </c>
      <c r="B280" s="1">
        <f>economy!Z320</f>
        <v>17.000175053124707</v>
      </c>
      <c r="C280" s="1">
        <f>economy!AA320</f>
        <v>285.72876325806175</v>
      </c>
      <c r="D280" s="1">
        <f>economy!AB320</f>
        <v>26.123892010175727</v>
      </c>
      <c r="E280" s="1">
        <f>temperature!G430</f>
        <v>590.6515223504565</v>
      </c>
      <c r="F280" s="8">
        <f>temperature!I430</f>
        <v>4.5443016947830559</v>
      </c>
      <c r="G280">
        <f>economy!BE320</f>
        <v>28260.139568769217</v>
      </c>
      <c r="H280">
        <f>economy!BF320</f>
        <v>30595.65812039881</v>
      </c>
      <c r="I280">
        <f>economy!BG320</f>
        <v>5270.7474966114787</v>
      </c>
      <c r="J280">
        <v>1948.210359440174</v>
      </c>
      <c r="K280">
        <v>33174.494571604133</v>
      </c>
      <c r="L280">
        <v>3016.2791377713916</v>
      </c>
      <c r="M280">
        <v>1233.956136140248</v>
      </c>
      <c r="N280">
        <v>8.0574560901042123</v>
      </c>
      <c r="O280">
        <v>0</v>
      </c>
      <c r="P280">
        <v>0</v>
      </c>
      <c r="Q280">
        <v>0</v>
      </c>
      <c r="R280">
        <v>1850.2214845930687</v>
      </c>
      <c r="S280">
        <v>31505.921472738501</v>
      </c>
      <c r="T280">
        <v>2864.5697509986162</v>
      </c>
      <c r="U280">
        <v>1188.2713380374196</v>
      </c>
      <c r="V280">
        <v>7.8561400914562611</v>
      </c>
      <c r="W280">
        <v>82.623353071540436</v>
      </c>
      <c r="X280">
        <v>90.584266751076797</v>
      </c>
      <c r="Y280">
        <v>15.518369998640647</v>
      </c>
      <c r="Z280">
        <v>1751.1978608774461</v>
      </c>
      <c r="AA280">
        <v>29819.728474381129</v>
      </c>
      <c r="AB280">
        <v>2711.2583342346488</v>
      </c>
      <c r="AC280">
        <v>1142.1064348839893</v>
      </c>
      <c r="AD280">
        <v>7.6448609168120081</v>
      </c>
      <c r="AE280">
        <v>330.18352630064152</v>
      </c>
      <c r="AF280">
        <v>361.9973229279455</v>
      </c>
      <c r="AG280">
        <v>62.015277014388417</v>
      </c>
      <c r="AH280">
        <v>1850.221484593093</v>
      </c>
      <c r="AI280">
        <v>31505.921472738322</v>
      </c>
      <c r="AJ280">
        <v>2864.5697509986276</v>
      </c>
      <c r="AK280">
        <v>1188.2851402943706</v>
      </c>
      <c r="AL280">
        <v>7.856222651165802</v>
      </c>
      <c r="AM280">
        <v>82.623353071541459</v>
      </c>
      <c r="AN280">
        <v>90.584266751076385</v>
      </c>
      <c r="AO280">
        <v>15.51836999864071</v>
      </c>
      <c r="AP280">
        <v>1751.1978608775423</v>
      </c>
      <c r="AQ280">
        <v>29819.728474380605</v>
      </c>
      <c r="AR280">
        <v>2711.2583342346975</v>
      </c>
      <c r="AS280">
        <v>1142.1959295772276</v>
      </c>
      <c r="AT280">
        <v>7.6454134970617833</v>
      </c>
      <c r="AU280">
        <v>330.183526300658</v>
      </c>
      <c r="AV280">
        <v>361.99732292793971</v>
      </c>
      <c r="AW280">
        <v>62.015277014389405</v>
      </c>
      <c r="AX280">
        <v>1050.5781840550114</v>
      </c>
      <c r="AY280">
        <v>291.63737817599269</v>
      </c>
      <c r="AZ280">
        <v>26.518580066198439</v>
      </c>
      <c r="BA280">
        <v>778.50337530375157</v>
      </c>
      <c r="BB280">
        <v>6.0578410620642993</v>
      </c>
      <c r="BC280">
        <v>6584.8405791295263</v>
      </c>
      <c r="BD280">
        <v>31228.760445236498</v>
      </c>
      <c r="BE280">
        <v>5350.3810684698819</v>
      </c>
      <c r="BF280">
        <v>674.2345067370652</v>
      </c>
      <c r="BG280">
        <v>291.61415178513903</v>
      </c>
      <c r="BH280">
        <v>26.514190288254518</v>
      </c>
      <c r="BI280">
        <v>674.71266349543498</v>
      </c>
      <c r="BJ280">
        <v>5.2825957324060022</v>
      </c>
      <c r="BK280">
        <v>12881.790231780864</v>
      </c>
      <c r="BL280">
        <v>31226.477349225992</v>
      </c>
      <c r="BM280">
        <v>5349.5675237780742</v>
      </c>
    </row>
    <row r="281" spans="1:65">
      <c r="A281">
        <f t="shared" si="4"/>
        <v>2275</v>
      </c>
      <c r="B281" s="1">
        <f>economy!Z321</f>
        <v>16.763856787102156</v>
      </c>
      <c r="C281" s="1">
        <f>economy!AA321</f>
        <v>283.24830342368807</v>
      </c>
      <c r="D281" s="1">
        <f>economy!AB321</f>
        <v>25.874007128292746</v>
      </c>
      <c r="E281" s="1">
        <f>temperature!G431</f>
        <v>589.87724848943299</v>
      </c>
      <c r="F281" s="8">
        <f>temperature!I431</f>
        <v>4.5393100597338512</v>
      </c>
      <c r="G281">
        <f>economy!BE321</f>
        <v>28294.032626275526</v>
      </c>
      <c r="H281">
        <f>economy!BF321</f>
        <v>30672.791772785633</v>
      </c>
      <c r="I281">
        <f>economy!BG321</f>
        <v>5280.3674320907048</v>
      </c>
      <c r="J281">
        <v>1922.067210651504</v>
      </c>
      <c r="K281">
        <v>32887.162600277392</v>
      </c>
      <c r="L281">
        <v>2987.4710069060752</v>
      </c>
      <c r="M281">
        <v>1233.4933681631671</v>
      </c>
      <c r="N281">
        <v>8.0632763843776392</v>
      </c>
      <c r="O281">
        <v>0</v>
      </c>
      <c r="P281">
        <v>0</v>
      </c>
      <c r="Q281">
        <v>0</v>
      </c>
      <c r="R281">
        <v>1825.3932542485732</v>
      </c>
      <c r="S281">
        <v>31233.041398991219</v>
      </c>
      <c r="T281">
        <v>2837.2105788231347</v>
      </c>
      <c r="U281">
        <v>1187.8279955786143</v>
      </c>
      <c r="V281">
        <v>7.8618007401656955</v>
      </c>
      <c r="W281">
        <v>82.759716609897509</v>
      </c>
      <c r="X281">
        <v>90.8144436098993</v>
      </c>
      <c r="Y281">
        <v>15.54691858234979</v>
      </c>
      <c r="Z281">
        <v>1727.6984343327258</v>
      </c>
      <c r="AA281">
        <v>29561.4529082386</v>
      </c>
      <c r="AB281">
        <v>2685.3634215509269</v>
      </c>
      <c r="AC281">
        <v>1141.6827188775521</v>
      </c>
      <c r="AD281">
        <v>7.6503520300482286</v>
      </c>
      <c r="AE281">
        <v>330.72846901090071</v>
      </c>
      <c r="AF281">
        <v>362.91716706514723</v>
      </c>
      <c r="AG281">
        <v>62.129364275308568</v>
      </c>
      <c r="AH281">
        <v>1825.3932542485957</v>
      </c>
      <c r="AI281">
        <v>31233.04139899107</v>
      </c>
      <c r="AJ281">
        <v>2837.2105788231465</v>
      </c>
      <c r="AK281">
        <v>1187.8417736122228</v>
      </c>
      <c r="AL281">
        <v>7.8618831360373269</v>
      </c>
      <c r="AM281">
        <v>82.759716609898462</v>
      </c>
      <c r="AN281">
        <v>90.814443609898944</v>
      </c>
      <c r="AO281">
        <v>15.546918582349846</v>
      </c>
      <c r="AP281">
        <v>1727.698434332812</v>
      </c>
      <c r="AQ281">
        <v>29561.452908238127</v>
      </c>
      <c r="AR281">
        <v>2685.3634215509696</v>
      </c>
      <c r="AS281">
        <v>1141.7720550394611</v>
      </c>
      <c r="AT281">
        <v>7.650903520565679</v>
      </c>
      <c r="AU281">
        <v>330.72846901091611</v>
      </c>
      <c r="AV281">
        <v>362.91716706514211</v>
      </c>
      <c r="AW281">
        <v>62.12936427530947</v>
      </c>
      <c r="AX281">
        <v>1028.4470712339019</v>
      </c>
      <c r="AY281">
        <v>289.10943439521992</v>
      </c>
      <c r="AZ281">
        <v>26.264926937530504</v>
      </c>
      <c r="BA281">
        <v>777.11972169751255</v>
      </c>
      <c r="BB281">
        <v>6.0519607706015934</v>
      </c>
      <c r="BC281">
        <v>6711.0751021063634</v>
      </c>
      <c r="BD281">
        <v>31307.914231937866</v>
      </c>
      <c r="BE281">
        <v>5360.1532622498526</v>
      </c>
      <c r="BF281">
        <v>657.92566640637142</v>
      </c>
      <c r="BG281">
        <v>289.08829796242986</v>
      </c>
      <c r="BH281">
        <v>26.260933260890038</v>
      </c>
      <c r="BI281">
        <v>673.71568151296242</v>
      </c>
      <c r="BJ281">
        <v>5.2771366220659761</v>
      </c>
      <c r="BK281">
        <v>13045.609555236018</v>
      </c>
      <c r="BL281">
        <v>31305.813051179604</v>
      </c>
      <c r="BM281">
        <v>5359.4046033430459</v>
      </c>
    </row>
    <row r="282" spans="1:65">
      <c r="A282">
        <f t="shared" si="4"/>
        <v>2276</v>
      </c>
      <c r="B282" s="1">
        <f>economy!Z322</f>
        <v>16.531178175276914</v>
      </c>
      <c r="C282" s="1">
        <f>economy!AA322</f>
        <v>280.78224953530008</v>
      </c>
      <c r="D282" s="1">
        <f>economy!AB322</f>
        <v>25.626041207802288</v>
      </c>
      <c r="E282" s="1">
        <f>temperature!G432</f>
        <v>589.11013682252133</v>
      </c>
      <c r="F282" s="8">
        <f>temperature!I432</f>
        <v>4.5343279352427199</v>
      </c>
      <c r="G282">
        <f>economy!BE322</f>
        <v>28328.494285733759</v>
      </c>
      <c r="H282">
        <f>economy!BF322</f>
        <v>30749.347117038171</v>
      </c>
      <c r="I282">
        <f>economy!BG322</f>
        <v>5289.9086085250128</v>
      </c>
      <c r="J282">
        <v>1896.2433300596176</v>
      </c>
      <c r="K282">
        <v>32601.485086436569</v>
      </c>
      <c r="L282">
        <v>2958.8831531197975</v>
      </c>
      <c r="M282">
        <v>1233.0133193030092</v>
      </c>
      <c r="N282">
        <v>8.0689802048928954</v>
      </c>
      <c r="O282">
        <v>0</v>
      </c>
      <c r="P282">
        <v>0</v>
      </c>
      <c r="Q282">
        <v>0</v>
      </c>
      <c r="R282">
        <v>1800.8682339112379</v>
      </c>
      <c r="S282">
        <v>30961.732568703854</v>
      </c>
      <c r="T282">
        <v>2810.0606044800275</v>
      </c>
      <c r="U282">
        <v>1187.3682632919586</v>
      </c>
      <c r="V282">
        <v>7.8673469805524787</v>
      </c>
      <c r="W282">
        <v>82.894939824123654</v>
      </c>
      <c r="X282">
        <v>91.042899008551331</v>
      </c>
      <c r="Y282">
        <v>15.575233759808237</v>
      </c>
      <c r="Z282">
        <v>1704.4859900332965</v>
      </c>
      <c r="AA282">
        <v>29304.664492801461</v>
      </c>
      <c r="AB282">
        <v>2659.6665104576114</v>
      </c>
      <c r="AC282">
        <v>1141.243513535743</v>
      </c>
      <c r="AD282">
        <v>7.655730964408936</v>
      </c>
      <c r="AE282">
        <v>331.26885470152007</v>
      </c>
      <c r="AF282">
        <v>363.83013181815113</v>
      </c>
      <c r="AG282">
        <v>62.242518786636055</v>
      </c>
      <c r="AH282">
        <v>1800.8682339112588</v>
      </c>
      <c r="AI282">
        <v>30961.732568703741</v>
      </c>
      <c r="AJ282">
        <v>2810.0606044800375</v>
      </c>
      <c r="AK282">
        <v>1187.3820172586704</v>
      </c>
      <c r="AL282">
        <v>7.8674292147997669</v>
      </c>
      <c r="AM282">
        <v>82.894939824124535</v>
      </c>
      <c r="AN282">
        <v>91.042899008550961</v>
      </c>
      <c r="AO282">
        <v>15.575233759808283</v>
      </c>
      <c r="AP282">
        <v>1704.4859900333756</v>
      </c>
      <c r="AQ282">
        <v>29304.664492801046</v>
      </c>
      <c r="AR282">
        <v>2659.66651045765</v>
      </c>
      <c r="AS282">
        <v>1141.3326921984094</v>
      </c>
      <c r="AT282">
        <v>7.6562813799322136</v>
      </c>
      <c r="AU282">
        <v>331.26885470153422</v>
      </c>
      <c r="AV282">
        <v>363.83013181814636</v>
      </c>
      <c r="AW282">
        <v>62.242518786636921</v>
      </c>
      <c r="AX282">
        <v>1006.704654141284</v>
      </c>
      <c r="AY282">
        <v>286.59623328129152</v>
      </c>
      <c r="AZ282">
        <v>26.013248158407897</v>
      </c>
      <c r="BA282">
        <v>775.74785063353761</v>
      </c>
      <c r="BB282">
        <v>6.0460773987919874</v>
      </c>
      <c r="BC282">
        <v>6838.5247468533198</v>
      </c>
      <c r="BD282">
        <v>31386.489972458534</v>
      </c>
      <c r="BE282">
        <v>5369.8505053613499</v>
      </c>
      <c r="BF282">
        <v>641.9699091046084</v>
      </c>
      <c r="BG282">
        <v>286.5769988319347</v>
      </c>
      <c r="BH282">
        <v>26.009614857459976</v>
      </c>
      <c r="BI282">
        <v>672.72615539483081</v>
      </c>
      <c r="BJ282">
        <v>5.2716899986819064</v>
      </c>
      <c r="BK282">
        <v>13209.502353031789</v>
      </c>
      <c r="BL282">
        <v>31384.556220332888</v>
      </c>
      <c r="BM282">
        <v>5369.1615600016712</v>
      </c>
    </row>
    <row r="283" spans="1:65">
      <c r="A283">
        <f t="shared" si="4"/>
        <v>2277</v>
      </c>
      <c r="B283" s="1">
        <f>economy!Z323</f>
        <v>16.302032909086822</v>
      </c>
      <c r="C283" s="1">
        <f>economy!AA323</f>
        <v>278.33067115606764</v>
      </c>
      <c r="D283" s="1">
        <f>economy!AB323</f>
        <v>25.379989580903271</v>
      </c>
      <c r="E283" s="1">
        <f>temperature!G433</f>
        <v>588.35005126718329</v>
      </c>
      <c r="F283" s="8">
        <f>temperature!I433</f>
        <v>4.529356128719952</v>
      </c>
      <c r="G283">
        <f>economy!BE323</f>
        <v>28363.453053823607</v>
      </c>
      <c r="H283">
        <f>economy!BF323</f>
        <v>30825.326570450663</v>
      </c>
      <c r="I283">
        <f>economy!BG323</f>
        <v>5299.3714964824085</v>
      </c>
      <c r="J283">
        <v>1870.7355921787378</v>
      </c>
      <c r="K283">
        <v>32317.470455227383</v>
      </c>
      <c r="L283">
        <v>2930.5150659980295</v>
      </c>
      <c r="M283">
        <v>1232.5162617609585</v>
      </c>
      <c r="N283">
        <v>8.0745686649758213</v>
      </c>
      <c r="O283">
        <v>0</v>
      </c>
      <c r="P283">
        <v>0</v>
      </c>
      <c r="Q283">
        <v>0</v>
      </c>
      <c r="R283">
        <v>1776.6434552974258</v>
      </c>
      <c r="S283">
        <v>30692.002983263716</v>
      </c>
      <c r="T283">
        <v>2783.1193432270147</v>
      </c>
      <c r="U283">
        <v>1186.8923994760084</v>
      </c>
      <c r="V283">
        <v>7.8727799043021625</v>
      </c>
      <c r="W283">
        <v>83.029030038444191</v>
      </c>
      <c r="X283">
        <v>91.269640070176493</v>
      </c>
      <c r="Y283">
        <v>15.603316924330619</v>
      </c>
      <c r="Z283">
        <v>1681.557718557694</v>
      </c>
      <c r="AA283">
        <v>29049.370801223733</v>
      </c>
      <c r="AB283">
        <v>2634.1671421557671</v>
      </c>
      <c r="AC283">
        <v>1140.7890631073851</v>
      </c>
      <c r="AD283">
        <v>7.6609987882535213</v>
      </c>
      <c r="AE283">
        <v>331.80471264193045</v>
      </c>
      <c r="AF283">
        <v>364.73624565281602</v>
      </c>
      <c r="AG283">
        <v>62.354746116403803</v>
      </c>
      <c r="AH283">
        <v>1776.6434552974449</v>
      </c>
      <c r="AI283">
        <v>30692.002983263599</v>
      </c>
      <c r="AJ283">
        <v>2783.1193432270225</v>
      </c>
      <c r="AK283">
        <v>1186.9061295306337</v>
      </c>
      <c r="AL283">
        <v>7.8728619791061583</v>
      </c>
      <c r="AM283">
        <v>83.029030038444986</v>
      </c>
      <c r="AN283">
        <v>91.269640070176138</v>
      </c>
      <c r="AO283">
        <v>15.603316924330661</v>
      </c>
      <c r="AP283">
        <v>1681.5577185577658</v>
      </c>
      <c r="AQ283">
        <v>29049.370801223355</v>
      </c>
      <c r="AR283">
        <v>2634.1671421558035</v>
      </c>
      <c r="AS283">
        <v>1140.8780852920502</v>
      </c>
      <c r="AT283">
        <v>7.6615481433048922</v>
      </c>
      <c r="AU283">
        <v>331.80471264194358</v>
      </c>
      <c r="AV283">
        <v>364.73624565281165</v>
      </c>
      <c r="AW283">
        <v>62.354746116404584</v>
      </c>
      <c r="AX283">
        <v>985.34631775511423</v>
      </c>
      <c r="AY283">
        <v>284.09783095612664</v>
      </c>
      <c r="AZ283">
        <v>25.763535811837038</v>
      </c>
      <c r="BA283">
        <v>774.38759149537555</v>
      </c>
      <c r="BB283">
        <v>6.0401922089975919</v>
      </c>
      <c r="BC283">
        <v>6967.172547547977</v>
      </c>
      <c r="BD283">
        <v>31464.488898549644</v>
      </c>
      <c r="BE283">
        <v>5379.4728392627039</v>
      </c>
      <c r="BF283">
        <v>626.36109779433525</v>
      </c>
      <c r="BG283">
        <v>284.08032741288287</v>
      </c>
      <c r="BH283">
        <v>25.760230381187018</v>
      </c>
      <c r="BI283">
        <v>671.74401225599945</v>
      </c>
      <c r="BJ283">
        <v>5.2662562486056128</v>
      </c>
      <c r="BK283">
        <v>13373.438938245788</v>
      </c>
      <c r="BL283">
        <v>31462.709241223798</v>
      </c>
      <c r="BM283">
        <v>5378.8388471769567</v>
      </c>
    </row>
    <row r="284" spans="1:65">
      <c r="A284">
        <f t="shared" si="4"/>
        <v>2278</v>
      </c>
      <c r="B284" s="1">
        <f>economy!Z324</f>
        <v>16.076321886120656</v>
      </c>
      <c r="C284" s="1">
        <f>economy!AA324</f>
        <v>275.89363361301093</v>
      </c>
      <c r="D284" s="1">
        <f>economy!AB324</f>
        <v>25.135847340589155</v>
      </c>
      <c r="E284" s="1">
        <f>temperature!G434</f>
        <v>587.59686269439464</v>
      </c>
      <c r="F284" s="8">
        <f>temperature!I434</f>
        <v>4.5243953961528289</v>
      </c>
      <c r="G284">
        <f>economy!BE324</f>
        <v>28398.843014640988</v>
      </c>
      <c r="H284">
        <f>economy!BF324</f>
        <v>30900.732580427841</v>
      </c>
      <c r="I284">
        <f>economy!BG324</f>
        <v>5308.7565673764866</v>
      </c>
      <c r="J284">
        <v>1845.5408822766708</v>
      </c>
      <c r="K284">
        <v>32035.126634510394</v>
      </c>
      <c r="L284">
        <v>2902.3662068698686</v>
      </c>
      <c r="M284">
        <v>1232.0024656813266</v>
      </c>
      <c r="N284">
        <v>8.0800428712346104</v>
      </c>
      <c r="O284">
        <v>0</v>
      </c>
      <c r="P284">
        <v>0</v>
      </c>
      <c r="Q284">
        <v>0</v>
      </c>
      <c r="R284">
        <v>1752.7159603362079</v>
      </c>
      <c r="S284">
        <v>30423.860171784774</v>
      </c>
      <c r="T284">
        <v>2756.3862834866522</v>
      </c>
      <c r="U284">
        <v>1186.4006604785213</v>
      </c>
      <c r="V284">
        <v>7.8781005966583288</v>
      </c>
      <c r="W284">
        <v>83.161994574744028</v>
      </c>
      <c r="X284">
        <v>91.494674007828891</v>
      </c>
      <c r="Y284">
        <v>15.631169471331658</v>
      </c>
      <c r="Z284">
        <v>1658.9108201505762</v>
      </c>
      <c r="AA284">
        <v>28795.57895966218</v>
      </c>
      <c r="AB284">
        <v>2608.8648324475153</v>
      </c>
      <c r="AC284">
        <v>1140.3196099976994</v>
      </c>
      <c r="AD284">
        <v>7.6661565637918665</v>
      </c>
      <c r="AE284">
        <v>332.33607209221032</v>
      </c>
      <c r="AF284">
        <v>365.63553739430523</v>
      </c>
      <c r="AG284">
        <v>62.466051841037043</v>
      </c>
      <c r="AH284">
        <v>1752.715960336225</v>
      </c>
      <c r="AI284">
        <v>30423.860171784654</v>
      </c>
      <c r="AJ284">
        <v>2756.3862834866604</v>
      </c>
      <c r="AK284">
        <v>1186.4143667742535</v>
      </c>
      <c r="AL284">
        <v>7.8781825141680963</v>
      </c>
      <c r="AM284">
        <v>83.161994574744753</v>
      </c>
      <c r="AN284">
        <v>91.494674007828579</v>
      </c>
      <c r="AO284">
        <v>15.631169471331701</v>
      </c>
      <c r="AP284">
        <v>1658.9108201506419</v>
      </c>
      <c r="AQ284">
        <v>28795.578959661834</v>
      </c>
      <c r="AR284">
        <v>2608.8648324475475</v>
      </c>
      <c r="AS284">
        <v>1140.4084767148984</v>
      </c>
      <c r="AT284">
        <v>7.6667048726811666</v>
      </c>
      <c r="AU284">
        <v>332.33607209222225</v>
      </c>
      <c r="AV284">
        <v>365.63553739430097</v>
      </c>
      <c r="AW284">
        <v>62.466051841037732</v>
      </c>
      <c r="AX284">
        <v>964.36744388111447</v>
      </c>
      <c r="AY284">
        <v>281.61428078165511</v>
      </c>
      <c r="AZ284">
        <v>25.515782041381154</v>
      </c>
      <c r="BA284">
        <v>773.03877872911437</v>
      </c>
      <c r="BB284">
        <v>6.0343064028443205</v>
      </c>
      <c r="BC284">
        <v>7097.000969243707</v>
      </c>
      <c r="BD284">
        <v>31541.912370245322</v>
      </c>
      <c r="BE284">
        <v>5389.0203410496861</v>
      </c>
      <c r="BF284">
        <v>611.09314886881691</v>
      </c>
      <c r="BG284">
        <v>281.59835244671621</v>
      </c>
      <c r="BH284">
        <v>25.512774905857057</v>
      </c>
      <c r="BI284">
        <v>670.76918028548766</v>
      </c>
      <c r="BJ284">
        <v>5.2608357390735563</v>
      </c>
      <c r="BK284">
        <v>13537.389903794519</v>
      </c>
      <c r="BL284">
        <v>31540.274535030072</v>
      </c>
      <c r="BM284">
        <v>5388.4369211578169</v>
      </c>
    </row>
    <row r="285" spans="1:65">
      <c r="A285">
        <f t="shared" si="4"/>
        <v>2279</v>
      </c>
      <c r="B285" s="1">
        <f>economy!Z325</f>
        <v>15.8539525961385</v>
      </c>
      <c r="C285" s="1">
        <f>economy!AA325</f>
        <v>273.47119807974826</v>
      </c>
      <c r="D285" s="1">
        <f>economy!AB325</f>
        <v>24.893609347483579</v>
      </c>
      <c r="E285" s="1">
        <f>temperature!G435</f>
        <v>586.85044765854627</v>
      </c>
      <c r="F285" s="8">
        <f>temperature!I435</f>
        <v>4.5194464451327061</v>
      </c>
      <c r="G285">
        <f>economy!BE325</f>
        <v>28434.603432738459</v>
      </c>
      <c r="H285">
        <f>economy!BF325</f>
        <v>30975.567623416828</v>
      </c>
      <c r="I285">
        <f>economy!BG325</f>
        <v>5318.0642933614026</v>
      </c>
      <c r="J285">
        <v>1820.6560969386612</v>
      </c>
      <c r="K285">
        <v>31754.461064578449</v>
      </c>
      <c r="L285">
        <v>2874.4360096206397</v>
      </c>
      <c r="M285">
        <v>1231.4721991338197</v>
      </c>
      <c r="N285">
        <v>8.0854039235386548</v>
      </c>
      <c r="O285">
        <v>0</v>
      </c>
      <c r="P285">
        <v>0</v>
      </c>
      <c r="Q285">
        <v>0</v>
      </c>
      <c r="R285">
        <v>1729.0828017048671</v>
      </c>
      <c r="S285">
        <v>30157.311200336495</v>
      </c>
      <c r="T285">
        <v>2729.8608876180565</v>
      </c>
      <c r="U285">
        <v>1185.8933006795801</v>
      </c>
      <c r="V285">
        <v>7.8833101363969424</v>
      </c>
      <c r="W285">
        <v>83.293840751463463</v>
      </c>
      <c r="X285">
        <v>91.718008121412183</v>
      </c>
      <c r="Y285">
        <v>15.658792798060304</v>
      </c>
      <c r="Z285">
        <v>1636.5425052295723</v>
      </c>
      <c r="AA285">
        <v>28543.295656011127</v>
      </c>
      <c r="AB285">
        <v>2583.7590724664451</v>
      </c>
      <c r="AC285">
        <v>1139.8353947522967</v>
      </c>
      <c r="AD285">
        <v>7.6712053470540402</v>
      </c>
      <c r="AE285">
        <v>332.8629622986723</v>
      </c>
      <c r="AF285">
        <v>366.5280362148539</v>
      </c>
      <c r="AG285">
        <v>62.576441544290986</v>
      </c>
      <c r="AH285">
        <v>1729.0828017048823</v>
      </c>
      <c r="AI285">
        <v>30157.311200336389</v>
      </c>
      <c r="AJ285">
        <v>2729.8608876180642</v>
      </c>
      <c r="AK285">
        <v>1185.9069833680173</v>
      </c>
      <c r="AL285">
        <v>7.883391898730074</v>
      </c>
      <c r="AM285">
        <v>83.29384075146416</v>
      </c>
      <c r="AN285">
        <v>91.71800812141187</v>
      </c>
      <c r="AO285">
        <v>15.658792798060338</v>
      </c>
      <c r="AP285">
        <v>1636.5425052296309</v>
      </c>
      <c r="AQ285">
        <v>28543.295656010789</v>
      </c>
      <c r="AR285">
        <v>2583.7590724664733</v>
      </c>
      <c r="AS285">
        <v>1139.9241070019934</v>
      </c>
      <c r="AT285">
        <v>7.6717526238820763</v>
      </c>
      <c r="AU285">
        <v>332.86296229868344</v>
      </c>
      <c r="AV285">
        <v>366.52803621485009</v>
      </c>
      <c r="AW285">
        <v>62.576441544291654</v>
      </c>
      <c r="AX285">
        <v>943.76341281904809</v>
      </c>
      <c r="AY285">
        <v>279.14563330064556</v>
      </c>
      <c r="AZ285">
        <v>25.269979030518957</v>
      </c>
      <c r="BA285">
        <v>771.70125159879944</v>
      </c>
      <c r="BB285">
        <v>6.0284211239762806</v>
      </c>
      <c r="BC285">
        <v>7227.9919192331072</v>
      </c>
      <c r="BD285">
        <v>31618.761867083773</v>
      </c>
      <c r="BE285">
        <v>5398.4931205918274</v>
      </c>
      <c r="BF285">
        <v>596.16003353672227</v>
      </c>
      <c r="BG285">
        <v>279.13113847411017</v>
      </c>
      <c r="BH285">
        <v>25.267243281254618</v>
      </c>
      <c r="BI285">
        <v>669.80158870503578</v>
      </c>
      <c r="BJ285">
        <v>5.2554288189594631</v>
      </c>
      <c r="BK285">
        <v>13701.326133239243</v>
      </c>
      <c r="BL285">
        <v>31617.25455806531</v>
      </c>
      <c r="BM285">
        <v>5397.9562408368583</v>
      </c>
    </row>
    <row r="286" spans="1:65">
      <c r="A286">
        <f t="shared" si="4"/>
        <v>2280</v>
      </c>
      <c r="B286" s="1">
        <f>economy!Z326</f>
        <v>15.634838557334627</v>
      </c>
      <c r="C286" s="1">
        <f>economy!AA326</f>
        <v>271.06342165852487</v>
      </c>
      <c r="D286" s="1">
        <f>economy!AB326</f>
        <v>24.653270236573267</v>
      </c>
      <c r="E286" s="1">
        <f>temperature!G436</f>
        <v>586.1106875590508</v>
      </c>
      <c r="F286" s="8">
        <f>temperature!I436</f>
        <v>4.5145099375668263</v>
      </c>
      <c r="G286">
        <f>economy!BE326</f>
        <v>28470.678380666497</v>
      </c>
      <c r="H286">
        <f>economy!BF326</f>
        <v>31049.834203859624</v>
      </c>
      <c r="I286">
        <f>economy!BG326</f>
        <v>5327.2951472300074</v>
      </c>
      <c r="J286">
        <v>1796.078144610236</v>
      </c>
      <c r="K286">
        <v>31475.480707783317</v>
      </c>
      <c r="L286">
        <v>2846.7238814909642</v>
      </c>
      <c r="M286">
        <v>1230.9257280968468</v>
      </c>
      <c r="N286">
        <v>8.0906529149991435</v>
      </c>
      <c r="O286">
        <v>0</v>
      </c>
      <c r="P286">
        <v>0</v>
      </c>
      <c r="Q286">
        <v>0</v>
      </c>
      <c r="R286">
        <v>1705.7410433444272</v>
      </c>
      <c r="S286">
        <v>29892.362681086208</v>
      </c>
      <c r="T286">
        <v>2703.542592675793</v>
      </c>
      <c r="U286">
        <v>1185.3705724757053</v>
      </c>
      <c r="V286">
        <v>7.88840959580254</v>
      </c>
      <c r="W286">
        <v>83.424575882520557</v>
      </c>
      <c r="X286">
        <v>91.939649794668057</v>
      </c>
      <c r="Y286">
        <v>15.686188303339277</v>
      </c>
      <c r="Z286">
        <v>1614.4499948732166</v>
      </c>
      <c r="AA286">
        <v>28292.527148555462</v>
      </c>
      <c r="AB286">
        <v>2558.8493293958877</v>
      </c>
      <c r="AC286">
        <v>1139.3366560421039</v>
      </c>
      <c r="AD286">
        <v>7.6761461878619199</v>
      </c>
      <c r="AE286">
        <v>333.38541248955755</v>
      </c>
      <c r="AF286">
        <v>367.41377162173609</v>
      </c>
      <c r="AG286">
        <v>62.685920816210214</v>
      </c>
      <c r="AH286">
        <v>1705.7410433444416</v>
      </c>
      <c r="AI286">
        <v>29892.362681086106</v>
      </c>
      <c r="AJ286">
        <v>2703.5425926757985</v>
      </c>
      <c r="AK286">
        <v>1185.3842317068711</v>
      </c>
      <c r="AL286">
        <v>7.8884912050456668</v>
      </c>
      <c r="AM286">
        <v>83.424575882521182</v>
      </c>
      <c r="AN286">
        <v>91.939649794667773</v>
      </c>
      <c r="AO286">
        <v>15.686188303339312</v>
      </c>
      <c r="AP286">
        <v>1614.4499948732705</v>
      </c>
      <c r="AQ286">
        <v>28292.527148555171</v>
      </c>
      <c r="AR286">
        <v>2558.8493293959145</v>
      </c>
      <c r="AS286">
        <v>1139.4252148138244</v>
      </c>
      <c r="AT286">
        <v>7.6766924465238064</v>
      </c>
      <c r="AU286">
        <v>333.38541248956756</v>
      </c>
      <c r="AV286">
        <v>367.41377162173262</v>
      </c>
      <c r="AW286">
        <v>62.685920816210796</v>
      </c>
      <c r="AX286">
        <v>923.52960499542894</v>
      </c>
      <c r="AY286">
        <v>276.69193618968802</v>
      </c>
      <c r="AZ286">
        <v>25.026118984377518</v>
      </c>
      <c r="BA286">
        <v>770.37485395523845</v>
      </c>
      <c r="BB286">
        <v>6.0225374606796391</v>
      </c>
      <c r="BC286">
        <v>7360.1267589987692</v>
      </c>
      <c r="BD286">
        <v>31695.038979957641</v>
      </c>
      <c r="BE286">
        <v>5407.8913178899093</v>
      </c>
      <c r="BF286">
        <v>581.55577940679211</v>
      </c>
      <c r="BG286">
        <v>276.6787459119501</v>
      </c>
      <c r="BH286">
        <v>25.023630138633337</v>
      </c>
      <c r="BI286">
        <v>668.84116773015489</v>
      </c>
      <c r="BJ286">
        <v>5.250035819494534</v>
      </c>
      <c r="BK286">
        <v>13865.218822990942</v>
      </c>
      <c r="BL286">
        <v>31693.651800327621</v>
      </c>
      <c r="BM286">
        <v>5407.3972674635897</v>
      </c>
    </row>
    <row r="287" spans="1:65">
      <c r="A287">
        <f t="shared" si="4"/>
        <v>2281</v>
      </c>
      <c r="B287" s="1">
        <f>economy!Z327</f>
        <v>15.418898799312656</v>
      </c>
      <c r="C287" s="1">
        <f>economy!AA327</f>
        <v>268.6703574615197</v>
      </c>
      <c r="D287" s="1">
        <f>economy!AB327</f>
        <v>24.414824423837867</v>
      </c>
      <c r="E287" s="1">
        <f>temperature!G437</f>
        <v>585.37746806745349</v>
      </c>
      <c r="F287" s="8">
        <f>temperature!I437</f>
        <v>4.5095864921548818</v>
      </c>
      <c r="G287">
        <f>economy!BE327</f>
        <v>28507.016390092864</v>
      </c>
      <c r="H287">
        <f>economy!BF327</f>
        <v>31123.534853164372</v>
      </c>
      <c r="I287">
        <f>economy!BG327</f>
        <v>5336.449602315085</v>
      </c>
      <c r="J287">
        <v>1771.8039461194905</v>
      </c>
      <c r="K287">
        <v>31198.192058071596</v>
      </c>
      <c r="L287">
        <v>2819.2292038624173</v>
      </c>
      <c r="M287">
        <v>1230.3633164418457</v>
      </c>
      <c r="N287">
        <v>8.095790931951397</v>
      </c>
      <c r="O287">
        <v>0</v>
      </c>
      <c r="P287">
        <v>0</v>
      </c>
      <c r="Q287">
        <v>0</v>
      </c>
      <c r="R287">
        <v>1682.6877609556807</v>
      </c>
      <c r="S287">
        <v>29629.020781355277</v>
      </c>
      <c r="T287">
        <v>2677.4308111559994</v>
      </c>
      <c r="U287">
        <v>1184.8327262649391</v>
      </c>
      <c r="V287">
        <v>7.8934000406462248</v>
      </c>
      <c r="W287">
        <v>83.554207276259049</v>
      </c>
      <c r="X287">
        <v>92.159606492210898</v>
      </c>
      <c r="Y287">
        <v>15.713357387310403</v>
      </c>
      <c r="Z287">
        <v>1592.6305212904333</v>
      </c>
      <c r="AA287">
        <v>28043.27927454235</v>
      </c>
      <c r="AB287">
        <v>2534.1350471751193</v>
      </c>
      <c r="AC287">
        <v>1138.823630649207</v>
      </c>
      <c r="AD287">
        <v>7.6809801298026752</v>
      </c>
      <c r="AE287">
        <v>333.90345187082937</v>
      </c>
      <c r="AF287">
        <v>368.29277344541237</v>
      </c>
      <c r="AG287">
        <v>62.7944952521106</v>
      </c>
      <c r="AH287">
        <v>1682.6877609556932</v>
      </c>
      <c r="AI287">
        <v>29629.020781355182</v>
      </c>
      <c r="AJ287">
        <v>2677.4308111560058</v>
      </c>
      <c r="AK287">
        <v>1184.8463621873007</v>
      </c>
      <c r="AL287">
        <v>7.8934814988555164</v>
      </c>
      <c r="AM287">
        <v>83.554207276259604</v>
      </c>
      <c r="AN287">
        <v>92.159606492210614</v>
      </c>
      <c r="AO287">
        <v>15.713357387310436</v>
      </c>
      <c r="AP287">
        <v>1592.6305212904808</v>
      </c>
      <c r="AQ287">
        <v>28043.279274542085</v>
      </c>
      <c r="AR287">
        <v>2534.135047175143</v>
      </c>
      <c r="AS287">
        <v>1138.9120369221732</v>
      </c>
      <c r="AT287">
        <v>7.6815253839911186</v>
      </c>
      <c r="AU287">
        <v>333.90345187083875</v>
      </c>
      <c r="AV287">
        <v>368.29277344540907</v>
      </c>
      <c r="AW287">
        <v>62.794495252111176</v>
      </c>
      <c r="AX287">
        <v>903.66140256328595</v>
      </c>
      <c r="AY287">
        <v>274.25323422318007</v>
      </c>
      <c r="AZ287">
        <v>24.784194113617186</v>
      </c>
      <c r="BA287">
        <v>769.05943401744446</v>
      </c>
      <c r="BB287">
        <v>6.0166564483823706</v>
      </c>
      <c r="BC287">
        <v>7493.3863167319141</v>
      </c>
      <c r="BD287">
        <v>31770.745403543202</v>
      </c>
      <c r="BE287">
        <v>5417.2151006374988</v>
      </c>
      <c r="BF287">
        <v>567.27447151374247</v>
      </c>
      <c r="BG287">
        <v>274.24123113019687</v>
      </c>
      <c r="BH287">
        <v>24.781929896208201</v>
      </c>
      <c r="BI287">
        <v>667.88784853346306</v>
      </c>
      <c r="BJ287">
        <v>5.2446570549567912</v>
      </c>
      <c r="BK287">
        <v>14029.039482963914</v>
      </c>
      <c r="BL287">
        <v>31769.468784096927</v>
      </c>
      <c r="BM287">
        <v>5416.7604644121311</v>
      </c>
    </row>
    <row r="288" spans="1:65">
      <c r="A288">
        <f t="shared" si="4"/>
        <v>2282</v>
      </c>
      <c r="B288" s="1">
        <f>economy!Z328</f>
        <v>15.206057389390251</v>
      </c>
      <c r="C288" s="1">
        <f>economy!AA328</f>
        <v>266.29205469139623</v>
      </c>
      <c r="D288" s="1">
        <f>economy!AB328</f>
        <v>24.178266112776907</v>
      </c>
      <c r="E288" s="1">
        <f>temperature!G438</f>
        <v>584.65067871903489</v>
      </c>
      <c r="F288" s="8">
        <f>temperature!I438</f>
        <v>4.5046766866811527</v>
      </c>
      <c r="G288">
        <f>economy!BE328</f>
        <v>28543.570125507249</v>
      </c>
      <c r="H288">
        <f>economy!BF328</f>
        <v>31196.672128696249</v>
      </c>
      <c r="I288">
        <f>economy!BG328</f>
        <v>5345.5281323934123</v>
      </c>
      <c r="J288">
        <v>1747.8304351792922</v>
      </c>
      <c r="K288">
        <v>30922.601150426701</v>
      </c>
      <c r="L288">
        <v>2791.9513330298951</v>
      </c>
      <c r="M288">
        <v>1229.7852259186041</v>
      </c>
      <c r="N288">
        <v>8.1008190539388689</v>
      </c>
      <c r="O288">
        <v>0</v>
      </c>
      <c r="P288">
        <v>0</v>
      </c>
      <c r="Q288">
        <v>0</v>
      </c>
      <c r="R288">
        <v>1659.9200424761282</v>
      </c>
      <c r="S288">
        <v>29367.29123258642</v>
      </c>
      <c r="T288">
        <v>2651.524931729924</v>
      </c>
      <c r="U288">
        <v>1184.2800104328667</v>
      </c>
      <c r="V288">
        <v>7.898282530165404</v>
      </c>
      <c r="W288">
        <v>83.682742234420033</v>
      </c>
      <c r="X288">
        <v>92.377885756610027</v>
      </c>
      <c r="Y288">
        <v>15.740301451184976</v>
      </c>
      <c r="Z288">
        <v>1571.0813282719407</v>
      </c>
      <c r="AA288">
        <v>27795.557458668369</v>
      </c>
      <c r="AB288">
        <v>2509.6156471936238</v>
      </c>
      <c r="AC288">
        <v>1138.2965534535906</v>
      </c>
      <c r="AD288">
        <v>7.6857082102040843</v>
      </c>
      <c r="AE288">
        <v>334.41710962206764</v>
      </c>
      <c r="AF288">
        <v>369.16507182787069</v>
      </c>
      <c r="AG288">
        <v>62.902170451582023</v>
      </c>
      <c r="AH288">
        <v>1659.9200424761391</v>
      </c>
      <c r="AI288">
        <v>29367.291232586329</v>
      </c>
      <c r="AJ288">
        <v>2651.5249317299299</v>
      </c>
      <c r="AK288">
        <v>1184.2936231933566</v>
      </c>
      <c r="AL288">
        <v>7.8983638393670601</v>
      </c>
      <c r="AM288">
        <v>83.682742234420601</v>
      </c>
      <c r="AN288">
        <v>92.3778857566098</v>
      </c>
      <c r="AO288">
        <v>15.740301451185012</v>
      </c>
      <c r="AP288">
        <v>1571.0813282719848</v>
      </c>
      <c r="AQ288">
        <v>27795.557458668121</v>
      </c>
      <c r="AR288">
        <v>2509.6156471936465</v>
      </c>
      <c r="AS288">
        <v>1138.384808196849</v>
      </c>
      <c r="AT288">
        <v>7.6862524734126092</v>
      </c>
      <c r="AU288">
        <v>334.41710962207611</v>
      </c>
      <c r="AV288">
        <v>369.16507182786791</v>
      </c>
      <c r="AW288">
        <v>62.902170451582528</v>
      </c>
      <c r="AX288">
        <v>884.15419096937114</v>
      </c>
      <c r="AY288">
        <v>271.82956924722782</v>
      </c>
      <c r="AZ288">
        <v>24.544196620266984</v>
      </c>
      <c r="BA288">
        <v>767.75484416601023</v>
      </c>
      <c r="BB288">
        <v>6.0107790720359935</v>
      </c>
      <c r="BC288">
        <v>7627.7509003952155</v>
      </c>
      <c r="BD288">
        <v>31845.882929265583</v>
      </c>
      <c r="BE288">
        <v>5426.4646619704263</v>
      </c>
      <c r="BF288">
        <v>553.31025408079654</v>
      </c>
      <c r="BG288">
        <v>271.81864652855165</v>
      </c>
      <c r="BH288">
        <v>24.542136764658739</v>
      </c>
      <c r="BI288">
        <v>666.94156321011747</v>
      </c>
      <c r="BJ288">
        <v>5.2392928233310112</v>
      </c>
      <c r="BK288">
        <v>14192.7599739504</v>
      </c>
      <c r="BL288">
        <v>31844.708062579066</v>
      </c>
      <c r="BM288">
        <v>5426.0462969621422</v>
      </c>
    </row>
    <row r="289" spans="1:65">
      <c r="A289">
        <f t="shared" si="4"/>
        <v>2283</v>
      </c>
      <c r="B289" s="1">
        <f>economy!Z329</f>
        <v>14.996242999012136</v>
      </c>
      <c r="C289" s="1">
        <f>economy!AA329</f>
        <v>263.92855872109084</v>
      </c>
      <c r="D289" s="1">
        <f>economy!AB329</f>
        <v>23.943589300832517</v>
      </c>
      <c r="E289" s="1">
        <f>temperature!G439</f>
        <v>583.93021260744501</v>
      </c>
      <c r="F289" s="8">
        <f>temperature!I439</f>
        <v>4.4997810601552182</v>
      </c>
      <c r="G289">
        <f>economy!BE329</f>
        <v>28580.296079473817</v>
      </c>
      <c r="H289">
        <f>economy!BF329</f>
        <v>31269.248612786454</v>
      </c>
      <c r="I289">
        <f>economy!BG329</f>
        <v>5354.5312115926972</v>
      </c>
      <c r="J289">
        <v>1724.1545588698064</v>
      </c>
      <c r="K289">
        <v>30648.713570217009</v>
      </c>
      <c r="L289">
        <v>2764.8896009607197</v>
      </c>
      <c r="M289">
        <v>1229.1917161415547</v>
      </c>
      <c r="N289">
        <v>8.1057383536987722</v>
      </c>
      <c r="O289">
        <v>0</v>
      </c>
      <c r="P289">
        <v>0</v>
      </c>
      <c r="Q289">
        <v>0</v>
      </c>
      <c r="R289">
        <v>1637.4349885382319</v>
      </c>
      <c r="S289">
        <v>29107.179339221479</v>
      </c>
      <c r="T289">
        <v>2625.8243199648377</v>
      </c>
      <c r="U289">
        <v>1183.7126713395737</v>
      </c>
      <c r="V289">
        <v>7.9030581170452274</v>
      </c>
      <c r="W289">
        <v>83.810188051140884</v>
      </c>
      <c r="X289">
        <v>92.594495205517489</v>
      </c>
      <c r="Y289">
        <v>15.767021896999792</v>
      </c>
      <c r="Z289">
        <v>1549.799671623997</v>
      </c>
      <c r="AA289">
        <v>27549.366721482293</v>
      </c>
      <c r="AB289">
        <v>2485.290528973434</v>
      </c>
      <c r="AC289">
        <v>1137.755657420752</v>
      </c>
      <c r="AD289">
        <v>7.6903314601116133</v>
      </c>
      <c r="AE289">
        <v>334.92641489246358</v>
      </c>
      <c r="AF289">
        <v>370.03069721114912</v>
      </c>
      <c r="AG289">
        <v>63.008952017513067</v>
      </c>
      <c r="AH289">
        <v>1637.434988538243</v>
      </c>
      <c r="AI289">
        <v>29107.179339221409</v>
      </c>
      <c r="AJ289">
        <v>2625.8243199648437</v>
      </c>
      <c r="AK289">
        <v>1183.7262610836074</v>
      </c>
      <c r="AL289">
        <v>7.9031392792359574</v>
      </c>
      <c r="AM289">
        <v>83.810188051141381</v>
      </c>
      <c r="AN289">
        <v>92.594495205517305</v>
      </c>
      <c r="AO289">
        <v>15.767021896999818</v>
      </c>
      <c r="AP289">
        <v>1549.7996716240361</v>
      </c>
      <c r="AQ289">
        <v>27549.366721482082</v>
      </c>
      <c r="AR289">
        <v>2485.2905289734535</v>
      </c>
      <c r="AS289">
        <v>1137.843761593304</v>
      </c>
      <c r="AT289">
        <v>7.6908747456377347</v>
      </c>
      <c r="AU289">
        <v>334.92641489247143</v>
      </c>
      <c r="AV289">
        <v>370.03069721114639</v>
      </c>
      <c r="AW289">
        <v>63.008952017513536</v>
      </c>
      <c r="AX289">
        <v>865.00336048936651</v>
      </c>
      <c r="AY289">
        <v>269.42098016250537</v>
      </c>
      <c r="AZ289">
        <v>24.30611868532554</v>
      </c>
      <c r="BA289">
        <v>766.46094074774578</v>
      </c>
      <c r="BB289">
        <v>6.0049062683850716</v>
      </c>
      <c r="BC289">
        <v>7763.2003113099263</v>
      </c>
      <c r="BD289">
        <v>31920.453438757158</v>
      </c>
      <c r="BE289">
        <v>5435.6402183897098</v>
      </c>
      <c r="BF289">
        <v>539.65733077784114</v>
      </c>
      <c r="BG289">
        <v>269.41104061286427</v>
      </c>
      <c r="BH289">
        <v>24.304244752631128</v>
      </c>
      <c r="BI289">
        <v>666.00224474533036</v>
      </c>
      <c r="BJ289">
        <v>5.2339434069406598</v>
      </c>
      <c r="BK289">
        <v>14356.352476801183</v>
      </c>
      <c r="BL289">
        <v>31919.372218593413</v>
      </c>
      <c r="BM289">
        <v>5435.2552320923178</v>
      </c>
    </row>
    <row r="290" spans="1:65">
      <c r="A290">
        <f t="shared" si="4"/>
        <v>2284</v>
      </c>
      <c r="B290" s="1">
        <f>economy!Z330</f>
        <v>14.789388507220531</v>
      </c>
      <c r="C290" s="1">
        <f>economy!AA330</f>
        <v>261.57991117281136</v>
      </c>
      <c r="D290" s="1">
        <f>economy!AB330</f>
        <v>23.710787785708959</v>
      </c>
      <c r="E290" s="1">
        <f>temperature!G440</f>
        <v>583.21596614490886</v>
      </c>
      <c r="F290" s="8">
        <f>temperature!I440</f>
        <v>4.4949001148232979</v>
      </c>
      <c r="G290">
        <f>economy!BE330</f>
        <v>28617.154288366448</v>
      </c>
      <c r="H290">
        <f>economy!BF330</f>
        <v>31341.266911760074</v>
      </c>
      <c r="I290">
        <f>economy!BG330</f>
        <v>5363.4593143012135</v>
      </c>
      <c r="J290">
        <v>1700.7732781018624</v>
      </c>
      <c r="K290">
        <v>30376.534462447395</v>
      </c>
      <c r="L290">
        <v>2738.0433160406646</v>
      </c>
      <c r="M290">
        <v>1228.5830445770257</v>
      </c>
      <c r="N290">
        <v>8.1105498971492889</v>
      </c>
      <c r="O290">
        <v>0</v>
      </c>
      <c r="P290">
        <v>0</v>
      </c>
      <c r="Q290">
        <v>0</v>
      </c>
      <c r="R290">
        <v>1615.2297129094823</v>
      </c>
      <c r="S290">
        <v>28848.689987487694</v>
      </c>
      <c r="T290">
        <v>2600.3283190325446</v>
      </c>
      <c r="U290">
        <v>1183.1309533075</v>
      </c>
      <c r="V290">
        <v>7.9077278474016746</v>
      </c>
      <c r="W290">
        <v>83.936552011975735</v>
      </c>
      <c r="X290">
        <v>92.809442528843505</v>
      </c>
      <c r="Y290">
        <v>15.7935201273782</v>
      </c>
      <c r="Z290">
        <v>1528.7828195848933</v>
      </c>
      <c r="AA290">
        <v>27304.711687701099</v>
      </c>
      <c r="AB290">
        <v>2461.1590708397139</v>
      </c>
      <c r="AC290">
        <v>1137.2011735901774</v>
      </c>
      <c r="AD290">
        <v>7.6948509042672288</v>
      </c>
      <c r="AE290">
        <v>335.43139679690927</v>
      </c>
      <c r="AF290">
        <v>370.88968032604652</v>
      </c>
      <c r="AG290">
        <v>63.114845555136682</v>
      </c>
      <c r="AH290">
        <v>1615.2297129094918</v>
      </c>
      <c r="AI290">
        <v>28848.689987487633</v>
      </c>
      <c r="AJ290">
        <v>2600.3283190325496</v>
      </c>
      <c r="AK290">
        <v>1183.1445201789963</v>
      </c>
      <c r="AL290">
        <v>7.9078088645491746</v>
      </c>
      <c r="AM290">
        <v>83.936552011976175</v>
      </c>
      <c r="AN290">
        <v>92.809442528843306</v>
      </c>
      <c r="AO290">
        <v>15.793520127378221</v>
      </c>
      <c r="AP290">
        <v>1528.7828195849293</v>
      </c>
      <c r="AQ290">
        <v>27304.711687700899</v>
      </c>
      <c r="AR290">
        <v>2461.1590708397325</v>
      </c>
      <c r="AS290">
        <v>1137.2891281411044</v>
      </c>
      <c r="AT290">
        <v>7.6953932252155672</v>
      </c>
      <c r="AU290">
        <v>335.43139679691637</v>
      </c>
      <c r="AV290">
        <v>370.88968032604407</v>
      </c>
      <c r="AW290">
        <v>63.114845555137101</v>
      </c>
      <c r="AX290">
        <v>846.20430773130204</v>
      </c>
      <c r="AY290">
        <v>267.02750291516838</v>
      </c>
      <c r="AZ290">
        <v>24.069952457960738</v>
      </c>
      <c r="BA290">
        <v>765.17758389095104</v>
      </c>
      <c r="BB290">
        <v>5.9990389281299912</v>
      </c>
      <c r="BC290">
        <v>7899.7138582424914</v>
      </c>
      <c r="BD290">
        <v>31994.458897773042</v>
      </c>
      <c r="BE290">
        <v>5444.7420078442128</v>
      </c>
      <c r="BF290">
        <v>526.30996743191258</v>
      </c>
      <c r="BG290">
        <v>267.01845807121026</v>
      </c>
      <c r="BH290">
        <v>24.068247672231202</v>
      </c>
      <c r="BI290">
        <v>665.06982698365505</v>
      </c>
      <c r="BJ290">
        <v>5.2286090730531143</v>
      </c>
      <c r="BK290">
        <v>14519.789585628127</v>
      </c>
      <c r="BL290">
        <v>31993.463863302237</v>
      </c>
      <c r="BM290">
        <v>5444.3877382853507</v>
      </c>
    </row>
    <row r="291" spans="1:65">
      <c r="A291">
        <f t="shared" si="4"/>
        <v>2285</v>
      </c>
      <c r="B291" s="1">
        <f>economy!Z331</f>
        <v>14.585430638304421</v>
      </c>
      <c r="C291" s="1">
        <f>economy!AA331</f>
        <v>259.24614999624038</v>
      </c>
      <c r="D291" s="1">
        <f>economy!AB331</f>
        <v>23.479855171588458</v>
      </c>
      <c r="E291" s="1">
        <f>temperature!G441</f>
        <v>582.50783886511022</v>
      </c>
      <c r="F291" s="8">
        <f>temperature!I441</f>
        <v>4.4900343180655087</v>
      </c>
      <c r="G291">
        <f>economy!BE331</f>
        <v>28654.108067515295</v>
      </c>
      <c r="H291">
        <f>economy!BF331</f>
        <v>31412.729654981697</v>
      </c>
      <c r="I291">
        <f>economy!BG331</f>
        <v>5372.3129150800596</v>
      </c>
      <c r="J291">
        <v>1677.6835680615079</v>
      </c>
      <c r="K291">
        <v>30106.068540913911</v>
      </c>
      <c r="L291">
        <v>2711.4117638069542</v>
      </c>
      <c r="M291">
        <v>1227.9594665314219</v>
      </c>
      <c r="N291">
        <v>8.1152547433783209</v>
      </c>
      <c r="O291">
        <v>0</v>
      </c>
      <c r="P291">
        <v>0</v>
      </c>
      <c r="Q291">
        <v>0</v>
      </c>
      <c r="R291">
        <v>1593.3013429145883</v>
      </c>
      <c r="S291">
        <v>28591.82765409198</v>
      </c>
      <c r="T291">
        <v>2575.0362504055033</v>
      </c>
      <c r="U291">
        <v>1182.5350986101867</v>
      </c>
      <c r="V291">
        <v>7.9122927607662579</v>
      </c>
      <c r="W291">
        <v>84.061841392941957</v>
      </c>
      <c r="X291">
        <v>93.022735485977137</v>
      </c>
      <c r="Y291">
        <v>15.819797545296678</v>
      </c>
      <c r="Z291">
        <v>1508.0280532245658</v>
      </c>
      <c r="AA291">
        <v>27061.596594438895</v>
      </c>
      <c r="AB291">
        <v>2437.2206305796385</v>
      </c>
      <c r="AC291">
        <v>1136.6333310646512</v>
      </c>
      <c r="AD291">
        <v>7.6992675610898855</v>
      </c>
      <c r="AE291">
        <v>335.93208441218417</v>
      </c>
      <c r="AF291">
        <v>371.74205218101696</v>
      </c>
      <c r="AG291">
        <v>63.21985667109665</v>
      </c>
      <c r="AH291">
        <v>1593.3013429145967</v>
      </c>
      <c r="AI291">
        <v>28591.827654091911</v>
      </c>
      <c r="AJ291">
        <v>2575.0362504055065</v>
      </c>
      <c r="AK291">
        <v>1182.5486427515859</v>
      </c>
      <c r="AL291">
        <v>7.9123736348096738</v>
      </c>
      <c r="AM291">
        <v>84.061841392942355</v>
      </c>
      <c r="AN291">
        <v>93.02273548597698</v>
      </c>
      <c r="AO291">
        <v>15.819797545296701</v>
      </c>
      <c r="AP291">
        <v>1508.0280532245977</v>
      </c>
      <c r="AQ291">
        <v>27061.596594438717</v>
      </c>
      <c r="AR291">
        <v>2437.2206305796549</v>
      </c>
      <c r="AS291">
        <v>1136.7211369332413</v>
      </c>
      <c r="AT291">
        <v>7.699808930375232</v>
      </c>
      <c r="AU291">
        <v>335.93208441219093</v>
      </c>
      <c r="AV291">
        <v>371.74205218101469</v>
      </c>
      <c r="AW291">
        <v>63.219856671097034</v>
      </c>
      <c r="AX291">
        <v>827.75243710750476</v>
      </c>
      <c r="AY291">
        <v>264.64917049502947</v>
      </c>
      <c r="AZ291">
        <v>23.835690046154834</v>
      </c>
      <c r="BA291">
        <v>763.90463733073022</v>
      </c>
      <c r="BB291">
        <v>5.9931778979882271</v>
      </c>
      <c r="BC291">
        <v>8037.2703719674491</v>
      </c>
      <c r="BD291">
        <v>32067.901350527365</v>
      </c>
      <c r="BE291">
        <v>5453.7702879607168</v>
      </c>
      <c r="BF291">
        <v>513.26249009120238</v>
      </c>
      <c r="BG291">
        <v>264.64093984958703</v>
      </c>
      <c r="BH291">
        <v>23.834139144498582</v>
      </c>
      <c r="BI291">
        <v>664.14424460029045</v>
      </c>
      <c r="BJ291">
        <v>5.2232900744595003</v>
      </c>
      <c r="BK291">
        <v>14683.044166626914</v>
      </c>
      <c r="BL291">
        <v>32066.98563497977</v>
      </c>
      <c r="BM291">
        <v>5453.4442853437367</v>
      </c>
    </row>
    <row r="292" spans="1:65">
      <c r="A292">
        <f t="shared" si="4"/>
        <v>2286</v>
      </c>
      <c r="B292" s="1">
        <f>economy!Z332</f>
        <v>14.384309630925042</v>
      </c>
      <c r="C292" s="1">
        <f>economy!AA332</f>
        <v>256.92730954592213</v>
      </c>
      <c r="D292" s="1">
        <f>economy!AB332</f>
        <v>23.250784875243557</v>
      </c>
      <c r="E292" s="1">
        <f>temperature!G442</f>
        <v>581.80573325470766</v>
      </c>
      <c r="F292" s="8">
        <f>temperature!I442</f>
        <v>4.485184104190159</v>
      </c>
      <c r="G292">
        <f>economy!BE332</f>
        <v>28691.123764696535</v>
      </c>
      <c r="H292">
        <f>economy!BF332</f>
        <v>31483.639493918996</v>
      </c>
      <c r="I292">
        <f>economy!BG332</f>
        <v>5381.092488577895</v>
      </c>
      <c r="J292">
        <v>1654.8824186362629</v>
      </c>
      <c r="K292">
        <v>29837.320097260003</v>
      </c>
      <c r="L292">
        <v>2684.994207668376</v>
      </c>
      <c r="M292">
        <v>1227.321235140316</v>
      </c>
      <c r="N292">
        <v>8.1198539446337215</v>
      </c>
      <c r="O292">
        <v>0</v>
      </c>
      <c r="P292">
        <v>0</v>
      </c>
      <c r="Q292">
        <v>0</v>
      </c>
      <c r="R292">
        <v>1571.6470198402947</v>
      </c>
      <c r="S292">
        <v>28336.596414821528</v>
      </c>
      <c r="T292">
        <v>2549.9474145407312</v>
      </c>
      <c r="U292">
        <v>1181.9253474618829</v>
      </c>
      <c r="V292">
        <v>7.9167538900722825</v>
      </c>
      <c r="W292">
        <v>84.186063459589931</v>
      </c>
      <c r="X292">
        <v>93.234381903053787</v>
      </c>
      <c r="Y292">
        <v>15.845855553856278</v>
      </c>
      <c r="Z292">
        <v>1487.532666827733</v>
      </c>
      <c r="AA292">
        <v>26820.025299347268</v>
      </c>
      <c r="AB292">
        <v>2413.4745460896738</v>
      </c>
      <c r="AC292">
        <v>1136.0523570003893</v>
      </c>
      <c r="AD292">
        <v>7.7035824426576482</v>
      </c>
      <c r="AE292">
        <v>336.4285067732406</v>
      </c>
      <c r="AF292">
        <v>372.58784405124942</v>
      </c>
      <c r="AG292">
        <v>63.323990972534737</v>
      </c>
      <c r="AH292">
        <v>1571.6470198403026</v>
      </c>
      <c r="AI292">
        <v>28336.596414821481</v>
      </c>
      <c r="AJ292">
        <v>2549.9474145407348</v>
      </c>
      <c r="AK292">
        <v>1181.9388690141661</v>
      </c>
      <c r="AL292">
        <v>7.9168346229226687</v>
      </c>
      <c r="AM292">
        <v>84.186063459590301</v>
      </c>
      <c r="AN292">
        <v>93.234381903053617</v>
      </c>
      <c r="AO292">
        <v>15.845855553856298</v>
      </c>
      <c r="AP292">
        <v>1487.5326668277628</v>
      </c>
      <c r="AQ292">
        <v>26820.025299347104</v>
      </c>
      <c r="AR292">
        <v>2413.4745460896888</v>
      </c>
      <c r="AS292">
        <v>1136.14001511626</v>
      </c>
      <c r="AT292">
        <v>7.7041228730079734</v>
      </c>
      <c r="AU292">
        <v>336.42850677324674</v>
      </c>
      <c r="AV292">
        <v>372.58784405124726</v>
      </c>
      <c r="AW292">
        <v>63.323990972535107</v>
      </c>
      <c r="AX292">
        <v>809.64316227531663</v>
      </c>
      <c r="AY292">
        <v>262.28601294024782</v>
      </c>
      <c r="AZ292">
        <v>23.603323508656796</v>
      </c>
      <c r="BA292">
        <v>762.64196824378541</v>
      </c>
      <c r="BB292">
        <v>5.9873239826590643</v>
      </c>
      <c r="BC292">
        <v>8175.8482202831983</v>
      </c>
      <c r="BD292">
        <v>32140.782914418967</v>
      </c>
      <c r="BE292">
        <v>5462.7253344097144</v>
      </c>
      <c r="BF292">
        <v>500.50929141662755</v>
      </c>
      <c r="BG292">
        <v>262.27852322717496</v>
      </c>
      <c r="BH292">
        <v>23.601912604855031</v>
      </c>
      <c r="BI292">
        <v>663.22543307365038</v>
      </c>
      <c r="BJ292">
        <v>5.2179866500302179</v>
      </c>
      <c r="BK292">
        <v>14846.089662574221</v>
      </c>
      <c r="BL292">
        <v>32139.940197818556</v>
      </c>
      <c r="BM292">
        <v>5462.4253442155523</v>
      </c>
    </row>
    <row r="293" spans="1:65">
      <c r="A293">
        <f t="shared" si="4"/>
        <v>2287</v>
      </c>
      <c r="B293" s="1">
        <f>economy!Z333</f>
        <v>14.185968936186853</v>
      </c>
      <c r="C293" s="1">
        <f>economy!AA333</f>
        <v>254.62342065782414</v>
      </c>
      <c r="D293" s="1">
        <f>economy!AB333</f>
        <v>23.023570132046014</v>
      </c>
      <c r="E293" s="1">
        <f>temperature!G443</f>
        <v>581.10955460480523</v>
      </c>
      <c r="F293" s="8">
        <f>temperature!I443</f>
        <v>4.4803498761335137</v>
      </c>
      <c r="G293">
        <f>economy!BE333</f>
        <v>28728.17053091271</v>
      </c>
      <c r="H293">
        <f>economy!BF333</f>
        <v>31553.999101223595</v>
      </c>
      <c r="I293">
        <f>economy!BG333</f>
        <v>5389.7985094481874</v>
      </c>
      <c r="J293">
        <v>1632.3668348234721</v>
      </c>
      <c r="K293">
        <v>29570.293009933332</v>
      </c>
      <c r="L293">
        <v>2658.7898896125739</v>
      </c>
      <c r="M293">
        <v>1226.6686013584331</v>
      </c>
      <c r="N293">
        <v>8.1243485463150016</v>
      </c>
      <c r="O293">
        <v>0</v>
      </c>
      <c r="P293">
        <v>0</v>
      </c>
      <c r="Q293">
        <v>0</v>
      </c>
      <c r="R293">
        <v>1550.263899323189</v>
      </c>
      <c r="S293">
        <v>28082.999953050297</v>
      </c>
      <c r="T293">
        <v>2525.0610915515208</v>
      </c>
      <c r="U293">
        <v>1181.3019380080043</v>
      </c>
      <c r="V293">
        <v>7.9211122616426248</v>
      </c>
      <c r="W293">
        <v>84.309225466095981</v>
      </c>
      <c r="X293">
        <v>93.444389670267284</v>
      </c>
      <c r="Y293">
        <v>15.871695556059368</v>
      </c>
      <c r="Z293">
        <v>1467.2939682609633</v>
      </c>
      <c r="AA293">
        <v>26580.00128866643</v>
      </c>
      <c r="AB293">
        <v>2389.9201360113593</v>
      </c>
      <c r="AC293">
        <v>1135.4584765979725</v>
      </c>
      <c r="AD293">
        <v>7.7077965546914058</v>
      </c>
      <c r="AE293">
        <v>336.92069286957582</v>
      </c>
      <c r="AF293">
        <v>373.4270874679263</v>
      </c>
      <c r="AG293">
        <v>63.427254066198358</v>
      </c>
      <c r="AH293">
        <v>1550.263899323196</v>
      </c>
      <c r="AI293">
        <v>28082.999953050246</v>
      </c>
      <c r="AJ293">
        <v>2525.061091551524</v>
      </c>
      <c r="AK293">
        <v>1181.3154371107107</v>
      </c>
      <c r="AL293">
        <v>7.9211928551833957</v>
      </c>
      <c r="AM293">
        <v>84.309225466096322</v>
      </c>
      <c r="AN293">
        <v>93.444389670267114</v>
      </c>
      <c r="AO293">
        <v>15.871695556059386</v>
      </c>
      <c r="AP293">
        <v>1467.2939682609901</v>
      </c>
      <c r="AQ293">
        <v>26580.001288666281</v>
      </c>
      <c r="AR293">
        <v>2389.9201360113739</v>
      </c>
      <c r="AS293">
        <v>1135.5459878811935</v>
      </c>
      <c r="AT293">
        <v>7.7083360586508194</v>
      </c>
      <c r="AU293">
        <v>336.92069286958156</v>
      </c>
      <c r="AV293">
        <v>373.42708746792431</v>
      </c>
      <c r="AW293">
        <v>63.427254066198685</v>
      </c>
      <c r="AX293">
        <v>791.87190754665619</v>
      </c>
      <c r="AY293">
        <v>259.93805734786775</v>
      </c>
      <c r="AZ293">
        <v>23.372844848114703</v>
      </c>
      <c r="BA293">
        <v>761.38944709216389</v>
      </c>
      <c r="BB293">
        <v>5.9814779466964918</v>
      </c>
      <c r="BC293">
        <v>8315.4253234544285</v>
      </c>
      <c r="BD293">
        <v>32213.105775116619</v>
      </c>
      <c r="BE293">
        <v>5471.6074393965027</v>
      </c>
      <c r="BF293">
        <v>488.04482128175425</v>
      </c>
      <c r="BG293">
        <v>259.93124189111336</v>
      </c>
      <c r="BH293">
        <v>23.371561308519556</v>
      </c>
      <c r="BI293">
        <v>662.31332866029959</v>
      </c>
      <c r="BJ293">
        <v>5.2126990252475016</v>
      </c>
      <c r="BK293">
        <v>15008.899529901171</v>
      </c>
      <c r="BL293">
        <v>32212.330240771651</v>
      </c>
      <c r="BM293">
        <v>5471.33138682966</v>
      </c>
    </row>
    <row r="294" spans="1:65">
      <c r="A294">
        <f t="shared" si="4"/>
        <v>2288</v>
      </c>
      <c r="B294" s="1">
        <f>economy!Z334</f>
        <v>13.990354942292411</v>
      </c>
      <c r="C294" s="1">
        <f>economy!AA334</f>
        <v>252.33451072506094</v>
      </c>
      <c r="D294" s="1">
        <f>economy!AB334</f>
        <v>22.798204001873156</v>
      </c>
      <c r="E294" s="1">
        <f>temperature!G444</f>
        <v>580.41921087697756</v>
      </c>
      <c r="F294" s="8">
        <f>temperature!I444</f>
        <v>4.4755320070718092</v>
      </c>
      <c r="G294">
        <f>economy!BE334</f>
        <v>28765.220107436402</v>
      </c>
      <c r="H294">
        <f>economy!BF334</f>
        <v>31623.811169829394</v>
      </c>
      <c r="I294">
        <f>economy!BG334</f>
        <v>5398.4314522687682</v>
      </c>
      <c r="J294">
        <v>1610.1338371211484</v>
      </c>
      <c r="K294">
        <v>29304.990753042184</v>
      </c>
      <c r="L294">
        <v>2632.7980309007053</v>
      </c>
      <c r="M294">
        <v>1226.0018139505023</v>
      </c>
      <c r="N294">
        <v>8.1287395869664145</v>
      </c>
      <c r="O294">
        <v>0</v>
      </c>
      <c r="P294">
        <v>0</v>
      </c>
      <c r="Q294">
        <v>0</v>
      </c>
      <c r="R294">
        <v>1529.1491517208979</v>
      </c>
      <c r="S294">
        <v>27831.041568149758</v>
      </c>
      <c r="T294">
        <v>2500.3765418671496</v>
      </c>
      <c r="U294">
        <v>1180.6651063164131</v>
      </c>
      <c r="V294">
        <v>7.9253688951789982</v>
      </c>
      <c r="W294">
        <v>84.431334654378148</v>
      </c>
      <c r="X294">
        <v>93.652766739228483</v>
      </c>
      <c r="Y294">
        <v>15.897318954591315</v>
      </c>
      <c r="Z294">
        <v>1447.309279323988</v>
      </c>
      <c r="AA294">
        <v>26341.527685185916</v>
      </c>
      <c r="AB294">
        <v>2366.5567003557071</v>
      </c>
      <c r="AC294">
        <v>1134.8519130940626</v>
      </c>
      <c r="AD294">
        <v>7.7119108965401315</v>
      </c>
      <c r="AE294">
        <v>337.40867164170066</v>
      </c>
      <c r="AF294">
        <v>374.25981420766806</v>
      </c>
      <c r="AG294">
        <v>63.529651557568101</v>
      </c>
      <c r="AH294">
        <v>1529.1491517209042</v>
      </c>
      <c r="AI294">
        <v>27831.041568149703</v>
      </c>
      <c r="AJ294">
        <v>2500.3765418671514</v>
      </c>
      <c r="AK294">
        <v>1180.6785831076591</v>
      </c>
      <c r="AL294">
        <v>7.9254493512663684</v>
      </c>
      <c r="AM294">
        <v>84.431334654378446</v>
      </c>
      <c r="AN294">
        <v>93.652766739228312</v>
      </c>
      <c r="AO294">
        <v>15.897318954591327</v>
      </c>
      <c r="AP294">
        <v>1447.3092793240126</v>
      </c>
      <c r="AQ294">
        <v>26341.527685185778</v>
      </c>
      <c r="AR294">
        <v>2366.5567003557189</v>
      </c>
      <c r="AS294">
        <v>1134.9392784552751</v>
      </c>
      <c r="AT294">
        <v>7.7124494864717912</v>
      </c>
      <c r="AU294">
        <v>337.40867164170606</v>
      </c>
      <c r="AV294">
        <v>374.25981420766624</v>
      </c>
      <c r="AW294">
        <v>63.529651557568428</v>
      </c>
      <c r="AX294">
        <v>774.43410926659135</v>
      </c>
      <c r="AY294">
        <v>257.60532788959495</v>
      </c>
      <c r="AZ294">
        <v>23.144246005274056</v>
      </c>
      <c r="BA294">
        <v>760.14694747545991</v>
      </c>
      <c r="BB294">
        <v>5.975640516294737</v>
      </c>
      <c r="BC294">
        <v>8455.9791700564838</v>
      </c>
      <c r="BD294">
        <v>32284.872181976494</v>
      </c>
      <c r="BE294">
        <v>5480.4169102676187</v>
      </c>
      <c r="BF294">
        <v>475.86360722505952</v>
      </c>
      <c r="BG294">
        <v>257.59912601075035</v>
      </c>
      <c r="BH294">
        <v>23.143078335884731</v>
      </c>
      <c r="BI294">
        <v>661.40786836991708</v>
      </c>
      <c r="BJ294">
        <v>5.2074274127157256</v>
      </c>
      <c r="BK294">
        <v>15171.448388341236</v>
      </c>
      <c r="BL294">
        <v>32284.158476428871</v>
      </c>
      <c r="BM294">
        <v>5480.1628859395823</v>
      </c>
    </row>
    <row r="295" spans="1:65">
      <c r="A295">
        <f t="shared" si="4"/>
        <v>2289</v>
      </c>
      <c r="B295" s="1">
        <f>economy!Z335</f>
        <v>13.797416723584025</v>
      </c>
      <c r="C295" s="1">
        <f>economy!AA335</f>
        <v>250.06060377276873</v>
      </c>
      <c r="D295" s="1">
        <f>economy!AB335</f>
        <v>22.574679374911362</v>
      </c>
      <c r="E295" s="1">
        <f>temperature!G445</f>
        <v>579.73461258042903</v>
      </c>
      <c r="F295" s="8">
        <f>temperature!I445</f>
        <v>4.4707308419511529</v>
      </c>
      <c r="G295">
        <f>economy!BE335</f>
        <v>28802.246628119374</v>
      </c>
      <c r="H295">
        <f>economy!BF335</f>
        <v>31693.0784120674</v>
      </c>
      <c r="I295">
        <f>economy!BG335</f>
        <v>5406.9917914636699</v>
      </c>
      <c r="J295">
        <v>1588.1804619017644</v>
      </c>
      <c r="K295">
        <v>29041.416405110594</v>
      </c>
      <c r="L295">
        <v>2607.0178327494978</v>
      </c>
      <c r="M295">
        <v>1225.3211194829598</v>
      </c>
      <c r="N295">
        <v>8.1330280982714349</v>
      </c>
      <c r="O295">
        <v>0</v>
      </c>
      <c r="P295">
        <v>0</v>
      </c>
      <c r="Q295">
        <v>0</v>
      </c>
      <c r="R295">
        <v>1508.2999624670699</v>
      </c>
      <c r="S295">
        <v>27580.724183803861</v>
      </c>
      <c r="T295">
        <v>2475.8930068806417</v>
      </c>
      <c r="U295">
        <v>1180.0150863695094</v>
      </c>
      <c r="V295">
        <v>7.92952480375265</v>
      </c>
      <c r="W295">
        <v>84.552398253235083</v>
      </c>
      <c r="X295">
        <v>93.859521120367248</v>
      </c>
      <c r="Y295">
        <v>15.922727151607116</v>
      </c>
      <c r="Z295">
        <v>1427.5759360856973</v>
      </c>
      <c r="AA295">
        <v>26104.607256114487</v>
      </c>
      <c r="AB295">
        <v>2343.3835211162923</v>
      </c>
      <c r="AC295">
        <v>1134.2328877538839</v>
      </c>
      <c r="AD295">
        <v>7.7159264611676495</v>
      </c>
      <c r="AE295">
        <v>337.89247197769765</v>
      </c>
      <c r="AF295">
        <v>375.08605628215014</v>
      </c>
      <c r="AG295">
        <v>63.631189050005091</v>
      </c>
      <c r="AH295">
        <v>1508.2999624670749</v>
      </c>
      <c r="AI295">
        <v>27580.72418380381</v>
      </c>
      <c r="AJ295">
        <v>2475.8930068806435</v>
      </c>
      <c r="AK295">
        <v>1180.0285409860057</v>
      </c>
      <c r="AL295">
        <v>7.9296051242160663</v>
      </c>
      <c r="AM295">
        <v>84.552398253235353</v>
      </c>
      <c r="AN295">
        <v>93.859521120367091</v>
      </c>
      <c r="AO295">
        <v>15.922727151607139</v>
      </c>
      <c r="AP295">
        <v>1427.5759360857198</v>
      </c>
      <c r="AQ295">
        <v>26104.607256114363</v>
      </c>
      <c r="AR295">
        <v>2343.3835211163037</v>
      </c>
      <c r="AS295">
        <v>1134.32010809442</v>
      </c>
      <c r="AT295">
        <v>7.7164641492566171</v>
      </c>
      <c r="AU295">
        <v>337.89247197770243</v>
      </c>
      <c r="AV295">
        <v>375.08605628214843</v>
      </c>
      <c r="AW295">
        <v>63.631189050005368</v>
      </c>
      <c r="AX295">
        <v>757.32521716099188</v>
      </c>
      <c r="AY295">
        <v>255.28784583225368</v>
      </c>
      <c r="AZ295">
        <v>22.917518854136667</v>
      </c>
      <c r="BA295">
        <v>758.91434599099671</v>
      </c>
      <c r="BB295">
        <v>5.9698123809907022</v>
      </c>
      <c r="BC295">
        <v>8597.4868331966936</v>
      </c>
      <c r="BD295">
        <v>32356.084443766165</v>
      </c>
      <c r="BE295">
        <v>5489.1540682237182</v>
      </c>
      <c r="BF295">
        <v>463.96021686656843</v>
      </c>
      <c r="BG295">
        <v>255.28220231132588</v>
      </c>
      <c r="BH295">
        <v>22.916456597848047</v>
      </c>
      <c r="BI295">
        <v>660.5089899444821</v>
      </c>
      <c r="BJ295">
        <v>5.2021720126511752</v>
      </c>
      <c r="BK295">
        <v>15333.709725028968</v>
      </c>
      <c r="BL295">
        <v>32355.427639925085</v>
      </c>
      <c r="BM295">
        <v>5488.9203149755367</v>
      </c>
    </row>
    <row r="296" spans="1:65">
      <c r="A296">
        <f t="shared" si="4"/>
        <v>2290</v>
      </c>
      <c r="B296" s="1">
        <f>economy!Z336</f>
        <v>13.607105811931929</v>
      </c>
      <c r="C296" s="1">
        <f>economy!AA336</f>
        <v>247.80172053212129</v>
      </c>
      <c r="D296" s="1">
        <f>economy!AB336</f>
        <v>22.352988977357565</v>
      </c>
      <c r="E296" s="1">
        <f>temperature!G446</f>
        <v>579.05567265809168</v>
      </c>
      <c r="F296" s="8">
        <f>temperature!I446</f>
        <v>4.4659466989402015</v>
      </c>
      <c r="G296">
        <f>economy!BE336</f>
        <v>28839.226436005552</v>
      </c>
      <c r="H296">
        <f>economy!BF336</f>
        <v>31761.803558797925</v>
      </c>
      <c r="I296">
        <f>economy!BG336</f>
        <v>5415.4800012272199</v>
      </c>
      <c r="J296">
        <v>1566.5037617693772</v>
      </c>
      <c r="K296">
        <v>28779.572657731253</v>
      </c>
      <c r="L296">
        <v>2581.4484770008803</v>
      </c>
      <c r="M296">
        <v>1224.6267623164827</v>
      </c>
      <c r="N296">
        <v>8.1372151050485648</v>
      </c>
      <c r="O296">
        <v>0</v>
      </c>
      <c r="P296">
        <v>0</v>
      </c>
      <c r="Q296">
        <v>0</v>
      </c>
      <c r="R296">
        <v>1487.7135324105386</v>
      </c>
      <c r="S296">
        <v>27332.050356226628</v>
      </c>
      <c r="T296">
        <v>2451.6097095847108</v>
      </c>
      <c r="U296">
        <v>1179.3521100571083</v>
      </c>
      <c r="V296">
        <v>7.9335809937964523</v>
      </c>
      <c r="W296">
        <v>84.672423477507053</v>
      </c>
      <c r="X296">
        <v>94.064660880381467</v>
      </c>
      <c r="Y296">
        <v>15.94792154852307</v>
      </c>
      <c r="Z296">
        <v>1408.0912892051481</v>
      </c>
      <c r="AA296">
        <v>25869.242420857896</v>
      </c>
      <c r="AB296">
        <v>2320.3998628711615</v>
      </c>
      <c r="AC296">
        <v>1133.6016198644493</v>
      </c>
      <c r="AD296">
        <v>7.7198442351408643</v>
      </c>
      <c r="AE296">
        <v>338.37212270986828</v>
      </c>
      <c r="AF296">
        <v>375.90584592790913</v>
      </c>
      <c r="AG296">
        <v>63.731872143918324</v>
      </c>
      <c r="AH296">
        <v>1487.7135324105434</v>
      </c>
      <c r="AI296">
        <v>27332.050356226584</v>
      </c>
      <c r="AJ296">
        <v>2451.609709584714</v>
      </c>
      <c r="AK296">
        <v>1179.3655426341788</v>
      </c>
      <c r="AL296">
        <v>7.9336611804390236</v>
      </c>
      <c r="AM296">
        <v>84.672423477507337</v>
      </c>
      <c r="AN296">
        <v>94.064660880381325</v>
      </c>
      <c r="AO296">
        <v>15.947921548523084</v>
      </c>
      <c r="AP296">
        <v>1408.0912892051679</v>
      </c>
      <c r="AQ296">
        <v>25869.242420857776</v>
      </c>
      <c r="AR296">
        <v>2320.3998628711724</v>
      </c>
      <c r="AS296">
        <v>1133.6886960764489</v>
      </c>
      <c r="AT296">
        <v>7.7203810333969143</v>
      </c>
      <c r="AU296">
        <v>338.3721227098726</v>
      </c>
      <c r="AV296">
        <v>375.90584592790782</v>
      </c>
      <c r="AW296">
        <v>63.731872143918572</v>
      </c>
      <c r="AX296">
        <v>740.54069565322243</v>
      </c>
      <c r="AY296">
        <v>252.9856295624152</v>
      </c>
      <c r="AZ296">
        <v>22.69265519798536</v>
      </c>
      <c r="BA296">
        <v>757.69152210155107</v>
      </c>
      <c r="BB296">
        <v>5.9639941952873414</v>
      </c>
      <c r="BC296">
        <v>8739.9249870841286</v>
      </c>
      <c r="BD296">
        <v>32426.74492467352</v>
      </c>
      <c r="BE296">
        <v>5497.8192471305474</v>
      </c>
      <c r="BF296">
        <v>452.32933451098381</v>
      </c>
      <c r="BG296">
        <v>252.98049414704923</v>
      </c>
      <c r="BH296">
        <v>22.69168884109385</v>
      </c>
      <c r="BI296">
        <v>659.61663183329983</v>
      </c>
      <c r="BJ296">
        <v>5.1969330133509199</v>
      </c>
      <c r="BK296">
        <v>15495.660646110582</v>
      </c>
      <c r="BL296">
        <v>32426.140487880417</v>
      </c>
      <c r="BM296">
        <v>5497.6041479041251</v>
      </c>
    </row>
    <row r="297" spans="1:65">
      <c r="A297">
        <f t="shared" si="4"/>
        <v>2291</v>
      </c>
      <c r="B297" s="1">
        <f>economy!Z337</f>
        <v>13.419375988579683</v>
      </c>
      <c r="C297" s="1">
        <f>economy!AA337</f>
        <v>245.55787851348362</v>
      </c>
      <c r="D297" s="1">
        <f>economy!AB337</f>
        <v>22.133125377019347</v>
      </c>
      <c r="E297" s="1">
        <f>temperature!G447</f>
        <v>578.38230638020252</v>
      </c>
      <c r="F297" s="8">
        <f>temperature!I447</f>
        <v>4.4611798708099792</v>
      </c>
      <c r="G297">
        <f>economy!BE337</f>
        <v>28876.137913324845</v>
      </c>
      <c r="H297">
        <f>economy!BF337</f>
        <v>31829.989358558407</v>
      </c>
      <c r="I297">
        <f>economy!BG337</f>
        <v>5423.8965554502865</v>
      </c>
      <c r="J297">
        <v>1545.1008059004903</v>
      </c>
      <c r="K297">
        <v>28519.461824116224</v>
      </c>
      <c r="L297">
        <v>2556.0891267792895</v>
      </c>
      <c r="M297">
        <v>1223.9189845993294</v>
      </c>
      <c r="N297">
        <v>8.1413016252484223</v>
      </c>
      <c r="O297">
        <v>0</v>
      </c>
      <c r="P297">
        <v>0</v>
      </c>
      <c r="Q297">
        <v>0</v>
      </c>
      <c r="R297">
        <v>1467.3870781390433</v>
      </c>
      <c r="S297">
        <v>27085.022282282796</v>
      </c>
      <c r="T297">
        <v>2427.5258551960137</v>
      </c>
      <c r="U297">
        <v>1178.6764071700886</v>
      </c>
      <c r="V297">
        <v>7.9375384650983607</v>
      </c>
      <c r="W297">
        <v>84.791417527258815</v>
      </c>
      <c r="X297">
        <v>94.26819413972791</v>
      </c>
      <c r="Y297">
        <v>15.972903545813232</v>
      </c>
      <c r="Z297">
        <v>1388.8527042379583</v>
      </c>
      <c r="AA297">
        <v>25635.43525870494</v>
      </c>
      <c r="AB297">
        <v>2297.6049733736786</v>
      </c>
      <c r="AC297">
        <v>1132.9583267285188</v>
      </c>
      <c r="AD297">
        <v>7.7236651986194156</v>
      </c>
      <c r="AE297">
        <v>338.84765261146629</v>
      </c>
      <c r="AF297">
        <v>376.71921559631619</v>
      </c>
      <c r="AG297">
        <v>63.831706435951396</v>
      </c>
      <c r="AH297">
        <v>1467.3870781390483</v>
      </c>
      <c r="AI297">
        <v>27085.022282282756</v>
      </c>
      <c r="AJ297">
        <v>2427.5258551960155</v>
      </c>
      <c r="AK297">
        <v>1178.6898178416864</v>
      </c>
      <c r="AL297">
        <v>7.9376185196972733</v>
      </c>
      <c r="AM297">
        <v>84.791417527259085</v>
      </c>
      <c r="AN297">
        <v>94.268194139727768</v>
      </c>
      <c r="AO297">
        <v>15.972903545813246</v>
      </c>
      <c r="AP297">
        <v>1388.8527042379758</v>
      </c>
      <c r="AQ297">
        <v>25635.435258704849</v>
      </c>
      <c r="AR297">
        <v>2297.6049733736882</v>
      </c>
      <c r="AS297">
        <v>1133.0452596950447</v>
      </c>
      <c r="AT297">
        <v>7.7242011188797965</v>
      </c>
      <c r="AU297">
        <v>338.84765261147021</v>
      </c>
      <c r="AV297">
        <v>376.71921559631471</v>
      </c>
      <c r="AW297">
        <v>63.831706435951617</v>
      </c>
      <c r="AX297">
        <v>724.0760251500227</v>
      </c>
      <c r="AY297">
        <v>250.69869461474818</v>
      </c>
      <c r="AZ297">
        <v>22.469646766187907</v>
      </c>
      <c r="BA297">
        <v>756.47835801019664</v>
      </c>
      <c r="BB297">
        <v>5.9581865802018177</v>
      </c>
      <c r="BC297">
        <v>8883.2699239254307</v>
      </c>
      <c r="BD297">
        <v>32496.856040576873</v>
      </c>
      <c r="BE297">
        <v>5506.4127924203931</v>
      </c>
      <c r="BF297">
        <v>440.96560854371694</v>
      </c>
      <c r="BG297">
        <v>250.69402157354838</v>
      </c>
      <c r="BH297">
        <v>22.468767653321489</v>
      </c>
      <c r="BI297">
        <v>658.73073318015167</v>
      </c>
      <c r="BJ297">
        <v>5.1917105916443553</v>
      </c>
      <c r="BK297">
        <v>15657.271957162873</v>
      </c>
      <c r="BL297">
        <v>32496.299797369087</v>
      </c>
      <c r="BM297">
        <v>5506.214859095152</v>
      </c>
    </row>
    <row r="298" spans="1:65">
      <c r="A298">
        <f t="shared" si="4"/>
        <v>2292</v>
      </c>
      <c r="B298" s="1">
        <f>economy!Z338</f>
        <v>13.234183094699841</v>
      </c>
      <c r="C298" s="1">
        <f>economy!AA338</f>
        <v>243.32909207868582</v>
      </c>
      <c r="D298" s="1">
        <f>economy!AB338</f>
        <v>21.915080988814168</v>
      </c>
      <c r="E298" s="1">
        <f>temperature!G448</f>
        <v>577.71443124436382</v>
      </c>
      <c r="F298" s="8">
        <f>temperature!I448</f>
        <v>4.4564306262447841</v>
      </c>
      <c r="G298">
        <f>economy!BE338</f>
        <v>28912.961323986914</v>
      </c>
      <c r="H298">
        <f>economy!BF338</f>
        <v>31897.638576728121</v>
      </c>
      <c r="I298">
        <f>economy!BG338</f>
        <v>5432.241927648518</v>
      </c>
      <c r="J298">
        <v>1523.9686803690438</v>
      </c>
      <c r="K298">
        <v>28261.08584754348</v>
      </c>
      <c r="L298">
        <v>2530.9389271367854</v>
      </c>
      <c r="M298">
        <v>1223.1980262614748</v>
      </c>
      <c r="N298">
        <v>8.1452886699520946</v>
      </c>
      <c r="O298">
        <v>0</v>
      </c>
      <c r="P298">
        <v>0</v>
      </c>
      <c r="Q298">
        <v>0</v>
      </c>
      <c r="R298">
        <v>1447.3178322878746</v>
      </c>
      <c r="S298">
        <v>26839.641807509539</v>
      </c>
      <c r="T298">
        <v>2403.6406317678129</v>
      </c>
      <c r="U298">
        <v>1177.9882053947922</v>
      </c>
      <c r="V298">
        <v>7.9413982107961845</v>
      </c>
      <c r="W298">
        <v>84.909387586984437</v>
      </c>
      <c r="X298">
        <v>94.470129070159174</v>
      </c>
      <c r="Y298">
        <v>15.997674542810493</v>
      </c>
      <c r="Z298">
        <v>1369.8575619284297</v>
      </c>
      <c r="AA298">
        <v>25403.187516419901</v>
      </c>
      <c r="AB298">
        <v>2274.9980841323913</v>
      </c>
      <c r="AC298">
        <v>1132.3032236592667</v>
      </c>
      <c r="AD298">
        <v>7.7273903253467209</v>
      </c>
      <c r="AE298">
        <v>339.31909039352246</v>
      </c>
      <c r="AF298">
        <v>377.52619794373231</v>
      </c>
      <c r="AG298">
        <v>63.930697518187571</v>
      </c>
      <c r="AH298">
        <v>1447.3178322878794</v>
      </c>
      <c r="AI298">
        <v>26839.641807509499</v>
      </c>
      <c r="AJ298">
        <v>2403.6406317678147</v>
      </c>
      <c r="AK298">
        <v>1178.0015942935174</v>
      </c>
      <c r="AL298">
        <v>7.9414781351031127</v>
      </c>
      <c r="AM298">
        <v>84.909387586984678</v>
      </c>
      <c r="AN298">
        <v>94.470129070159061</v>
      </c>
      <c r="AO298">
        <v>15.9976745428105</v>
      </c>
      <c r="AP298">
        <v>1369.8575619284459</v>
      </c>
      <c r="AQ298">
        <v>25403.187516419803</v>
      </c>
      <c r="AR298">
        <v>2274.9980841323991</v>
      </c>
      <c r="AS298">
        <v>1132.3900142544189</v>
      </c>
      <c r="AT298">
        <v>7.7279253792788669</v>
      </c>
      <c r="AU298">
        <v>339.31909039352615</v>
      </c>
      <c r="AV298">
        <v>377.52619794373095</v>
      </c>
      <c r="AW298">
        <v>63.930697518187799</v>
      </c>
      <c r="AX298">
        <v>707.92670329633995</v>
      </c>
      <c r="AY298">
        <v>248.42705370365408</v>
      </c>
      <c r="AZ298">
        <v>22.248485211701666</v>
      </c>
      <c r="BA298">
        <v>755.2747385418711</v>
      </c>
      <c r="BB298">
        <v>5.9523901247420934</v>
      </c>
      <c r="BC298">
        <v>9027.4975711140996</v>
      </c>
      <c r="BD298">
        <v>32566.420255558794</v>
      </c>
      <c r="BE298">
        <v>5514.9350600768075</v>
      </c>
      <c r="BF298">
        <v>429.86396633036543</v>
      </c>
      <c r="BG298">
        <v>248.42280141964605</v>
      </c>
      <c r="BH298">
        <v>22.247685468415874</v>
      </c>
      <c r="BI298">
        <v>657.85123378968672</v>
      </c>
      <c r="BJ298">
        <v>5.186504913322997</v>
      </c>
      <c r="BK298">
        <v>15818.529310017684</v>
      </c>
      <c r="BL298">
        <v>32565.908364917359</v>
      </c>
      <c r="BM298">
        <v>5514.7529231950175</v>
      </c>
    </row>
    <row r="299" spans="1:65">
      <c r="A299">
        <f t="shared" si="4"/>
        <v>2293</v>
      </c>
      <c r="B299" s="1">
        <f>economy!Z339</f>
        <v>13.051484859048561</v>
      </c>
      <c r="C299" s="1">
        <f>economy!AA339</f>
        <v>241.11537251242228</v>
      </c>
      <c r="D299" s="1">
        <f>economy!AB339</f>
        <v>21.698848080167984</v>
      </c>
      <c r="E299" s="1">
        <f>temperature!G449</f>
        <v>577.05196688137346</v>
      </c>
      <c r="F299" s="8">
        <f>temperature!I449</f>
        <v>4.4516992110878446</v>
      </c>
      <c r="G299">
        <f>economy!BE339</f>
        <v>28949.678667735028</v>
      </c>
      <c r="H299">
        <f>economy!BF339</f>
        <v>31964.753994708601</v>
      </c>
      <c r="I299">
        <f>economy!BG339</f>
        <v>5440.5165908927183</v>
      </c>
      <c r="J299">
        <v>1503.1044884559462</v>
      </c>
      <c r="K299">
        <v>28004.446309700186</v>
      </c>
      <c r="L299">
        <v>2505.9970056860511</v>
      </c>
      <c r="M299">
        <v>1222.4641250095124</v>
      </c>
      <c r="N299">
        <v>8.1491772433707084</v>
      </c>
      <c r="O299">
        <v>0</v>
      </c>
      <c r="P299">
        <v>0</v>
      </c>
      <c r="Q299">
        <v>0</v>
      </c>
      <c r="R299">
        <v>1427.5030438338292</v>
      </c>
      <c r="S299">
        <v>26595.910434040114</v>
      </c>
      <c r="T299">
        <v>2379.9532107911364</v>
      </c>
      <c r="U299">
        <v>1177.287730308155</v>
      </c>
      <c r="V299">
        <v>7.9451612173736406</v>
      </c>
      <c r="W299">
        <v>85.026340824832985</v>
      </c>
      <c r="X299">
        <v>94.670473892303605</v>
      </c>
      <c r="Y299">
        <v>16.022235937512612</v>
      </c>
      <c r="Z299">
        <v>1351.1032584877823</v>
      </c>
      <c r="AA299">
        <v>25172.500615742036</v>
      </c>
      <c r="AB299">
        <v>2252.5784109800243</v>
      </c>
      <c r="AC299">
        <v>1131.6365239756412</v>
      </c>
      <c r="AD299">
        <v>7.7310205826423619</v>
      </c>
      <c r="AE299">
        <v>339.78646470174817</v>
      </c>
      <c r="AF299">
        <v>378.32682582183872</v>
      </c>
      <c r="AG299">
        <v>64.028850977374674</v>
      </c>
      <c r="AH299">
        <v>1427.5030438338333</v>
      </c>
      <c r="AI299">
        <v>26595.910434040081</v>
      </c>
      <c r="AJ299">
        <v>2379.9532107911377</v>
      </c>
      <c r="AK299">
        <v>1177.3010975652721</v>
      </c>
      <c r="AL299">
        <v>7.9452410131151563</v>
      </c>
      <c r="AM299">
        <v>85.026340824833213</v>
      </c>
      <c r="AN299">
        <v>94.670473892303505</v>
      </c>
      <c r="AO299">
        <v>16.022235937512619</v>
      </c>
      <c r="AP299">
        <v>1351.1032584877973</v>
      </c>
      <c r="AQ299">
        <v>25172.500615741941</v>
      </c>
      <c r="AR299">
        <v>2252.5784109800329</v>
      </c>
      <c r="AS299">
        <v>1131.7231730646706</v>
      </c>
      <c r="AT299">
        <v>7.7315547817465582</v>
      </c>
      <c r="AU299">
        <v>339.78646470175164</v>
      </c>
      <c r="AV299">
        <v>378.3268258218377</v>
      </c>
      <c r="AW299">
        <v>64.028850977374859</v>
      </c>
      <c r="AX299">
        <v>692.08824619937548</v>
      </c>
      <c r="AY299">
        <v>246.17071675782319</v>
      </c>
      <c r="AZ299">
        <v>22.029162109206705</v>
      </c>
      <c r="BA299">
        <v>754.08055103129709</v>
      </c>
      <c r="BB299">
        <v>5.9466053873154108</v>
      </c>
      <c r="BC299">
        <v>9172.5835086942025</v>
      </c>
      <c r="BD299">
        <v>32635.44007864402</v>
      </c>
      <c r="BE299">
        <v>5523.3864156963427</v>
      </c>
      <c r="BF299">
        <v>419.01895835033758</v>
      </c>
      <c r="BG299">
        <v>246.16684735845058</v>
      </c>
      <c r="BH299">
        <v>22.028434571556431</v>
      </c>
      <c r="BI299">
        <v>656.97807413991677</v>
      </c>
      <c r="BJ299">
        <v>5.1813161335602347</v>
      </c>
      <c r="BK299">
        <v>15979.387420677624</v>
      </c>
      <c r="BL299">
        <v>32634.969005528448</v>
      </c>
      <c r="BM299">
        <v>5523.2188150064821</v>
      </c>
    </row>
    <row r="300" spans="1:65">
      <c r="A300">
        <f t="shared" si="4"/>
        <v>2294</v>
      </c>
      <c r="B300" s="1">
        <f>economy!Z340</f>
        <v>12.871240741233612</v>
      </c>
      <c r="C300" s="1">
        <f>economy!AA340</f>
        <v>238.9167280927625</v>
      </c>
      <c r="D300" s="1">
        <f>economy!AB340</f>
        <v>21.48441877631473</v>
      </c>
      <c r="E300" s="1">
        <f>temperature!G450</f>
        <v>576.39483496628986</v>
      </c>
      <c r="F300" s="8">
        <f>temperature!I450</f>
        <v>4.4469858495251149</v>
      </c>
      <c r="G300">
        <f>economy!BE340</f>
        <v>28986.273545165954</v>
      </c>
      <c r="H300">
        <f>economy!BF340</f>
        <v>32031.338409119548</v>
      </c>
      <c r="I300">
        <f>economy!BG340</f>
        <v>5448.7210177411316</v>
      </c>
      <c r="J300">
        <v>1482.5053509434858</v>
      </c>
      <c r="K300">
        <v>27749.544438921312</v>
      </c>
      <c r="L300">
        <v>2481.2624732214695</v>
      </c>
      <c r="M300">
        <v>1221.7175163223123</v>
      </c>
      <c r="N300">
        <v>8.1529683428461848</v>
      </c>
      <c r="O300">
        <v>0</v>
      </c>
      <c r="P300">
        <v>0</v>
      </c>
      <c r="Q300">
        <v>0</v>
      </c>
      <c r="R300">
        <v>1407.9399783748238</v>
      </c>
      <c r="S300">
        <v>26353.829328428124</v>
      </c>
      <c r="T300">
        <v>2356.4627477846234</v>
      </c>
      <c r="U300">
        <v>1176.5752053735541</v>
      </c>
      <c r="V300">
        <v>7.9488284646576615</v>
      </c>
      <c r="W300">
        <v>85.142284391855739</v>
      </c>
      <c r="X300">
        <v>94.869236873288003</v>
      </c>
      <c r="Y300">
        <v>16.046589126392789</v>
      </c>
      <c r="Z300">
        <v>1332.5872058587909</v>
      </c>
      <c r="AA300">
        <v>24943.375660791135</v>
      </c>
      <c r="AB300">
        <v>2230.3451546317606</v>
      </c>
      <c r="AC300">
        <v>1130.9584389984075</v>
      </c>
      <c r="AD300">
        <v>7.7345569313957832</v>
      </c>
      <c r="AE300">
        <v>340.24980411352777</v>
      </c>
      <c r="AF300">
        <v>379.12113226813665</v>
      </c>
      <c r="AG300">
        <v>64.126172394167781</v>
      </c>
      <c r="AH300">
        <v>1407.9399783748274</v>
      </c>
      <c r="AI300">
        <v>26353.829328428103</v>
      </c>
      <c r="AJ300">
        <v>2356.4627477846248</v>
      </c>
      <c r="AK300">
        <v>1176.5885511190077</v>
      </c>
      <c r="AL300">
        <v>7.9489081335356255</v>
      </c>
      <c r="AM300">
        <v>85.142284391855895</v>
      </c>
      <c r="AN300">
        <v>94.869236873287917</v>
      </c>
      <c r="AO300">
        <v>16.046589126392803</v>
      </c>
      <c r="AP300">
        <v>1332.5872058588043</v>
      </c>
      <c r="AQ300">
        <v>24943.375660791065</v>
      </c>
      <c r="AR300">
        <v>2230.3451546317679</v>
      </c>
      <c r="AS300">
        <v>1131.0449474378247</v>
      </c>
      <c r="AT300">
        <v>7.7350902870077869</v>
      </c>
      <c r="AU300">
        <v>340.24980411353113</v>
      </c>
      <c r="AV300">
        <v>379.12113226813551</v>
      </c>
      <c r="AW300">
        <v>64.126172394167995</v>
      </c>
      <c r="AX300">
        <v>676.55618962141853</v>
      </c>
      <c r="AY300">
        <v>243.92969095735151</v>
      </c>
      <c r="AZ300">
        <v>21.811668953803618</v>
      </c>
      <c r="BA300">
        <v>752.8956852169008</v>
      </c>
      <c r="BB300">
        <v>5.9408328970719673</v>
      </c>
      <c r="BC300">
        <v>9318.502987062031</v>
      </c>
      <c r="BD300">
        <v>32703.918060745291</v>
      </c>
      <c r="BE300">
        <v>5531.7672336211035</v>
      </c>
      <c r="BF300">
        <v>408.42615254600605</v>
      </c>
      <c r="BG300">
        <v>243.92616997772868</v>
      </c>
      <c r="BH300">
        <v>21.811007104262679</v>
      </c>
      <c r="BI300">
        <v>656.11119530183055</v>
      </c>
      <c r="BJ300">
        <v>5.1761443972991339</v>
      </c>
      <c r="BK300">
        <v>16139.870965466927</v>
      </c>
      <c r="BL300">
        <v>32703.484551733596</v>
      </c>
      <c r="BM300">
        <v>5531.6130093742086</v>
      </c>
    </row>
    <row r="301" spans="1:65">
      <c r="A301">
        <f t="shared" si="4"/>
        <v>2295</v>
      </c>
      <c r="B301" s="1">
        <f>economy!Z341</f>
        <v>12.693411789230492</v>
      </c>
      <c r="C301" s="1">
        <f>economy!AA341</f>
        <v>236.7331641607698</v>
      </c>
      <c r="D301" s="1">
        <f>economy!AB341</f>
        <v>21.271785065496779</v>
      </c>
      <c r="E301" s="1">
        <f>temperature!G451</f>
        <v>575.74295913431115</v>
      </c>
      <c r="F301" s="8">
        <f>temperature!I451</f>
        <v>4.4422907452103999</v>
      </c>
      <c r="G301">
        <f>economy!BE341</f>
        <v>29022.731032862823</v>
      </c>
      <c r="H301">
        <f>economy!BF341</f>
        <v>32097.394631010709</v>
      </c>
      <c r="I301">
        <f>economy!BG341</f>
        <v>5456.8556801736513</v>
      </c>
      <c r="J301">
        <v>1462.1684063950509</v>
      </c>
      <c r="K301">
        <v>27496.381118323534</v>
      </c>
      <c r="L301">
        <v>2456.7344243283655</v>
      </c>
      <c r="M301">
        <v>1220.9584334474098</v>
      </c>
      <c r="N301">
        <v>8.1566629588531434</v>
      </c>
      <c r="O301">
        <v>0</v>
      </c>
      <c r="P301">
        <v>0</v>
      </c>
      <c r="Q301">
        <v>0</v>
      </c>
      <c r="R301">
        <v>1388.625918395539</v>
      </c>
      <c r="S301">
        <v>26113.399329372187</v>
      </c>
      <c r="T301">
        <v>2333.1683828731211</v>
      </c>
      <c r="U301">
        <v>1175.8508519373504</v>
      </c>
      <c r="V301">
        <v>7.9524009258169084</v>
      </c>
      <c r="W301">
        <v>85.25722542127356</v>
      </c>
      <c r="X301">
        <v>95.066426324404318</v>
      </c>
      <c r="Y301">
        <v>16.070735504214838</v>
      </c>
      <c r="Z301">
        <v>1314.3068319672175</v>
      </c>
      <c r="AA301">
        <v>24715.813445378804</v>
      </c>
      <c r="AB301">
        <v>2208.2975012328525</v>
      </c>
      <c r="AC301">
        <v>1130.2691780468426</v>
      </c>
      <c r="AD301">
        <v>7.73800032606127</v>
      </c>
      <c r="AE301">
        <v>340.70913713499141</v>
      </c>
      <c r="AF301">
        <v>379.90915049662073</v>
      </c>
      <c r="AG301">
        <v>64.222667342391063</v>
      </c>
      <c r="AH301">
        <v>1388.6259183955415</v>
      </c>
      <c r="AI301">
        <v>26113.399329372161</v>
      </c>
      <c r="AJ301">
        <v>2333.1683828731234</v>
      </c>
      <c r="AK301">
        <v>1175.8641762997827</v>
      </c>
      <c r="AL301">
        <v>7.9524804695088624</v>
      </c>
      <c r="AM301">
        <v>85.257225421273773</v>
      </c>
      <c r="AN301">
        <v>95.066426324404219</v>
      </c>
      <c r="AO301">
        <v>16.070735504214845</v>
      </c>
      <c r="AP301">
        <v>1314.3068319672302</v>
      </c>
      <c r="AQ301">
        <v>24715.813445378732</v>
      </c>
      <c r="AR301">
        <v>2208.2975012328588</v>
      </c>
      <c r="AS301">
        <v>1130.3555466845291</v>
      </c>
      <c r="AT301">
        <v>7.7385328493548808</v>
      </c>
      <c r="AU301">
        <v>340.70913713499436</v>
      </c>
      <c r="AV301">
        <v>379.90915049661976</v>
      </c>
      <c r="AW301">
        <v>64.222667342391233</v>
      </c>
      <c r="AX301">
        <v>661.32609014183413</v>
      </c>
      <c r="AY301">
        <v>241.70398077310907</v>
      </c>
      <c r="AZ301">
        <v>21.59599716021583</v>
      </c>
      <c r="BA301">
        <v>751.72003314039841</v>
      </c>
      <c r="BB301">
        <v>5.9350731551869096</v>
      </c>
      <c r="BC301">
        <v>9465.2309448892283</v>
      </c>
      <c r="BD301">
        <v>32771.856791801598</v>
      </c>
      <c r="BE301">
        <v>5540.0778961366887</v>
      </c>
      <c r="BF301">
        <v>398.07912297305995</v>
      </c>
      <c r="BG301">
        <v>241.70077684954143</v>
      </c>
      <c r="BH301">
        <v>21.595395069372657</v>
      </c>
      <c r="BI301">
        <v>655.25053905940831</v>
      </c>
      <c r="BJ301">
        <v>5.1709898396573228</v>
      </c>
      <c r="BK301">
        <v>16299.848469717257</v>
      </c>
      <c r="BL301">
        <v>32771.457852668194</v>
      </c>
      <c r="BM301">
        <v>5539.9359810758206</v>
      </c>
    </row>
    <row r="302" spans="1:65">
      <c r="A302">
        <f t="shared" si="4"/>
        <v>2296</v>
      </c>
      <c r="B302" s="1">
        <f>economy!Z342</f>
        <v>12.517960509891227</v>
      </c>
      <c r="C302" s="1">
        <f>economy!AA342</f>
        <v>234.56468318922811</v>
      </c>
      <c r="D302" s="1">
        <f>economy!AB342</f>
        <v>21.060938804067497</v>
      </c>
      <c r="E302" s="1">
        <f>temperature!G452</f>
        <v>575.09626490112396</v>
      </c>
      <c r="F302" s="8">
        <f>temperature!I452</f>
        <v>4.437614082334802</v>
      </c>
      <c r="G302">
        <f>economy!BE342</f>
        <v>29059.037567932282</v>
      </c>
      <c r="H302">
        <f>economy!BF342</f>
        <v>32162.925485088723</v>
      </c>
      <c r="I302">
        <f>economy!BG342</f>
        <v>5464.9210495278921</v>
      </c>
      <c r="J302">
        <v>1442.0908114204858</v>
      </c>
      <c r="K302">
        <v>27244.956893833896</v>
      </c>
      <c r="L302">
        <v>2432.4119379805456</v>
      </c>
      <c r="M302">
        <v>1220.1871073981094</v>
      </c>
      <c r="N302">
        <v>8.1602620750019188</v>
      </c>
      <c r="O302">
        <v>0</v>
      </c>
      <c r="P302">
        <v>0</v>
      </c>
      <c r="Q302">
        <v>0</v>
      </c>
      <c r="R302">
        <v>1369.5581635194308</v>
      </c>
      <c r="S302">
        <v>25874.62095534099</v>
      </c>
      <c r="T302">
        <v>2310.0692413551646</v>
      </c>
      <c r="U302">
        <v>1175.114889226111</v>
      </c>
      <c r="V302">
        <v>7.9558795673614613</v>
      </c>
      <c r="W302">
        <v>85.371171027764888</v>
      </c>
      <c r="X302">
        <v>95.262050598818277</v>
      </c>
      <c r="Y302">
        <v>16.094676463852842</v>
      </c>
      <c r="Z302">
        <v>1296.2595809603365</v>
      </c>
      <c r="AA302">
        <v>24489.814460225294</v>
      </c>
      <c r="AB302">
        <v>2186.4346228957502</v>
      </c>
      <c r="AC302">
        <v>1129.5689484360785</v>
      </c>
      <c r="AD302">
        <v>7.7413517146541544</v>
      </c>
      <c r="AE302">
        <v>341.16449219816815</v>
      </c>
      <c r="AF302">
        <v>380.69091388862535</v>
      </c>
      <c r="AG302">
        <v>64.318341388316668</v>
      </c>
      <c r="AH302">
        <v>1369.5581635194342</v>
      </c>
      <c r="AI302">
        <v>25874.620955340964</v>
      </c>
      <c r="AJ302">
        <v>2310.0692413551656</v>
      </c>
      <c r="AK302">
        <v>1175.1281923328775</v>
      </c>
      <c r="AL302">
        <v>7.9559589875210124</v>
      </c>
      <c r="AM302">
        <v>85.371171027765044</v>
      </c>
      <c r="AN302">
        <v>95.26205059881822</v>
      </c>
      <c r="AO302">
        <v>16.094676463852849</v>
      </c>
      <c r="AP302">
        <v>1296.2595809603476</v>
      </c>
      <c r="AQ302">
        <v>24489.814460225236</v>
      </c>
      <c r="AR302">
        <v>2186.4346228957565</v>
      </c>
      <c r="AS302">
        <v>1129.6551781113933</v>
      </c>
      <c r="AT302">
        <v>7.7418834166437476</v>
      </c>
      <c r="AU302">
        <v>341.16449219817076</v>
      </c>
      <c r="AV302">
        <v>380.69091388862449</v>
      </c>
      <c r="AW302">
        <v>64.318341388316853</v>
      </c>
      <c r="AX302">
        <v>646.39352628769154</v>
      </c>
      <c r="AY302">
        <v>239.49358800806937</v>
      </c>
      <c r="AZ302">
        <v>21.382138062443452</v>
      </c>
      <c r="BA302">
        <v>750.55348905173582</v>
      </c>
      <c r="BB302">
        <v>5.9293266360836236</v>
      </c>
      <c r="BC302">
        <v>9612.742027229333</v>
      </c>
      <c r="BD302">
        <v>32839.258898094893</v>
      </c>
      <c r="BE302">
        <v>5548.3187927304371</v>
      </c>
      <c r="BF302">
        <v>387.97606917788079</v>
      </c>
      <c r="BG302">
        <v>239.49067259912374</v>
      </c>
      <c r="BH302">
        <v>21.381590335952687</v>
      </c>
      <c r="BI302">
        <v>654.39604759980216</v>
      </c>
      <c r="BJ302">
        <v>5.1658525862452773</v>
      </c>
      <c r="BK302">
        <v>16459.547788190001</v>
      </c>
      <c r="BL302">
        <v>32838.891773172341</v>
      </c>
      <c r="BM302">
        <v>5548.188204718128</v>
      </c>
    </row>
    <row r="303" spans="1:65">
      <c r="A303">
        <f t="shared" si="4"/>
        <v>2297</v>
      </c>
      <c r="B303" s="1">
        <f>economy!Z343</f>
        <v>12.344850751294526</v>
      </c>
      <c r="C303" s="1">
        <f>economy!AA343</f>
        <v>232.41128485046795</v>
      </c>
      <c r="D303" s="1">
        <f>economy!AB343</f>
        <v>20.8518717214966</v>
      </c>
      <c r="E303" s="1">
        <f>temperature!G453</f>
        <v>574.45467958742324</v>
      </c>
      <c r="F303" s="8">
        <f>temperature!I453</f>
        <v>4.4329560266433186</v>
      </c>
      <c r="G303">
        <f>economy!BE343</f>
        <v>29095.180841278547</v>
      </c>
      <c r="H303">
        <f>economy!BF343</f>
        <v>32227.9338089593</v>
      </c>
      <c r="I303">
        <f>economy!BG343</f>
        <v>5472.9175964370761</v>
      </c>
      <c r="J303">
        <v>1422.2697409274699</v>
      </c>
      <c r="K303">
        <v>26995.271982113449</v>
      </c>
      <c r="L303">
        <v>2408.294078126251</v>
      </c>
      <c r="M303">
        <v>1219.4037669512854</v>
      </c>
      <c r="N303">
        <v>8.1637666680426744</v>
      </c>
      <c r="O303">
        <v>0</v>
      </c>
      <c r="P303">
        <v>0</v>
      </c>
      <c r="Q303">
        <v>0</v>
      </c>
      <c r="R303">
        <v>1350.7340307474697</v>
      </c>
      <c r="S303">
        <v>25637.494412098171</v>
      </c>
      <c r="T303">
        <v>2287.1644342594645</v>
      </c>
      <c r="U303">
        <v>1174.3675343444936</v>
      </c>
      <c r="V303">
        <v>7.9592653491436556</v>
      </c>
      <c r="W303">
        <v>85.484128306773457</v>
      </c>
      <c r="X303">
        <v>95.456118089320924</v>
      </c>
      <c r="Y303">
        <v>16.118413396115347</v>
      </c>
      <c r="Z303">
        <v>1278.4429134328911</v>
      </c>
      <c r="AA303">
        <v>24265.378900081862</v>
      </c>
      <c r="AB303">
        <v>2164.755678226797</v>
      </c>
      <c r="AC303">
        <v>1128.857955475069</v>
      </c>
      <c r="AD303">
        <v>7.7446120387482367</v>
      </c>
      <c r="AE303">
        <v>341.61589765822089</v>
      </c>
      <c r="AF303">
        <v>381.46645598383645</v>
      </c>
      <c r="AG303">
        <v>64.41320008996253</v>
      </c>
      <c r="AH303">
        <v>1350.7340307474724</v>
      </c>
      <c r="AI303">
        <v>25637.494412098156</v>
      </c>
      <c r="AJ303">
        <v>2287.1644342594655</v>
      </c>
      <c r="AK303">
        <v>1174.3808163216795</v>
      </c>
      <c r="AL303">
        <v>7.9593446474008509</v>
      </c>
      <c r="AM303">
        <v>85.484128306773599</v>
      </c>
      <c r="AN303">
        <v>95.456118089320839</v>
      </c>
      <c r="AO303">
        <v>16.118413396115361</v>
      </c>
      <c r="AP303">
        <v>1278.4429134329009</v>
      </c>
      <c r="AQ303">
        <v>24265.3789000818</v>
      </c>
      <c r="AR303">
        <v>2164.7556782268034</v>
      </c>
      <c r="AS303">
        <v>1128.9440470189575</v>
      </c>
      <c r="AT303">
        <v>7.745142930291248</v>
      </c>
      <c r="AU303">
        <v>341.61589765822345</v>
      </c>
      <c r="AV303">
        <v>381.4664559838356</v>
      </c>
      <c r="AW303">
        <v>64.4132000899627</v>
      </c>
      <c r="AX303">
        <v>631.7540996333986</v>
      </c>
      <c r="AY303">
        <v>237.29851184034305</v>
      </c>
      <c r="AZ303">
        <v>21.170082913819684</v>
      </c>
      <c r="BA303">
        <v>749.39594931908528</v>
      </c>
      <c r="BB303">
        <v>5.9235937886011518</v>
      </c>
      <c r="BC303">
        <v>9761.0106037916903</v>
      </c>
      <c r="BD303">
        <v>32906.127039731458</v>
      </c>
      <c r="BE303">
        <v>5556.4903194052622</v>
      </c>
      <c r="BF303">
        <v>378.10501861457846</v>
      </c>
      <c r="BG303">
        <v>237.29585897299143</v>
      </c>
      <c r="BH303">
        <v>21.169584644136304</v>
      </c>
      <c r="BI303">
        <v>653.54766415084953</v>
      </c>
      <c r="BJ303">
        <v>5.1607327536283796</v>
      </c>
      <c r="BK303">
        <v>16618.360866942992</v>
      </c>
      <c r="BL303">
        <v>32905.789192914483</v>
      </c>
      <c r="BM303">
        <v>5556.3701546382099</v>
      </c>
    </row>
    <row r="304" spans="1:65">
      <c r="A304">
        <f t="shared" si="4"/>
        <v>2298</v>
      </c>
      <c r="B304" s="1">
        <f>economy!Z344</f>
        <v>12.174047595881797</v>
      </c>
      <c r="C304" s="1">
        <f>economy!AA344</f>
        <v>230.27296608329334</v>
      </c>
      <c r="D304" s="1">
        <f>economy!AB344</f>
        <v>20.644575425279282</v>
      </c>
      <c r="E304" s="1">
        <f>temperature!G454</f>
        <v>573.81813224734583</v>
      </c>
      <c r="F304" s="8">
        <f>temperature!I454</f>
        <v>4.4283167264012704</v>
      </c>
      <c r="G304">
        <f>economy!BE344</f>
        <v>29131.14969898812</v>
      </c>
      <c r="H304">
        <f>economy!BF344</f>
        <v>32292.422452383977</v>
      </c>
      <c r="I304">
        <f>economy!BG344</f>
        <v>5480.845790769672</v>
      </c>
      <c r="J304">
        <v>1402.7023883592765</v>
      </c>
      <c r="K304">
        <v>26747.326278375116</v>
      </c>
      <c r="L304">
        <v>2384.3798942626886</v>
      </c>
      <c r="M304">
        <v>1218.608638645861</v>
      </c>
      <c r="N304">
        <v>8.1671777078705503</v>
      </c>
      <c r="O304">
        <v>0</v>
      </c>
      <c r="P304">
        <v>0</v>
      </c>
      <c r="Q304">
        <v>0</v>
      </c>
      <c r="R304">
        <v>1332.1508546839352</v>
      </c>
      <c r="S304">
        <v>25402.019600127129</v>
      </c>
      <c r="T304">
        <v>2264.45305889054</v>
      </c>
      <c r="U304">
        <v>1173.6090022737744</v>
      </c>
      <c r="V304">
        <v>7.9625592243600289</v>
      </c>
      <c r="W304">
        <v>85.596104333835711</v>
      </c>
      <c r="X304">
        <v>95.648637226120869</v>
      </c>
      <c r="Y304">
        <v>16.141947689573904</v>
      </c>
      <c r="Z304">
        <v>1260.8543066408083</v>
      </c>
      <c r="AA304">
        <v>24042.506670757964</v>
      </c>
      <c r="AB304">
        <v>2143.2598128426635</v>
      </c>
      <c r="AC304">
        <v>1128.1364024651709</v>
      </c>
      <c r="AD304">
        <v>7.7477822334743722</v>
      </c>
      <c r="AE304">
        <v>342.06338179075829</v>
      </c>
      <c r="AF304">
        <v>382.23581047147076</v>
      </c>
      <c r="AG304">
        <v>64.507248996406844</v>
      </c>
      <c r="AH304">
        <v>1332.1508546839375</v>
      </c>
      <c r="AI304">
        <v>25402.019600127111</v>
      </c>
      <c r="AJ304">
        <v>2264.4530588905427</v>
      </c>
      <c r="AK304">
        <v>1173.62226324621</v>
      </c>
      <c r="AL304">
        <v>7.9626384023217271</v>
      </c>
      <c r="AM304">
        <v>85.596104333835882</v>
      </c>
      <c r="AN304">
        <v>95.648637226120826</v>
      </c>
      <c r="AO304">
        <v>16.141947689573911</v>
      </c>
      <c r="AP304">
        <v>1260.8543066408181</v>
      </c>
      <c r="AQ304">
        <v>24042.50667075791</v>
      </c>
      <c r="AR304">
        <v>2143.2598128426703</v>
      </c>
      <c r="AS304">
        <v>1128.2223567002675</v>
      </c>
      <c r="AT304">
        <v>7.7483123252737416</v>
      </c>
      <c r="AU304">
        <v>342.06338179076039</v>
      </c>
      <c r="AV304">
        <v>382.23581047146985</v>
      </c>
      <c r="AW304">
        <v>64.507248996406972</v>
      </c>
      <c r="AX304">
        <v>617.40343586886536</v>
      </c>
      <c r="AY304">
        <v>235.11874886767097</v>
      </c>
      <c r="AZ304">
        <v>20.959822887425595</v>
      </c>
      <c r="BA304">
        <v>748.24731234362037</v>
      </c>
      <c r="BB304">
        <v>5.9178750371084119</v>
      </c>
      <c r="BC304">
        <v>9910.0107873453762</v>
      </c>
      <c r="BD304">
        <v>32972.463908276477</v>
      </c>
      <c r="BE304">
        <v>5564.5928780447784</v>
      </c>
      <c r="BF304">
        <v>368.47747749594168</v>
      </c>
      <c r="BG304">
        <v>235.11633490625823</v>
      </c>
      <c r="BH304">
        <v>20.959369609890686</v>
      </c>
      <c r="BI304">
        <v>652.70533150397728</v>
      </c>
      <c r="BJ304">
        <v>5.1556304494194123</v>
      </c>
      <c r="BK304">
        <v>16777.662561650701</v>
      </c>
      <c r="BL304">
        <v>32972.153005537519</v>
      </c>
      <c r="BM304">
        <v>5564.4823048090375</v>
      </c>
    </row>
    <row r="305" spans="1:65">
      <c r="A305">
        <f t="shared" si="4"/>
        <v>2299</v>
      </c>
      <c r="B305" s="1">
        <f>economy!Z345</f>
        <v>12.005517263412539</v>
      </c>
      <c r="C305" s="1">
        <f>economy!AA345</f>
        <v>228.14972115900363</v>
      </c>
      <c r="D305" s="1">
        <f>economy!AB345</f>
        <v>20.439041405749855</v>
      </c>
      <c r="E305" s="1">
        <f>temperature!G455</f>
        <v>573.18655360058176</v>
      </c>
      <c r="F305" s="8">
        <f>temperature!I455</f>
        <v>4.4236963133130756</v>
      </c>
      <c r="G305">
        <f>economy!BE345</f>
        <v>29166.934051237862</v>
      </c>
      <c r="H305">
        <f>economy!BF345</f>
        <v>32356.394276552073</v>
      </c>
      <c r="I305">
        <f>economy!BG345</f>
        <v>5488.7061015707841</v>
      </c>
      <c r="J305">
        <v>1383.3859659192522</v>
      </c>
      <c r="K305">
        <v>26501.119364095841</v>
      </c>
      <c r="L305">
        <v>2360.668421999238</v>
      </c>
      <c r="M305">
        <v>1217.8019467819461</v>
      </c>
      <c r="N305">
        <v>8.1704961575318418</v>
      </c>
      <c r="O305">
        <v>0</v>
      </c>
      <c r="P305">
        <v>0</v>
      </c>
      <c r="Q305">
        <v>0</v>
      </c>
      <c r="R305">
        <v>1313.8059877496078</v>
      </c>
      <c r="S305">
        <v>25168.196121955189</v>
      </c>
      <c r="T305">
        <v>2241.9341993635976</v>
      </c>
      <c r="U305">
        <v>1172.8395058710037</v>
      </c>
      <c r="V305">
        <v>7.9657621395543465</v>
      </c>
      <c r="W305">
        <v>85.707106163928003</v>
      </c>
      <c r="X305">
        <v>95.839616474680184</v>
      </c>
      <c r="Y305">
        <v>16.165280730395974</v>
      </c>
      <c r="Z305">
        <v>1243.4912547029801</v>
      </c>
      <c r="AA305">
        <v>23821.197396053682</v>
      </c>
      <c r="AB305">
        <v>2121.9461598765956</v>
      </c>
      <c r="AC305">
        <v>1127.4044906993142</v>
      </c>
      <c r="AD305">
        <v>7.7508632275201998</v>
      </c>
      <c r="AE305">
        <v>342.50697278922513</v>
      </c>
      <c r="AF305">
        <v>382.99901118162518</v>
      </c>
      <c r="AG305">
        <v>64.600493647120501</v>
      </c>
      <c r="AH305">
        <v>1313.8059877496098</v>
      </c>
      <c r="AI305">
        <v>25168.196121955178</v>
      </c>
      <c r="AJ305">
        <v>2241.934199363599</v>
      </c>
      <c r="AK305">
        <v>1172.8527459622806</v>
      </c>
      <c r="AL305">
        <v>7.965841198804581</v>
      </c>
      <c r="AM305">
        <v>85.70710616392816</v>
      </c>
      <c r="AN305">
        <v>95.839616474680128</v>
      </c>
      <c r="AO305">
        <v>16.165280730395981</v>
      </c>
      <c r="AP305">
        <v>1243.4912547029876</v>
      </c>
      <c r="AQ305">
        <v>23821.197396053623</v>
      </c>
      <c r="AR305">
        <v>2121.9461598766002</v>
      </c>
      <c r="AS305">
        <v>1127.4903084400478</v>
      </c>
      <c r="AT305">
        <v>7.7513925301267719</v>
      </c>
      <c r="AU305">
        <v>342.50697278922718</v>
      </c>
      <c r="AV305">
        <v>382.99901118162444</v>
      </c>
      <c r="AW305">
        <v>64.600493647120629</v>
      </c>
      <c r="AX305">
        <v>603.3371858365017</v>
      </c>
      <c r="AY305">
        <v>232.95429315316761</v>
      </c>
      <c r="AZ305">
        <v>20.751349076823093</v>
      </c>
      <c r="BA305">
        <v>747.10747847880293</v>
      </c>
      <c r="BB305">
        <v>5.9121707825677907</v>
      </c>
      <c r="BC305">
        <v>10059.716452236151</v>
      </c>
      <c r="BD305">
        <v>33038.272224530781</v>
      </c>
      <c r="BE305">
        <v>5572.6268758257511</v>
      </c>
      <c r="BF305">
        <v>359.05059603326418</v>
      </c>
      <c r="BG305">
        <v>232.95209658914999</v>
      </c>
      <c r="BH305">
        <v>20.750936729709174</v>
      </c>
      <c r="BI305">
        <v>651.86899534720123</v>
      </c>
      <c r="BJ305">
        <v>5.1505457731720474</v>
      </c>
      <c r="BK305">
        <v>16934.049435803088</v>
      </c>
      <c r="BL305">
        <v>33037.986117826891</v>
      </c>
      <c r="BM305">
        <v>5572.5251287494411</v>
      </c>
    </row>
    <row r="306" spans="1:65">
      <c r="A306">
        <f t="shared" si="4"/>
        <v>2300</v>
      </c>
      <c r="B306" s="1">
        <f>economy!Z346</f>
        <v>11.839227022854885</v>
      </c>
      <c r="C306" s="1">
        <f>economy!AA346</f>
        <v>226.04154174651481</v>
      </c>
      <c r="D306" s="1">
        <f>economy!AB346</f>
        <v>20.235261040801134</v>
      </c>
      <c r="E306" s="1">
        <f>temperature!G456</f>
        <v>572.55987596795148</v>
      </c>
      <c r="F306" s="8">
        <f>temperature!I456</f>
        <v>4.4190949033957789</v>
      </c>
      <c r="G306">
        <f>economy!BE346</f>
        <v>29202.524788177518</v>
      </c>
      <c r="H306">
        <f>economy!BF346</f>
        <v>32419.852153366457</v>
      </c>
      <c r="I306">
        <f>economy!BG346</f>
        <v>5496.4989970051784</v>
      </c>
      <c r="J306">
        <v>1364.3177047823799</v>
      </c>
      <c r="K306">
        <v>26256.650514623507</v>
      </c>
      <c r="L306">
        <v>2337.1586836094875</v>
      </c>
      <c r="M306">
        <v>1216.98391342062</v>
      </c>
      <c r="N306">
        <v>8.1737229732311771</v>
      </c>
      <c r="O306">
        <v>0</v>
      </c>
      <c r="P306">
        <v>0</v>
      </c>
      <c r="Q306">
        <v>0</v>
      </c>
      <c r="R306">
        <v>1295.6968003826901</v>
      </c>
      <c r="S306">
        <v>24936.023289378008</v>
      </c>
      <c r="T306">
        <v>2219.6069271287975</v>
      </c>
      <c r="U306">
        <v>1172.0592558687731</v>
      </c>
      <c r="V306">
        <v>7.9688750346216741</v>
      </c>
      <c r="W306">
        <v>85.817140830831889</v>
      </c>
      <c r="X306">
        <v>96.029064333588423</v>
      </c>
      <c r="Y306">
        <v>16.188413902181974</v>
      </c>
      <c r="Z306">
        <v>1226.3512687914283</v>
      </c>
      <c r="AA306">
        <v>23601.450424597195</v>
      </c>
      <c r="AB306">
        <v>2100.8138404746246</v>
      </c>
      <c r="AC306">
        <v>1126.6624194617548</v>
      </c>
      <c r="AD306">
        <v>7.7538559431309739</v>
      </c>
      <c r="AE306">
        <v>342.94669876236713</v>
      </c>
      <c r="AF306">
        <v>383.75609207678406</v>
      </c>
      <c r="AG306">
        <v>64.692939571315861</v>
      </c>
      <c r="AH306">
        <v>1295.6968003826926</v>
      </c>
      <c r="AI306">
        <v>24936.023289377987</v>
      </c>
      <c r="AJ306">
        <v>2219.6069271287988</v>
      </c>
      <c r="AK306">
        <v>1172.0724752012591</v>
      </c>
      <c r="AL306">
        <v>7.9689539767220081</v>
      </c>
      <c r="AM306">
        <v>85.817140830832003</v>
      </c>
      <c r="AN306">
        <v>96.029064333588366</v>
      </c>
      <c r="AO306">
        <v>16.188413902181981</v>
      </c>
      <c r="AP306">
        <v>1226.3512687914358</v>
      </c>
      <c r="AQ306">
        <v>23601.450424597148</v>
      </c>
      <c r="AR306">
        <v>2100.8138404746278</v>
      </c>
      <c r="AS306">
        <v>1126.7481015144508</v>
      </c>
      <c r="AT306">
        <v>7.7543844669458553</v>
      </c>
      <c r="AU306">
        <v>342.94669876236895</v>
      </c>
      <c r="AV306">
        <v>383.75609207678332</v>
      </c>
      <c r="AW306">
        <v>64.692939571315989</v>
      </c>
      <c r="AX306">
        <v>589.55102653665608</v>
      </c>
      <c r="AY306">
        <v>230.80513627211846</v>
      </c>
      <c r="AZ306">
        <v>20.544652497069748</v>
      </c>
      <c r="BA306">
        <v>745.97634995393742</v>
      </c>
      <c r="BB306">
        <v>5.9064814035505222</v>
      </c>
      <c r="BC306">
        <v>10210.10125298116</v>
      </c>
      <c r="BD306">
        <v>33103.554736438578</v>
      </c>
      <c r="BE306">
        <v>5580.5927246741749</v>
      </c>
      <c r="BF306">
        <v>349.91028426088292</v>
      </c>
      <c r="BG306">
        <v>230.80313753270704</v>
      </c>
      <c r="BH306">
        <v>20.544277385228966</v>
      </c>
      <c r="BI306">
        <v>651.03859647747436</v>
      </c>
      <c r="BJ306">
        <v>5.1454788153672508</v>
      </c>
      <c r="BK306">
        <v>17095.833545122037</v>
      </c>
      <c r="BL306">
        <v>33103.291448899203</v>
      </c>
      <c r="BM306">
        <v>5580.4990994380842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carboncycle</vt:lpstr>
      <vt:lpstr>temperature</vt:lpstr>
      <vt:lpstr>economy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Tol</dc:creator>
  <cp:lastModifiedBy>Richard Tol</cp:lastModifiedBy>
  <dcterms:created xsi:type="dcterms:W3CDTF">2012-08-21T07:25:12Z</dcterms:created>
  <dcterms:modified xsi:type="dcterms:W3CDTF">2022-10-24T11:06:20Z</dcterms:modified>
</cp:coreProperties>
</file>