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tol\My Drive\Teaching\Book\MLIAM\"/>
    </mc:Choice>
  </mc:AlternateContent>
  <xr:revisionPtr revIDLastSave="0" documentId="13_ncr:1_{DB1228B7-630D-43D1-BE72-67D7A2690908}" xr6:coauthVersionLast="47" xr6:coauthVersionMax="47" xr10:uidLastSave="{00000000-0000-0000-0000-000000000000}"/>
  <bookViews>
    <workbookView xWindow="610" yWindow="660" windowWidth="18270" windowHeight="10500" activeTab="3" xr2:uid="{00000000-000D-0000-FFFF-FFFF00000000}"/>
  </bookViews>
  <sheets>
    <sheet name="carboncycle" sheetId="7" r:id="rId1"/>
    <sheet name="climate" sheetId="12" r:id="rId2"/>
    <sheet name="economy" sheetId="13" r:id="rId3"/>
    <sheet name="exercises" sheetId="14" r:id="rId4"/>
  </sheets>
  <definedNames>
    <definedName name="solver_adj" localSheetId="1" hidden="1">climate!$L$1:$L$4</definedName>
    <definedName name="solver_adj" localSheetId="2" hidden="1">economy!$AX$66</definedName>
    <definedName name="solver_cvg" localSheetId="1" hidden="1">0.0001</definedName>
    <definedName name="solver_cvg" localSheetId="2" hidden="1">0.0001</definedName>
    <definedName name="solver_drv" localSheetId="1" hidden="1">1</definedName>
    <definedName name="solver_drv" localSheetId="2" hidden="1">1</definedName>
    <definedName name="solver_eng" localSheetId="2" hidden="1">1</definedName>
    <definedName name="solver_est" localSheetId="1" hidden="1">1</definedName>
    <definedName name="solver_est" localSheetId="2" hidden="1">1</definedName>
    <definedName name="solver_itr" localSheetId="1" hidden="1">100</definedName>
    <definedName name="solver_itr" localSheetId="2" hidden="1">100</definedName>
    <definedName name="solver_lin" localSheetId="1" hidden="1">2</definedName>
    <definedName name="solver_lin" localSheetId="2" hidden="1">2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1" hidden="1">2</definedName>
    <definedName name="solver_neg" localSheetId="2" hidden="1">1</definedName>
    <definedName name="solver_nod" localSheetId="2" hidden="1">2147483647</definedName>
    <definedName name="solver_num" localSheetId="1" hidden="1">0</definedName>
    <definedName name="solver_num" localSheetId="2" hidden="1">0</definedName>
    <definedName name="solver_nwt" localSheetId="1" hidden="1">1</definedName>
    <definedName name="solver_nwt" localSheetId="2" hidden="1">1</definedName>
    <definedName name="solver_opt" localSheetId="1" hidden="1">climate!$M$1</definedName>
    <definedName name="solver_opt" localSheetId="2" hidden="1">economy!$BA$3</definedName>
    <definedName name="solver_pre" localSheetId="1" hidden="1">0.000001</definedName>
    <definedName name="solver_pre" localSheetId="2" hidden="1">0.000001</definedName>
    <definedName name="solver_rbv" localSheetId="2" hidden="1">1</definedName>
    <definedName name="solver_rlx" localSheetId="2" hidden="1">1</definedName>
    <definedName name="solver_rsd" localSheetId="2" hidden="1">0</definedName>
    <definedName name="solver_scl" localSheetId="1" hidden="1">2</definedName>
    <definedName name="solver_scl" localSheetId="2" hidden="1">2</definedName>
    <definedName name="solver_sho" localSheetId="1" hidden="1">2</definedName>
    <definedName name="solver_sho" localSheetId="2" hidden="1">2</definedName>
    <definedName name="solver_ssz" localSheetId="2" hidden="1">100</definedName>
    <definedName name="solver_tim" localSheetId="1" hidden="1">100</definedName>
    <definedName name="solver_tim" localSheetId="2" hidden="1">100</definedName>
    <definedName name="solver_tol" localSheetId="1" hidden="1">0.05</definedName>
    <definedName name="solver_tol" localSheetId="2" hidden="1">0.05</definedName>
    <definedName name="solver_typ" localSheetId="1" hidden="1">2</definedName>
    <definedName name="solver_typ" localSheetId="2" hidden="1">3</definedName>
    <definedName name="solver_val" localSheetId="1" hidden="1">0</definedName>
    <definedName name="solver_val" localSheetId="2" hidden="1">0</definedName>
    <definedName name="solver_ver" localSheetId="2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6" i="14" l="1"/>
  <c r="E25" i="14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B6" i="14"/>
  <c r="D26" i="14"/>
  <c r="C26" i="14"/>
  <c r="B26" i="14"/>
  <c r="D25" i="14"/>
  <c r="C25" i="14"/>
  <c r="B25" i="14"/>
  <c r="D24" i="14"/>
  <c r="C24" i="14"/>
  <c r="B24" i="14"/>
  <c r="D23" i="14"/>
  <c r="C23" i="14"/>
  <c r="B23" i="14"/>
  <c r="D22" i="14"/>
  <c r="C22" i="14"/>
  <c r="B22" i="14"/>
  <c r="D21" i="14"/>
  <c r="C21" i="14"/>
  <c r="B21" i="14"/>
  <c r="D20" i="14"/>
  <c r="C20" i="14"/>
  <c r="B20" i="14"/>
  <c r="D19" i="14"/>
  <c r="C19" i="14"/>
  <c r="B19" i="14"/>
  <c r="D18" i="14"/>
  <c r="C18" i="14"/>
  <c r="B18" i="14"/>
  <c r="D17" i="14"/>
  <c r="C17" i="14"/>
  <c r="B17" i="14"/>
  <c r="D16" i="14"/>
  <c r="C16" i="14"/>
  <c r="B16" i="14"/>
  <c r="D15" i="14"/>
  <c r="C15" i="14"/>
  <c r="B15" i="14"/>
  <c r="D14" i="14"/>
  <c r="C14" i="14"/>
  <c r="B14" i="14"/>
  <c r="D13" i="14"/>
  <c r="C13" i="14"/>
  <c r="B13" i="14"/>
  <c r="D12" i="14"/>
  <c r="C12" i="14"/>
  <c r="B12" i="14"/>
  <c r="D11" i="14"/>
  <c r="C11" i="14"/>
  <c r="B11" i="14"/>
  <c r="D10" i="14"/>
  <c r="C10" i="14"/>
  <c r="B10" i="14"/>
  <c r="D9" i="14"/>
  <c r="C9" i="14"/>
  <c r="B9" i="14"/>
  <c r="D8" i="14"/>
  <c r="C8" i="14"/>
  <c r="B8" i="14"/>
  <c r="D7" i="14"/>
  <c r="C7" i="14"/>
  <c r="B7" i="14"/>
  <c r="D6" i="14"/>
  <c r="C6" i="14"/>
  <c r="AM8" i="13"/>
  <c r="AP8" i="13" s="1"/>
  <c r="AL8" i="13"/>
  <c r="AO8" i="13" s="1"/>
  <c r="AN7" i="13"/>
  <c r="AM7" i="13"/>
  <c r="AP7" i="13" s="1"/>
  <c r="AL7" i="13"/>
  <c r="AO7" i="13" s="1"/>
  <c r="G3" i="12"/>
  <c r="AT348" i="13"/>
  <c r="AS348" i="13"/>
  <c r="AR348" i="13"/>
  <c r="S50" i="14"/>
  <c r="S49" i="14"/>
  <c r="S48" i="14"/>
  <c r="S47" i="14"/>
  <c r="S46" i="14"/>
  <c r="S45" i="14"/>
  <c r="N45" i="14"/>
  <c r="S44" i="14"/>
  <c r="N44" i="14"/>
  <c r="S43" i="14"/>
  <c r="N43" i="14"/>
  <c r="S42" i="14"/>
  <c r="N42" i="14"/>
  <c r="S41" i="14"/>
  <c r="N41" i="14"/>
  <c r="S40" i="14"/>
  <c r="N40" i="14"/>
  <c r="S39" i="14"/>
  <c r="N39" i="14"/>
  <c r="S38" i="14"/>
  <c r="N38" i="14"/>
  <c r="S37" i="14"/>
  <c r="N37" i="14"/>
  <c r="S36" i="14"/>
  <c r="N36" i="14"/>
  <c r="S35" i="14"/>
  <c r="N35" i="14"/>
  <c r="S34" i="14"/>
  <c r="N34" i="14"/>
  <c r="S33" i="14"/>
  <c r="N33" i="14"/>
  <c r="S32" i="14"/>
  <c r="N32" i="14"/>
  <c r="S31" i="14"/>
  <c r="N31" i="14"/>
  <c r="S30" i="14"/>
  <c r="N30" i="14"/>
  <c r="S29" i="14"/>
  <c r="N29" i="14"/>
  <c r="S28" i="14"/>
  <c r="N28" i="14"/>
  <c r="S27" i="14"/>
  <c r="N27" i="14"/>
  <c r="S26" i="14"/>
  <c r="N26" i="14"/>
  <c r="S25" i="14"/>
  <c r="N25" i="14"/>
  <c r="S24" i="14"/>
  <c r="N24" i="14"/>
  <c r="S23" i="14"/>
  <c r="N23" i="14"/>
  <c r="S22" i="14"/>
  <c r="N22" i="14"/>
  <c r="S21" i="14"/>
  <c r="N21" i="14"/>
  <c r="S20" i="14"/>
  <c r="N20" i="14"/>
  <c r="S19" i="14"/>
  <c r="N19" i="14"/>
  <c r="S18" i="14"/>
  <c r="N18" i="14"/>
  <c r="S17" i="14"/>
  <c r="N17" i="14"/>
  <c r="S16" i="14"/>
  <c r="N16" i="14"/>
  <c r="S15" i="14"/>
  <c r="N15" i="14"/>
  <c r="S14" i="14"/>
  <c r="N14" i="14"/>
  <c r="S13" i="14"/>
  <c r="N13" i="14"/>
  <c r="S12" i="14"/>
  <c r="N12" i="14"/>
  <c r="S11" i="14"/>
  <c r="N11" i="14"/>
  <c r="S10" i="14"/>
  <c r="N10" i="14"/>
  <c r="S9" i="14"/>
  <c r="N9" i="14"/>
  <c r="S8" i="14"/>
  <c r="N8" i="14"/>
  <c r="S7" i="14"/>
  <c r="N7" i="14"/>
  <c r="S6" i="14"/>
  <c r="N6" i="14"/>
  <c r="A8" i="14"/>
  <c r="A9" i="14" s="1"/>
  <c r="A10" i="14" s="1"/>
  <c r="A11" i="14" s="1"/>
  <c r="A12" i="14" s="1"/>
  <c r="A13" i="14" s="1"/>
  <c r="A14" i="14" s="1"/>
  <c r="A15" i="14" s="1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26" i="14" s="1"/>
  <c r="A27" i="14" s="1"/>
  <c r="A28" i="14" s="1"/>
  <c r="A29" i="14" s="1"/>
  <c r="A30" i="14" s="1"/>
  <c r="A31" i="14" s="1"/>
  <c r="A32" i="14" s="1"/>
  <c r="A33" i="14" s="1"/>
  <c r="A34" i="14" s="1"/>
  <c r="A35" i="14" s="1"/>
  <c r="A36" i="14" s="1"/>
  <c r="A37" i="14" s="1"/>
  <c r="A38" i="14" s="1"/>
  <c r="A39" i="14" s="1"/>
  <c r="A40" i="14" s="1"/>
  <c r="A41" i="14" s="1"/>
  <c r="A42" i="14" s="1"/>
  <c r="A43" i="14" s="1"/>
  <c r="A44" i="14" s="1"/>
  <c r="A45" i="14" s="1"/>
  <c r="A46" i="14" s="1"/>
  <c r="A47" i="14" s="1"/>
  <c r="A48" i="14" s="1"/>
  <c r="A49" i="14" s="1"/>
  <c r="A50" i="14" s="1"/>
  <c r="A51" i="14" s="1"/>
  <c r="A52" i="14" s="1"/>
  <c r="A53" i="14" s="1"/>
  <c r="A54" i="14" s="1"/>
  <c r="A55" i="14" s="1"/>
  <c r="A56" i="14" s="1"/>
  <c r="A57" i="14" s="1"/>
  <c r="A58" i="14" s="1"/>
  <c r="A59" i="14" s="1"/>
  <c r="A60" i="14" s="1"/>
  <c r="A61" i="14" s="1"/>
  <c r="A62" i="14" s="1"/>
  <c r="A63" i="14" s="1"/>
  <c r="A64" i="14" s="1"/>
  <c r="A65" i="14" s="1"/>
  <c r="A66" i="14" s="1"/>
  <c r="A67" i="14" s="1"/>
  <c r="A68" i="14" s="1"/>
  <c r="A69" i="14" s="1"/>
  <c r="A70" i="14" s="1"/>
  <c r="A71" i="14" s="1"/>
  <c r="A72" i="14" s="1"/>
  <c r="A73" i="14" s="1"/>
  <c r="A74" i="14" s="1"/>
  <c r="A75" i="14" s="1"/>
  <c r="A76" i="14" s="1"/>
  <c r="A77" i="14" s="1"/>
  <c r="A78" i="14" s="1"/>
  <c r="A79" i="14" s="1"/>
  <c r="A80" i="14" s="1"/>
  <c r="A81" i="14" s="1"/>
  <c r="A82" i="14" s="1"/>
  <c r="A83" i="14" s="1"/>
  <c r="A84" i="14" s="1"/>
  <c r="A85" i="14" s="1"/>
  <c r="A86" i="14" s="1"/>
  <c r="A7" i="14"/>
  <c r="AQ7" i="13" l="1"/>
  <c r="AN8" i="13"/>
  <c r="AL9" i="13"/>
  <c r="AM9" i="13"/>
  <c r="N53" i="14"/>
  <c r="S53" i="14"/>
  <c r="S57" i="14"/>
  <c r="S61" i="14"/>
  <c r="S65" i="14"/>
  <c r="S69" i="14"/>
  <c r="S73" i="14"/>
  <c r="S77" i="14"/>
  <c r="S81" i="14"/>
  <c r="S85" i="14"/>
  <c r="N49" i="14"/>
  <c r="N57" i="14"/>
  <c r="N65" i="14"/>
  <c r="N81" i="14"/>
  <c r="N48" i="14"/>
  <c r="N52" i="14"/>
  <c r="N56" i="14"/>
  <c r="N60" i="14"/>
  <c r="N64" i="14"/>
  <c r="N68" i="14"/>
  <c r="N72" i="14"/>
  <c r="N76" i="14"/>
  <c r="N80" i="14"/>
  <c r="N84" i="14"/>
  <c r="A87" i="14"/>
  <c r="S86" i="14"/>
  <c r="N69" i="14"/>
  <c r="N77" i="14"/>
  <c r="S52" i="14"/>
  <c r="S56" i="14"/>
  <c r="S60" i="14"/>
  <c r="S64" i="14"/>
  <c r="S68" i="14"/>
  <c r="S72" i="14"/>
  <c r="S76" i="14"/>
  <c r="S80" i="14"/>
  <c r="S84" i="14"/>
  <c r="N47" i="14"/>
  <c r="N51" i="14"/>
  <c r="N55" i="14"/>
  <c r="N59" i="14"/>
  <c r="N63" i="14"/>
  <c r="N67" i="14"/>
  <c r="N71" i="14"/>
  <c r="N75" i="14"/>
  <c r="N79" i="14"/>
  <c r="N83" i="14"/>
  <c r="S51" i="14"/>
  <c r="S55" i="14"/>
  <c r="S59" i="14"/>
  <c r="S63" i="14"/>
  <c r="S67" i="14"/>
  <c r="S71" i="14"/>
  <c r="S75" i="14"/>
  <c r="S79" i="14"/>
  <c r="S83" i="14"/>
  <c r="N73" i="14"/>
  <c r="N46" i="14"/>
  <c r="N50" i="14"/>
  <c r="N54" i="14"/>
  <c r="N58" i="14"/>
  <c r="N62" i="14"/>
  <c r="N66" i="14"/>
  <c r="N70" i="14"/>
  <c r="N74" i="14"/>
  <c r="N78" i="14"/>
  <c r="N82" i="14"/>
  <c r="N86" i="14"/>
  <c r="N61" i="14"/>
  <c r="N85" i="14"/>
  <c r="S54" i="14"/>
  <c r="S58" i="14"/>
  <c r="S62" i="14"/>
  <c r="S66" i="14"/>
  <c r="S70" i="14"/>
  <c r="S74" i="14"/>
  <c r="S78" i="14"/>
  <c r="S82" i="14"/>
  <c r="AO9" i="13" l="1"/>
  <c r="AL10" i="13"/>
  <c r="AP9" i="13"/>
  <c r="AM10" i="13"/>
  <c r="AQ8" i="13"/>
  <c r="AN9" i="13"/>
  <c r="A88" i="14"/>
  <c r="S87" i="14"/>
  <c r="N87" i="14"/>
  <c r="AQ9" i="13" l="1"/>
  <c r="AN10" i="13"/>
  <c r="AO10" i="13"/>
  <c r="AL11" i="13"/>
  <c r="AP10" i="13"/>
  <c r="AM11" i="13"/>
  <c r="A89" i="14"/>
  <c r="S88" i="14"/>
  <c r="N88" i="14"/>
  <c r="AP11" i="13" l="1"/>
  <c r="AM12" i="13"/>
  <c r="AQ10" i="13"/>
  <c r="AN11" i="13"/>
  <c r="AL12" i="13"/>
  <c r="AO11" i="13"/>
  <c r="A90" i="14"/>
  <c r="S89" i="14"/>
  <c r="N89" i="14"/>
  <c r="AO12" i="13" l="1"/>
  <c r="AL13" i="13"/>
  <c r="AQ11" i="13"/>
  <c r="AN12" i="13"/>
  <c r="AP12" i="13"/>
  <c r="AM13" i="13"/>
  <c r="A91" i="14"/>
  <c r="S90" i="14"/>
  <c r="N90" i="14"/>
  <c r="AP13" i="13" l="1"/>
  <c r="AM14" i="13"/>
  <c r="AQ12" i="13"/>
  <c r="AN13" i="13"/>
  <c r="AL14" i="13"/>
  <c r="AO13" i="13"/>
  <c r="A92" i="14"/>
  <c r="S91" i="14"/>
  <c r="N91" i="14"/>
  <c r="AO14" i="13" l="1"/>
  <c r="AL15" i="13"/>
  <c r="AQ13" i="13"/>
  <c r="AN14" i="13"/>
  <c r="AP14" i="13"/>
  <c r="AM15" i="13"/>
  <c r="A93" i="14"/>
  <c r="S92" i="14"/>
  <c r="N92" i="14"/>
  <c r="AP15" i="13" l="1"/>
  <c r="AM16" i="13"/>
  <c r="AQ14" i="13"/>
  <c r="AN15" i="13"/>
  <c r="AL16" i="13"/>
  <c r="AO15" i="13"/>
  <c r="A94" i="14"/>
  <c r="S93" i="14"/>
  <c r="N93" i="14"/>
  <c r="AQ15" i="13" l="1"/>
  <c r="AN16" i="13"/>
  <c r="AP16" i="13"/>
  <c r="AM17" i="13"/>
  <c r="AO16" i="13"/>
  <c r="AL17" i="13"/>
  <c r="A95" i="14"/>
  <c r="S94" i="14"/>
  <c r="N94" i="14"/>
  <c r="AP17" i="13" l="1"/>
  <c r="AM18" i="13"/>
  <c r="AL18" i="13"/>
  <c r="AO17" i="13"/>
  <c r="AQ16" i="13"/>
  <c r="AN17" i="13"/>
  <c r="A96" i="14"/>
  <c r="S95" i="14"/>
  <c r="N95" i="14"/>
  <c r="AQ17" i="13" l="1"/>
  <c r="AN18" i="13"/>
  <c r="AP18" i="13"/>
  <c r="AM19" i="13"/>
  <c r="AO18" i="13"/>
  <c r="AL19" i="13"/>
  <c r="A97" i="14"/>
  <c r="S96" i="14"/>
  <c r="N96" i="14"/>
  <c r="AL20" i="13" l="1"/>
  <c r="AO19" i="13"/>
  <c r="AQ18" i="13"/>
  <c r="AN19" i="13"/>
  <c r="AP19" i="13"/>
  <c r="AM20" i="13"/>
  <c r="A98" i="14"/>
  <c r="S97" i="14"/>
  <c r="N97" i="14"/>
  <c r="AP20" i="13" l="1"/>
  <c r="AM21" i="13"/>
  <c r="AQ19" i="13"/>
  <c r="AN20" i="13"/>
  <c r="AO20" i="13"/>
  <c r="AL21" i="13"/>
  <c r="A99" i="14"/>
  <c r="S98" i="14"/>
  <c r="N98" i="14"/>
  <c r="AQ20" i="13" l="1"/>
  <c r="AN21" i="13"/>
  <c r="AP21" i="13"/>
  <c r="AM22" i="13"/>
  <c r="AL22" i="13"/>
  <c r="AO21" i="13"/>
  <c r="A100" i="14"/>
  <c r="S99" i="14"/>
  <c r="N99" i="14"/>
  <c r="AO22" i="13" l="1"/>
  <c r="AL23" i="13"/>
  <c r="AP22" i="13"/>
  <c r="AM23" i="13"/>
  <c r="AQ21" i="13"/>
  <c r="AN22" i="13"/>
  <c r="A101" i="14"/>
  <c r="S100" i="14"/>
  <c r="N100" i="14"/>
  <c r="AQ22" i="13" l="1"/>
  <c r="AN23" i="13"/>
  <c r="AP23" i="13"/>
  <c r="AM24" i="13"/>
  <c r="AL24" i="13"/>
  <c r="AO23" i="13"/>
  <c r="A102" i="14"/>
  <c r="N101" i="14"/>
  <c r="S101" i="14"/>
  <c r="AP24" i="13" l="1"/>
  <c r="AM25" i="13"/>
  <c r="AQ23" i="13"/>
  <c r="AN24" i="13"/>
  <c r="AO24" i="13"/>
  <c r="AL25" i="13"/>
  <c r="A103" i="14"/>
  <c r="S102" i="14"/>
  <c r="N102" i="14"/>
  <c r="AL26" i="13" l="1"/>
  <c r="AO25" i="13"/>
  <c r="AQ24" i="13"/>
  <c r="AN25" i="13"/>
  <c r="AP25" i="13"/>
  <c r="AM26" i="13"/>
  <c r="A104" i="14"/>
  <c r="S103" i="14"/>
  <c r="N103" i="14"/>
  <c r="AP26" i="13" l="1"/>
  <c r="AM27" i="13"/>
  <c r="AQ25" i="13"/>
  <c r="AN26" i="13"/>
  <c r="AO26" i="13"/>
  <c r="AL27" i="13"/>
  <c r="A105" i="14"/>
  <c r="S104" i="14"/>
  <c r="N104" i="14"/>
  <c r="AL28" i="13" l="1"/>
  <c r="AO27" i="13"/>
  <c r="AQ26" i="13"/>
  <c r="AN27" i="13"/>
  <c r="AP27" i="13"/>
  <c r="AM28" i="13"/>
  <c r="A106" i="14"/>
  <c r="N105" i="14"/>
  <c r="S105" i="14"/>
  <c r="AP28" i="13" l="1"/>
  <c r="AM29" i="13"/>
  <c r="AQ27" i="13"/>
  <c r="AN28" i="13"/>
  <c r="AO28" i="13"/>
  <c r="AL29" i="13"/>
  <c r="A107" i="14"/>
  <c r="S106" i="14"/>
  <c r="N106" i="14"/>
  <c r="AP29" i="13" l="1"/>
  <c r="AM30" i="13"/>
  <c r="AL30" i="13"/>
  <c r="AO29" i="13"/>
  <c r="AQ28" i="13"/>
  <c r="AN29" i="13"/>
  <c r="A108" i="14"/>
  <c r="S107" i="14"/>
  <c r="N107" i="14"/>
  <c r="AQ29" i="13" l="1"/>
  <c r="AN30" i="13"/>
  <c r="AP30" i="13"/>
  <c r="AM31" i="13"/>
  <c r="AO30" i="13"/>
  <c r="AL31" i="13"/>
  <c r="A109" i="14"/>
  <c r="S108" i="14"/>
  <c r="N108" i="14"/>
  <c r="AL32" i="13" l="1"/>
  <c r="AO31" i="13"/>
  <c r="AP31" i="13"/>
  <c r="AM32" i="13"/>
  <c r="AQ30" i="13"/>
  <c r="AN31" i="13"/>
  <c r="A110" i="14"/>
  <c r="N109" i="14"/>
  <c r="S109" i="14"/>
  <c r="AQ31" i="13" l="1"/>
  <c r="AN32" i="13"/>
  <c r="AP32" i="13"/>
  <c r="AM33" i="13"/>
  <c r="AO32" i="13"/>
  <c r="AL33" i="13"/>
  <c r="A111" i="14"/>
  <c r="S110" i="14"/>
  <c r="N110" i="14"/>
  <c r="AO33" i="13" l="1"/>
  <c r="AL34" i="13"/>
  <c r="AP33" i="13"/>
  <c r="AM34" i="13"/>
  <c r="AQ32" i="13"/>
  <c r="AN33" i="13"/>
  <c r="A112" i="14"/>
  <c r="S111" i="14"/>
  <c r="N111" i="14"/>
  <c r="AQ33" i="13" l="1"/>
  <c r="AN34" i="13"/>
  <c r="AP34" i="13"/>
  <c r="AM35" i="13"/>
  <c r="AO34" i="13"/>
  <c r="AL35" i="13"/>
  <c r="A113" i="14"/>
  <c r="S112" i="14"/>
  <c r="N112" i="14"/>
  <c r="AP35" i="13" l="1"/>
  <c r="AM36" i="13"/>
  <c r="AL36" i="13"/>
  <c r="AO35" i="13"/>
  <c r="AQ34" i="13"/>
  <c r="AN35" i="13"/>
  <c r="A114" i="14"/>
  <c r="N113" i="14"/>
  <c r="S113" i="14"/>
  <c r="AQ35" i="13" l="1"/>
  <c r="AN36" i="13"/>
  <c r="AO36" i="13"/>
  <c r="AL37" i="13"/>
  <c r="AP36" i="13"/>
  <c r="AM37" i="13"/>
  <c r="A115" i="14"/>
  <c r="S114" i="14"/>
  <c r="N114" i="14"/>
  <c r="AQ36" i="13" l="1"/>
  <c r="AN37" i="13"/>
  <c r="AP37" i="13"/>
  <c r="AM38" i="13"/>
  <c r="AL38" i="13"/>
  <c r="AO37" i="13"/>
  <c r="A116" i="14"/>
  <c r="S115" i="14"/>
  <c r="N115" i="14"/>
  <c r="AP38" i="13" l="1"/>
  <c r="AM39" i="13"/>
  <c r="AO38" i="13"/>
  <c r="AL39" i="13"/>
  <c r="AQ37" i="13"/>
  <c r="AN38" i="13"/>
  <c r="A117" i="14"/>
  <c r="S116" i="14"/>
  <c r="N116" i="14"/>
  <c r="AQ38" i="13" l="1"/>
  <c r="AN39" i="13"/>
  <c r="AL40" i="13"/>
  <c r="AO39" i="13"/>
  <c r="AP39" i="13"/>
  <c r="AM40" i="13"/>
  <c r="A118" i="14"/>
  <c r="S117" i="14"/>
  <c r="N117" i="14"/>
  <c r="AP40" i="13" l="1"/>
  <c r="AM41" i="13"/>
  <c r="AO40" i="13"/>
  <c r="AL41" i="13"/>
  <c r="AQ39" i="13"/>
  <c r="AN40" i="13"/>
  <c r="A119" i="14"/>
  <c r="S118" i="14"/>
  <c r="N118" i="14"/>
  <c r="AQ40" i="13" l="1"/>
  <c r="AN41" i="13"/>
  <c r="AP41" i="13"/>
  <c r="AM42" i="13"/>
  <c r="AL42" i="13"/>
  <c r="AO41" i="13"/>
  <c r="A120" i="14"/>
  <c r="S119" i="14"/>
  <c r="N119" i="14"/>
  <c r="AP42" i="13" l="1"/>
  <c r="AM43" i="13"/>
  <c r="AO42" i="13"/>
  <c r="AL43" i="13"/>
  <c r="AQ41" i="13"/>
  <c r="AN42" i="13"/>
  <c r="A121" i="14"/>
  <c r="S120" i="14"/>
  <c r="N120" i="14"/>
  <c r="AQ42" i="13" l="1"/>
  <c r="AN43" i="13"/>
  <c r="AL44" i="13"/>
  <c r="AO43" i="13"/>
  <c r="AP43" i="13"/>
  <c r="AM44" i="13"/>
  <c r="A122" i="14"/>
  <c r="S121" i="14"/>
  <c r="N121" i="14"/>
  <c r="AP44" i="13" l="1"/>
  <c r="AM45" i="13"/>
  <c r="AO44" i="13"/>
  <c r="AL45" i="13"/>
  <c r="AQ43" i="13"/>
  <c r="AN44" i="13"/>
  <c r="A123" i="14"/>
  <c r="S122" i="14"/>
  <c r="N122" i="14"/>
  <c r="AL46" i="13" l="1"/>
  <c r="AO45" i="13"/>
  <c r="AQ44" i="13"/>
  <c r="AN45" i="13"/>
  <c r="AP45" i="13"/>
  <c r="AM46" i="13"/>
  <c r="A124" i="14"/>
  <c r="S123" i="14"/>
  <c r="N123" i="14"/>
  <c r="AP46" i="13" l="1"/>
  <c r="AM47" i="13"/>
  <c r="AQ45" i="13"/>
  <c r="AN46" i="13"/>
  <c r="AO46" i="13"/>
  <c r="AL47" i="13"/>
  <c r="A125" i="14"/>
  <c r="S124" i="14"/>
  <c r="N124" i="14"/>
  <c r="AL48" i="13" l="1"/>
  <c r="AO47" i="13"/>
  <c r="AQ46" i="13"/>
  <c r="AN47" i="13"/>
  <c r="AP47" i="13"/>
  <c r="AM48" i="13"/>
  <c r="A126" i="14"/>
  <c r="S125" i="14"/>
  <c r="N125" i="14"/>
  <c r="AP48" i="13" l="1"/>
  <c r="AM49" i="13"/>
  <c r="AQ47" i="13"/>
  <c r="AN48" i="13"/>
  <c r="AO48" i="13"/>
  <c r="AL49" i="13"/>
  <c r="A127" i="14"/>
  <c r="S126" i="14"/>
  <c r="N126" i="14"/>
  <c r="AO49" i="13" l="1"/>
  <c r="AL50" i="13"/>
  <c r="AQ48" i="13"/>
  <c r="AN49" i="13"/>
  <c r="AP49" i="13"/>
  <c r="AM50" i="13"/>
  <c r="A128" i="14"/>
  <c r="S127" i="14"/>
  <c r="N127" i="14"/>
  <c r="AP50" i="13" l="1"/>
  <c r="AM51" i="13"/>
  <c r="AO50" i="13"/>
  <c r="AL51" i="13"/>
  <c r="AQ49" i="13"/>
  <c r="AN50" i="13"/>
  <c r="A129" i="14"/>
  <c r="S128" i="14"/>
  <c r="N128" i="14"/>
  <c r="AQ50" i="13" l="1"/>
  <c r="AN51" i="13"/>
  <c r="AP51" i="13"/>
  <c r="AM52" i="13"/>
  <c r="AL52" i="13"/>
  <c r="AO51" i="13"/>
  <c r="A130" i="14"/>
  <c r="S129" i="14"/>
  <c r="N129" i="14"/>
  <c r="AO52" i="13" l="1"/>
  <c r="AL53" i="13"/>
  <c r="AP52" i="13"/>
  <c r="AM53" i="13"/>
  <c r="AQ51" i="13"/>
  <c r="AN52" i="13"/>
  <c r="A131" i="14"/>
  <c r="S130" i="14"/>
  <c r="N130" i="14"/>
  <c r="AO53" i="13" l="1"/>
  <c r="AL54" i="13"/>
  <c r="AQ52" i="13"/>
  <c r="AN53" i="13"/>
  <c r="AP53" i="13"/>
  <c r="AM54" i="13"/>
  <c r="A132" i="14"/>
  <c r="S131" i="14"/>
  <c r="N131" i="14"/>
  <c r="AP54" i="13" l="1"/>
  <c r="AM55" i="13"/>
  <c r="AQ53" i="13"/>
  <c r="AN54" i="13"/>
  <c r="AO54" i="13"/>
  <c r="AL55" i="13"/>
  <c r="A133" i="14"/>
  <c r="S132" i="14"/>
  <c r="N132" i="14"/>
  <c r="AL56" i="13" l="1"/>
  <c r="AO55" i="13"/>
  <c r="AQ54" i="13"/>
  <c r="AN55" i="13"/>
  <c r="AP55" i="13"/>
  <c r="AM56" i="13"/>
  <c r="A134" i="14"/>
  <c r="S133" i="14"/>
  <c r="N133" i="14"/>
  <c r="AP56" i="13" l="1"/>
  <c r="AP57" i="13" s="1"/>
  <c r="AP58" i="13" s="1"/>
  <c r="AP59" i="13" s="1"/>
  <c r="AP60" i="13" s="1"/>
  <c r="AP61" i="13" s="1"/>
  <c r="AP62" i="13" s="1"/>
  <c r="AP63" i="13" s="1"/>
  <c r="AP64" i="13" s="1"/>
  <c r="AP65" i="13" s="1"/>
  <c r="AP66" i="13" s="1"/>
  <c r="AP67" i="13" s="1"/>
  <c r="AP68" i="13" s="1"/>
  <c r="AP69" i="13" s="1"/>
  <c r="AP70" i="13" s="1"/>
  <c r="AP71" i="13" s="1"/>
  <c r="AP72" i="13" s="1"/>
  <c r="AP73" i="13" s="1"/>
  <c r="AP74" i="13" s="1"/>
  <c r="AP75" i="13" s="1"/>
  <c r="AP76" i="13" s="1"/>
  <c r="AP77" i="13" s="1"/>
  <c r="AP78" i="13" s="1"/>
  <c r="AP79" i="13" s="1"/>
  <c r="AP80" i="13" s="1"/>
  <c r="AP81" i="13" s="1"/>
  <c r="AP82" i="13" s="1"/>
  <c r="AP83" i="13" s="1"/>
  <c r="AP84" i="13" s="1"/>
  <c r="AP85" i="13" s="1"/>
  <c r="AP86" i="13" s="1"/>
  <c r="AP87" i="13" s="1"/>
  <c r="AP88" i="13" s="1"/>
  <c r="AP89" i="13" s="1"/>
  <c r="AP90" i="13" s="1"/>
  <c r="AP91" i="13" s="1"/>
  <c r="AP92" i="13" s="1"/>
  <c r="AP93" i="13" s="1"/>
  <c r="AP94" i="13" s="1"/>
  <c r="AP95" i="13" s="1"/>
  <c r="AP96" i="13" s="1"/>
  <c r="AP97" i="13" s="1"/>
  <c r="AP98" i="13" s="1"/>
  <c r="AP99" i="13" s="1"/>
  <c r="AP100" i="13" s="1"/>
  <c r="AP101" i="13" s="1"/>
  <c r="AP102" i="13" s="1"/>
  <c r="AP103" i="13" s="1"/>
  <c r="AP104" i="13" s="1"/>
  <c r="AP105" i="13" s="1"/>
  <c r="AP106" i="13" s="1"/>
  <c r="AP107" i="13" s="1"/>
  <c r="AP108" i="13" s="1"/>
  <c r="AP109" i="13" s="1"/>
  <c r="AP110" i="13" s="1"/>
  <c r="AP111" i="13" s="1"/>
  <c r="AP112" i="13" s="1"/>
  <c r="AP113" i="13" s="1"/>
  <c r="AP114" i="13" s="1"/>
  <c r="AP115" i="13" s="1"/>
  <c r="AP116" i="13" s="1"/>
  <c r="AP117" i="13" s="1"/>
  <c r="AP118" i="13" s="1"/>
  <c r="AP119" i="13" s="1"/>
  <c r="AP120" i="13" s="1"/>
  <c r="AP121" i="13" s="1"/>
  <c r="AP122" i="13" s="1"/>
  <c r="AP123" i="13" s="1"/>
  <c r="AP124" i="13" s="1"/>
  <c r="AP125" i="13" s="1"/>
  <c r="AP126" i="13" s="1"/>
  <c r="AP127" i="13" s="1"/>
  <c r="AP128" i="13" s="1"/>
  <c r="AP129" i="13" s="1"/>
  <c r="AP130" i="13" s="1"/>
  <c r="AP131" i="13" s="1"/>
  <c r="AP132" i="13" s="1"/>
  <c r="AP133" i="13" s="1"/>
  <c r="AP134" i="13" s="1"/>
  <c r="AP135" i="13" s="1"/>
  <c r="AP136" i="13" s="1"/>
  <c r="AP137" i="13" s="1"/>
  <c r="AP138" i="13" s="1"/>
  <c r="AP139" i="13" s="1"/>
  <c r="AP140" i="13" s="1"/>
  <c r="AP141" i="13" s="1"/>
  <c r="AP142" i="13" s="1"/>
  <c r="AP143" i="13" s="1"/>
  <c r="AP144" i="13" s="1"/>
  <c r="AP145" i="13" s="1"/>
  <c r="AP146" i="13" s="1"/>
  <c r="AP147" i="13" s="1"/>
  <c r="AP148" i="13" s="1"/>
  <c r="AP149" i="13" s="1"/>
  <c r="AP150" i="13" s="1"/>
  <c r="AP151" i="13" s="1"/>
  <c r="AP152" i="13" s="1"/>
  <c r="AP153" i="13" s="1"/>
  <c r="AP154" i="13" s="1"/>
  <c r="AP155" i="13" s="1"/>
  <c r="AP156" i="13" s="1"/>
  <c r="AP157" i="13" s="1"/>
  <c r="AP158" i="13" s="1"/>
  <c r="AP159" i="13" s="1"/>
  <c r="AP160" i="13" s="1"/>
  <c r="AP161" i="13" s="1"/>
  <c r="AP162" i="13" s="1"/>
  <c r="AP163" i="13" s="1"/>
  <c r="AP164" i="13" s="1"/>
  <c r="AP165" i="13" s="1"/>
  <c r="AP166" i="13" s="1"/>
  <c r="AP167" i="13" s="1"/>
  <c r="AP168" i="13" s="1"/>
  <c r="AP169" i="13" s="1"/>
  <c r="AP170" i="13" s="1"/>
  <c r="AP171" i="13" s="1"/>
  <c r="AP172" i="13" s="1"/>
  <c r="AP173" i="13" s="1"/>
  <c r="AP174" i="13" s="1"/>
  <c r="AP175" i="13" s="1"/>
  <c r="AP176" i="13" s="1"/>
  <c r="AP177" i="13" s="1"/>
  <c r="AP178" i="13" s="1"/>
  <c r="AP179" i="13" s="1"/>
  <c r="AP180" i="13" s="1"/>
  <c r="AP181" i="13" s="1"/>
  <c r="AP182" i="13" s="1"/>
  <c r="AP183" i="13" s="1"/>
  <c r="AP184" i="13" s="1"/>
  <c r="AP185" i="13" s="1"/>
  <c r="AP186" i="13" s="1"/>
  <c r="AP187" i="13" s="1"/>
  <c r="AP188" i="13" s="1"/>
  <c r="AP189" i="13" s="1"/>
  <c r="AP190" i="13" s="1"/>
  <c r="AP191" i="13" s="1"/>
  <c r="AP192" i="13" s="1"/>
  <c r="AP193" i="13" s="1"/>
  <c r="AP194" i="13" s="1"/>
  <c r="AP195" i="13" s="1"/>
  <c r="AP196" i="13" s="1"/>
  <c r="AP197" i="13" s="1"/>
  <c r="AP198" i="13" s="1"/>
  <c r="AP199" i="13" s="1"/>
  <c r="AP200" i="13" s="1"/>
  <c r="AP201" i="13" s="1"/>
  <c r="AP202" i="13" s="1"/>
  <c r="AP203" i="13" s="1"/>
  <c r="AP204" i="13" s="1"/>
  <c r="AP205" i="13" s="1"/>
  <c r="AP206" i="13" s="1"/>
  <c r="AP207" i="13" s="1"/>
  <c r="AP208" i="13" s="1"/>
  <c r="AP209" i="13" s="1"/>
  <c r="AP210" i="13" s="1"/>
  <c r="AP211" i="13" s="1"/>
  <c r="AP212" i="13" s="1"/>
  <c r="AP213" i="13" s="1"/>
  <c r="AP214" i="13" s="1"/>
  <c r="AP215" i="13" s="1"/>
  <c r="AP216" i="13" s="1"/>
  <c r="AP217" i="13" s="1"/>
  <c r="AP218" i="13" s="1"/>
  <c r="AP219" i="13" s="1"/>
  <c r="AP220" i="13" s="1"/>
  <c r="AP221" i="13" s="1"/>
  <c r="AP222" i="13" s="1"/>
  <c r="AP223" i="13" s="1"/>
  <c r="AP224" i="13" s="1"/>
  <c r="AP225" i="13" s="1"/>
  <c r="AP226" i="13" s="1"/>
  <c r="AP227" i="13" s="1"/>
  <c r="AP228" i="13" s="1"/>
  <c r="AP229" i="13" s="1"/>
  <c r="AP230" i="13" s="1"/>
  <c r="AP231" i="13" s="1"/>
  <c r="AP232" i="13" s="1"/>
  <c r="AP233" i="13" s="1"/>
  <c r="AP234" i="13" s="1"/>
  <c r="AP235" i="13" s="1"/>
  <c r="AP236" i="13" s="1"/>
  <c r="AP237" i="13" s="1"/>
  <c r="AP238" i="13" s="1"/>
  <c r="AP239" i="13" s="1"/>
  <c r="AP240" i="13" s="1"/>
  <c r="AP241" i="13" s="1"/>
  <c r="AP242" i="13" s="1"/>
  <c r="AP243" i="13" s="1"/>
  <c r="AP244" i="13" s="1"/>
  <c r="AP245" i="13" s="1"/>
  <c r="AP246" i="13" s="1"/>
  <c r="AP247" i="13" s="1"/>
  <c r="AP248" i="13" s="1"/>
  <c r="AP249" i="13" s="1"/>
  <c r="AP250" i="13" s="1"/>
  <c r="AP251" i="13" s="1"/>
  <c r="AP252" i="13" s="1"/>
  <c r="AP253" i="13" s="1"/>
  <c r="AP254" i="13" s="1"/>
  <c r="AP255" i="13" s="1"/>
  <c r="AP256" i="13" s="1"/>
  <c r="AP257" i="13" s="1"/>
  <c r="AP258" i="13" s="1"/>
  <c r="AP259" i="13" s="1"/>
  <c r="AP260" i="13" s="1"/>
  <c r="AP261" i="13" s="1"/>
  <c r="AP262" i="13" s="1"/>
  <c r="AP263" i="13" s="1"/>
  <c r="AP264" i="13" s="1"/>
  <c r="AP265" i="13" s="1"/>
  <c r="AP266" i="13" s="1"/>
  <c r="AP267" i="13" s="1"/>
  <c r="AP268" i="13" s="1"/>
  <c r="AP269" i="13" s="1"/>
  <c r="AP270" i="13" s="1"/>
  <c r="AP271" i="13" s="1"/>
  <c r="AP272" i="13" s="1"/>
  <c r="AP273" i="13" s="1"/>
  <c r="AP274" i="13" s="1"/>
  <c r="AP275" i="13" s="1"/>
  <c r="AP276" i="13" s="1"/>
  <c r="AP277" i="13" s="1"/>
  <c r="AP278" i="13" s="1"/>
  <c r="AP279" i="13" s="1"/>
  <c r="AP280" i="13" s="1"/>
  <c r="AP281" i="13" s="1"/>
  <c r="AP282" i="13" s="1"/>
  <c r="AP283" i="13" s="1"/>
  <c r="AP284" i="13" s="1"/>
  <c r="AP285" i="13" s="1"/>
  <c r="AP286" i="13" s="1"/>
  <c r="AP287" i="13" s="1"/>
  <c r="AP288" i="13" s="1"/>
  <c r="AP289" i="13" s="1"/>
  <c r="AP290" i="13" s="1"/>
  <c r="AP291" i="13" s="1"/>
  <c r="AP292" i="13" s="1"/>
  <c r="AP293" i="13" s="1"/>
  <c r="AP294" i="13" s="1"/>
  <c r="AP295" i="13" s="1"/>
  <c r="AP296" i="13" s="1"/>
  <c r="AP297" i="13" s="1"/>
  <c r="AP298" i="13" s="1"/>
  <c r="AP299" i="13" s="1"/>
  <c r="AP300" i="13" s="1"/>
  <c r="AP301" i="13" s="1"/>
  <c r="AP302" i="13" s="1"/>
  <c r="AP303" i="13" s="1"/>
  <c r="AP304" i="13" s="1"/>
  <c r="AP305" i="13" s="1"/>
  <c r="AP306" i="13" s="1"/>
  <c r="AP307" i="13" s="1"/>
  <c r="AP308" i="13" s="1"/>
  <c r="AP309" i="13" s="1"/>
  <c r="AP310" i="13" s="1"/>
  <c r="AP311" i="13" s="1"/>
  <c r="AP312" i="13" s="1"/>
  <c r="AP313" i="13" s="1"/>
  <c r="AP314" i="13" s="1"/>
  <c r="AP315" i="13" s="1"/>
  <c r="AP316" i="13" s="1"/>
  <c r="AP317" i="13" s="1"/>
  <c r="AP318" i="13" s="1"/>
  <c r="AP319" i="13" s="1"/>
  <c r="AP320" i="13" s="1"/>
  <c r="AP321" i="13" s="1"/>
  <c r="AP322" i="13" s="1"/>
  <c r="AP323" i="13" s="1"/>
  <c r="AP324" i="13" s="1"/>
  <c r="AP325" i="13" s="1"/>
  <c r="AP326" i="13" s="1"/>
  <c r="AP327" i="13" s="1"/>
  <c r="AP328" i="13" s="1"/>
  <c r="AP329" i="13" s="1"/>
  <c r="AP330" i="13" s="1"/>
  <c r="AP331" i="13" s="1"/>
  <c r="AP332" i="13" s="1"/>
  <c r="AP333" i="13" s="1"/>
  <c r="AP334" i="13" s="1"/>
  <c r="AP335" i="13" s="1"/>
  <c r="AP336" i="13" s="1"/>
  <c r="AP337" i="13" s="1"/>
  <c r="AP338" i="13" s="1"/>
  <c r="AP339" i="13" s="1"/>
  <c r="AP340" i="13" s="1"/>
  <c r="AP341" i="13" s="1"/>
  <c r="AP342" i="13" s="1"/>
  <c r="AP343" i="13" s="1"/>
  <c r="AP344" i="13" s="1"/>
  <c r="AP345" i="13" s="1"/>
  <c r="AP346" i="13" s="1"/>
  <c r="AP347" i="13" s="1"/>
  <c r="AM57" i="13"/>
  <c r="AM58" i="13" s="1"/>
  <c r="AM59" i="13" s="1"/>
  <c r="AM60" i="13" s="1"/>
  <c r="AM61" i="13" s="1"/>
  <c r="AM62" i="13" s="1"/>
  <c r="AM63" i="13" s="1"/>
  <c r="AM64" i="13" s="1"/>
  <c r="AM65" i="13" s="1"/>
  <c r="AM66" i="13" s="1"/>
  <c r="AM67" i="13" s="1"/>
  <c r="AM68" i="13" s="1"/>
  <c r="AM69" i="13" s="1"/>
  <c r="AM70" i="13" s="1"/>
  <c r="AM71" i="13" s="1"/>
  <c r="AM72" i="13" s="1"/>
  <c r="AM73" i="13" s="1"/>
  <c r="AM74" i="13" s="1"/>
  <c r="AM75" i="13" s="1"/>
  <c r="AM76" i="13" s="1"/>
  <c r="AM77" i="13" s="1"/>
  <c r="AM78" i="13" s="1"/>
  <c r="AM79" i="13" s="1"/>
  <c r="AM80" i="13" s="1"/>
  <c r="AM81" i="13" s="1"/>
  <c r="AM82" i="13" s="1"/>
  <c r="AM83" i="13" s="1"/>
  <c r="AM84" i="13" s="1"/>
  <c r="AM85" i="13" s="1"/>
  <c r="AM86" i="13" s="1"/>
  <c r="AM87" i="13" s="1"/>
  <c r="AM88" i="13" s="1"/>
  <c r="AM89" i="13" s="1"/>
  <c r="AM90" i="13" s="1"/>
  <c r="AM91" i="13" s="1"/>
  <c r="AM92" i="13" s="1"/>
  <c r="AQ55" i="13"/>
  <c r="AN56" i="13"/>
  <c r="AO56" i="13"/>
  <c r="AO57" i="13" s="1"/>
  <c r="AO58" i="13" s="1"/>
  <c r="AO59" i="13" s="1"/>
  <c r="AO60" i="13" s="1"/>
  <c r="AO61" i="13" s="1"/>
  <c r="AO62" i="13" s="1"/>
  <c r="AO63" i="13" s="1"/>
  <c r="AO64" i="13" s="1"/>
  <c r="AO65" i="13" s="1"/>
  <c r="AO66" i="13" s="1"/>
  <c r="AO67" i="13" s="1"/>
  <c r="AO68" i="13" s="1"/>
  <c r="AO69" i="13" s="1"/>
  <c r="AO70" i="13" s="1"/>
  <c r="AO71" i="13" s="1"/>
  <c r="AO72" i="13" s="1"/>
  <c r="AO73" i="13" s="1"/>
  <c r="AO74" i="13" s="1"/>
  <c r="AO75" i="13" s="1"/>
  <c r="AO76" i="13" s="1"/>
  <c r="AO77" i="13" s="1"/>
  <c r="AO78" i="13" s="1"/>
  <c r="AO79" i="13" s="1"/>
  <c r="AO80" i="13" s="1"/>
  <c r="AO81" i="13" s="1"/>
  <c r="AO82" i="13" s="1"/>
  <c r="AO83" i="13" s="1"/>
  <c r="AO84" i="13" s="1"/>
  <c r="AO85" i="13" s="1"/>
  <c r="AO86" i="13" s="1"/>
  <c r="AO87" i="13" s="1"/>
  <c r="AO88" i="13" s="1"/>
  <c r="AO89" i="13" s="1"/>
  <c r="AO90" i="13" s="1"/>
  <c r="AO91" i="13" s="1"/>
  <c r="AO92" i="13" s="1"/>
  <c r="AO93" i="13" s="1"/>
  <c r="AO94" i="13" s="1"/>
  <c r="AO95" i="13" s="1"/>
  <c r="AO96" i="13" s="1"/>
  <c r="AO97" i="13" s="1"/>
  <c r="AO98" i="13" s="1"/>
  <c r="AO99" i="13" s="1"/>
  <c r="AO100" i="13" s="1"/>
  <c r="AO101" i="13" s="1"/>
  <c r="AO102" i="13" s="1"/>
  <c r="AO103" i="13" s="1"/>
  <c r="AO104" i="13" s="1"/>
  <c r="AO105" i="13" s="1"/>
  <c r="AO106" i="13" s="1"/>
  <c r="AO107" i="13" s="1"/>
  <c r="AO108" i="13" s="1"/>
  <c r="AO109" i="13" s="1"/>
  <c r="AO110" i="13" s="1"/>
  <c r="AO111" i="13" s="1"/>
  <c r="AO112" i="13" s="1"/>
  <c r="AO113" i="13" s="1"/>
  <c r="AO114" i="13" s="1"/>
  <c r="AO115" i="13" s="1"/>
  <c r="AO116" i="13" s="1"/>
  <c r="AO117" i="13" s="1"/>
  <c r="AO118" i="13" s="1"/>
  <c r="AO119" i="13" s="1"/>
  <c r="AO120" i="13" s="1"/>
  <c r="AO121" i="13" s="1"/>
  <c r="AO122" i="13" s="1"/>
  <c r="AO123" i="13" s="1"/>
  <c r="AO124" i="13" s="1"/>
  <c r="AO125" i="13" s="1"/>
  <c r="AO126" i="13" s="1"/>
  <c r="AO127" i="13" s="1"/>
  <c r="AO128" i="13" s="1"/>
  <c r="AO129" i="13" s="1"/>
  <c r="AO130" i="13" s="1"/>
  <c r="AO131" i="13" s="1"/>
  <c r="AO132" i="13" s="1"/>
  <c r="AO133" i="13" s="1"/>
  <c r="AO134" i="13" s="1"/>
  <c r="AO135" i="13" s="1"/>
  <c r="AO136" i="13" s="1"/>
  <c r="AO137" i="13" s="1"/>
  <c r="AO138" i="13" s="1"/>
  <c r="AO139" i="13" s="1"/>
  <c r="AO140" i="13" s="1"/>
  <c r="AO141" i="13" s="1"/>
  <c r="AO142" i="13" s="1"/>
  <c r="AO143" i="13" s="1"/>
  <c r="AO144" i="13" s="1"/>
  <c r="AO145" i="13" s="1"/>
  <c r="AO146" i="13" s="1"/>
  <c r="AO147" i="13" s="1"/>
  <c r="AO148" i="13" s="1"/>
  <c r="AO149" i="13" s="1"/>
  <c r="AO150" i="13" s="1"/>
  <c r="AO151" i="13" s="1"/>
  <c r="AO152" i="13" s="1"/>
  <c r="AO153" i="13" s="1"/>
  <c r="AO154" i="13" s="1"/>
  <c r="AO155" i="13" s="1"/>
  <c r="AO156" i="13" s="1"/>
  <c r="AO157" i="13" s="1"/>
  <c r="AO158" i="13" s="1"/>
  <c r="AO159" i="13" s="1"/>
  <c r="AO160" i="13" s="1"/>
  <c r="AO161" i="13" s="1"/>
  <c r="AO162" i="13" s="1"/>
  <c r="AO163" i="13" s="1"/>
  <c r="AO164" i="13" s="1"/>
  <c r="AO165" i="13" s="1"/>
  <c r="AO166" i="13" s="1"/>
  <c r="AO167" i="13" s="1"/>
  <c r="AO168" i="13" s="1"/>
  <c r="AO169" i="13" s="1"/>
  <c r="AO170" i="13" s="1"/>
  <c r="AO171" i="13" s="1"/>
  <c r="AO172" i="13" s="1"/>
  <c r="AO173" i="13" s="1"/>
  <c r="AO174" i="13" s="1"/>
  <c r="AO175" i="13" s="1"/>
  <c r="AO176" i="13" s="1"/>
  <c r="AO177" i="13" s="1"/>
  <c r="AO178" i="13" s="1"/>
  <c r="AO179" i="13" s="1"/>
  <c r="AO180" i="13" s="1"/>
  <c r="AO181" i="13" s="1"/>
  <c r="AO182" i="13" s="1"/>
  <c r="AO183" i="13" s="1"/>
  <c r="AO184" i="13" s="1"/>
  <c r="AO185" i="13" s="1"/>
  <c r="AO186" i="13" s="1"/>
  <c r="AO187" i="13" s="1"/>
  <c r="AO188" i="13" s="1"/>
  <c r="AO189" i="13" s="1"/>
  <c r="AO190" i="13" s="1"/>
  <c r="AO191" i="13" s="1"/>
  <c r="AO192" i="13" s="1"/>
  <c r="AO193" i="13" s="1"/>
  <c r="AO194" i="13" s="1"/>
  <c r="AO195" i="13" s="1"/>
  <c r="AO196" i="13" s="1"/>
  <c r="AO197" i="13" s="1"/>
  <c r="AO198" i="13" s="1"/>
  <c r="AO199" i="13" s="1"/>
  <c r="AO200" i="13" s="1"/>
  <c r="AO201" i="13" s="1"/>
  <c r="AO202" i="13" s="1"/>
  <c r="AO203" i="13" s="1"/>
  <c r="AO204" i="13" s="1"/>
  <c r="AO205" i="13" s="1"/>
  <c r="AO206" i="13" s="1"/>
  <c r="AO207" i="13" s="1"/>
  <c r="AO208" i="13" s="1"/>
  <c r="AO209" i="13" s="1"/>
  <c r="AO210" i="13" s="1"/>
  <c r="AO211" i="13" s="1"/>
  <c r="AO212" i="13" s="1"/>
  <c r="AO213" i="13" s="1"/>
  <c r="AO214" i="13" s="1"/>
  <c r="AO215" i="13" s="1"/>
  <c r="AO216" i="13" s="1"/>
  <c r="AO217" i="13" s="1"/>
  <c r="AO218" i="13" s="1"/>
  <c r="AO219" i="13" s="1"/>
  <c r="AO220" i="13" s="1"/>
  <c r="AO221" i="13" s="1"/>
  <c r="AO222" i="13" s="1"/>
  <c r="AO223" i="13" s="1"/>
  <c r="AO224" i="13" s="1"/>
  <c r="AO225" i="13" s="1"/>
  <c r="AO226" i="13" s="1"/>
  <c r="AO227" i="13" s="1"/>
  <c r="AO228" i="13" s="1"/>
  <c r="AO229" i="13" s="1"/>
  <c r="AO230" i="13" s="1"/>
  <c r="AO231" i="13" s="1"/>
  <c r="AO232" i="13" s="1"/>
  <c r="AO233" i="13" s="1"/>
  <c r="AO234" i="13" s="1"/>
  <c r="AO235" i="13" s="1"/>
  <c r="AO236" i="13" s="1"/>
  <c r="AO237" i="13" s="1"/>
  <c r="AO238" i="13" s="1"/>
  <c r="AO239" i="13" s="1"/>
  <c r="AO240" i="13" s="1"/>
  <c r="AO241" i="13" s="1"/>
  <c r="AO242" i="13" s="1"/>
  <c r="AO243" i="13" s="1"/>
  <c r="AO244" i="13" s="1"/>
  <c r="AO245" i="13" s="1"/>
  <c r="AO246" i="13" s="1"/>
  <c r="AO247" i="13" s="1"/>
  <c r="AO248" i="13" s="1"/>
  <c r="AO249" i="13" s="1"/>
  <c r="AO250" i="13" s="1"/>
  <c r="AO251" i="13" s="1"/>
  <c r="AO252" i="13" s="1"/>
  <c r="AO253" i="13" s="1"/>
  <c r="AO254" i="13" s="1"/>
  <c r="AO255" i="13" s="1"/>
  <c r="AO256" i="13" s="1"/>
  <c r="AO257" i="13" s="1"/>
  <c r="AO258" i="13" s="1"/>
  <c r="AO259" i="13" s="1"/>
  <c r="AO260" i="13" s="1"/>
  <c r="AO261" i="13" s="1"/>
  <c r="AO262" i="13" s="1"/>
  <c r="AO263" i="13" s="1"/>
  <c r="AO264" i="13" s="1"/>
  <c r="AO265" i="13" s="1"/>
  <c r="AO266" i="13" s="1"/>
  <c r="AO267" i="13" s="1"/>
  <c r="AO268" i="13" s="1"/>
  <c r="AO269" i="13" s="1"/>
  <c r="AO270" i="13" s="1"/>
  <c r="AO271" i="13" s="1"/>
  <c r="AO272" i="13" s="1"/>
  <c r="AO273" i="13" s="1"/>
  <c r="AO274" i="13" s="1"/>
  <c r="AO275" i="13" s="1"/>
  <c r="AO276" i="13" s="1"/>
  <c r="AO277" i="13" s="1"/>
  <c r="AO278" i="13" s="1"/>
  <c r="AO279" i="13" s="1"/>
  <c r="AO280" i="13" s="1"/>
  <c r="AO281" i="13" s="1"/>
  <c r="AO282" i="13" s="1"/>
  <c r="AO283" i="13" s="1"/>
  <c r="AO284" i="13" s="1"/>
  <c r="AO285" i="13" s="1"/>
  <c r="AO286" i="13" s="1"/>
  <c r="AO287" i="13" s="1"/>
  <c r="AO288" i="13" s="1"/>
  <c r="AO289" i="13" s="1"/>
  <c r="AO290" i="13" s="1"/>
  <c r="AO291" i="13" s="1"/>
  <c r="AO292" i="13" s="1"/>
  <c r="AO293" i="13" s="1"/>
  <c r="AO294" i="13" s="1"/>
  <c r="AO295" i="13" s="1"/>
  <c r="AO296" i="13" s="1"/>
  <c r="AO297" i="13" s="1"/>
  <c r="AO298" i="13" s="1"/>
  <c r="AO299" i="13" s="1"/>
  <c r="AO300" i="13" s="1"/>
  <c r="AO301" i="13" s="1"/>
  <c r="AO302" i="13" s="1"/>
  <c r="AO303" i="13" s="1"/>
  <c r="AO304" i="13" s="1"/>
  <c r="AO305" i="13" s="1"/>
  <c r="AO306" i="13" s="1"/>
  <c r="AO307" i="13" s="1"/>
  <c r="AO308" i="13" s="1"/>
  <c r="AO309" i="13" s="1"/>
  <c r="AO310" i="13" s="1"/>
  <c r="AO311" i="13" s="1"/>
  <c r="AO312" i="13" s="1"/>
  <c r="AO313" i="13" s="1"/>
  <c r="AO314" i="13" s="1"/>
  <c r="AO315" i="13" s="1"/>
  <c r="AO316" i="13" s="1"/>
  <c r="AO317" i="13" s="1"/>
  <c r="AO318" i="13" s="1"/>
  <c r="AO319" i="13" s="1"/>
  <c r="AO320" i="13" s="1"/>
  <c r="AO321" i="13" s="1"/>
  <c r="AO322" i="13" s="1"/>
  <c r="AO323" i="13" s="1"/>
  <c r="AO324" i="13" s="1"/>
  <c r="AO325" i="13" s="1"/>
  <c r="AO326" i="13" s="1"/>
  <c r="AO327" i="13" s="1"/>
  <c r="AO328" i="13" s="1"/>
  <c r="AO329" i="13" s="1"/>
  <c r="AO330" i="13" s="1"/>
  <c r="AO331" i="13" s="1"/>
  <c r="AO332" i="13" s="1"/>
  <c r="AO333" i="13" s="1"/>
  <c r="AO334" i="13" s="1"/>
  <c r="AO335" i="13" s="1"/>
  <c r="AO336" i="13" s="1"/>
  <c r="AO337" i="13" s="1"/>
  <c r="AO338" i="13" s="1"/>
  <c r="AO339" i="13" s="1"/>
  <c r="AO340" i="13" s="1"/>
  <c r="AO341" i="13" s="1"/>
  <c r="AO342" i="13" s="1"/>
  <c r="AO343" i="13" s="1"/>
  <c r="AO344" i="13" s="1"/>
  <c r="AO345" i="13" s="1"/>
  <c r="AO346" i="13" s="1"/>
  <c r="AO347" i="13" s="1"/>
  <c r="AL57" i="13"/>
  <c r="AL58" i="13" s="1"/>
  <c r="AL59" i="13" s="1"/>
  <c r="AL60" i="13" s="1"/>
  <c r="AL61" i="13" s="1"/>
  <c r="AL62" i="13" s="1"/>
  <c r="AL63" i="13" s="1"/>
  <c r="AL64" i="13" s="1"/>
  <c r="AL65" i="13" s="1"/>
  <c r="AL66" i="13" s="1"/>
  <c r="AL67" i="13" s="1"/>
  <c r="AL68" i="13" s="1"/>
  <c r="AL69" i="13" s="1"/>
  <c r="AL70" i="13" s="1"/>
  <c r="AL71" i="13" s="1"/>
  <c r="AL72" i="13" s="1"/>
  <c r="AL73" i="13" s="1"/>
  <c r="AL74" i="13" s="1"/>
  <c r="AL75" i="13" s="1"/>
  <c r="AL76" i="13" s="1"/>
  <c r="AL77" i="13" s="1"/>
  <c r="AL78" i="13" s="1"/>
  <c r="AL79" i="13" s="1"/>
  <c r="AL80" i="13" s="1"/>
  <c r="AL81" i="13" s="1"/>
  <c r="AL82" i="13" s="1"/>
  <c r="AL83" i="13" s="1"/>
  <c r="AL84" i="13" s="1"/>
  <c r="AL85" i="13" s="1"/>
  <c r="AL86" i="13" s="1"/>
  <c r="AL87" i="13" s="1"/>
  <c r="AL88" i="13" s="1"/>
  <c r="AL89" i="13" s="1"/>
  <c r="AL90" i="13" s="1"/>
  <c r="A135" i="14"/>
  <c r="S134" i="14"/>
  <c r="N134" i="14"/>
  <c r="AL91" i="13" l="1"/>
  <c r="AL92" i="13" s="1"/>
  <c r="AL93" i="13" s="1"/>
  <c r="AL94" i="13" s="1"/>
  <c r="AL95" i="13" s="1"/>
  <c r="AL96" i="13" s="1"/>
  <c r="AL97" i="13" s="1"/>
  <c r="AL98" i="13" s="1"/>
  <c r="AL99" i="13" s="1"/>
  <c r="AL100" i="13" s="1"/>
  <c r="AL101" i="13" s="1"/>
  <c r="AL102" i="13" s="1"/>
  <c r="AL103" i="13" s="1"/>
  <c r="AL104" i="13" s="1"/>
  <c r="AL105" i="13" s="1"/>
  <c r="AL106" i="13" s="1"/>
  <c r="AL107" i="13" s="1"/>
  <c r="AL108" i="13" s="1"/>
  <c r="AL109" i="13" s="1"/>
  <c r="AL110" i="13" s="1"/>
  <c r="AL111" i="13" s="1"/>
  <c r="AL112" i="13" s="1"/>
  <c r="AL113" i="13" s="1"/>
  <c r="AL114" i="13" s="1"/>
  <c r="AL115" i="13" s="1"/>
  <c r="AL116" i="13" s="1"/>
  <c r="AL117" i="13" s="1"/>
  <c r="AL118" i="13" s="1"/>
  <c r="AL119" i="13" s="1"/>
  <c r="AL120" i="13" s="1"/>
  <c r="AL121" i="13" s="1"/>
  <c r="AL122" i="13" s="1"/>
  <c r="AL123" i="13" s="1"/>
  <c r="AL124" i="13" s="1"/>
  <c r="AL125" i="13" s="1"/>
  <c r="AL126" i="13" s="1"/>
  <c r="AL127" i="13" s="1"/>
  <c r="AL128" i="13" s="1"/>
  <c r="AL129" i="13" s="1"/>
  <c r="AL130" i="13" s="1"/>
  <c r="AL131" i="13" s="1"/>
  <c r="AL132" i="13" s="1"/>
  <c r="AL133" i="13" s="1"/>
  <c r="AL134" i="13" s="1"/>
  <c r="AL135" i="13" s="1"/>
  <c r="AL136" i="13" s="1"/>
  <c r="AL137" i="13" s="1"/>
  <c r="AL138" i="13" s="1"/>
  <c r="AL139" i="13" s="1"/>
  <c r="AL140" i="13" s="1"/>
  <c r="AL141" i="13" s="1"/>
  <c r="AL142" i="13" s="1"/>
  <c r="AL143" i="13" s="1"/>
  <c r="AL144" i="13" s="1"/>
  <c r="AL145" i="13" s="1"/>
  <c r="AL146" i="13" s="1"/>
  <c r="AL147" i="13" s="1"/>
  <c r="AL148" i="13" s="1"/>
  <c r="AL149" i="13" s="1"/>
  <c r="AL150" i="13" s="1"/>
  <c r="AL151" i="13" s="1"/>
  <c r="AL152" i="13" s="1"/>
  <c r="AL153" i="13" s="1"/>
  <c r="AL154" i="13" s="1"/>
  <c r="AL155" i="13" s="1"/>
  <c r="AL156" i="13" s="1"/>
  <c r="AL157" i="13" s="1"/>
  <c r="AL158" i="13" s="1"/>
  <c r="AL159" i="13" s="1"/>
  <c r="AL160" i="13" s="1"/>
  <c r="AL161" i="13" s="1"/>
  <c r="AL162" i="13" s="1"/>
  <c r="AL163" i="13" s="1"/>
  <c r="AL164" i="13" s="1"/>
  <c r="AL165" i="13" s="1"/>
  <c r="AL166" i="13" s="1"/>
  <c r="AL167" i="13" s="1"/>
  <c r="AL168" i="13" s="1"/>
  <c r="AL169" i="13" s="1"/>
  <c r="AL170" i="13" s="1"/>
  <c r="AL171" i="13" s="1"/>
  <c r="AL172" i="13" s="1"/>
  <c r="AL173" i="13" s="1"/>
  <c r="AL174" i="13" s="1"/>
  <c r="AL175" i="13" s="1"/>
  <c r="AL176" i="13" s="1"/>
  <c r="AL177" i="13" s="1"/>
  <c r="AL178" i="13" s="1"/>
  <c r="AL179" i="13" s="1"/>
  <c r="AL180" i="13" s="1"/>
  <c r="AL181" i="13" s="1"/>
  <c r="AL182" i="13" s="1"/>
  <c r="AL183" i="13" s="1"/>
  <c r="AL184" i="13" s="1"/>
  <c r="AL185" i="13" s="1"/>
  <c r="AL186" i="13" s="1"/>
  <c r="AL187" i="13" s="1"/>
  <c r="AL188" i="13" s="1"/>
  <c r="AL189" i="13" s="1"/>
  <c r="AL190" i="13" s="1"/>
  <c r="AL191" i="13" s="1"/>
  <c r="AL192" i="13" s="1"/>
  <c r="AL193" i="13" s="1"/>
  <c r="AL194" i="13" s="1"/>
  <c r="AL195" i="13" s="1"/>
  <c r="AL196" i="13" s="1"/>
  <c r="AL197" i="13" s="1"/>
  <c r="AL198" i="13" s="1"/>
  <c r="AL199" i="13" s="1"/>
  <c r="AL200" i="13" s="1"/>
  <c r="AL201" i="13" s="1"/>
  <c r="AL202" i="13" s="1"/>
  <c r="AL203" i="13" s="1"/>
  <c r="AL204" i="13" s="1"/>
  <c r="AL205" i="13" s="1"/>
  <c r="AL206" i="13" s="1"/>
  <c r="AL207" i="13" s="1"/>
  <c r="AL208" i="13" s="1"/>
  <c r="AL209" i="13" s="1"/>
  <c r="AL210" i="13" s="1"/>
  <c r="AL211" i="13" s="1"/>
  <c r="AL212" i="13" s="1"/>
  <c r="AL213" i="13" s="1"/>
  <c r="AL214" i="13" s="1"/>
  <c r="AL215" i="13" s="1"/>
  <c r="AL216" i="13" s="1"/>
  <c r="AL217" i="13" s="1"/>
  <c r="AL218" i="13" s="1"/>
  <c r="AL219" i="13" s="1"/>
  <c r="AL220" i="13" s="1"/>
  <c r="AL221" i="13" s="1"/>
  <c r="AL222" i="13" s="1"/>
  <c r="AL223" i="13" s="1"/>
  <c r="AL224" i="13" s="1"/>
  <c r="AL225" i="13" s="1"/>
  <c r="AL226" i="13" s="1"/>
  <c r="AL227" i="13" s="1"/>
  <c r="AL228" i="13" s="1"/>
  <c r="AL229" i="13" s="1"/>
  <c r="AL230" i="13" s="1"/>
  <c r="AL231" i="13" s="1"/>
  <c r="AL232" i="13" s="1"/>
  <c r="AL233" i="13" s="1"/>
  <c r="AL234" i="13" s="1"/>
  <c r="AL235" i="13" s="1"/>
  <c r="AL236" i="13" s="1"/>
  <c r="AL237" i="13" s="1"/>
  <c r="AL238" i="13" s="1"/>
  <c r="AL239" i="13" s="1"/>
  <c r="AL240" i="13" s="1"/>
  <c r="AL241" i="13" s="1"/>
  <c r="AL242" i="13" s="1"/>
  <c r="AL243" i="13" s="1"/>
  <c r="AL244" i="13" s="1"/>
  <c r="AL245" i="13" s="1"/>
  <c r="AL246" i="13" s="1"/>
  <c r="AL247" i="13" s="1"/>
  <c r="AL248" i="13" s="1"/>
  <c r="AL249" i="13" s="1"/>
  <c r="AL250" i="13" s="1"/>
  <c r="AL251" i="13" s="1"/>
  <c r="AL252" i="13" s="1"/>
  <c r="AL253" i="13" s="1"/>
  <c r="AL254" i="13" s="1"/>
  <c r="AL255" i="13" s="1"/>
  <c r="AL256" i="13" s="1"/>
  <c r="AL257" i="13" s="1"/>
  <c r="AL258" i="13" s="1"/>
  <c r="AL259" i="13" s="1"/>
  <c r="AL260" i="13" s="1"/>
  <c r="AL261" i="13" s="1"/>
  <c r="AL262" i="13" s="1"/>
  <c r="AL263" i="13" s="1"/>
  <c r="AL264" i="13" s="1"/>
  <c r="AL265" i="13" s="1"/>
  <c r="AL266" i="13" s="1"/>
  <c r="AL267" i="13" s="1"/>
  <c r="AL268" i="13" s="1"/>
  <c r="AL269" i="13" s="1"/>
  <c r="AL270" i="13" s="1"/>
  <c r="AL271" i="13" s="1"/>
  <c r="AL272" i="13" s="1"/>
  <c r="AL273" i="13" s="1"/>
  <c r="AL274" i="13" s="1"/>
  <c r="AL275" i="13" s="1"/>
  <c r="AL276" i="13" s="1"/>
  <c r="AL277" i="13" s="1"/>
  <c r="AL278" i="13" s="1"/>
  <c r="AL279" i="13" s="1"/>
  <c r="AL280" i="13" s="1"/>
  <c r="AL281" i="13" s="1"/>
  <c r="AL282" i="13" s="1"/>
  <c r="AL283" i="13" s="1"/>
  <c r="AL284" i="13" s="1"/>
  <c r="AL285" i="13" s="1"/>
  <c r="AL286" i="13" s="1"/>
  <c r="AL287" i="13" s="1"/>
  <c r="AL288" i="13" s="1"/>
  <c r="AL289" i="13" s="1"/>
  <c r="AL290" i="13" s="1"/>
  <c r="AL291" i="13" s="1"/>
  <c r="AL292" i="13" s="1"/>
  <c r="AL293" i="13" s="1"/>
  <c r="AL294" i="13" s="1"/>
  <c r="AL295" i="13" s="1"/>
  <c r="AL296" i="13" s="1"/>
  <c r="AL297" i="13" s="1"/>
  <c r="AL298" i="13" s="1"/>
  <c r="AL299" i="13" s="1"/>
  <c r="AL300" i="13" s="1"/>
  <c r="AL301" i="13" s="1"/>
  <c r="AL302" i="13" s="1"/>
  <c r="AL303" i="13" s="1"/>
  <c r="AL304" i="13" s="1"/>
  <c r="AL305" i="13" s="1"/>
  <c r="AL306" i="13" s="1"/>
  <c r="AL307" i="13" s="1"/>
  <c r="AL308" i="13" s="1"/>
  <c r="AL309" i="13" s="1"/>
  <c r="AL310" i="13" s="1"/>
  <c r="AL311" i="13" s="1"/>
  <c r="AL312" i="13" s="1"/>
  <c r="AL313" i="13" s="1"/>
  <c r="AL314" i="13" s="1"/>
  <c r="AL315" i="13" s="1"/>
  <c r="AL316" i="13" s="1"/>
  <c r="AL317" i="13" s="1"/>
  <c r="AL318" i="13" s="1"/>
  <c r="AL319" i="13" s="1"/>
  <c r="AL320" i="13" s="1"/>
  <c r="AL321" i="13" s="1"/>
  <c r="AL322" i="13" s="1"/>
  <c r="AL323" i="13" s="1"/>
  <c r="AL324" i="13" s="1"/>
  <c r="AL325" i="13" s="1"/>
  <c r="AL326" i="13" s="1"/>
  <c r="AL327" i="13" s="1"/>
  <c r="AL328" i="13" s="1"/>
  <c r="AL329" i="13" s="1"/>
  <c r="AL330" i="13" s="1"/>
  <c r="AL331" i="13" s="1"/>
  <c r="AL332" i="13" s="1"/>
  <c r="AL333" i="13" s="1"/>
  <c r="AL334" i="13" s="1"/>
  <c r="AL335" i="13" s="1"/>
  <c r="AL336" i="13" s="1"/>
  <c r="AL337" i="13" s="1"/>
  <c r="AL338" i="13" s="1"/>
  <c r="AL339" i="13" s="1"/>
  <c r="AL340" i="13" s="1"/>
  <c r="AL341" i="13" s="1"/>
  <c r="AL342" i="13" s="1"/>
  <c r="AL343" i="13" s="1"/>
  <c r="AL344" i="13" s="1"/>
  <c r="AL345" i="13" s="1"/>
  <c r="AL346" i="13" s="1"/>
  <c r="AL347" i="13" s="1"/>
  <c r="AQ56" i="13"/>
  <c r="AQ57" i="13" s="1"/>
  <c r="AQ58" i="13" s="1"/>
  <c r="AQ59" i="13" s="1"/>
  <c r="AQ60" i="13" s="1"/>
  <c r="AQ61" i="13" s="1"/>
  <c r="AQ62" i="13" s="1"/>
  <c r="AQ63" i="13" s="1"/>
  <c r="AQ64" i="13" s="1"/>
  <c r="AQ65" i="13" s="1"/>
  <c r="AQ66" i="13" s="1"/>
  <c r="AQ67" i="13" s="1"/>
  <c r="AQ68" i="13" s="1"/>
  <c r="AQ69" i="13" s="1"/>
  <c r="AQ70" i="13" s="1"/>
  <c r="AQ71" i="13" s="1"/>
  <c r="AQ72" i="13" s="1"/>
  <c r="AQ73" i="13" s="1"/>
  <c r="AQ74" i="13" s="1"/>
  <c r="AQ75" i="13" s="1"/>
  <c r="AQ76" i="13" s="1"/>
  <c r="AQ77" i="13" s="1"/>
  <c r="AQ78" i="13" s="1"/>
  <c r="AQ79" i="13" s="1"/>
  <c r="AQ80" i="13" s="1"/>
  <c r="AQ81" i="13" s="1"/>
  <c r="AQ82" i="13" s="1"/>
  <c r="AQ83" i="13" s="1"/>
  <c r="AQ84" i="13" s="1"/>
  <c r="AQ85" i="13" s="1"/>
  <c r="AQ86" i="13" s="1"/>
  <c r="AQ87" i="13" s="1"/>
  <c r="AQ88" i="13" s="1"/>
  <c r="AQ89" i="13" s="1"/>
  <c r="AQ90" i="13" s="1"/>
  <c r="AQ91" i="13" s="1"/>
  <c r="AQ92" i="13" s="1"/>
  <c r="AQ93" i="13" s="1"/>
  <c r="AQ94" i="13" s="1"/>
  <c r="AQ95" i="13" s="1"/>
  <c r="AQ96" i="13" s="1"/>
  <c r="AQ97" i="13" s="1"/>
  <c r="AQ98" i="13" s="1"/>
  <c r="AQ99" i="13" s="1"/>
  <c r="AQ100" i="13" s="1"/>
  <c r="AQ101" i="13" s="1"/>
  <c r="AQ102" i="13" s="1"/>
  <c r="AQ103" i="13" s="1"/>
  <c r="AQ104" i="13" s="1"/>
  <c r="AQ105" i="13" s="1"/>
  <c r="AQ106" i="13" s="1"/>
  <c r="AQ107" i="13" s="1"/>
  <c r="AQ108" i="13" s="1"/>
  <c r="AQ109" i="13" s="1"/>
  <c r="AQ110" i="13" s="1"/>
  <c r="AQ111" i="13" s="1"/>
  <c r="AQ112" i="13" s="1"/>
  <c r="AQ113" i="13" s="1"/>
  <c r="AQ114" i="13" s="1"/>
  <c r="AQ115" i="13" s="1"/>
  <c r="AQ116" i="13" s="1"/>
  <c r="AQ117" i="13" s="1"/>
  <c r="AQ118" i="13" s="1"/>
  <c r="AQ119" i="13" s="1"/>
  <c r="AQ120" i="13" s="1"/>
  <c r="AQ121" i="13" s="1"/>
  <c r="AQ122" i="13" s="1"/>
  <c r="AQ123" i="13" s="1"/>
  <c r="AQ124" i="13" s="1"/>
  <c r="AQ125" i="13" s="1"/>
  <c r="AQ126" i="13" s="1"/>
  <c r="AQ127" i="13" s="1"/>
  <c r="AQ128" i="13" s="1"/>
  <c r="AQ129" i="13" s="1"/>
  <c r="AQ130" i="13" s="1"/>
  <c r="AQ131" i="13" s="1"/>
  <c r="AQ132" i="13" s="1"/>
  <c r="AQ133" i="13" s="1"/>
  <c r="AQ134" i="13" s="1"/>
  <c r="AQ135" i="13" s="1"/>
  <c r="AQ136" i="13" s="1"/>
  <c r="AQ137" i="13" s="1"/>
  <c r="AQ138" i="13" s="1"/>
  <c r="AQ139" i="13" s="1"/>
  <c r="AQ140" i="13" s="1"/>
  <c r="AQ141" i="13" s="1"/>
  <c r="AQ142" i="13" s="1"/>
  <c r="AQ143" i="13" s="1"/>
  <c r="AQ144" i="13" s="1"/>
  <c r="AQ145" i="13" s="1"/>
  <c r="AQ146" i="13" s="1"/>
  <c r="AQ147" i="13" s="1"/>
  <c r="AQ148" i="13" s="1"/>
  <c r="AQ149" i="13" s="1"/>
  <c r="AQ150" i="13" s="1"/>
  <c r="AQ151" i="13" s="1"/>
  <c r="AQ152" i="13" s="1"/>
  <c r="AQ153" i="13" s="1"/>
  <c r="AQ154" i="13" s="1"/>
  <c r="AQ155" i="13" s="1"/>
  <c r="AQ156" i="13" s="1"/>
  <c r="AQ157" i="13" s="1"/>
  <c r="AQ158" i="13" s="1"/>
  <c r="AQ159" i="13" s="1"/>
  <c r="AQ160" i="13" s="1"/>
  <c r="AQ161" i="13" s="1"/>
  <c r="AQ162" i="13" s="1"/>
  <c r="AQ163" i="13" s="1"/>
  <c r="AQ164" i="13" s="1"/>
  <c r="AQ165" i="13" s="1"/>
  <c r="AQ166" i="13" s="1"/>
  <c r="AQ167" i="13" s="1"/>
  <c r="AQ168" i="13" s="1"/>
  <c r="AQ169" i="13" s="1"/>
  <c r="AQ170" i="13" s="1"/>
  <c r="AQ171" i="13" s="1"/>
  <c r="AQ172" i="13" s="1"/>
  <c r="AQ173" i="13" s="1"/>
  <c r="AQ174" i="13" s="1"/>
  <c r="AQ175" i="13" s="1"/>
  <c r="AQ176" i="13" s="1"/>
  <c r="AQ177" i="13" s="1"/>
  <c r="AQ178" i="13" s="1"/>
  <c r="AQ179" i="13" s="1"/>
  <c r="AQ180" i="13" s="1"/>
  <c r="AQ181" i="13" s="1"/>
  <c r="AQ182" i="13" s="1"/>
  <c r="AQ183" i="13" s="1"/>
  <c r="AQ184" i="13" s="1"/>
  <c r="AQ185" i="13" s="1"/>
  <c r="AQ186" i="13" s="1"/>
  <c r="AQ187" i="13" s="1"/>
  <c r="AQ188" i="13" s="1"/>
  <c r="AQ189" i="13" s="1"/>
  <c r="AQ190" i="13" s="1"/>
  <c r="AQ191" i="13" s="1"/>
  <c r="AQ192" i="13" s="1"/>
  <c r="AQ193" i="13" s="1"/>
  <c r="AQ194" i="13" s="1"/>
  <c r="AQ195" i="13" s="1"/>
  <c r="AQ196" i="13" s="1"/>
  <c r="AQ197" i="13" s="1"/>
  <c r="AQ198" i="13" s="1"/>
  <c r="AQ199" i="13" s="1"/>
  <c r="AQ200" i="13" s="1"/>
  <c r="AQ201" i="13" s="1"/>
  <c r="AQ202" i="13" s="1"/>
  <c r="AQ203" i="13" s="1"/>
  <c r="AQ204" i="13" s="1"/>
  <c r="AQ205" i="13" s="1"/>
  <c r="AQ206" i="13" s="1"/>
  <c r="AQ207" i="13" s="1"/>
  <c r="AQ208" i="13" s="1"/>
  <c r="AQ209" i="13" s="1"/>
  <c r="AQ210" i="13" s="1"/>
  <c r="AQ211" i="13" s="1"/>
  <c r="AQ212" i="13" s="1"/>
  <c r="AQ213" i="13" s="1"/>
  <c r="AQ214" i="13" s="1"/>
  <c r="AQ215" i="13" s="1"/>
  <c r="AQ216" i="13" s="1"/>
  <c r="AQ217" i="13" s="1"/>
  <c r="AQ218" i="13" s="1"/>
  <c r="AQ219" i="13" s="1"/>
  <c r="AQ220" i="13" s="1"/>
  <c r="AQ221" i="13" s="1"/>
  <c r="AQ222" i="13" s="1"/>
  <c r="AQ223" i="13" s="1"/>
  <c r="AQ224" i="13" s="1"/>
  <c r="AQ225" i="13" s="1"/>
  <c r="AQ226" i="13" s="1"/>
  <c r="AQ227" i="13" s="1"/>
  <c r="AQ228" i="13" s="1"/>
  <c r="AQ229" i="13" s="1"/>
  <c r="AQ230" i="13" s="1"/>
  <c r="AQ231" i="13" s="1"/>
  <c r="AQ232" i="13" s="1"/>
  <c r="AQ233" i="13" s="1"/>
  <c r="AQ234" i="13" s="1"/>
  <c r="AQ235" i="13" s="1"/>
  <c r="AQ236" i="13" s="1"/>
  <c r="AQ237" i="13" s="1"/>
  <c r="AQ238" i="13" s="1"/>
  <c r="AQ239" i="13" s="1"/>
  <c r="AQ240" i="13" s="1"/>
  <c r="AQ241" i="13" s="1"/>
  <c r="AQ242" i="13" s="1"/>
  <c r="AQ243" i="13" s="1"/>
  <c r="AQ244" i="13" s="1"/>
  <c r="AQ245" i="13" s="1"/>
  <c r="AQ246" i="13" s="1"/>
  <c r="AQ247" i="13" s="1"/>
  <c r="AQ248" i="13" s="1"/>
  <c r="AQ249" i="13" s="1"/>
  <c r="AQ250" i="13" s="1"/>
  <c r="AQ251" i="13" s="1"/>
  <c r="AQ252" i="13" s="1"/>
  <c r="AQ253" i="13" s="1"/>
  <c r="AQ254" i="13" s="1"/>
  <c r="AQ255" i="13" s="1"/>
  <c r="AQ256" i="13" s="1"/>
  <c r="AQ257" i="13" s="1"/>
  <c r="AQ258" i="13" s="1"/>
  <c r="AQ259" i="13" s="1"/>
  <c r="AQ260" i="13" s="1"/>
  <c r="AQ261" i="13" s="1"/>
  <c r="AQ262" i="13" s="1"/>
  <c r="AQ263" i="13" s="1"/>
  <c r="AQ264" i="13" s="1"/>
  <c r="AQ265" i="13" s="1"/>
  <c r="AQ266" i="13" s="1"/>
  <c r="AQ267" i="13" s="1"/>
  <c r="AQ268" i="13" s="1"/>
  <c r="AQ269" i="13" s="1"/>
  <c r="AQ270" i="13" s="1"/>
  <c r="AQ271" i="13" s="1"/>
  <c r="AQ272" i="13" s="1"/>
  <c r="AQ273" i="13" s="1"/>
  <c r="AQ274" i="13" s="1"/>
  <c r="AQ275" i="13" s="1"/>
  <c r="AQ276" i="13" s="1"/>
  <c r="AQ277" i="13" s="1"/>
  <c r="AQ278" i="13" s="1"/>
  <c r="AQ279" i="13" s="1"/>
  <c r="AQ280" i="13" s="1"/>
  <c r="AQ281" i="13" s="1"/>
  <c r="AQ282" i="13" s="1"/>
  <c r="AQ283" i="13" s="1"/>
  <c r="AQ284" i="13" s="1"/>
  <c r="AQ285" i="13" s="1"/>
  <c r="AQ286" i="13" s="1"/>
  <c r="AQ287" i="13" s="1"/>
  <c r="AQ288" i="13" s="1"/>
  <c r="AQ289" i="13" s="1"/>
  <c r="AQ290" i="13" s="1"/>
  <c r="AQ291" i="13" s="1"/>
  <c r="AQ292" i="13" s="1"/>
  <c r="AQ293" i="13" s="1"/>
  <c r="AQ294" i="13" s="1"/>
  <c r="AQ295" i="13" s="1"/>
  <c r="AQ296" i="13" s="1"/>
  <c r="AQ297" i="13" s="1"/>
  <c r="AQ298" i="13" s="1"/>
  <c r="AQ299" i="13" s="1"/>
  <c r="AQ300" i="13" s="1"/>
  <c r="AQ301" i="13" s="1"/>
  <c r="AQ302" i="13" s="1"/>
  <c r="AQ303" i="13" s="1"/>
  <c r="AQ304" i="13" s="1"/>
  <c r="AQ305" i="13" s="1"/>
  <c r="AQ306" i="13" s="1"/>
  <c r="AQ307" i="13" s="1"/>
  <c r="AQ308" i="13" s="1"/>
  <c r="AQ309" i="13" s="1"/>
  <c r="AQ310" i="13" s="1"/>
  <c r="AQ311" i="13" s="1"/>
  <c r="AQ312" i="13" s="1"/>
  <c r="AQ313" i="13" s="1"/>
  <c r="AQ314" i="13" s="1"/>
  <c r="AQ315" i="13" s="1"/>
  <c r="AQ316" i="13" s="1"/>
  <c r="AQ317" i="13" s="1"/>
  <c r="AQ318" i="13" s="1"/>
  <c r="AQ319" i="13" s="1"/>
  <c r="AQ320" i="13" s="1"/>
  <c r="AQ321" i="13" s="1"/>
  <c r="AQ322" i="13" s="1"/>
  <c r="AQ323" i="13" s="1"/>
  <c r="AQ324" i="13" s="1"/>
  <c r="AQ325" i="13" s="1"/>
  <c r="AQ326" i="13" s="1"/>
  <c r="AQ327" i="13" s="1"/>
  <c r="AQ328" i="13" s="1"/>
  <c r="AQ329" i="13" s="1"/>
  <c r="AQ330" i="13" s="1"/>
  <c r="AQ331" i="13" s="1"/>
  <c r="AQ332" i="13" s="1"/>
  <c r="AQ333" i="13" s="1"/>
  <c r="AQ334" i="13" s="1"/>
  <c r="AQ335" i="13" s="1"/>
  <c r="AQ336" i="13" s="1"/>
  <c r="AQ337" i="13" s="1"/>
  <c r="AQ338" i="13" s="1"/>
  <c r="AQ339" i="13" s="1"/>
  <c r="AQ340" i="13" s="1"/>
  <c r="AQ341" i="13" s="1"/>
  <c r="AQ342" i="13" s="1"/>
  <c r="AQ343" i="13" s="1"/>
  <c r="AQ344" i="13" s="1"/>
  <c r="AQ345" i="13" s="1"/>
  <c r="AQ346" i="13" s="1"/>
  <c r="AQ347" i="13" s="1"/>
  <c r="AN57" i="13"/>
  <c r="AN58" i="13" s="1"/>
  <c r="AN59" i="13" s="1"/>
  <c r="AN60" i="13" s="1"/>
  <c r="AN61" i="13" s="1"/>
  <c r="AN62" i="13" s="1"/>
  <c r="AN63" i="13" s="1"/>
  <c r="AN64" i="13" s="1"/>
  <c r="AN65" i="13" s="1"/>
  <c r="AN66" i="13" s="1"/>
  <c r="AN67" i="13" s="1"/>
  <c r="AN68" i="13" s="1"/>
  <c r="AN69" i="13" s="1"/>
  <c r="AN70" i="13" s="1"/>
  <c r="AN71" i="13" s="1"/>
  <c r="AN72" i="13" s="1"/>
  <c r="AN73" i="13" s="1"/>
  <c r="AN74" i="13" s="1"/>
  <c r="AN75" i="13" s="1"/>
  <c r="AN76" i="13" s="1"/>
  <c r="AN77" i="13" s="1"/>
  <c r="AN78" i="13" s="1"/>
  <c r="AN79" i="13" s="1"/>
  <c r="AN80" i="13" s="1"/>
  <c r="AN81" i="13" s="1"/>
  <c r="AN82" i="13" s="1"/>
  <c r="AN83" i="13" s="1"/>
  <c r="AN84" i="13" s="1"/>
  <c r="AN85" i="13" s="1"/>
  <c r="AN86" i="13" s="1"/>
  <c r="AN87" i="13" s="1"/>
  <c r="AN88" i="13" s="1"/>
  <c r="AN89" i="13" s="1"/>
  <c r="AN90" i="13" s="1"/>
  <c r="AN91" i="13" s="1"/>
  <c r="AN92" i="13" s="1"/>
  <c r="AN93" i="13" s="1"/>
  <c r="AN94" i="13" s="1"/>
  <c r="AN95" i="13" s="1"/>
  <c r="AN96" i="13" s="1"/>
  <c r="AN97" i="13" s="1"/>
  <c r="AN98" i="13" s="1"/>
  <c r="AN99" i="13" s="1"/>
  <c r="AN100" i="13" s="1"/>
  <c r="AN101" i="13" s="1"/>
  <c r="AN102" i="13" s="1"/>
  <c r="AN103" i="13" s="1"/>
  <c r="AN104" i="13" s="1"/>
  <c r="AN105" i="13" s="1"/>
  <c r="AN106" i="13" s="1"/>
  <c r="AN107" i="13" s="1"/>
  <c r="AN108" i="13" s="1"/>
  <c r="AN109" i="13" s="1"/>
  <c r="AN110" i="13" s="1"/>
  <c r="AN111" i="13" s="1"/>
  <c r="AN112" i="13" s="1"/>
  <c r="AN113" i="13" s="1"/>
  <c r="AN114" i="13" s="1"/>
  <c r="AN115" i="13" s="1"/>
  <c r="AN116" i="13" s="1"/>
  <c r="AN117" i="13" s="1"/>
  <c r="AN118" i="13" s="1"/>
  <c r="AN119" i="13" s="1"/>
  <c r="AN120" i="13" s="1"/>
  <c r="AN121" i="13" s="1"/>
  <c r="AN122" i="13" s="1"/>
  <c r="AN123" i="13" s="1"/>
  <c r="AN124" i="13" s="1"/>
  <c r="AN125" i="13" s="1"/>
  <c r="AN126" i="13" s="1"/>
  <c r="AN127" i="13" s="1"/>
  <c r="AN128" i="13" s="1"/>
  <c r="AN129" i="13" s="1"/>
  <c r="AN130" i="13" s="1"/>
  <c r="AN131" i="13" s="1"/>
  <c r="AN132" i="13" s="1"/>
  <c r="AN133" i="13" s="1"/>
  <c r="AN134" i="13" s="1"/>
  <c r="AN135" i="13" s="1"/>
  <c r="AN136" i="13" s="1"/>
  <c r="AN137" i="13" s="1"/>
  <c r="AN138" i="13" s="1"/>
  <c r="AN139" i="13" s="1"/>
  <c r="AN140" i="13" s="1"/>
  <c r="AN141" i="13" s="1"/>
  <c r="AN142" i="13" s="1"/>
  <c r="AN143" i="13" s="1"/>
  <c r="AN144" i="13" s="1"/>
  <c r="AN145" i="13" s="1"/>
  <c r="AN146" i="13" s="1"/>
  <c r="AN147" i="13" s="1"/>
  <c r="AN148" i="13" s="1"/>
  <c r="AN149" i="13" s="1"/>
  <c r="AN150" i="13" s="1"/>
  <c r="AN151" i="13" s="1"/>
  <c r="AN152" i="13" s="1"/>
  <c r="AN153" i="13" s="1"/>
  <c r="AN154" i="13" s="1"/>
  <c r="AN155" i="13" s="1"/>
  <c r="AN156" i="13" s="1"/>
  <c r="AN157" i="13" s="1"/>
  <c r="AN158" i="13" s="1"/>
  <c r="AN159" i="13" s="1"/>
  <c r="AN160" i="13" s="1"/>
  <c r="AN161" i="13" s="1"/>
  <c r="AN162" i="13" s="1"/>
  <c r="AN163" i="13" s="1"/>
  <c r="AN164" i="13" s="1"/>
  <c r="AN165" i="13" s="1"/>
  <c r="AN166" i="13" s="1"/>
  <c r="AN167" i="13" s="1"/>
  <c r="AN168" i="13" s="1"/>
  <c r="AN169" i="13" s="1"/>
  <c r="AN170" i="13" s="1"/>
  <c r="AN171" i="13" s="1"/>
  <c r="AN172" i="13" s="1"/>
  <c r="AN173" i="13" s="1"/>
  <c r="AN174" i="13" s="1"/>
  <c r="AN175" i="13" s="1"/>
  <c r="AN176" i="13" s="1"/>
  <c r="AN177" i="13" s="1"/>
  <c r="AN178" i="13" s="1"/>
  <c r="AN179" i="13" s="1"/>
  <c r="AN180" i="13" s="1"/>
  <c r="AN181" i="13" s="1"/>
  <c r="AN182" i="13" s="1"/>
  <c r="AN183" i="13" s="1"/>
  <c r="AN184" i="13" s="1"/>
  <c r="AN185" i="13" s="1"/>
  <c r="AN186" i="13" s="1"/>
  <c r="AN187" i="13" s="1"/>
  <c r="AN188" i="13" s="1"/>
  <c r="AN189" i="13" s="1"/>
  <c r="AN190" i="13" s="1"/>
  <c r="AN191" i="13" s="1"/>
  <c r="AN192" i="13" s="1"/>
  <c r="AN193" i="13" s="1"/>
  <c r="AN194" i="13" s="1"/>
  <c r="AN195" i="13" s="1"/>
  <c r="AN196" i="13" s="1"/>
  <c r="AN197" i="13" s="1"/>
  <c r="AN198" i="13" s="1"/>
  <c r="AN199" i="13" s="1"/>
  <c r="AN200" i="13" s="1"/>
  <c r="AN201" i="13" s="1"/>
  <c r="AN202" i="13" s="1"/>
  <c r="AN203" i="13" s="1"/>
  <c r="AN204" i="13" s="1"/>
  <c r="AN205" i="13" s="1"/>
  <c r="AN206" i="13" s="1"/>
  <c r="AN207" i="13" s="1"/>
  <c r="AN208" i="13" s="1"/>
  <c r="AN209" i="13" s="1"/>
  <c r="AN210" i="13" s="1"/>
  <c r="AN211" i="13" s="1"/>
  <c r="AN212" i="13" s="1"/>
  <c r="AN213" i="13" s="1"/>
  <c r="AN214" i="13" s="1"/>
  <c r="AN215" i="13" s="1"/>
  <c r="AN216" i="13" s="1"/>
  <c r="AN217" i="13" s="1"/>
  <c r="AN218" i="13" s="1"/>
  <c r="AN219" i="13" s="1"/>
  <c r="AN220" i="13" s="1"/>
  <c r="AN221" i="13" s="1"/>
  <c r="AN222" i="13" s="1"/>
  <c r="AN223" i="13" s="1"/>
  <c r="AN224" i="13" s="1"/>
  <c r="AN225" i="13" s="1"/>
  <c r="AN226" i="13" s="1"/>
  <c r="AN227" i="13" s="1"/>
  <c r="AN228" i="13" s="1"/>
  <c r="AN229" i="13" s="1"/>
  <c r="AN230" i="13" s="1"/>
  <c r="AN231" i="13" s="1"/>
  <c r="AN232" i="13" s="1"/>
  <c r="AN233" i="13" s="1"/>
  <c r="AN234" i="13" s="1"/>
  <c r="AN235" i="13" s="1"/>
  <c r="AN236" i="13" s="1"/>
  <c r="AN237" i="13" s="1"/>
  <c r="AN238" i="13" s="1"/>
  <c r="AN239" i="13" s="1"/>
  <c r="AN240" i="13" s="1"/>
  <c r="AN241" i="13" s="1"/>
  <c r="AN242" i="13" s="1"/>
  <c r="AN243" i="13" s="1"/>
  <c r="AN244" i="13" s="1"/>
  <c r="AN245" i="13" s="1"/>
  <c r="AN246" i="13" s="1"/>
  <c r="AN247" i="13" s="1"/>
  <c r="AN248" i="13" s="1"/>
  <c r="AN249" i="13" s="1"/>
  <c r="AN250" i="13" s="1"/>
  <c r="AN251" i="13" s="1"/>
  <c r="AN252" i="13" s="1"/>
  <c r="AN253" i="13" s="1"/>
  <c r="AN254" i="13" s="1"/>
  <c r="AN255" i="13" s="1"/>
  <c r="AN256" i="13" s="1"/>
  <c r="AN257" i="13" s="1"/>
  <c r="AN258" i="13" s="1"/>
  <c r="AN259" i="13" s="1"/>
  <c r="AN260" i="13" s="1"/>
  <c r="AN261" i="13" s="1"/>
  <c r="AN262" i="13" s="1"/>
  <c r="AN263" i="13" s="1"/>
  <c r="AN264" i="13" s="1"/>
  <c r="AN265" i="13" s="1"/>
  <c r="AN266" i="13" s="1"/>
  <c r="AN267" i="13" s="1"/>
  <c r="AN268" i="13" s="1"/>
  <c r="AN269" i="13" s="1"/>
  <c r="AN270" i="13" s="1"/>
  <c r="AN271" i="13" s="1"/>
  <c r="AN272" i="13" s="1"/>
  <c r="AN273" i="13" s="1"/>
  <c r="AN274" i="13" s="1"/>
  <c r="AN275" i="13" s="1"/>
  <c r="AN276" i="13" s="1"/>
  <c r="AN277" i="13" s="1"/>
  <c r="AN278" i="13" s="1"/>
  <c r="AN279" i="13" s="1"/>
  <c r="AN280" i="13" s="1"/>
  <c r="AN281" i="13" s="1"/>
  <c r="AN282" i="13" s="1"/>
  <c r="AN283" i="13" s="1"/>
  <c r="AN284" i="13" s="1"/>
  <c r="AN285" i="13" s="1"/>
  <c r="AN286" i="13" s="1"/>
  <c r="AN287" i="13" s="1"/>
  <c r="AN288" i="13" s="1"/>
  <c r="AN289" i="13" s="1"/>
  <c r="AN290" i="13" s="1"/>
  <c r="AN291" i="13" s="1"/>
  <c r="AN292" i="13" s="1"/>
  <c r="AN293" i="13" s="1"/>
  <c r="AN294" i="13" s="1"/>
  <c r="AN295" i="13" s="1"/>
  <c r="AN296" i="13" s="1"/>
  <c r="AN297" i="13" s="1"/>
  <c r="AN298" i="13" s="1"/>
  <c r="AN299" i="13" s="1"/>
  <c r="AN300" i="13" s="1"/>
  <c r="AN301" i="13" s="1"/>
  <c r="AN302" i="13" s="1"/>
  <c r="AN303" i="13" s="1"/>
  <c r="AN304" i="13" s="1"/>
  <c r="AN305" i="13" s="1"/>
  <c r="AN306" i="13" s="1"/>
  <c r="AN307" i="13" s="1"/>
  <c r="AN308" i="13" s="1"/>
  <c r="AN309" i="13" s="1"/>
  <c r="AN310" i="13" s="1"/>
  <c r="AN311" i="13" s="1"/>
  <c r="AN312" i="13" s="1"/>
  <c r="AN313" i="13" s="1"/>
  <c r="AN314" i="13" s="1"/>
  <c r="AN315" i="13" s="1"/>
  <c r="AN316" i="13" s="1"/>
  <c r="AN317" i="13" s="1"/>
  <c r="AN318" i="13" s="1"/>
  <c r="AN319" i="13" s="1"/>
  <c r="AN320" i="13" s="1"/>
  <c r="AN321" i="13" s="1"/>
  <c r="AN322" i="13" s="1"/>
  <c r="AN323" i="13" s="1"/>
  <c r="AN324" i="13" s="1"/>
  <c r="AN325" i="13" s="1"/>
  <c r="AN326" i="13" s="1"/>
  <c r="AN327" i="13" s="1"/>
  <c r="AN328" i="13" s="1"/>
  <c r="AN329" i="13" s="1"/>
  <c r="AN330" i="13" s="1"/>
  <c r="AN331" i="13" s="1"/>
  <c r="AN332" i="13" s="1"/>
  <c r="AN333" i="13" s="1"/>
  <c r="AN334" i="13" s="1"/>
  <c r="AN335" i="13" s="1"/>
  <c r="AN336" i="13" s="1"/>
  <c r="AN337" i="13" s="1"/>
  <c r="AN338" i="13" s="1"/>
  <c r="AN339" i="13" s="1"/>
  <c r="AN340" i="13" s="1"/>
  <c r="AN341" i="13" s="1"/>
  <c r="AN342" i="13" s="1"/>
  <c r="AN343" i="13" s="1"/>
  <c r="AN344" i="13" s="1"/>
  <c r="AN345" i="13" s="1"/>
  <c r="AN346" i="13" s="1"/>
  <c r="AN347" i="13" s="1"/>
  <c r="AM93" i="13"/>
  <c r="AM94" i="13" s="1"/>
  <c r="AM95" i="13" s="1"/>
  <c r="AM96" i="13" s="1"/>
  <c r="AM97" i="13" s="1"/>
  <c r="AM98" i="13" s="1"/>
  <c r="AM99" i="13" s="1"/>
  <c r="AM100" i="13" s="1"/>
  <c r="AM101" i="13" s="1"/>
  <c r="AM102" i="13" s="1"/>
  <c r="AM103" i="13" s="1"/>
  <c r="AM104" i="13" s="1"/>
  <c r="AM105" i="13" s="1"/>
  <c r="AM106" i="13" s="1"/>
  <c r="AM107" i="13" s="1"/>
  <c r="AM108" i="13" s="1"/>
  <c r="AM109" i="13" s="1"/>
  <c r="AM110" i="13" s="1"/>
  <c r="AM111" i="13" s="1"/>
  <c r="AM112" i="13" s="1"/>
  <c r="AM113" i="13" s="1"/>
  <c r="AM114" i="13" s="1"/>
  <c r="AM115" i="13" s="1"/>
  <c r="AM116" i="13" s="1"/>
  <c r="AM117" i="13" s="1"/>
  <c r="AM118" i="13" s="1"/>
  <c r="AM119" i="13" s="1"/>
  <c r="AM120" i="13" s="1"/>
  <c r="AM121" i="13" s="1"/>
  <c r="AM122" i="13" s="1"/>
  <c r="AM123" i="13" s="1"/>
  <c r="AM124" i="13" s="1"/>
  <c r="AM125" i="13" s="1"/>
  <c r="AM126" i="13" s="1"/>
  <c r="AM127" i="13" s="1"/>
  <c r="AM128" i="13" s="1"/>
  <c r="AM129" i="13" s="1"/>
  <c r="AM130" i="13" s="1"/>
  <c r="AM131" i="13" s="1"/>
  <c r="AM132" i="13" s="1"/>
  <c r="AM133" i="13" s="1"/>
  <c r="AM134" i="13" s="1"/>
  <c r="AM135" i="13" s="1"/>
  <c r="AM136" i="13" s="1"/>
  <c r="AM137" i="13" s="1"/>
  <c r="AM138" i="13" s="1"/>
  <c r="AM139" i="13" s="1"/>
  <c r="AM140" i="13" s="1"/>
  <c r="AM141" i="13" s="1"/>
  <c r="AM142" i="13" s="1"/>
  <c r="AM143" i="13" s="1"/>
  <c r="AM144" i="13" s="1"/>
  <c r="AM145" i="13" s="1"/>
  <c r="AM146" i="13" s="1"/>
  <c r="AM147" i="13" s="1"/>
  <c r="AM148" i="13" s="1"/>
  <c r="AM149" i="13" s="1"/>
  <c r="AM150" i="13" s="1"/>
  <c r="AM151" i="13" s="1"/>
  <c r="AM152" i="13" s="1"/>
  <c r="AM153" i="13" s="1"/>
  <c r="AM154" i="13" s="1"/>
  <c r="AM155" i="13" s="1"/>
  <c r="AM156" i="13" s="1"/>
  <c r="AM157" i="13" s="1"/>
  <c r="AM158" i="13" s="1"/>
  <c r="AM159" i="13" s="1"/>
  <c r="AM160" i="13" s="1"/>
  <c r="AM161" i="13" s="1"/>
  <c r="AM162" i="13" s="1"/>
  <c r="AM163" i="13" s="1"/>
  <c r="AM164" i="13" s="1"/>
  <c r="AM165" i="13" s="1"/>
  <c r="AM166" i="13" s="1"/>
  <c r="AM167" i="13" s="1"/>
  <c r="AM168" i="13" s="1"/>
  <c r="AM169" i="13" s="1"/>
  <c r="AM170" i="13" s="1"/>
  <c r="AM171" i="13" s="1"/>
  <c r="AM172" i="13" s="1"/>
  <c r="AM173" i="13" s="1"/>
  <c r="AM174" i="13" s="1"/>
  <c r="AM175" i="13" s="1"/>
  <c r="AM176" i="13" s="1"/>
  <c r="AM177" i="13" s="1"/>
  <c r="AM178" i="13" s="1"/>
  <c r="AM179" i="13" s="1"/>
  <c r="AM180" i="13" s="1"/>
  <c r="AM181" i="13" s="1"/>
  <c r="AM182" i="13" s="1"/>
  <c r="AM183" i="13" s="1"/>
  <c r="AM184" i="13" s="1"/>
  <c r="AM185" i="13" s="1"/>
  <c r="AM186" i="13" s="1"/>
  <c r="AM187" i="13" s="1"/>
  <c r="AM188" i="13" s="1"/>
  <c r="AM189" i="13" s="1"/>
  <c r="AM190" i="13" s="1"/>
  <c r="AM191" i="13" s="1"/>
  <c r="AM192" i="13" s="1"/>
  <c r="AM193" i="13" s="1"/>
  <c r="AM194" i="13" s="1"/>
  <c r="AM195" i="13" s="1"/>
  <c r="AM196" i="13" s="1"/>
  <c r="AM197" i="13" s="1"/>
  <c r="AM198" i="13" s="1"/>
  <c r="AM199" i="13" s="1"/>
  <c r="AM200" i="13" s="1"/>
  <c r="AM201" i="13" s="1"/>
  <c r="AM202" i="13" s="1"/>
  <c r="AM203" i="13" s="1"/>
  <c r="AM204" i="13" s="1"/>
  <c r="AM205" i="13" s="1"/>
  <c r="AM206" i="13" s="1"/>
  <c r="AM207" i="13" s="1"/>
  <c r="AM208" i="13" s="1"/>
  <c r="AM209" i="13" s="1"/>
  <c r="AM210" i="13" s="1"/>
  <c r="AM211" i="13" s="1"/>
  <c r="AM212" i="13" s="1"/>
  <c r="AM213" i="13" s="1"/>
  <c r="AM214" i="13" s="1"/>
  <c r="AM215" i="13" s="1"/>
  <c r="AM216" i="13" s="1"/>
  <c r="AM217" i="13" s="1"/>
  <c r="AM218" i="13" s="1"/>
  <c r="AM219" i="13" s="1"/>
  <c r="AM220" i="13" s="1"/>
  <c r="AM221" i="13" s="1"/>
  <c r="AM222" i="13" s="1"/>
  <c r="AM223" i="13" s="1"/>
  <c r="AM224" i="13" s="1"/>
  <c r="AM225" i="13" s="1"/>
  <c r="AM226" i="13" s="1"/>
  <c r="AM227" i="13" s="1"/>
  <c r="AM228" i="13" s="1"/>
  <c r="AM229" i="13" s="1"/>
  <c r="AM230" i="13" s="1"/>
  <c r="AM231" i="13" s="1"/>
  <c r="AM232" i="13" s="1"/>
  <c r="AM233" i="13" s="1"/>
  <c r="AM234" i="13" s="1"/>
  <c r="AM235" i="13" s="1"/>
  <c r="AM236" i="13" s="1"/>
  <c r="AM237" i="13" s="1"/>
  <c r="AM238" i="13" s="1"/>
  <c r="AM239" i="13" s="1"/>
  <c r="AM240" i="13" s="1"/>
  <c r="AM241" i="13" s="1"/>
  <c r="AM242" i="13" s="1"/>
  <c r="AM243" i="13" s="1"/>
  <c r="AM244" i="13" s="1"/>
  <c r="AM245" i="13" s="1"/>
  <c r="AM246" i="13" s="1"/>
  <c r="AM247" i="13" s="1"/>
  <c r="AM248" i="13" s="1"/>
  <c r="AM249" i="13" s="1"/>
  <c r="AM250" i="13" s="1"/>
  <c r="AM251" i="13" s="1"/>
  <c r="AM252" i="13" s="1"/>
  <c r="AM253" i="13" s="1"/>
  <c r="AM254" i="13" s="1"/>
  <c r="AM255" i="13" s="1"/>
  <c r="AM256" i="13" s="1"/>
  <c r="AM257" i="13" s="1"/>
  <c r="AM258" i="13" s="1"/>
  <c r="AM259" i="13" s="1"/>
  <c r="AM260" i="13" s="1"/>
  <c r="AM261" i="13" s="1"/>
  <c r="AM262" i="13" s="1"/>
  <c r="AM263" i="13" s="1"/>
  <c r="AM264" i="13" s="1"/>
  <c r="AM265" i="13" s="1"/>
  <c r="AM266" i="13" s="1"/>
  <c r="AM267" i="13" s="1"/>
  <c r="AM268" i="13" s="1"/>
  <c r="AM269" i="13" s="1"/>
  <c r="AM270" i="13" s="1"/>
  <c r="AM271" i="13" s="1"/>
  <c r="AM272" i="13" s="1"/>
  <c r="AM273" i="13" s="1"/>
  <c r="AM274" i="13" s="1"/>
  <c r="AM275" i="13" s="1"/>
  <c r="AM276" i="13" s="1"/>
  <c r="AM277" i="13" s="1"/>
  <c r="AM278" i="13" s="1"/>
  <c r="AM279" i="13" s="1"/>
  <c r="AM280" i="13" s="1"/>
  <c r="AM281" i="13" s="1"/>
  <c r="AM282" i="13" s="1"/>
  <c r="AM283" i="13" s="1"/>
  <c r="AM284" i="13" s="1"/>
  <c r="AM285" i="13" s="1"/>
  <c r="AM286" i="13" s="1"/>
  <c r="AM287" i="13" s="1"/>
  <c r="AM288" i="13" s="1"/>
  <c r="AM289" i="13" s="1"/>
  <c r="AM290" i="13" s="1"/>
  <c r="AM291" i="13" s="1"/>
  <c r="AM292" i="13" s="1"/>
  <c r="AM293" i="13" s="1"/>
  <c r="AM294" i="13" s="1"/>
  <c r="AM295" i="13" s="1"/>
  <c r="AM296" i="13" s="1"/>
  <c r="AM297" i="13" s="1"/>
  <c r="AM298" i="13" s="1"/>
  <c r="AM299" i="13" s="1"/>
  <c r="AM300" i="13" s="1"/>
  <c r="AM301" i="13" s="1"/>
  <c r="AM302" i="13" s="1"/>
  <c r="AM303" i="13" s="1"/>
  <c r="AM304" i="13" s="1"/>
  <c r="AM305" i="13" s="1"/>
  <c r="AM306" i="13" s="1"/>
  <c r="AM307" i="13" s="1"/>
  <c r="AM308" i="13" s="1"/>
  <c r="AM309" i="13" s="1"/>
  <c r="AM310" i="13" s="1"/>
  <c r="AM311" i="13" s="1"/>
  <c r="AM312" i="13" s="1"/>
  <c r="AM313" i="13" s="1"/>
  <c r="AM314" i="13" s="1"/>
  <c r="AM315" i="13" s="1"/>
  <c r="AM316" i="13" s="1"/>
  <c r="AM317" i="13" s="1"/>
  <c r="AM318" i="13" s="1"/>
  <c r="AM319" i="13" s="1"/>
  <c r="AM320" i="13" s="1"/>
  <c r="AM321" i="13" s="1"/>
  <c r="AM322" i="13" s="1"/>
  <c r="AM323" i="13" s="1"/>
  <c r="AM324" i="13" s="1"/>
  <c r="AM325" i="13" s="1"/>
  <c r="AM326" i="13" s="1"/>
  <c r="AM327" i="13" s="1"/>
  <c r="AM328" i="13" s="1"/>
  <c r="AM329" i="13" s="1"/>
  <c r="AM330" i="13" s="1"/>
  <c r="AM331" i="13" s="1"/>
  <c r="AM332" i="13" s="1"/>
  <c r="AM333" i="13" s="1"/>
  <c r="AM334" i="13" s="1"/>
  <c r="AM335" i="13" s="1"/>
  <c r="AM336" i="13" s="1"/>
  <c r="AM337" i="13" s="1"/>
  <c r="AM338" i="13" s="1"/>
  <c r="AM339" i="13" s="1"/>
  <c r="AM340" i="13" s="1"/>
  <c r="AM341" i="13" s="1"/>
  <c r="AM342" i="13" s="1"/>
  <c r="AM343" i="13" s="1"/>
  <c r="AM344" i="13" s="1"/>
  <c r="AM345" i="13" s="1"/>
  <c r="AM346" i="13" s="1"/>
  <c r="AM347" i="13" s="1"/>
  <c r="A136" i="14"/>
  <c r="S135" i="14"/>
  <c r="N135" i="14"/>
  <c r="A137" i="14" l="1"/>
  <c r="S136" i="14"/>
  <c r="N136" i="14"/>
  <c r="A138" i="14" l="1"/>
  <c r="S137" i="14"/>
  <c r="N137" i="14"/>
  <c r="A139" i="14" l="1"/>
  <c r="S138" i="14"/>
  <c r="N138" i="14"/>
  <c r="A140" i="14" l="1"/>
  <c r="S139" i="14"/>
  <c r="N139" i="14"/>
  <c r="A141" i="14" l="1"/>
  <c r="S140" i="14"/>
  <c r="N140" i="14"/>
  <c r="A142" i="14" l="1"/>
  <c r="S141" i="14"/>
  <c r="N141" i="14"/>
  <c r="A143" i="14" l="1"/>
  <c r="S142" i="14"/>
  <c r="N142" i="14"/>
  <c r="A144" i="14" l="1"/>
  <c r="S143" i="14"/>
  <c r="N143" i="14"/>
  <c r="A145" i="14" l="1"/>
  <c r="S144" i="14"/>
  <c r="N144" i="14"/>
  <c r="A146" i="14" l="1"/>
  <c r="S145" i="14"/>
  <c r="N145" i="14"/>
  <c r="A147" i="14" l="1"/>
  <c r="S146" i="14"/>
  <c r="N146" i="14"/>
  <c r="A148" i="14" l="1"/>
  <c r="S147" i="14"/>
  <c r="N147" i="14"/>
  <c r="A149" i="14" l="1"/>
  <c r="S148" i="14"/>
  <c r="N148" i="14"/>
  <c r="A150" i="14" l="1"/>
  <c r="S149" i="14"/>
  <c r="N149" i="14"/>
  <c r="A151" i="14" l="1"/>
  <c r="S150" i="14"/>
  <c r="N150" i="14"/>
  <c r="A152" i="14" l="1"/>
  <c r="S151" i="14"/>
  <c r="N151" i="14"/>
  <c r="A153" i="14" l="1"/>
  <c r="S152" i="14"/>
  <c r="N152" i="14"/>
  <c r="A154" i="14" l="1"/>
  <c r="S153" i="14"/>
  <c r="N153" i="14"/>
  <c r="A155" i="14" l="1"/>
  <c r="S154" i="14"/>
  <c r="N154" i="14"/>
  <c r="A156" i="14" l="1"/>
  <c r="S155" i="14"/>
  <c r="N155" i="14"/>
  <c r="A157" i="14" l="1"/>
  <c r="S156" i="14"/>
  <c r="N156" i="14"/>
  <c r="A158" i="14" l="1"/>
  <c r="S157" i="14"/>
  <c r="N157" i="14"/>
  <c r="A159" i="14" l="1"/>
  <c r="S158" i="14"/>
  <c r="N158" i="14"/>
  <c r="A160" i="14" l="1"/>
  <c r="S159" i="14"/>
  <c r="N159" i="14"/>
  <c r="A161" i="14" l="1"/>
  <c r="S160" i="14"/>
  <c r="N160" i="14"/>
  <c r="A162" i="14" l="1"/>
  <c r="S161" i="14"/>
  <c r="N161" i="14"/>
  <c r="A163" i="14" l="1"/>
  <c r="S162" i="14"/>
  <c r="N162" i="14"/>
  <c r="A164" i="14" l="1"/>
  <c r="S163" i="14"/>
  <c r="N163" i="14"/>
  <c r="A165" i="14" l="1"/>
  <c r="S164" i="14"/>
  <c r="N164" i="14"/>
  <c r="A166" i="14" l="1"/>
  <c r="S165" i="14"/>
  <c r="N165" i="14"/>
  <c r="A167" i="14" l="1"/>
  <c r="S166" i="14"/>
  <c r="N166" i="14"/>
  <c r="A168" i="14" l="1"/>
  <c r="S167" i="14"/>
  <c r="N167" i="14"/>
  <c r="A169" i="14" l="1"/>
  <c r="S168" i="14"/>
  <c r="N168" i="14"/>
  <c r="A170" i="14" l="1"/>
  <c r="S169" i="14"/>
  <c r="N169" i="14"/>
  <c r="A171" i="14" l="1"/>
  <c r="S170" i="14"/>
  <c r="N170" i="14"/>
  <c r="A172" i="14" l="1"/>
  <c r="S171" i="14"/>
  <c r="N171" i="14"/>
  <c r="A173" i="14" l="1"/>
  <c r="S172" i="14"/>
  <c r="N172" i="14"/>
  <c r="A174" i="14" l="1"/>
  <c r="S173" i="14"/>
  <c r="N173" i="14"/>
  <c r="A175" i="14" l="1"/>
  <c r="S174" i="14"/>
  <c r="N174" i="14"/>
  <c r="A176" i="14" l="1"/>
  <c r="S175" i="14"/>
  <c r="N175" i="14"/>
  <c r="A177" i="14" l="1"/>
  <c r="S176" i="14"/>
  <c r="N176" i="14"/>
  <c r="A178" i="14" l="1"/>
  <c r="S177" i="14"/>
  <c r="N177" i="14"/>
  <c r="A179" i="14" l="1"/>
  <c r="S178" i="14"/>
  <c r="N178" i="14"/>
  <c r="A180" i="14" l="1"/>
  <c r="S179" i="14"/>
  <c r="N179" i="14"/>
  <c r="A181" i="14" l="1"/>
  <c r="S180" i="14"/>
  <c r="N180" i="14"/>
  <c r="A182" i="14" l="1"/>
  <c r="S181" i="14"/>
  <c r="N181" i="14"/>
  <c r="A183" i="14" l="1"/>
  <c r="S182" i="14"/>
  <c r="N182" i="14"/>
  <c r="A184" i="14" l="1"/>
  <c r="S183" i="14"/>
  <c r="N183" i="14"/>
  <c r="A185" i="14" l="1"/>
  <c r="S184" i="14"/>
  <c r="N184" i="14"/>
  <c r="A186" i="14" l="1"/>
  <c r="S185" i="14"/>
  <c r="N185" i="14"/>
  <c r="A187" i="14" l="1"/>
  <c r="S186" i="14"/>
  <c r="N186" i="14"/>
  <c r="A188" i="14" l="1"/>
  <c r="S187" i="14"/>
  <c r="N187" i="14"/>
  <c r="A189" i="14" l="1"/>
  <c r="S188" i="14"/>
  <c r="N188" i="14"/>
  <c r="A190" i="14" l="1"/>
  <c r="S189" i="14"/>
  <c r="N189" i="14"/>
  <c r="A191" i="14" l="1"/>
  <c r="S190" i="14"/>
  <c r="N190" i="14"/>
  <c r="A192" i="14" l="1"/>
  <c r="S191" i="14"/>
  <c r="N191" i="14"/>
  <c r="A193" i="14" l="1"/>
  <c r="S192" i="14"/>
  <c r="N192" i="14"/>
  <c r="A194" i="14" l="1"/>
  <c r="S193" i="14"/>
  <c r="N193" i="14"/>
  <c r="A195" i="14" l="1"/>
  <c r="S194" i="14"/>
  <c r="N194" i="14"/>
  <c r="A196" i="14" l="1"/>
  <c r="S195" i="14"/>
  <c r="N195" i="14"/>
  <c r="A197" i="14" l="1"/>
  <c r="S196" i="14"/>
  <c r="N196" i="14"/>
  <c r="A198" i="14" l="1"/>
  <c r="S197" i="14"/>
  <c r="N197" i="14"/>
  <c r="A199" i="14" l="1"/>
  <c r="S198" i="14"/>
  <c r="N198" i="14"/>
  <c r="A200" i="14" l="1"/>
  <c r="S199" i="14"/>
  <c r="N199" i="14"/>
  <c r="A201" i="14" l="1"/>
  <c r="S200" i="14"/>
  <c r="N200" i="14"/>
  <c r="A202" i="14" l="1"/>
  <c r="S201" i="14"/>
  <c r="N201" i="14"/>
  <c r="A203" i="14" l="1"/>
  <c r="S202" i="14"/>
  <c r="N202" i="14"/>
  <c r="A204" i="14" l="1"/>
  <c r="S203" i="14"/>
  <c r="N203" i="14"/>
  <c r="A205" i="14" l="1"/>
  <c r="S204" i="14"/>
  <c r="N204" i="14"/>
  <c r="A206" i="14" l="1"/>
  <c r="S205" i="14"/>
  <c r="N205" i="14"/>
  <c r="A207" i="14" l="1"/>
  <c r="S206" i="14"/>
  <c r="N206" i="14"/>
  <c r="A208" i="14" l="1"/>
  <c r="S207" i="14"/>
  <c r="N207" i="14"/>
  <c r="A209" i="14" l="1"/>
  <c r="S208" i="14"/>
  <c r="N208" i="14"/>
  <c r="A210" i="14" l="1"/>
  <c r="S209" i="14"/>
  <c r="N209" i="14"/>
  <c r="A211" i="14" l="1"/>
  <c r="S210" i="14"/>
  <c r="N210" i="14"/>
  <c r="A212" i="14" l="1"/>
  <c r="S211" i="14"/>
  <c r="N211" i="14"/>
  <c r="A213" i="14" l="1"/>
  <c r="S212" i="14"/>
  <c r="N212" i="14"/>
  <c r="A214" i="14" l="1"/>
  <c r="S213" i="14"/>
  <c r="N213" i="14"/>
  <c r="A215" i="14" l="1"/>
  <c r="S214" i="14"/>
  <c r="N214" i="14"/>
  <c r="A216" i="14" l="1"/>
  <c r="S215" i="14"/>
  <c r="N215" i="14"/>
  <c r="A217" i="14" l="1"/>
  <c r="S216" i="14"/>
  <c r="N216" i="14"/>
  <c r="A218" i="14" l="1"/>
  <c r="S217" i="14"/>
  <c r="N217" i="14"/>
  <c r="A219" i="14" l="1"/>
  <c r="S218" i="14"/>
  <c r="N218" i="14"/>
  <c r="A220" i="14" l="1"/>
  <c r="S219" i="14"/>
  <c r="N219" i="14"/>
  <c r="A221" i="14" l="1"/>
  <c r="S220" i="14"/>
  <c r="N220" i="14"/>
  <c r="A222" i="14" l="1"/>
  <c r="S221" i="14"/>
  <c r="N221" i="14"/>
  <c r="A223" i="14" l="1"/>
  <c r="S222" i="14"/>
  <c r="N222" i="14"/>
  <c r="A224" i="14" l="1"/>
  <c r="S223" i="14"/>
  <c r="N223" i="14"/>
  <c r="A225" i="14" l="1"/>
  <c r="S224" i="14"/>
  <c r="N224" i="14"/>
  <c r="A226" i="14" l="1"/>
  <c r="S225" i="14"/>
  <c r="N225" i="14"/>
  <c r="A227" i="14" l="1"/>
  <c r="S226" i="14"/>
  <c r="N226" i="14"/>
  <c r="A228" i="14" l="1"/>
  <c r="S227" i="14"/>
  <c r="N227" i="14"/>
  <c r="A229" i="14" l="1"/>
  <c r="S228" i="14"/>
  <c r="N228" i="14"/>
  <c r="A230" i="14" l="1"/>
  <c r="S229" i="14"/>
  <c r="N229" i="14"/>
  <c r="A231" i="14" l="1"/>
  <c r="S230" i="14"/>
  <c r="N230" i="14"/>
  <c r="A232" i="14" l="1"/>
  <c r="S231" i="14"/>
  <c r="N231" i="14"/>
  <c r="A233" i="14" l="1"/>
  <c r="S232" i="14"/>
  <c r="N232" i="14"/>
  <c r="A234" i="14" l="1"/>
  <c r="S233" i="14"/>
  <c r="N233" i="14"/>
  <c r="A235" i="14" l="1"/>
  <c r="S234" i="14"/>
  <c r="N234" i="14"/>
  <c r="A236" i="14" l="1"/>
  <c r="S235" i="14"/>
  <c r="N235" i="14"/>
  <c r="A237" i="14" l="1"/>
  <c r="S236" i="14"/>
  <c r="N236" i="14"/>
  <c r="A238" i="14" l="1"/>
  <c r="S237" i="14"/>
  <c r="N237" i="14"/>
  <c r="A239" i="14" l="1"/>
  <c r="S238" i="14"/>
  <c r="N238" i="14"/>
  <c r="A240" i="14" l="1"/>
  <c r="S239" i="14"/>
  <c r="N239" i="14"/>
  <c r="A241" i="14" l="1"/>
  <c r="S240" i="14"/>
  <c r="N240" i="14"/>
  <c r="A242" i="14" l="1"/>
  <c r="S241" i="14"/>
  <c r="N241" i="14"/>
  <c r="A243" i="14" l="1"/>
  <c r="S242" i="14"/>
  <c r="N242" i="14"/>
  <c r="A244" i="14" l="1"/>
  <c r="S243" i="14"/>
  <c r="N243" i="14"/>
  <c r="A245" i="14" l="1"/>
  <c r="S244" i="14"/>
  <c r="N244" i="14"/>
  <c r="A246" i="14" l="1"/>
  <c r="S245" i="14"/>
  <c r="N245" i="14"/>
  <c r="A247" i="14" l="1"/>
  <c r="S246" i="14"/>
  <c r="N246" i="14"/>
  <c r="A248" i="14" l="1"/>
  <c r="S247" i="14"/>
  <c r="N247" i="14"/>
  <c r="A249" i="14" l="1"/>
  <c r="S248" i="14"/>
  <c r="N248" i="14"/>
  <c r="A250" i="14" l="1"/>
  <c r="S249" i="14"/>
  <c r="N249" i="14"/>
  <c r="A251" i="14" l="1"/>
  <c r="S250" i="14"/>
  <c r="N250" i="14"/>
  <c r="A252" i="14" l="1"/>
  <c r="S251" i="14"/>
  <c r="N251" i="14"/>
  <c r="A253" i="14" l="1"/>
  <c r="S252" i="14"/>
  <c r="N252" i="14"/>
  <c r="A254" i="14" l="1"/>
  <c r="S253" i="14"/>
  <c r="N253" i="14"/>
  <c r="A255" i="14" l="1"/>
  <c r="S254" i="14"/>
  <c r="N254" i="14"/>
  <c r="A256" i="14" l="1"/>
  <c r="S255" i="14"/>
  <c r="N255" i="14"/>
  <c r="A257" i="14" l="1"/>
  <c r="S256" i="14"/>
  <c r="N256" i="14"/>
  <c r="A258" i="14" l="1"/>
  <c r="S257" i="14"/>
  <c r="N257" i="14"/>
  <c r="A259" i="14" l="1"/>
  <c r="S258" i="14"/>
  <c r="N258" i="14"/>
  <c r="A260" i="14" l="1"/>
  <c r="S259" i="14"/>
  <c r="N259" i="14"/>
  <c r="A261" i="14" l="1"/>
  <c r="S260" i="14"/>
  <c r="N260" i="14"/>
  <c r="A262" i="14" l="1"/>
  <c r="S261" i="14"/>
  <c r="N261" i="14"/>
  <c r="A263" i="14" l="1"/>
  <c r="S262" i="14"/>
  <c r="N262" i="14"/>
  <c r="A264" i="14" l="1"/>
  <c r="S263" i="14"/>
  <c r="N263" i="14"/>
  <c r="A265" i="14" l="1"/>
  <c r="S264" i="14"/>
  <c r="N264" i="14"/>
  <c r="A266" i="14" l="1"/>
  <c r="S265" i="14"/>
  <c r="N265" i="14"/>
  <c r="A267" i="14" l="1"/>
  <c r="S266" i="14"/>
  <c r="N266" i="14"/>
  <c r="A268" i="14" l="1"/>
  <c r="S267" i="14"/>
  <c r="N267" i="14"/>
  <c r="A269" i="14" l="1"/>
  <c r="S268" i="14"/>
  <c r="N268" i="14"/>
  <c r="A270" i="14" l="1"/>
  <c r="S269" i="14"/>
  <c r="N269" i="14"/>
  <c r="A271" i="14" l="1"/>
  <c r="S270" i="14"/>
  <c r="N270" i="14"/>
  <c r="A272" i="14" l="1"/>
  <c r="S271" i="14"/>
  <c r="N271" i="14"/>
  <c r="A273" i="14" l="1"/>
  <c r="S272" i="14"/>
  <c r="N272" i="14"/>
  <c r="A274" i="14" l="1"/>
  <c r="S273" i="14"/>
  <c r="N273" i="14"/>
  <c r="A275" i="14" l="1"/>
  <c r="S274" i="14"/>
  <c r="N274" i="14"/>
  <c r="A276" i="14" l="1"/>
  <c r="S275" i="14"/>
  <c r="N275" i="14"/>
  <c r="A277" i="14" l="1"/>
  <c r="S276" i="14"/>
  <c r="N276" i="14"/>
  <c r="A278" i="14" l="1"/>
  <c r="S277" i="14"/>
  <c r="N277" i="14"/>
  <c r="A279" i="14" l="1"/>
  <c r="S278" i="14"/>
  <c r="N278" i="14"/>
  <c r="A280" i="14" l="1"/>
  <c r="S279" i="14"/>
  <c r="N279" i="14"/>
  <c r="A281" i="14" l="1"/>
  <c r="S280" i="14"/>
  <c r="N280" i="14"/>
  <c r="A282" i="14" l="1"/>
  <c r="S281" i="14"/>
  <c r="N281" i="14"/>
  <c r="A283" i="14" l="1"/>
  <c r="S282" i="14"/>
  <c r="N282" i="14"/>
  <c r="A284" i="14" l="1"/>
  <c r="S283" i="14"/>
  <c r="N283" i="14"/>
  <c r="A285" i="14" l="1"/>
  <c r="S284" i="14"/>
  <c r="N284" i="14"/>
  <c r="A286" i="14" l="1"/>
  <c r="S285" i="14"/>
  <c r="N285" i="14"/>
  <c r="A287" i="14" l="1"/>
  <c r="S286" i="14"/>
  <c r="N286" i="14"/>
  <c r="A288" i="14" l="1"/>
  <c r="S287" i="14"/>
  <c r="N287" i="14"/>
  <c r="A289" i="14" l="1"/>
  <c r="S288" i="14"/>
  <c r="N288" i="14"/>
  <c r="A290" i="14" l="1"/>
  <c r="S289" i="14"/>
  <c r="N289" i="14"/>
  <c r="A291" i="14" l="1"/>
  <c r="S290" i="14"/>
  <c r="N290" i="14"/>
  <c r="A292" i="14" l="1"/>
  <c r="S291" i="14"/>
  <c r="N291" i="14"/>
  <c r="A293" i="14" l="1"/>
  <c r="S292" i="14"/>
  <c r="N292" i="14"/>
  <c r="A294" i="14" l="1"/>
  <c r="S293" i="14"/>
  <c r="N293" i="14"/>
  <c r="A295" i="14" l="1"/>
  <c r="S294" i="14"/>
  <c r="N294" i="14"/>
  <c r="A296" i="14" l="1"/>
  <c r="S295" i="14"/>
  <c r="N295" i="14"/>
  <c r="A297" i="14" l="1"/>
  <c r="S296" i="14"/>
  <c r="N296" i="14"/>
  <c r="A298" i="14" l="1"/>
  <c r="S297" i="14"/>
  <c r="N297" i="14"/>
  <c r="A299" i="14" l="1"/>
  <c r="S298" i="14"/>
  <c r="N298" i="14"/>
  <c r="A300" i="14" l="1"/>
  <c r="S299" i="14"/>
  <c r="N299" i="14"/>
  <c r="A301" i="14" l="1"/>
  <c r="S300" i="14"/>
  <c r="N300" i="14"/>
  <c r="A302" i="14" l="1"/>
  <c r="S301" i="14"/>
  <c r="N301" i="14"/>
  <c r="A303" i="14" l="1"/>
  <c r="S302" i="14"/>
  <c r="N302" i="14"/>
  <c r="A304" i="14" l="1"/>
  <c r="S303" i="14"/>
  <c r="N303" i="14"/>
  <c r="A305" i="14" l="1"/>
  <c r="S304" i="14"/>
  <c r="N304" i="14"/>
  <c r="A306" i="14" l="1"/>
  <c r="S305" i="14"/>
  <c r="N305" i="14"/>
  <c r="S306" i="14" l="1"/>
  <c r="S2" i="14" s="1"/>
  <c r="N306" i="14"/>
  <c r="N2" i="14" s="1"/>
  <c r="BK66" i="13" l="1"/>
  <c r="BK65" i="13"/>
  <c r="BK64" i="13"/>
  <c r="BK63" i="13"/>
  <c r="BK62" i="13"/>
  <c r="BK61" i="13"/>
  <c r="BB61" i="13"/>
  <c r="BK60" i="13"/>
  <c r="BD60" i="13"/>
  <c r="BC60" i="13"/>
  <c r="BB60" i="13"/>
  <c r="BA60" i="13"/>
  <c r="BK59" i="13"/>
  <c r="BD59" i="13"/>
  <c r="BC59" i="13"/>
  <c r="BB59" i="13"/>
  <c r="BA59" i="13"/>
  <c r="BK58" i="13"/>
  <c r="BD58" i="13"/>
  <c r="BC58" i="13"/>
  <c r="BB58" i="13"/>
  <c r="BA58" i="13"/>
  <c r="BK57" i="13"/>
  <c r="BD57" i="13"/>
  <c r="BC57" i="13"/>
  <c r="BB57" i="13"/>
  <c r="BA57" i="13"/>
  <c r="BK56" i="13"/>
  <c r="BD56" i="13"/>
  <c r="BC56" i="13"/>
  <c r="BB56" i="13"/>
  <c r="BA56" i="13"/>
  <c r="BK55" i="13"/>
  <c r="BD55" i="13"/>
  <c r="BC55" i="13"/>
  <c r="BB55" i="13"/>
  <c r="BA55" i="13"/>
  <c r="BK54" i="13"/>
  <c r="BD54" i="13"/>
  <c r="BC54" i="13"/>
  <c r="BB54" i="13"/>
  <c r="BA54" i="13"/>
  <c r="BK53" i="13"/>
  <c r="BD53" i="13"/>
  <c r="BC53" i="13"/>
  <c r="BB53" i="13"/>
  <c r="BA53" i="13"/>
  <c r="BK52" i="13"/>
  <c r="BD52" i="13"/>
  <c r="BC52" i="13"/>
  <c r="BB52" i="13"/>
  <c r="BA52" i="13"/>
  <c r="BK51" i="13"/>
  <c r="BD51" i="13"/>
  <c r="BC51" i="13"/>
  <c r="BB51" i="13"/>
  <c r="BA51" i="13"/>
  <c r="BK50" i="13"/>
  <c r="BD50" i="13"/>
  <c r="BC50" i="13"/>
  <c r="BB50" i="13"/>
  <c r="BA50" i="13"/>
  <c r="BK49" i="13"/>
  <c r="BD49" i="13"/>
  <c r="BC49" i="13"/>
  <c r="BB49" i="13"/>
  <c r="BA49" i="13"/>
  <c r="BK48" i="13"/>
  <c r="BD48" i="13"/>
  <c r="BC48" i="13"/>
  <c r="BB48" i="13"/>
  <c r="BA48" i="13"/>
  <c r="BK47" i="13"/>
  <c r="BD47" i="13"/>
  <c r="BC47" i="13"/>
  <c r="BB47" i="13"/>
  <c r="BA47" i="13"/>
  <c r="BK46" i="13"/>
  <c r="BD46" i="13"/>
  <c r="BC46" i="13"/>
  <c r="BB46" i="13"/>
  <c r="BA46" i="13"/>
  <c r="BK45" i="13"/>
  <c r="BD45" i="13"/>
  <c r="BC45" i="13"/>
  <c r="BB45" i="13"/>
  <c r="BA45" i="13"/>
  <c r="BK44" i="13"/>
  <c r="BD44" i="13"/>
  <c r="BC44" i="13"/>
  <c r="BB44" i="13"/>
  <c r="BA44" i="13"/>
  <c r="BK43" i="13"/>
  <c r="BD43" i="13"/>
  <c r="BC43" i="13"/>
  <c r="BB43" i="13"/>
  <c r="BA43" i="13"/>
  <c r="BK42" i="13"/>
  <c r="BD42" i="13"/>
  <c r="BC42" i="13"/>
  <c r="BB42" i="13"/>
  <c r="BA42" i="13"/>
  <c r="BK41" i="13"/>
  <c r="BD41" i="13"/>
  <c r="BC41" i="13"/>
  <c r="BB41" i="13"/>
  <c r="BA41" i="13"/>
  <c r="BK40" i="13"/>
  <c r="BD40" i="13"/>
  <c r="BC40" i="13"/>
  <c r="BB40" i="13"/>
  <c r="BA40" i="13"/>
  <c r="BK39" i="13"/>
  <c r="BD39" i="13"/>
  <c r="BC39" i="13"/>
  <c r="BB39" i="13"/>
  <c r="BA39" i="13"/>
  <c r="BK38" i="13"/>
  <c r="BD38" i="13"/>
  <c r="BC38" i="13"/>
  <c r="BB38" i="13"/>
  <c r="BA38" i="13"/>
  <c r="BK37" i="13"/>
  <c r="BD37" i="13"/>
  <c r="BC37" i="13"/>
  <c r="BB37" i="13"/>
  <c r="BA37" i="13"/>
  <c r="BK36" i="13"/>
  <c r="BD36" i="13"/>
  <c r="BC36" i="13"/>
  <c r="BB36" i="13"/>
  <c r="BA36" i="13"/>
  <c r="BK35" i="13"/>
  <c r="BD35" i="13"/>
  <c r="BC35" i="13"/>
  <c r="BB35" i="13"/>
  <c r="BA35" i="13"/>
  <c r="BK34" i="13"/>
  <c r="BD34" i="13"/>
  <c r="BC34" i="13"/>
  <c r="BB34" i="13"/>
  <c r="BA34" i="13"/>
  <c r="BK33" i="13"/>
  <c r="BD33" i="13"/>
  <c r="BC33" i="13"/>
  <c r="BB33" i="13"/>
  <c r="BA33" i="13"/>
  <c r="BK32" i="13"/>
  <c r="BD32" i="13"/>
  <c r="BC32" i="13"/>
  <c r="BB32" i="13"/>
  <c r="BA32" i="13"/>
  <c r="BK31" i="13"/>
  <c r="BD31" i="13"/>
  <c r="BC31" i="13"/>
  <c r="BB31" i="13"/>
  <c r="BA31" i="13"/>
  <c r="BK30" i="13"/>
  <c r="BD30" i="13"/>
  <c r="BC30" i="13"/>
  <c r="BB30" i="13"/>
  <c r="BA30" i="13"/>
  <c r="BK29" i="13"/>
  <c r="BD29" i="13"/>
  <c r="BC29" i="13"/>
  <c r="BB29" i="13"/>
  <c r="BA29" i="13"/>
  <c r="BK28" i="13"/>
  <c r="BD28" i="13"/>
  <c r="BC28" i="13"/>
  <c r="BB28" i="13"/>
  <c r="BA28" i="13"/>
  <c r="BK27" i="13"/>
  <c r="BD27" i="13"/>
  <c r="BC27" i="13"/>
  <c r="BB27" i="13"/>
  <c r="BA27" i="13"/>
  <c r="BK26" i="13"/>
  <c r="BD26" i="13"/>
  <c r="BC26" i="13"/>
  <c r="BB26" i="13"/>
  <c r="BA26" i="13"/>
  <c r="BK25" i="13"/>
  <c r="BD25" i="13"/>
  <c r="BC25" i="13"/>
  <c r="BB25" i="13"/>
  <c r="BA25" i="13"/>
  <c r="BK24" i="13"/>
  <c r="BD24" i="13"/>
  <c r="BC24" i="13"/>
  <c r="BB24" i="13"/>
  <c r="BA24" i="13"/>
  <c r="BK23" i="13"/>
  <c r="BD23" i="13"/>
  <c r="BC23" i="13"/>
  <c r="BB23" i="13"/>
  <c r="BA23" i="13"/>
  <c r="BK22" i="13"/>
  <c r="BD22" i="13"/>
  <c r="BC22" i="13"/>
  <c r="BB22" i="13"/>
  <c r="BA22" i="13"/>
  <c r="BK21" i="13"/>
  <c r="BD21" i="13"/>
  <c r="BC21" i="13"/>
  <c r="BB21" i="13"/>
  <c r="BA21" i="13"/>
  <c r="BK20" i="13"/>
  <c r="BD20" i="13"/>
  <c r="BC20" i="13"/>
  <c r="BB20" i="13"/>
  <c r="BA20" i="13"/>
  <c r="BK19" i="13"/>
  <c r="BD19" i="13"/>
  <c r="BC19" i="13"/>
  <c r="BB19" i="13"/>
  <c r="BA19" i="13"/>
  <c r="BK18" i="13"/>
  <c r="BD18" i="13"/>
  <c r="BC18" i="13"/>
  <c r="BB18" i="13"/>
  <c r="BA18" i="13"/>
  <c r="BK17" i="13"/>
  <c r="BD17" i="13"/>
  <c r="BC17" i="13"/>
  <c r="BB17" i="13"/>
  <c r="BA17" i="13"/>
  <c r="BK16" i="13"/>
  <c r="BD16" i="13"/>
  <c r="BC16" i="13"/>
  <c r="BB16" i="13"/>
  <c r="BA16" i="13"/>
  <c r="BK15" i="13"/>
  <c r="BD15" i="13"/>
  <c r="BC15" i="13"/>
  <c r="BB15" i="13"/>
  <c r="BA15" i="13"/>
  <c r="BK14" i="13"/>
  <c r="BD14" i="13"/>
  <c r="BC14" i="13"/>
  <c r="BB14" i="13"/>
  <c r="BA14" i="13"/>
  <c r="BK13" i="13"/>
  <c r="BD13" i="13"/>
  <c r="BC13" i="13"/>
  <c r="BB13" i="13"/>
  <c r="BA13" i="13"/>
  <c r="BK12" i="13"/>
  <c r="BD12" i="13"/>
  <c r="BC12" i="13"/>
  <c r="BB12" i="13"/>
  <c r="BA12" i="13"/>
  <c r="BK11" i="13"/>
  <c r="BD11" i="13"/>
  <c r="BC11" i="13"/>
  <c r="BB11" i="13"/>
  <c r="BA11" i="13"/>
  <c r="BK10" i="13"/>
  <c r="BD10" i="13"/>
  <c r="BC10" i="13"/>
  <c r="BB10" i="13"/>
  <c r="BA10" i="13"/>
  <c r="BK9" i="13"/>
  <c r="BD9" i="13"/>
  <c r="BC9" i="13"/>
  <c r="BB9" i="13"/>
  <c r="BA9" i="13"/>
  <c r="BK8" i="13"/>
  <c r="BD8" i="13"/>
  <c r="BC8" i="13"/>
  <c r="BB8" i="13"/>
  <c r="BA8" i="13"/>
  <c r="BK7" i="13"/>
  <c r="BD7" i="13"/>
  <c r="BC7" i="13"/>
  <c r="BB7" i="13"/>
  <c r="BA7" i="13"/>
  <c r="BD6" i="13"/>
  <c r="BC6" i="13"/>
  <c r="BB6" i="13"/>
  <c r="BA6" i="13"/>
  <c r="AC66" i="13"/>
  <c r="AE65" i="13"/>
  <c r="AD65" i="13"/>
  <c r="AC65" i="13"/>
  <c r="AF65" i="13" s="1"/>
  <c r="AE64" i="13"/>
  <c r="AH64" i="13" s="1"/>
  <c r="AD64" i="13"/>
  <c r="AG65" i="13" s="1"/>
  <c r="AC64" i="13"/>
  <c r="AE63" i="13"/>
  <c r="AH63" i="13" s="1"/>
  <c r="AD63" i="13"/>
  <c r="AC63" i="13"/>
  <c r="AE62" i="13"/>
  <c r="AD62" i="13"/>
  <c r="AG62" i="13" s="1"/>
  <c r="AC62" i="13"/>
  <c r="AF62" i="13" s="1"/>
  <c r="AG61" i="13"/>
  <c r="AE61" i="13"/>
  <c r="AD61" i="13"/>
  <c r="AC61" i="13"/>
  <c r="AE60" i="13"/>
  <c r="AD60" i="13"/>
  <c r="AC60" i="13"/>
  <c r="AE59" i="13"/>
  <c r="AH59" i="13" s="1"/>
  <c r="AD59" i="13"/>
  <c r="AG59" i="13" s="1"/>
  <c r="AC59" i="13"/>
  <c r="AE58" i="13"/>
  <c r="AD58" i="13"/>
  <c r="AC58" i="13"/>
  <c r="AE57" i="13"/>
  <c r="AD57" i="13"/>
  <c r="AG57" i="13" s="1"/>
  <c r="AC57" i="13"/>
  <c r="AF57" i="13" s="1"/>
  <c r="AE56" i="13"/>
  <c r="AH56" i="13" s="1"/>
  <c r="AD56" i="13"/>
  <c r="AC56" i="13"/>
  <c r="AE55" i="13"/>
  <c r="AD55" i="13"/>
  <c r="AC55" i="13"/>
  <c r="AF56" i="13" s="1"/>
  <c r="AE54" i="13"/>
  <c r="AD54" i="13"/>
  <c r="AC54" i="13"/>
  <c r="T66" i="13"/>
  <c r="X65" i="13"/>
  <c r="V65" i="13"/>
  <c r="Y65" i="13" s="1"/>
  <c r="U65" i="13"/>
  <c r="T65" i="13"/>
  <c r="W65" i="13" s="1"/>
  <c r="V64" i="13"/>
  <c r="U64" i="13"/>
  <c r="T64" i="13"/>
  <c r="V63" i="13"/>
  <c r="Y63" i="13" s="1"/>
  <c r="U63" i="13"/>
  <c r="X63" i="13" s="1"/>
  <c r="T63" i="13"/>
  <c r="W63" i="13" s="1"/>
  <c r="V62" i="13"/>
  <c r="U62" i="13"/>
  <c r="T62" i="13"/>
  <c r="V61" i="13"/>
  <c r="Y61" i="13" s="1"/>
  <c r="U61" i="13"/>
  <c r="X62" i="13" s="1"/>
  <c r="T61" i="13"/>
  <c r="W61" i="13" s="1"/>
  <c r="V60" i="13"/>
  <c r="Y60" i="13" s="1"/>
  <c r="U60" i="13"/>
  <c r="T60" i="13"/>
  <c r="V59" i="13"/>
  <c r="U59" i="13"/>
  <c r="X59" i="13" s="1"/>
  <c r="T59" i="13"/>
  <c r="W59" i="13" s="1"/>
  <c r="V58" i="13"/>
  <c r="Y58" i="13" s="1"/>
  <c r="U58" i="13"/>
  <c r="T58" i="13"/>
  <c r="V57" i="13"/>
  <c r="U57" i="13"/>
  <c r="X58" i="13" s="1"/>
  <c r="T57" i="13"/>
  <c r="W57" i="13" s="1"/>
  <c r="X56" i="13"/>
  <c r="V56" i="13"/>
  <c r="Y56" i="13" s="1"/>
  <c r="U56" i="13"/>
  <c r="T56" i="13"/>
  <c r="V55" i="13"/>
  <c r="U55" i="13"/>
  <c r="T55" i="13"/>
  <c r="P66" i="13"/>
  <c r="P58" i="13"/>
  <c r="M66" i="13"/>
  <c r="L66" i="13"/>
  <c r="K66" i="13"/>
  <c r="M65" i="13"/>
  <c r="L65" i="13"/>
  <c r="K65" i="13"/>
  <c r="N66" i="13" s="1"/>
  <c r="M64" i="13"/>
  <c r="P65" i="13" s="1"/>
  <c r="L64" i="13"/>
  <c r="K64" i="13"/>
  <c r="N64" i="13" s="1"/>
  <c r="M63" i="13"/>
  <c r="P63" i="13" s="1"/>
  <c r="L63" i="13"/>
  <c r="K63" i="13"/>
  <c r="M62" i="13"/>
  <c r="L62" i="13"/>
  <c r="O62" i="13" s="1"/>
  <c r="K62" i="13"/>
  <c r="N63" i="13" s="1"/>
  <c r="M61" i="13"/>
  <c r="P62" i="13" s="1"/>
  <c r="L61" i="13"/>
  <c r="K61" i="13"/>
  <c r="M60" i="13"/>
  <c r="P60" i="13" s="1"/>
  <c r="L60" i="13"/>
  <c r="K60" i="13"/>
  <c r="M59" i="13"/>
  <c r="P59" i="13" s="1"/>
  <c r="L59" i="13"/>
  <c r="O59" i="13" s="1"/>
  <c r="K59" i="13"/>
  <c r="N59" i="13" s="1"/>
  <c r="M58" i="13"/>
  <c r="L58" i="13"/>
  <c r="K58" i="13"/>
  <c r="M57" i="13"/>
  <c r="L57" i="13"/>
  <c r="K57" i="13"/>
  <c r="N58" i="13" s="1"/>
  <c r="G66" i="13"/>
  <c r="F66" i="13"/>
  <c r="E66" i="13"/>
  <c r="G65" i="13"/>
  <c r="F65" i="13"/>
  <c r="E65" i="13"/>
  <c r="G64" i="13"/>
  <c r="F64" i="13"/>
  <c r="E64" i="13"/>
  <c r="G63" i="13"/>
  <c r="F63" i="13"/>
  <c r="E63" i="13"/>
  <c r="G62" i="13"/>
  <c r="F62" i="13"/>
  <c r="E62" i="13"/>
  <c r="G61" i="13"/>
  <c r="F61" i="13"/>
  <c r="E61" i="13"/>
  <c r="G60" i="13"/>
  <c r="F60" i="13"/>
  <c r="E60" i="13"/>
  <c r="G59" i="13"/>
  <c r="F59" i="13"/>
  <c r="E59" i="13"/>
  <c r="G58" i="13"/>
  <c r="F58" i="13"/>
  <c r="E58" i="13"/>
  <c r="G57" i="13"/>
  <c r="F57" i="13"/>
  <c r="E57" i="13"/>
  <c r="G177" i="12"/>
  <c r="G176" i="12"/>
  <c r="G175" i="12"/>
  <c r="G174" i="12"/>
  <c r="G173" i="12"/>
  <c r="G172" i="12"/>
  <c r="G171" i="12"/>
  <c r="G170" i="12"/>
  <c r="G169" i="12"/>
  <c r="G168" i="12"/>
  <c r="G167" i="12"/>
  <c r="G166" i="12"/>
  <c r="G165" i="12"/>
  <c r="G164" i="12"/>
  <c r="G163" i="12"/>
  <c r="G162" i="12"/>
  <c r="G161" i="12"/>
  <c r="G160" i="12"/>
  <c r="G159" i="12"/>
  <c r="G158" i="12"/>
  <c r="G157" i="12"/>
  <c r="G156" i="12"/>
  <c r="G155" i="12"/>
  <c r="G154" i="12"/>
  <c r="G153" i="12"/>
  <c r="G152" i="12"/>
  <c r="G151" i="12"/>
  <c r="G150" i="12"/>
  <c r="G149" i="12"/>
  <c r="G148" i="12"/>
  <c r="G147" i="12"/>
  <c r="G146" i="12"/>
  <c r="G145" i="12"/>
  <c r="G144" i="12"/>
  <c r="G143" i="12"/>
  <c r="G142" i="12"/>
  <c r="G141" i="12"/>
  <c r="G140" i="12"/>
  <c r="G139" i="12"/>
  <c r="G138" i="12"/>
  <c r="G137" i="12"/>
  <c r="G136" i="12"/>
  <c r="G135" i="12"/>
  <c r="G134" i="12"/>
  <c r="G133" i="12"/>
  <c r="G132" i="12"/>
  <c r="G131" i="12"/>
  <c r="G130" i="12"/>
  <c r="G129" i="12"/>
  <c r="G128" i="12"/>
  <c r="G127" i="12"/>
  <c r="G126" i="12"/>
  <c r="G125" i="12"/>
  <c r="G124" i="12"/>
  <c r="G123" i="12"/>
  <c r="G122" i="12"/>
  <c r="G121" i="12"/>
  <c r="G120" i="12"/>
  <c r="G119" i="12"/>
  <c r="G118" i="12"/>
  <c r="G117" i="12"/>
  <c r="G116" i="12"/>
  <c r="G115" i="12"/>
  <c r="G114" i="12"/>
  <c r="G113" i="12"/>
  <c r="G112" i="12"/>
  <c r="G111" i="12"/>
  <c r="G110" i="12"/>
  <c r="G109" i="12"/>
  <c r="G108" i="12"/>
  <c r="G107" i="12"/>
  <c r="G106" i="12"/>
  <c r="G105" i="12"/>
  <c r="G104" i="12"/>
  <c r="G103" i="12"/>
  <c r="G102" i="12"/>
  <c r="G101" i="12"/>
  <c r="G100" i="12"/>
  <c r="G99" i="12"/>
  <c r="G98" i="12"/>
  <c r="G97" i="12"/>
  <c r="G96" i="12"/>
  <c r="G95" i="12"/>
  <c r="G94" i="12"/>
  <c r="G93" i="12"/>
  <c r="G92" i="12"/>
  <c r="G91" i="12"/>
  <c r="G90" i="12"/>
  <c r="G89" i="12"/>
  <c r="G88" i="12"/>
  <c r="G87" i="12"/>
  <c r="G86" i="12"/>
  <c r="G85" i="12"/>
  <c r="G84" i="12"/>
  <c r="G83" i="12"/>
  <c r="G82" i="12"/>
  <c r="G81" i="12"/>
  <c r="G80" i="12"/>
  <c r="G79" i="12"/>
  <c r="G78" i="12"/>
  <c r="G77" i="12"/>
  <c r="G76" i="12"/>
  <c r="G75" i="12"/>
  <c r="G74" i="12"/>
  <c r="G73" i="12"/>
  <c r="G72" i="12"/>
  <c r="G71" i="12"/>
  <c r="G70" i="12"/>
  <c r="G69" i="12"/>
  <c r="G68" i="12"/>
  <c r="G67" i="12"/>
  <c r="G66" i="12"/>
  <c r="G65" i="12"/>
  <c r="G64" i="12"/>
  <c r="G63" i="12"/>
  <c r="G62" i="12"/>
  <c r="G61" i="12"/>
  <c r="G60" i="12"/>
  <c r="G59" i="12"/>
  <c r="G58" i="12"/>
  <c r="G57" i="12"/>
  <c r="G56" i="12"/>
  <c r="G55" i="12"/>
  <c r="G54" i="12"/>
  <c r="G53" i="12"/>
  <c r="G52" i="12"/>
  <c r="G51" i="12"/>
  <c r="G50" i="12"/>
  <c r="G49" i="12"/>
  <c r="G48" i="12"/>
  <c r="G47" i="12"/>
  <c r="G46" i="12"/>
  <c r="G45" i="12"/>
  <c r="G44" i="12"/>
  <c r="G43" i="12"/>
  <c r="G42" i="12"/>
  <c r="G41" i="12"/>
  <c r="G40" i="12"/>
  <c r="G39" i="12"/>
  <c r="G38" i="12"/>
  <c r="G37" i="12"/>
  <c r="G36" i="12"/>
  <c r="G35" i="12"/>
  <c r="G34" i="12"/>
  <c r="G33" i="12"/>
  <c r="G32" i="12"/>
  <c r="G31" i="12"/>
  <c r="G30" i="12"/>
  <c r="G29" i="12"/>
  <c r="G28" i="12"/>
  <c r="G27" i="12"/>
  <c r="G26" i="12"/>
  <c r="G25" i="12"/>
  <c r="G24" i="12"/>
  <c r="G23" i="12"/>
  <c r="G22" i="12"/>
  <c r="G21" i="12"/>
  <c r="G20" i="12"/>
  <c r="G19" i="12"/>
  <c r="G18" i="12"/>
  <c r="G17" i="12"/>
  <c r="G16" i="12"/>
  <c r="G15" i="12"/>
  <c r="G14" i="12"/>
  <c r="G13" i="12"/>
  <c r="G12" i="12"/>
  <c r="G11" i="12"/>
  <c r="G10" i="12"/>
  <c r="G9" i="12"/>
  <c r="G8" i="12"/>
  <c r="G7" i="12"/>
  <c r="G6" i="12"/>
  <c r="A178" i="12"/>
  <c r="A179" i="12" s="1"/>
  <c r="A180" i="12" s="1"/>
  <c r="A181" i="12" s="1"/>
  <c r="A182" i="12" s="1"/>
  <c r="A183" i="12" s="1"/>
  <c r="A184" i="12" s="1"/>
  <c r="A185" i="12" s="1"/>
  <c r="A186" i="12" s="1"/>
  <c r="A187" i="12" s="1"/>
  <c r="A188" i="12" s="1"/>
  <c r="A189" i="12" s="1"/>
  <c r="A190" i="12" s="1"/>
  <c r="A191" i="12" s="1"/>
  <c r="A192" i="12" s="1"/>
  <c r="A193" i="12" s="1"/>
  <c r="A194" i="12" s="1"/>
  <c r="A195" i="12" s="1"/>
  <c r="A196" i="12" s="1"/>
  <c r="A197" i="12" s="1"/>
  <c r="A198" i="12" s="1"/>
  <c r="A199" i="12" s="1"/>
  <c r="A200" i="12" s="1"/>
  <c r="A201" i="12" s="1"/>
  <c r="A202" i="12" s="1"/>
  <c r="A203" i="12" s="1"/>
  <c r="A204" i="12" s="1"/>
  <c r="A205" i="12" s="1"/>
  <c r="A206" i="12" s="1"/>
  <c r="A207" i="12" s="1"/>
  <c r="A208" i="12" s="1"/>
  <c r="A209" i="12" s="1"/>
  <c r="A210" i="12" s="1"/>
  <c r="A211" i="12" s="1"/>
  <c r="A212" i="12" s="1"/>
  <c r="A213" i="12" s="1"/>
  <c r="A214" i="12" s="1"/>
  <c r="A215" i="12" s="1"/>
  <c r="A216" i="12" s="1"/>
  <c r="A217" i="12" s="1"/>
  <c r="A218" i="12" s="1"/>
  <c r="A219" i="12" s="1"/>
  <c r="A220" i="12" s="1"/>
  <c r="A221" i="12" s="1"/>
  <c r="A222" i="12" s="1"/>
  <c r="A223" i="12" s="1"/>
  <c r="A224" i="12" s="1"/>
  <c r="A225" i="12" s="1"/>
  <c r="A226" i="12" s="1"/>
  <c r="A227" i="12" s="1"/>
  <c r="A228" i="12" s="1"/>
  <c r="A229" i="12" s="1"/>
  <c r="A230" i="12" s="1"/>
  <c r="A231" i="12" s="1"/>
  <c r="A232" i="12" s="1"/>
  <c r="A233" i="12" s="1"/>
  <c r="A234" i="12" s="1"/>
  <c r="A235" i="12" s="1"/>
  <c r="A236" i="12" s="1"/>
  <c r="A237" i="12" s="1"/>
  <c r="A238" i="12" s="1"/>
  <c r="A239" i="12" s="1"/>
  <c r="A240" i="12" s="1"/>
  <c r="A241" i="12" s="1"/>
  <c r="A242" i="12" s="1"/>
  <c r="A243" i="12" s="1"/>
  <c r="A244" i="12" s="1"/>
  <c r="A245" i="12" s="1"/>
  <c r="A246" i="12" s="1"/>
  <c r="A247" i="12" s="1"/>
  <c r="A248" i="12" s="1"/>
  <c r="A249" i="12" s="1"/>
  <c r="A250" i="12" s="1"/>
  <c r="A251" i="12" s="1"/>
  <c r="A252" i="12" s="1"/>
  <c r="A253" i="12" s="1"/>
  <c r="A254" i="12" s="1"/>
  <c r="A255" i="12" s="1"/>
  <c r="A256" i="12" s="1"/>
  <c r="A257" i="12" s="1"/>
  <c r="A258" i="12" s="1"/>
  <c r="A259" i="12" s="1"/>
  <c r="A260" i="12" s="1"/>
  <c r="A261" i="12" s="1"/>
  <c r="A262" i="12" s="1"/>
  <c r="A263" i="12" s="1"/>
  <c r="A264" i="12" s="1"/>
  <c r="A265" i="12" s="1"/>
  <c r="A266" i="12" s="1"/>
  <c r="A267" i="12" s="1"/>
  <c r="A268" i="12" s="1"/>
  <c r="A269" i="12" s="1"/>
  <c r="A270" i="12" s="1"/>
  <c r="A271" i="12" s="1"/>
  <c r="A272" i="12" s="1"/>
  <c r="A273" i="12" s="1"/>
  <c r="A274" i="12" s="1"/>
  <c r="A275" i="12" s="1"/>
  <c r="A276" i="12" s="1"/>
  <c r="A277" i="12" s="1"/>
  <c r="A278" i="12" s="1"/>
  <c r="A279" i="12" s="1"/>
  <c r="A280" i="12" s="1"/>
  <c r="A281" i="12" s="1"/>
  <c r="A282" i="12" s="1"/>
  <c r="A283" i="12" s="1"/>
  <c r="A284" i="12" s="1"/>
  <c r="A285" i="12" s="1"/>
  <c r="A286" i="12" s="1"/>
  <c r="A287" i="12" s="1"/>
  <c r="A288" i="12" s="1"/>
  <c r="A289" i="12" s="1"/>
  <c r="A290" i="12" s="1"/>
  <c r="A291" i="12" s="1"/>
  <c r="A292" i="12" s="1"/>
  <c r="A293" i="12" s="1"/>
  <c r="A294" i="12" s="1"/>
  <c r="A295" i="12" s="1"/>
  <c r="A296" i="12" s="1"/>
  <c r="A297" i="12" s="1"/>
  <c r="A298" i="12" s="1"/>
  <c r="A299" i="12" s="1"/>
  <c r="A300" i="12" s="1"/>
  <c r="A301" i="12" s="1"/>
  <c r="A302" i="12" s="1"/>
  <c r="A303" i="12" s="1"/>
  <c r="A304" i="12" s="1"/>
  <c r="A305" i="12" s="1"/>
  <c r="A306" i="12" s="1"/>
  <c r="A307" i="12" s="1"/>
  <c r="A308" i="12" s="1"/>
  <c r="A309" i="12" s="1"/>
  <c r="A310" i="12" s="1"/>
  <c r="A311" i="12" s="1"/>
  <c r="A312" i="12" s="1"/>
  <c r="A313" i="12" s="1"/>
  <c r="A314" i="12" s="1"/>
  <c r="A315" i="12" s="1"/>
  <c r="A316" i="12" s="1"/>
  <c r="A317" i="12" s="1"/>
  <c r="A318" i="12" s="1"/>
  <c r="A319" i="12" s="1"/>
  <c r="A320" i="12" s="1"/>
  <c r="A321" i="12" s="1"/>
  <c r="A322" i="12" s="1"/>
  <c r="A323" i="12" s="1"/>
  <c r="A324" i="12" s="1"/>
  <c r="A325" i="12" s="1"/>
  <c r="A326" i="12" s="1"/>
  <c r="A327" i="12" s="1"/>
  <c r="A328" i="12" s="1"/>
  <c r="A329" i="12" s="1"/>
  <c r="A330" i="12" s="1"/>
  <c r="A331" i="12" s="1"/>
  <c r="A332" i="12" s="1"/>
  <c r="A333" i="12" s="1"/>
  <c r="A334" i="12" s="1"/>
  <c r="A335" i="12" s="1"/>
  <c r="A336" i="12" s="1"/>
  <c r="A337" i="12" s="1"/>
  <c r="A338" i="12" s="1"/>
  <c r="A339" i="12" s="1"/>
  <c r="A340" i="12" s="1"/>
  <c r="A341" i="12" s="1"/>
  <c r="A342" i="12" s="1"/>
  <c r="A343" i="12" s="1"/>
  <c r="A344" i="12" s="1"/>
  <c r="A345" i="12" s="1"/>
  <c r="A346" i="12" s="1"/>
  <c r="A347" i="12" s="1"/>
  <c r="A348" i="12" s="1"/>
  <c r="A349" i="12" s="1"/>
  <c r="A350" i="12" s="1"/>
  <c r="A351" i="12" s="1"/>
  <c r="A352" i="12" s="1"/>
  <c r="A353" i="12" s="1"/>
  <c r="A354" i="12" s="1"/>
  <c r="A355" i="12" s="1"/>
  <c r="A356" i="12" s="1"/>
  <c r="A357" i="12" s="1"/>
  <c r="A358" i="12" s="1"/>
  <c r="A359" i="12" s="1"/>
  <c r="A360" i="12" s="1"/>
  <c r="A361" i="12" s="1"/>
  <c r="A362" i="12" s="1"/>
  <c r="A363" i="12" s="1"/>
  <c r="A364" i="12" s="1"/>
  <c r="A365" i="12" s="1"/>
  <c r="A366" i="12" s="1"/>
  <c r="A367" i="12" s="1"/>
  <c r="A368" i="12" s="1"/>
  <c r="A369" i="12" s="1"/>
  <c r="A370" i="12" s="1"/>
  <c r="A371" i="12" s="1"/>
  <c r="A372" i="12" s="1"/>
  <c r="A373" i="12" s="1"/>
  <c r="A374" i="12" s="1"/>
  <c r="A375" i="12" s="1"/>
  <c r="A376" i="12" s="1"/>
  <c r="A377" i="12" s="1"/>
  <c r="A378" i="12" s="1"/>
  <c r="A379" i="12" s="1"/>
  <c r="A380" i="12" s="1"/>
  <c r="A381" i="12" s="1"/>
  <c r="A382" i="12" s="1"/>
  <c r="A383" i="12" s="1"/>
  <c r="A384" i="12" s="1"/>
  <c r="A385" i="12" s="1"/>
  <c r="A386" i="12" s="1"/>
  <c r="A387" i="12" s="1"/>
  <c r="A388" i="12" s="1"/>
  <c r="A389" i="12" s="1"/>
  <c r="A390" i="12" s="1"/>
  <c r="A391" i="12" s="1"/>
  <c r="A392" i="12" s="1"/>
  <c r="A393" i="12" s="1"/>
  <c r="A394" i="12" s="1"/>
  <c r="A395" i="12" s="1"/>
  <c r="A396" i="12" s="1"/>
  <c r="A397" i="12" s="1"/>
  <c r="A398" i="12" s="1"/>
  <c r="A399" i="12" s="1"/>
  <c r="A400" i="12" s="1"/>
  <c r="A401" i="12" s="1"/>
  <c r="A402" i="12" s="1"/>
  <c r="A403" i="12" s="1"/>
  <c r="A404" i="12" s="1"/>
  <c r="A405" i="12" s="1"/>
  <c r="A406" i="12" s="1"/>
  <c r="A407" i="12" s="1"/>
  <c r="A408" i="12" s="1"/>
  <c r="A409" i="12" s="1"/>
  <c r="A410" i="12" s="1"/>
  <c r="A411" i="12" s="1"/>
  <c r="A412" i="12" s="1"/>
  <c r="A413" i="12" s="1"/>
  <c r="A414" i="12" s="1"/>
  <c r="A415" i="12" s="1"/>
  <c r="A416" i="12" s="1"/>
  <c r="A417" i="12" s="1"/>
  <c r="A418" i="12" s="1"/>
  <c r="A419" i="12" s="1"/>
  <c r="A420" i="12" s="1"/>
  <c r="A421" i="12" s="1"/>
  <c r="A422" i="12" s="1"/>
  <c r="A423" i="12" s="1"/>
  <c r="A424" i="12" s="1"/>
  <c r="A425" i="12" s="1"/>
  <c r="A426" i="12" s="1"/>
  <c r="A427" i="12" s="1"/>
  <c r="A428" i="12" s="1"/>
  <c r="A429" i="12" s="1"/>
  <c r="A430" i="12" s="1"/>
  <c r="A431" i="12" s="1"/>
  <c r="A432" i="12" s="1"/>
  <c r="A433" i="12" s="1"/>
  <c r="A434" i="12" s="1"/>
  <c r="A435" i="12" s="1"/>
  <c r="A436" i="12" s="1"/>
  <c r="A437" i="12" s="1"/>
  <c r="A438" i="12" s="1"/>
  <c r="A439" i="12" s="1"/>
  <c r="A440" i="12" s="1"/>
  <c r="A441" i="12" s="1"/>
  <c r="A442" i="12" s="1"/>
  <c r="A443" i="12" s="1"/>
  <c r="A444" i="12" s="1"/>
  <c r="A445" i="12" s="1"/>
  <c r="A446" i="12" s="1"/>
  <c r="A447" i="12" s="1"/>
  <c r="A448" i="12" s="1"/>
  <c r="A449" i="12" s="1"/>
  <c r="A450" i="12" s="1"/>
  <c r="A451" i="12" s="1"/>
  <c r="A452" i="12" s="1"/>
  <c r="A453" i="12" s="1"/>
  <c r="A454" i="12" s="1"/>
  <c r="A455" i="12" s="1"/>
  <c r="A456" i="12" s="1"/>
  <c r="H171" i="12"/>
  <c r="C166" i="12"/>
  <c r="C160" i="12"/>
  <c r="C144" i="12"/>
  <c r="C136" i="12"/>
  <c r="H132" i="12"/>
  <c r="C128" i="12"/>
  <c r="C120" i="12"/>
  <c r="C112" i="12"/>
  <c r="C104" i="12"/>
  <c r="C96" i="12"/>
  <c r="H88" i="12"/>
  <c r="C88" i="12"/>
  <c r="C80" i="12"/>
  <c r="C72" i="12"/>
  <c r="H68" i="12"/>
  <c r="C64" i="12"/>
  <c r="C56" i="12"/>
  <c r="H51" i="12"/>
  <c r="H16" i="12"/>
  <c r="C12" i="12"/>
  <c r="J7" i="12"/>
  <c r="J5" i="12"/>
  <c r="J4" i="12"/>
  <c r="C4" i="12"/>
  <c r="C138" i="12" s="1"/>
  <c r="H165" i="12"/>
  <c r="M276" i="7"/>
  <c r="M214" i="7"/>
  <c r="M108" i="7"/>
  <c r="M106" i="7"/>
  <c r="E14" i="7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72" i="7" s="1"/>
  <c r="E73" i="7" s="1"/>
  <c r="E74" i="7" s="1"/>
  <c r="E75" i="7" s="1"/>
  <c r="E76" i="7" s="1"/>
  <c r="E77" i="7" s="1"/>
  <c r="E78" i="7" s="1"/>
  <c r="E79" i="7" s="1"/>
  <c r="E80" i="7" s="1"/>
  <c r="E81" i="7" s="1"/>
  <c r="E82" i="7" s="1"/>
  <c r="E83" i="7" s="1"/>
  <c r="E84" i="7" s="1"/>
  <c r="E85" i="7" s="1"/>
  <c r="E86" i="7" s="1"/>
  <c r="E87" i="7" s="1"/>
  <c r="E88" i="7" s="1"/>
  <c r="E89" i="7" s="1"/>
  <c r="E90" i="7" s="1"/>
  <c r="E91" i="7" s="1"/>
  <c r="E92" i="7" s="1"/>
  <c r="E93" i="7" s="1"/>
  <c r="E94" i="7" s="1"/>
  <c r="E95" i="7" s="1"/>
  <c r="E96" i="7" s="1"/>
  <c r="E97" i="7" s="1"/>
  <c r="E98" i="7" s="1"/>
  <c r="E99" i="7" s="1"/>
  <c r="E100" i="7" s="1"/>
  <c r="E101" i="7" s="1"/>
  <c r="E102" i="7" s="1"/>
  <c r="E103" i="7" s="1"/>
  <c r="E104" i="7" s="1"/>
  <c r="E105" i="7" s="1"/>
  <c r="E106" i="7" s="1"/>
  <c r="E107" i="7" s="1"/>
  <c r="E108" i="7" s="1"/>
  <c r="E109" i="7" s="1"/>
  <c r="E110" i="7" s="1"/>
  <c r="E111" i="7" s="1"/>
  <c r="E112" i="7" s="1"/>
  <c r="E113" i="7" s="1"/>
  <c r="E114" i="7" s="1"/>
  <c r="E115" i="7" s="1"/>
  <c r="E116" i="7" s="1"/>
  <c r="E117" i="7" s="1"/>
  <c r="E118" i="7" s="1"/>
  <c r="E119" i="7" s="1"/>
  <c r="E120" i="7" s="1"/>
  <c r="E121" i="7" s="1"/>
  <c r="E122" i="7" s="1"/>
  <c r="E123" i="7" s="1"/>
  <c r="E124" i="7" s="1"/>
  <c r="E125" i="7" s="1"/>
  <c r="E126" i="7" s="1"/>
  <c r="E127" i="7" s="1"/>
  <c r="E128" i="7" s="1"/>
  <c r="E129" i="7" s="1"/>
  <c r="E130" i="7" s="1"/>
  <c r="E131" i="7" s="1"/>
  <c r="E132" i="7" s="1"/>
  <c r="E133" i="7" s="1"/>
  <c r="E134" i="7" s="1"/>
  <c r="E135" i="7" s="1"/>
  <c r="E136" i="7" s="1"/>
  <c r="E137" i="7" s="1"/>
  <c r="E138" i="7" s="1"/>
  <c r="E139" i="7" s="1"/>
  <c r="E140" i="7" s="1"/>
  <c r="E141" i="7" s="1"/>
  <c r="E142" i="7" s="1"/>
  <c r="E143" i="7" s="1"/>
  <c r="E144" i="7" s="1"/>
  <c r="E145" i="7" s="1"/>
  <c r="E146" i="7" s="1"/>
  <c r="E147" i="7" s="1"/>
  <c r="E148" i="7" s="1"/>
  <c r="E149" i="7" s="1"/>
  <c r="E150" i="7" s="1"/>
  <c r="E151" i="7" s="1"/>
  <c r="E152" i="7" s="1"/>
  <c r="E153" i="7" s="1"/>
  <c r="E154" i="7" s="1"/>
  <c r="E155" i="7" s="1"/>
  <c r="E156" i="7" s="1"/>
  <c r="E157" i="7" s="1"/>
  <c r="E158" i="7" s="1"/>
  <c r="E159" i="7" s="1"/>
  <c r="E160" i="7" s="1"/>
  <c r="E161" i="7" s="1"/>
  <c r="E162" i="7" s="1"/>
  <c r="E163" i="7" s="1"/>
  <c r="E164" i="7" s="1"/>
  <c r="E165" i="7" s="1"/>
  <c r="E166" i="7" s="1"/>
  <c r="E167" i="7" s="1"/>
  <c r="E168" i="7" s="1"/>
  <c r="E169" i="7" s="1"/>
  <c r="E170" i="7" s="1"/>
  <c r="E171" i="7" s="1"/>
  <c r="E172" i="7" s="1"/>
  <c r="E173" i="7" s="1"/>
  <c r="E174" i="7" s="1"/>
  <c r="E175" i="7" s="1"/>
  <c r="E176" i="7" s="1"/>
  <c r="E177" i="7" s="1"/>
  <c r="E178" i="7" s="1"/>
  <c r="E179" i="7" s="1"/>
  <c r="E180" i="7" s="1"/>
  <c r="E181" i="7" s="1"/>
  <c r="E182" i="7" s="1"/>
  <c r="E183" i="7" s="1"/>
  <c r="E184" i="7" s="1"/>
  <c r="E185" i="7" s="1"/>
  <c r="E186" i="7" s="1"/>
  <c r="E187" i="7" s="1"/>
  <c r="E188" i="7" s="1"/>
  <c r="E189" i="7" s="1"/>
  <c r="E190" i="7" s="1"/>
  <c r="E191" i="7" s="1"/>
  <c r="E192" i="7" s="1"/>
  <c r="E193" i="7" s="1"/>
  <c r="E194" i="7" s="1"/>
  <c r="E195" i="7" s="1"/>
  <c r="E196" i="7" s="1"/>
  <c r="E197" i="7" s="1"/>
  <c r="E198" i="7" s="1"/>
  <c r="E199" i="7" s="1"/>
  <c r="E200" i="7" s="1"/>
  <c r="E201" i="7" s="1"/>
  <c r="E202" i="7" s="1"/>
  <c r="E203" i="7" s="1"/>
  <c r="E204" i="7" s="1"/>
  <c r="E205" i="7" s="1"/>
  <c r="E206" i="7" s="1"/>
  <c r="E207" i="7" s="1"/>
  <c r="E208" i="7" s="1"/>
  <c r="E209" i="7" s="1"/>
  <c r="E210" i="7" s="1"/>
  <c r="E211" i="7" s="1"/>
  <c r="E212" i="7" s="1"/>
  <c r="E213" i="7" s="1"/>
  <c r="E214" i="7" s="1"/>
  <c r="E215" i="7" s="1"/>
  <c r="E216" i="7" s="1"/>
  <c r="E217" i="7" s="1"/>
  <c r="E218" i="7" s="1"/>
  <c r="E219" i="7" s="1"/>
  <c r="E220" i="7" s="1"/>
  <c r="E221" i="7" s="1"/>
  <c r="E222" i="7" s="1"/>
  <c r="E223" i="7" s="1"/>
  <c r="E224" i="7" s="1"/>
  <c r="E225" i="7" s="1"/>
  <c r="E226" i="7" s="1"/>
  <c r="E227" i="7" s="1"/>
  <c r="E228" i="7" s="1"/>
  <c r="E229" i="7" s="1"/>
  <c r="E230" i="7" s="1"/>
  <c r="E231" i="7" s="1"/>
  <c r="E232" i="7" s="1"/>
  <c r="E233" i="7" s="1"/>
  <c r="E234" i="7" s="1"/>
  <c r="E235" i="7" s="1"/>
  <c r="E236" i="7" s="1"/>
  <c r="E237" i="7" s="1"/>
  <c r="E238" i="7" s="1"/>
  <c r="E239" i="7" s="1"/>
  <c r="E240" i="7" s="1"/>
  <c r="E241" i="7" s="1"/>
  <c r="E242" i="7" s="1"/>
  <c r="E243" i="7" s="1"/>
  <c r="E244" i="7" s="1"/>
  <c r="E245" i="7" s="1"/>
  <c r="E246" i="7" s="1"/>
  <c r="E247" i="7" s="1"/>
  <c r="E248" i="7" s="1"/>
  <c r="E249" i="7" s="1"/>
  <c r="E250" i="7" s="1"/>
  <c r="E251" i="7" s="1"/>
  <c r="E252" i="7" s="1"/>
  <c r="E253" i="7" s="1"/>
  <c r="E254" i="7" s="1"/>
  <c r="E255" i="7" s="1"/>
  <c r="E256" i="7" s="1"/>
  <c r="E257" i="7" s="1"/>
  <c r="E258" i="7" s="1"/>
  <c r="E259" i="7" s="1"/>
  <c r="E260" i="7" s="1"/>
  <c r="E261" i="7" s="1"/>
  <c r="E262" i="7" s="1"/>
  <c r="E263" i="7" s="1"/>
  <c r="E264" i="7" s="1"/>
  <c r="E265" i="7" s="1"/>
  <c r="E266" i="7" s="1"/>
  <c r="E267" i="7" s="1"/>
  <c r="E268" i="7" s="1"/>
  <c r="E269" i="7" s="1"/>
  <c r="E270" i="7" s="1"/>
  <c r="E271" i="7" s="1"/>
  <c r="E272" i="7" s="1"/>
  <c r="E273" i="7" s="1"/>
  <c r="E274" i="7" s="1"/>
  <c r="E275" i="7" s="1"/>
  <c r="E276" i="7" s="1"/>
  <c r="E277" i="7" s="1"/>
  <c r="E278" i="7" s="1"/>
  <c r="E279" i="7" s="1"/>
  <c r="E280" i="7" s="1"/>
  <c r="E281" i="7" s="1"/>
  <c r="E282" i="7" s="1"/>
  <c r="E283" i="7" s="1"/>
  <c r="E284" i="7" s="1"/>
  <c r="E285" i="7" s="1"/>
  <c r="E286" i="7" s="1"/>
  <c r="E287" i="7" s="1"/>
  <c r="E288" i="7" s="1"/>
  <c r="E289" i="7" s="1"/>
  <c r="E290" i="7" s="1"/>
  <c r="E291" i="7" s="1"/>
  <c r="E292" i="7" s="1"/>
  <c r="E293" i="7" s="1"/>
  <c r="E294" i="7" s="1"/>
  <c r="E295" i="7" s="1"/>
  <c r="E296" i="7" s="1"/>
  <c r="E297" i="7" s="1"/>
  <c r="E298" i="7" s="1"/>
  <c r="E299" i="7" s="1"/>
  <c r="E300" i="7" s="1"/>
  <c r="E301" i="7" s="1"/>
  <c r="E302" i="7" s="1"/>
  <c r="E303" i="7" s="1"/>
  <c r="E304" i="7" s="1"/>
  <c r="E305" i="7" s="1"/>
  <c r="E306" i="7" s="1"/>
  <c r="E307" i="7" s="1"/>
  <c r="E308" i="7" s="1"/>
  <c r="E309" i="7" s="1"/>
  <c r="E310" i="7" s="1"/>
  <c r="E311" i="7" s="1"/>
  <c r="E312" i="7" s="1"/>
  <c r="E313" i="7" s="1"/>
  <c r="E314" i="7" s="1"/>
  <c r="E315" i="7" s="1"/>
  <c r="E316" i="7" s="1"/>
  <c r="E317" i="7" s="1"/>
  <c r="E318" i="7" s="1"/>
  <c r="E319" i="7" s="1"/>
  <c r="E320" i="7" s="1"/>
  <c r="E321" i="7" s="1"/>
  <c r="E322" i="7" s="1"/>
  <c r="E323" i="7" s="1"/>
  <c r="E324" i="7" s="1"/>
  <c r="E325" i="7" s="1"/>
  <c r="E326" i="7" s="1"/>
  <c r="E327" i="7" s="1"/>
  <c r="E328" i="7" s="1"/>
  <c r="E329" i="7" s="1"/>
  <c r="E330" i="7" s="1"/>
  <c r="E331" i="7" s="1"/>
  <c r="E332" i="7" s="1"/>
  <c r="E333" i="7" s="1"/>
  <c r="E334" i="7" s="1"/>
  <c r="E335" i="7" s="1"/>
  <c r="E336" i="7" s="1"/>
  <c r="E337" i="7" s="1"/>
  <c r="E338" i="7" s="1"/>
  <c r="E339" i="7" s="1"/>
  <c r="E340" i="7" s="1"/>
  <c r="E341" i="7" s="1"/>
  <c r="E342" i="7" s="1"/>
  <c r="E343" i="7" s="1"/>
  <c r="E344" i="7" s="1"/>
  <c r="E345" i="7" s="1"/>
  <c r="E346" i="7" s="1"/>
  <c r="E347" i="7" s="1"/>
  <c r="E348" i="7" s="1"/>
  <c r="E349" i="7" s="1"/>
  <c r="E350" i="7" s="1"/>
  <c r="E351" i="7" s="1"/>
  <c r="E352" i="7" s="1"/>
  <c r="E353" i="7" s="1"/>
  <c r="E354" i="7" s="1"/>
  <c r="E355" i="7" s="1"/>
  <c r="E356" i="7" s="1"/>
  <c r="E357" i="7" s="1"/>
  <c r="E358" i="7" s="1"/>
  <c r="E359" i="7" s="1"/>
  <c r="E360" i="7" s="1"/>
  <c r="E361" i="7" s="1"/>
  <c r="E362" i="7" s="1"/>
  <c r="E363" i="7" s="1"/>
  <c r="E364" i="7" s="1"/>
  <c r="E365" i="7" s="1"/>
  <c r="E366" i="7" s="1"/>
  <c r="E367" i="7" s="1"/>
  <c r="E368" i="7" s="1"/>
  <c r="E369" i="7" s="1"/>
  <c r="E370" i="7" s="1"/>
  <c r="E371" i="7" s="1"/>
  <c r="E372" i="7" s="1"/>
  <c r="E373" i="7" s="1"/>
  <c r="E374" i="7" s="1"/>
  <c r="E375" i="7" s="1"/>
  <c r="E376" i="7" s="1"/>
  <c r="E377" i="7" s="1"/>
  <c r="E378" i="7" s="1"/>
  <c r="E379" i="7" s="1"/>
  <c r="E380" i="7" s="1"/>
  <c r="E381" i="7" s="1"/>
  <c r="E382" i="7" s="1"/>
  <c r="E383" i="7" s="1"/>
  <c r="E384" i="7" s="1"/>
  <c r="E385" i="7" s="1"/>
  <c r="E386" i="7" s="1"/>
  <c r="E387" i="7" s="1"/>
  <c r="E388" i="7" s="1"/>
  <c r="E389" i="7" s="1"/>
  <c r="E390" i="7" s="1"/>
  <c r="E391" i="7" s="1"/>
  <c r="E392" i="7" s="1"/>
  <c r="E393" i="7" s="1"/>
  <c r="E394" i="7" s="1"/>
  <c r="E395" i="7" s="1"/>
  <c r="E396" i="7" s="1"/>
  <c r="E397" i="7" s="1"/>
  <c r="E398" i="7" s="1"/>
  <c r="E399" i="7" s="1"/>
  <c r="E400" i="7" s="1"/>
  <c r="E401" i="7" s="1"/>
  <c r="E402" i="7" s="1"/>
  <c r="E403" i="7" s="1"/>
  <c r="E404" i="7" s="1"/>
  <c r="E405" i="7" s="1"/>
  <c r="E406" i="7" s="1"/>
  <c r="E407" i="7" s="1"/>
  <c r="E408" i="7" s="1"/>
  <c r="E409" i="7" s="1"/>
  <c r="E410" i="7" s="1"/>
  <c r="E411" i="7" s="1"/>
  <c r="E412" i="7" s="1"/>
  <c r="E413" i="7" s="1"/>
  <c r="E414" i="7" s="1"/>
  <c r="E415" i="7" s="1"/>
  <c r="E416" i="7" s="1"/>
  <c r="E417" i="7" s="1"/>
  <c r="E418" i="7" s="1"/>
  <c r="E419" i="7" s="1"/>
  <c r="E420" i="7" s="1"/>
  <c r="E421" i="7" s="1"/>
  <c r="E422" i="7" s="1"/>
  <c r="E423" i="7" s="1"/>
  <c r="E424" i="7" s="1"/>
  <c r="E425" i="7" s="1"/>
  <c r="E426" i="7" s="1"/>
  <c r="E427" i="7" s="1"/>
  <c r="E428" i="7" s="1"/>
  <c r="E429" i="7" s="1"/>
  <c r="E430" i="7" s="1"/>
  <c r="E431" i="7" s="1"/>
  <c r="E432" i="7" s="1"/>
  <c r="E433" i="7" s="1"/>
  <c r="E434" i="7" s="1"/>
  <c r="E435" i="7" s="1"/>
  <c r="E436" i="7" s="1"/>
  <c r="E437" i="7" s="1"/>
  <c r="E438" i="7" s="1"/>
  <c r="E439" i="7" s="1"/>
  <c r="E440" i="7" s="1"/>
  <c r="E441" i="7" s="1"/>
  <c r="E442" i="7" s="1"/>
  <c r="E443" i="7" s="1"/>
  <c r="E444" i="7" s="1"/>
  <c r="E445" i="7" s="1"/>
  <c r="E446" i="7" s="1"/>
  <c r="E447" i="7" s="1"/>
  <c r="E448" i="7" s="1"/>
  <c r="E449" i="7" s="1"/>
  <c r="E450" i="7" s="1"/>
  <c r="E451" i="7" s="1"/>
  <c r="E452" i="7" s="1"/>
  <c r="E453" i="7" s="1"/>
  <c r="E454" i="7" s="1"/>
  <c r="E455" i="7" s="1"/>
  <c r="E456" i="7" s="1"/>
  <c r="E457" i="7" s="1"/>
  <c r="E458" i="7" s="1"/>
  <c r="E459" i="7" s="1"/>
  <c r="E460" i="7" s="1"/>
  <c r="E461" i="7" s="1"/>
  <c r="E462" i="7" s="1"/>
  <c r="E463" i="7" s="1"/>
  <c r="E464" i="7" s="1"/>
  <c r="E465" i="7" s="1"/>
  <c r="E466" i="7" s="1"/>
  <c r="E467" i="7" s="1"/>
  <c r="E468" i="7" s="1"/>
  <c r="E469" i="7" s="1"/>
  <c r="E470" i="7" s="1"/>
  <c r="E471" i="7" s="1"/>
  <c r="E472" i="7" s="1"/>
  <c r="E473" i="7" s="1"/>
  <c r="E474" i="7" s="1"/>
  <c r="E475" i="7" s="1"/>
  <c r="E476" i="7" s="1"/>
  <c r="E477" i="7" s="1"/>
  <c r="E478" i="7" s="1"/>
  <c r="E479" i="7" s="1"/>
  <c r="E480" i="7" s="1"/>
  <c r="E481" i="7" s="1"/>
  <c r="E482" i="7" s="1"/>
  <c r="E483" i="7" s="1"/>
  <c r="E484" i="7" s="1"/>
  <c r="E485" i="7" s="1"/>
  <c r="E486" i="7" s="1"/>
  <c r="E487" i="7" s="1"/>
  <c r="E488" i="7" s="1"/>
  <c r="E489" i="7" s="1"/>
  <c r="E490" i="7" s="1"/>
  <c r="E491" i="7" s="1"/>
  <c r="E492" i="7" s="1"/>
  <c r="E493" i="7" s="1"/>
  <c r="E494" i="7" s="1"/>
  <c r="E495" i="7" s="1"/>
  <c r="E496" i="7" s="1"/>
  <c r="E497" i="7" s="1"/>
  <c r="E498" i="7" s="1"/>
  <c r="E499" i="7" s="1"/>
  <c r="E500" i="7" s="1"/>
  <c r="E501" i="7" s="1"/>
  <c r="E502" i="7" s="1"/>
  <c r="E503" i="7" s="1"/>
  <c r="E504" i="7" s="1"/>
  <c r="E505" i="7" s="1"/>
  <c r="E506" i="7" s="1"/>
  <c r="E507" i="7" s="1"/>
  <c r="E508" i="7" s="1"/>
  <c r="E509" i="7" s="1"/>
  <c r="E510" i="7" s="1"/>
  <c r="E511" i="7" s="1"/>
  <c r="E512" i="7" s="1"/>
  <c r="E513" i="7" s="1"/>
  <c r="E514" i="7" s="1"/>
  <c r="E515" i="7" s="1"/>
  <c r="E516" i="7" s="1"/>
  <c r="E517" i="7" s="1"/>
  <c r="E518" i="7" s="1"/>
  <c r="E519" i="7" s="1"/>
  <c r="E520" i="7" s="1"/>
  <c r="E521" i="7" s="1"/>
  <c r="E522" i="7" s="1"/>
  <c r="E523" i="7" s="1"/>
  <c r="E524" i="7" s="1"/>
  <c r="E525" i="7" s="1"/>
  <c r="E526" i="7" s="1"/>
  <c r="E527" i="7" s="1"/>
  <c r="E528" i="7" s="1"/>
  <c r="E529" i="7" s="1"/>
  <c r="E530" i="7" s="1"/>
  <c r="E531" i="7" s="1"/>
  <c r="E532" i="7" s="1"/>
  <c r="E533" i="7" s="1"/>
  <c r="E534" i="7" s="1"/>
  <c r="E535" i="7" s="1"/>
  <c r="E536" i="7" s="1"/>
  <c r="E537" i="7" s="1"/>
  <c r="E538" i="7" s="1"/>
  <c r="E539" i="7" s="1"/>
  <c r="E540" i="7" s="1"/>
  <c r="E541" i="7" s="1"/>
  <c r="E542" i="7" s="1"/>
  <c r="E543" i="7" s="1"/>
  <c r="E544" i="7" s="1"/>
  <c r="E545" i="7" s="1"/>
  <c r="E546" i="7" s="1"/>
  <c r="E547" i="7" s="1"/>
  <c r="E548" i="7" s="1"/>
  <c r="E549" i="7" s="1"/>
  <c r="E550" i="7" s="1"/>
  <c r="E551" i="7" s="1"/>
  <c r="E552" i="7" s="1"/>
  <c r="E553" i="7" s="1"/>
  <c r="E554" i="7" s="1"/>
  <c r="E555" i="7" s="1"/>
  <c r="E556" i="7" s="1"/>
  <c r="E8" i="7"/>
  <c r="E9" i="7" s="1"/>
  <c r="E10" i="7" s="1"/>
  <c r="E11" i="7" s="1"/>
  <c r="E12" i="7" s="1"/>
  <c r="E13" i="7" s="1"/>
  <c r="E7" i="7"/>
  <c r="L6" i="7"/>
  <c r="M5" i="7"/>
  <c r="K5" i="7"/>
  <c r="J5" i="7"/>
  <c r="I5" i="7"/>
  <c r="H5" i="7"/>
  <c r="L4" i="7"/>
  <c r="G7" i="7" s="1"/>
  <c r="F1" i="7"/>
  <c r="H9" i="12" l="1"/>
  <c r="H29" i="12"/>
  <c r="H53" i="12"/>
  <c r="H72" i="12"/>
  <c r="H116" i="12"/>
  <c r="H136" i="12"/>
  <c r="H22" i="12"/>
  <c r="H38" i="12"/>
  <c r="H46" i="12"/>
  <c r="H92" i="12"/>
  <c r="H76" i="12"/>
  <c r="H140" i="12"/>
  <c r="H47" i="12"/>
  <c r="H55" i="12"/>
  <c r="H79" i="12"/>
  <c r="H95" i="12"/>
  <c r="H103" i="12"/>
  <c r="H21" i="12"/>
  <c r="H87" i="12"/>
  <c r="H31" i="12"/>
  <c r="H56" i="12"/>
  <c r="H100" i="12"/>
  <c r="H120" i="12"/>
  <c r="H8" i="12"/>
  <c r="H112" i="12"/>
  <c r="H11" i="12"/>
  <c r="H96" i="12"/>
  <c r="H23" i="12"/>
  <c r="H63" i="12"/>
  <c r="H12" i="12"/>
  <c r="H37" i="12"/>
  <c r="H60" i="12"/>
  <c r="H80" i="12"/>
  <c r="H124" i="12"/>
  <c r="H144" i="12"/>
  <c r="H17" i="12"/>
  <c r="H6" i="12"/>
  <c r="H13" i="12"/>
  <c r="H39" i="12"/>
  <c r="H84" i="12"/>
  <c r="H104" i="12"/>
  <c r="H52" i="12"/>
  <c r="H30" i="12"/>
  <c r="H71" i="12"/>
  <c r="H7" i="12"/>
  <c r="I7" i="12" s="1"/>
  <c r="H15" i="12"/>
  <c r="H45" i="12"/>
  <c r="H64" i="12"/>
  <c r="H108" i="12"/>
  <c r="H128" i="12"/>
  <c r="BC61" i="13"/>
  <c r="O58" i="13"/>
  <c r="N61" i="13"/>
  <c r="O66" i="13"/>
  <c r="Y57" i="13"/>
  <c r="Y59" i="13"/>
  <c r="X61" i="13"/>
  <c r="W64" i="13"/>
  <c r="W66" i="13"/>
  <c r="AG55" i="13"/>
  <c r="AH62" i="13"/>
  <c r="O61" i="13"/>
  <c r="P61" i="13"/>
  <c r="X57" i="13"/>
  <c r="W60" i="13"/>
  <c r="W62" i="13"/>
  <c r="AH55" i="13"/>
  <c r="AF58" i="13"/>
  <c r="AH60" i="13"/>
  <c r="AF63" i="13"/>
  <c r="O64" i="13"/>
  <c r="W56" i="13"/>
  <c r="W58" i="13"/>
  <c r="Y64" i="13"/>
  <c r="AG58" i="13"/>
  <c r="AF61" i="13"/>
  <c r="AG63" i="13"/>
  <c r="Y62" i="13"/>
  <c r="X64" i="13"/>
  <c r="AH58" i="13"/>
  <c r="AF66" i="13"/>
  <c r="P64" i="13"/>
  <c r="X60" i="13"/>
  <c r="AF60" i="13"/>
  <c r="AH57" i="13"/>
  <c r="AH61" i="13"/>
  <c r="AF64" i="13"/>
  <c r="AH65" i="13"/>
  <c r="AG56" i="13"/>
  <c r="AG60" i="13"/>
  <c r="AG64" i="13"/>
  <c r="AF55" i="13"/>
  <c r="AF59" i="13"/>
  <c r="N60" i="13"/>
  <c r="O60" i="13"/>
  <c r="N65" i="13"/>
  <c r="O63" i="13"/>
  <c r="N62" i="13"/>
  <c r="O65" i="13"/>
  <c r="H42" i="12"/>
  <c r="H61" i="12"/>
  <c r="H77" i="12"/>
  <c r="H90" i="12"/>
  <c r="H106" i="12"/>
  <c r="C14" i="12"/>
  <c r="C19" i="12"/>
  <c r="C25" i="12"/>
  <c r="C27" i="12"/>
  <c r="C33" i="12"/>
  <c r="C35" i="12"/>
  <c r="C41" i="12"/>
  <c r="C43" i="12"/>
  <c r="C49" i="12"/>
  <c r="C54" i="12"/>
  <c r="C62" i="12"/>
  <c r="C70" i="12"/>
  <c r="C78" i="12"/>
  <c r="C86" i="12"/>
  <c r="C94" i="12"/>
  <c r="C102" i="12"/>
  <c r="C110" i="12"/>
  <c r="C118" i="12"/>
  <c r="C126" i="12"/>
  <c r="C134" i="12"/>
  <c r="C142" i="12"/>
  <c r="H148" i="12"/>
  <c r="C154" i="12"/>
  <c r="H157" i="12"/>
  <c r="C167" i="12"/>
  <c r="H174" i="12"/>
  <c r="H10" i="12"/>
  <c r="H18" i="12"/>
  <c r="H66" i="12"/>
  <c r="H74" i="12"/>
  <c r="H114" i="12"/>
  <c r="C9" i="12"/>
  <c r="C39" i="12"/>
  <c r="C47" i="12"/>
  <c r="C11" i="12"/>
  <c r="H19" i="12"/>
  <c r="H27" i="12"/>
  <c r="H35" i="12"/>
  <c r="H43" i="12"/>
  <c r="H59" i="12"/>
  <c r="H67" i="12"/>
  <c r="H75" i="12"/>
  <c r="H83" i="12"/>
  <c r="H91" i="12"/>
  <c r="H99" i="12"/>
  <c r="H107" i="12"/>
  <c r="H115" i="12"/>
  <c r="H123" i="12"/>
  <c r="H131" i="12"/>
  <c r="H139" i="12"/>
  <c r="C145" i="12"/>
  <c r="H151" i="12"/>
  <c r="H34" i="12"/>
  <c r="H58" i="12"/>
  <c r="H98" i="12"/>
  <c r="H130" i="12"/>
  <c r="C23" i="12"/>
  <c r="C6" i="12"/>
  <c r="C8" i="12"/>
  <c r="H14" i="12"/>
  <c r="C16" i="12"/>
  <c r="H25" i="12"/>
  <c r="H33" i="12"/>
  <c r="H41" i="12"/>
  <c r="H49" i="12"/>
  <c r="C52" i="12"/>
  <c r="H54" i="12"/>
  <c r="H57" i="12"/>
  <c r="C60" i="12"/>
  <c r="H62" i="12"/>
  <c r="H65" i="12"/>
  <c r="C68" i="12"/>
  <c r="H70" i="12"/>
  <c r="H73" i="12"/>
  <c r="C76" i="12"/>
  <c r="H78" i="12"/>
  <c r="H81" i="12"/>
  <c r="C84" i="12"/>
  <c r="H86" i="12"/>
  <c r="H89" i="12"/>
  <c r="C92" i="12"/>
  <c r="H94" i="12"/>
  <c r="H97" i="12"/>
  <c r="C100" i="12"/>
  <c r="H102" i="12"/>
  <c r="C108" i="12"/>
  <c r="H110" i="12"/>
  <c r="C116" i="12"/>
  <c r="H118" i="12"/>
  <c r="C124" i="12"/>
  <c r="H126" i="12"/>
  <c r="C132" i="12"/>
  <c r="H134" i="12"/>
  <c r="C140" i="12"/>
  <c r="H142" i="12"/>
  <c r="C149" i="12"/>
  <c r="C161" i="12"/>
  <c r="H164" i="12"/>
  <c r="H93" i="12"/>
  <c r="H122" i="12"/>
  <c r="H138" i="12"/>
  <c r="H150" i="12"/>
  <c r="C31" i="12"/>
  <c r="H147" i="12"/>
  <c r="C170" i="12"/>
  <c r="C13" i="12"/>
  <c r="C24" i="12"/>
  <c r="C32" i="12"/>
  <c r="C40" i="12"/>
  <c r="C48" i="12"/>
  <c r="H149" i="12"/>
  <c r="H158" i="12"/>
  <c r="C168" i="12"/>
  <c r="H175" i="12"/>
  <c r="H69" i="12"/>
  <c r="H85" i="12"/>
  <c r="H101" i="12"/>
  <c r="H177" i="12"/>
  <c r="C17" i="12"/>
  <c r="C10" i="12"/>
  <c r="C18" i="12"/>
  <c r="C20" i="12"/>
  <c r="C26" i="12"/>
  <c r="C28" i="12"/>
  <c r="C34" i="12"/>
  <c r="C36" i="12"/>
  <c r="C42" i="12"/>
  <c r="C44" i="12"/>
  <c r="C50" i="12"/>
  <c r="C58" i="12"/>
  <c r="C66" i="12"/>
  <c r="C74" i="12"/>
  <c r="C82" i="12"/>
  <c r="C90" i="12"/>
  <c r="C98" i="12"/>
  <c r="C106" i="12"/>
  <c r="C114" i="12"/>
  <c r="C122" i="12"/>
  <c r="C130" i="12"/>
  <c r="H152" i="12"/>
  <c r="H155" i="12"/>
  <c r="H168" i="12"/>
  <c r="H172" i="12"/>
  <c r="H167" i="12"/>
  <c r="H163" i="12"/>
  <c r="H154" i="12"/>
  <c r="H146" i="12"/>
  <c r="H162" i="12"/>
  <c r="H166" i="12"/>
  <c r="H156" i="12"/>
  <c r="H26" i="12"/>
  <c r="H50" i="12"/>
  <c r="H82" i="12"/>
  <c r="H173" i="12"/>
  <c r="C171" i="12"/>
  <c r="C163" i="12"/>
  <c r="C155" i="12"/>
  <c r="C174" i="12"/>
  <c r="C172" i="12"/>
  <c r="C164" i="12"/>
  <c r="C157" i="12"/>
  <c r="C147" i="12"/>
  <c r="C139" i="12"/>
  <c r="C131" i="12"/>
  <c r="C123" i="12"/>
  <c r="C115" i="12"/>
  <c r="C107" i="12"/>
  <c r="C99" i="12"/>
  <c r="C91" i="12"/>
  <c r="C83" i="12"/>
  <c r="C75" i="12"/>
  <c r="C67" i="12"/>
  <c r="C59" i="12"/>
  <c r="C51" i="12"/>
  <c r="C173" i="12"/>
  <c r="C158" i="12"/>
  <c r="C148" i="12"/>
  <c r="C175" i="12"/>
  <c r="C165" i="12"/>
  <c r="C156" i="12"/>
  <c r="C151" i="12"/>
  <c r="C143" i="12"/>
  <c r="C135" i="12"/>
  <c r="C127" i="12"/>
  <c r="C119" i="12"/>
  <c r="C111" i="12"/>
  <c r="C103" i="12"/>
  <c r="C95" i="12"/>
  <c r="C87" i="12"/>
  <c r="C79" i="12"/>
  <c r="C71" i="12"/>
  <c r="C63" i="12"/>
  <c r="C55" i="12"/>
  <c r="C177" i="12"/>
  <c r="C153" i="12"/>
  <c r="C146" i="12"/>
  <c r="C45" i="12"/>
  <c r="C37" i="12"/>
  <c r="C29" i="12"/>
  <c r="C21" i="12"/>
  <c r="C162" i="12"/>
  <c r="C176" i="12"/>
  <c r="C159" i="12"/>
  <c r="C152" i="12"/>
  <c r="C150" i="12"/>
  <c r="C141" i="12"/>
  <c r="C137" i="12"/>
  <c r="C133" i="12"/>
  <c r="C129" i="12"/>
  <c r="C125" i="12"/>
  <c r="C121" i="12"/>
  <c r="C117" i="12"/>
  <c r="C113" i="12"/>
  <c r="C109" i="12"/>
  <c r="C105" i="12"/>
  <c r="C101" i="12"/>
  <c r="C97" i="12"/>
  <c r="C93" i="12"/>
  <c r="C89" i="12"/>
  <c r="C85" i="12"/>
  <c r="C81" i="12"/>
  <c r="C77" i="12"/>
  <c r="C73" i="12"/>
  <c r="C69" i="12"/>
  <c r="C65" i="12"/>
  <c r="C61" i="12"/>
  <c r="C57" i="12"/>
  <c r="C53" i="12"/>
  <c r="C46" i="12"/>
  <c r="C38" i="12"/>
  <c r="C30" i="12"/>
  <c r="C22" i="12"/>
  <c r="C7" i="12"/>
  <c r="C15" i="12"/>
  <c r="H20" i="12"/>
  <c r="H24" i="12"/>
  <c r="H28" i="12"/>
  <c r="H32" i="12"/>
  <c r="H36" i="12"/>
  <c r="H40" i="12"/>
  <c r="H44" i="12"/>
  <c r="H48" i="12"/>
  <c r="H111" i="12"/>
  <c r="H119" i="12"/>
  <c r="H127" i="12"/>
  <c r="H135" i="12"/>
  <c r="H143" i="12"/>
  <c r="H153" i="12"/>
  <c r="C169" i="12"/>
  <c r="H145" i="12"/>
  <c r="H169" i="12"/>
  <c r="H105" i="12"/>
  <c r="H109" i="12"/>
  <c r="H113" i="12"/>
  <c r="H117" i="12"/>
  <c r="H121" i="12"/>
  <c r="H125" i="12"/>
  <c r="H129" i="12"/>
  <c r="H133" i="12"/>
  <c r="H137" i="12"/>
  <c r="H141" i="12"/>
  <c r="H159" i="12"/>
  <c r="H160" i="12"/>
  <c r="H170" i="12"/>
  <c r="H161" i="12"/>
  <c r="H176" i="12"/>
  <c r="G8" i="7"/>
  <c r="H7" i="7"/>
  <c r="H8" i="7" s="1"/>
  <c r="H9" i="7" s="1"/>
  <c r="H10" i="7" s="1"/>
  <c r="H11" i="7" s="1"/>
  <c r="H12" i="7" s="1"/>
  <c r="H13" i="7" s="1"/>
  <c r="H14" i="7" s="1"/>
  <c r="H15" i="7" s="1"/>
  <c r="H16" i="7" s="1"/>
  <c r="H17" i="7" s="1"/>
  <c r="H18" i="7" s="1"/>
  <c r="H19" i="7" s="1"/>
  <c r="H20" i="7" s="1"/>
  <c r="H21" i="7" s="1"/>
  <c r="H22" i="7" s="1"/>
  <c r="H23" i="7" s="1"/>
  <c r="H24" i="7" s="1"/>
  <c r="H25" i="7" s="1"/>
  <c r="H26" i="7" s="1"/>
  <c r="H27" i="7" s="1"/>
  <c r="H28" i="7" s="1"/>
  <c r="H29" i="7" s="1"/>
  <c r="H30" i="7" s="1"/>
  <c r="H31" i="7" s="1"/>
  <c r="H32" i="7" s="1"/>
  <c r="H33" i="7" s="1"/>
  <c r="H34" i="7" s="1"/>
  <c r="H35" i="7" s="1"/>
  <c r="H36" i="7" s="1"/>
  <c r="H37" i="7" s="1"/>
  <c r="H38" i="7" s="1"/>
  <c r="H39" i="7" s="1"/>
  <c r="H40" i="7" s="1"/>
  <c r="H41" i="7" s="1"/>
  <c r="H42" i="7" s="1"/>
  <c r="H43" i="7" s="1"/>
  <c r="H44" i="7" s="1"/>
  <c r="H45" i="7" s="1"/>
  <c r="H46" i="7" s="1"/>
  <c r="H47" i="7" s="1"/>
  <c r="H48" i="7" s="1"/>
  <c r="H49" i="7" s="1"/>
  <c r="H50" i="7" s="1"/>
  <c r="H51" i="7" s="1"/>
  <c r="H52" i="7" s="1"/>
  <c r="H53" i="7" s="1"/>
  <c r="H54" i="7" s="1"/>
  <c r="H55" i="7" s="1"/>
  <c r="H56" i="7" s="1"/>
  <c r="H57" i="7" s="1"/>
  <c r="H58" i="7" s="1"/>
  <c r="H59" i="7" s="1"/>
  <c r="H60" i="7" s="1"/>
  <c r="H61" i="7" s="1"/>
  <c r="H62" i="7" s="1"/>
  <c r="H63" i="7" s="1"/>
  <c r="H64" i="7" s="1"/>
  <c r="H65" i="7" s="1"/>
  <c r="H66" i="7" s="1"/>
  <c r="H67" i="7" s="1"/>
  <c r="H68" i="7" s="1"/>
  <c r="H69" i="7" s="1"/>
  <c r="H70" i="7" s="1"/>
  <c r="H71" i="7" s="1"/>
  <c r="H72" i="7" s="1"/>
  <c r="H73" i="7" s="1"/>
  <c r="H74" i="7" s="1"/>
  <c r="H75" i="7" s="1"/>
  <c r="H76" i="7" s="1"/>
  <c r="H77" i="7" s="1"/>
  <c r="H78" i="7" s="1"/>
  <c r="H79" i="7" s="1"/>
  <c r="H80" i="7" s="1"/>
  <c r="H81" i="7" s="1"/>
  <c r="H82" i="7" s="1"/>
  <c r="H83" i="7" s="1"/>
  <c r="H84" i="7" s="1"/>
  <c r="H85" i="7" s="1"/>
  <c r="H86" i="7" s="1"/>
  <c r="H87" i="7" s="1"/>
  <c r="H88" i="7" s="1"/>
  <c r="H89" i="7" s="1"/>
  <c r="H90" i="7" s="1"/>
  <c r="H91" i="7" s="1"/>
  <c r="H92" i="7" s="1"/>
  <c r="H93" i="7" s="1"/>
  <c r="H94" i="7" s="1"/>
  <c r="H95" i="7" s="1"/>
  <c r="H96" i="7" s="1"/>
  <c r="H97" i="7" s="1"/>
  <c r="H98" i="7" s="1"/>
  <c r="H99" i="7" s="1"/>
  <c r="H100" i="7" s="1"/>
  <c r="H101" i="7" s="1"/>
  <c r="H102" i="7" s="1"/>
  <c r="H103" i="7" s="1"/>
  <c r="H104" i="7" s="1"/>
  <c r="H105" i="7" s="1"/>
  <c r="H106" i="7" s="1"/>
  <c r="H107" i="7" s="1"/>
  <c r="H108" i="7" s="1"/>
  <c r="H109" i="7" s="1"/>
  <c r="H110" i="7" s="1"/>
  <c r="H111" i="7" s="1"/>
  <c r="H112" i="7" s="1"/>
  <c r="H113" i="7" s="1"/>
  <c r="H114" i="7" s="1"/>
  <c r="H115" i="7" s="1"/>
  <c r="H116" i="7" s="1"/>
  <c r="H117" i="7" s="1"/>
  <c r="H118" i="7" s="1"/>
  <c r="H119" i="7" s="1"/>
  <c r="H120" i="7" s="1"/>
  <c r="H121" i="7" s="1"/>
  <c r="H122" i="7" s="1"/>
  <c r="H123" i="7" s="1"/>
  <c r="H124" i="7" s="1"/>
  <c r="H125" i="7" s="1"/>
  <c r="H126" i="7" s="1"/>
  <c r="H127" i="7" s="1"/>
  <c r="H128" i="7" s="1"/>
  <c r="H129" i="7" s="1"/>
  <c r="H130" i="7" s="1"/>
  <c r="H131" i="7" s="1"/>
  <c r="H132" i="7" s="1"/>
  <c r="H133" i="7" s="1"/>
  <c r="H134" i="7" s="1"/>
  <c r="H135" i="7" s="1"/>
  <c r="H136" i="7" s="1"/>
  <c r="H137" i="7" s="1"/>
  <c r="H138" i="7" s="1"/>
  <c r="H139" i="7" s="1"/>
  <c r="H140" i="7" s="1"/>
  <c r="H141" i="7" s="1"/>
  <c r="H142" i="7" s="1"/>
  <c r="H143" i="7" s="1"/>
  <c r="H144" i="7" s="1"/>
  <c r="H145" i="7" s="1"/>
  <c r="H146" i="7" s="1"/>
  <c r="H147" i="7" s="1"/>
  <c r="H148" i="7" s="1"/>
  <c r="H149" i="7" s="1"/>
  <c r="H150" i="7" s="1"/>
  <c r="H151" i="7" s="1"/>
  <c r="H152" i="7" s="1"/>
  <c r="H153" i="7" s="1"/>
  <c r="H154" i="7" s="1"/>
  <c r="H155" i="7" s="1"/>
  <c r="H156" i="7" s="1"/>
  <c r="H157" i="7" s="1"/>
  <c r="H158" i="7" s="1"/>
  <c r="H159" i="7" s="1"/>
  <c r="H160" i="7" s="1"/>
  <c r="H161" i="7" s="1"/>
  <c r="H162" i="7" s="1"/>
  <c r="H163" i="7" s="1"/>
  <c r="H164" i="7" s="1"/>
  <c r="H165" i="7" s="1"/>
  <c r="H166" i="7" s="1"/>
  <c r="H167" i="7" s="1"/>
  <c r="H168" i="7" s="1"/>
  <c r="H169" i="7" s="1"/>
  <c r="H170" i="7" s="1"/>
  <c r="H171" i="7" s="1"/>
  <c r="H172" i="7" s="1"/>
  <c r="H173" i="7" s="1"/>
  <c r="H174" i="7" s="1"/>
  <c r="H175" i="7" s="1"/>
  <c r="H176" i="7" s="1"/>
  <c r="H177" i="7" s="1"/>
  <c r="H178" i="7" s="1"/>
  <c r="H179" i="7" s="1"/>
  <c r="H180" i="7" s="1"/>
  <c r="H181" i="7" s="1"/>
  <c r="H182" i="7" s="1"/>
  <c r="H183" i="7" s="1"/>
  <c r="H184" i="7" s="1"/>
  <c r="H185" i="7" s="1"/>
  <c r="H186" i="7" s="1"/>
  <c r="H187" i="7" s="1"/>
  <c r="H188" i="7" s="1"/>
  <c r="H189" i="7" s="1"/>
  <c r="H190" i="7" s="1"/>
  <c r="H191" i="7" s="1"/>
  <c r="H192" i="7" s="1"/>
  <c r="H193" i="7" s="1"/>
  <c r="H194" i="7" s="1"/>
  <c r="H195" i="7" s="1"/>
  <c r="H196" i="7" s="1"/>
  <c r="H197" i="7" s="1"/>
  <c r="H198" i="7" s="1"/>
  <c r="H199" i="7" s="1"/>
  <c r="H200" i="7" s="1"/>
  <c r="H201" i="7" s="1"/>
  <c r="H202" i="7" s="1"/>
  <c r="H203" i="7" s="1"/>
  <c r="H204" i="7" s="1"/>
  <c r="H205" i="7" s="1"/>
  <c r="H206" i="7" s="1"/>
  <c r="H207" i="7" s="1"/>
  <c r="H208" i="7" s="1"/>
  <c r="H209" i="7" s="1"/>
  <c r="H210" i="7" s="1"/>
  <c r="H211" i="7" s="1"/>
  <c r="H212" i="7" s="1"/>
  <c r="H213" i="7" s="1"/>
  <c r="H214" i="7" s="1"/>
  <c r="H215" i="7" s="1"/>
  <c r="H216" i="7" s="1"/>
  <c r="H217" i="7" s="1"/>
  <c r="H218" i="7" s="1"/>
  <c r="H219" i="7" s="1"/>
  <c r="H220" i="7" s="1"/>
  <c r="H221" i="7" s="1"/>
  <c r="H222" i="7" s="1"/>
  <c r="H223" i="7" s="1"/>
  <c r="H224" i="7" s="1"/>
  <c r="H225" i="7" s="1"/>
  <c r="H226" i="7" s="1"/>
  <c r="H227" i="7" s="1"/>
  <c r="H228" i="7" s="1"/>
  <c r="H229" i="7" s="1"/>
  <c r="H230" i="7" s="1"/>
  <c r="H231" i="7" s="1"/>
  <c r="H232" i="7" s="1"/>
  <c r="H233" i="7" s="1"/>
  <c r="H234" i="7" s="1"/>
  <c r="H235" i="7" s="1"/>
  <c r="H236" i="7" s="1"/>
  <c r="H237" i="7" s="1"/>
  <c r="H238" i="7" s="1"/>
  <c r="H239" i="7" s="1"/>
  <c r="H240" i="7" s="1"/>
  <c r="H241" i="7" s="1"/>
  <c r="H242" i="7" s="1"/>
  <c r="H243" i="7" s="1"/>
  <c r="H244" i="7" s="1"/>
  <c r="H245" i="7" s="1"/>
  <c r="H246" i="7" s="1"/>
  <c r="H247" i="7" s="1"/>
  <c r="H248" i="7" s="1"/>
  <c r="H249" i="7" s="1"/>
  <c r="H250" i="7" s="1"/>
  <c r="H251" i="7" s="1"/>
  <c r="H252" i="7" s="1"/>
  <c r="H253" i="7" s="1"/>
  <c r="H254" i="7" s="1"/>
  <c r="H255" i="7" s="1"/>
  <c r="H256" i="7" s="1"/>
  <c r="H257" i="7" s="1"/>
  <c r="H258" i="7" s="1"/>
  <c r="H259" i="7" s="1"/>
  <c r="H260" i="7" s="1"/>
  <c r="H261" i="7" s="1"/>
  <c r="H262" i="7" s="1"/>
  <c r="H263" i="7" s="1"/>
  <c r="H264" i="7" s="1"/>
  <c r="H265" i="7" s="1"/>
  <c r="H266" i="7" s="1"/>
  <c r="H267" i="7" s="1"/>
  <c r="H268" i="7" s="1"/>
  <c r="H269" i="7" s="1"/>
  <c r="H270" i="7" s="1"/>
  <c r="H271" i="7" s="1"/>
  <c r="H272" i="7" s="1"/>
  <c r="H273" i="7" s="1"/>
  <c r="H274" i="7" s="1"/>
  <c r="H275" i="7" s="1"/>
  <c r="H276" i="7" s="1"/>
  <c r="H277" i="7" s="1"/>
  <c r="I7" i="7"/>
  <c r="I8" i="7" s="1"/>
  <c r="I9" i="7" s="1"/>
  <c r="I10" i="7" s="1"/>
  <c r="I11" i="7" s="1"/>
  <c r="I12" i="7" s="1"/>
  <c r="I13" i="7" s="1"/>
  <c r="I14" i="7" s="1"/>
  <c r="I15" i="7" s="1"/>
  <c r="I16" i="7" s="1"/>
  <c r="I17" i="7" s="1"/>
  <c r="I18" i="7" s="1"/>
  <c r="I19" i="7" s="1"/>
  <c r="I20" i="7" s="1"/>
  <c r="I21" i="7" s="1"/>
  <c r="I22" i="7" s="1"/>
  <c r="I23" i="7" s="1"/>
  <c r="I24" i="7" s="1"/>
  <c r="I25" i="7" s="1"/>
  <c r="I26" i="7" s="1"/>
  <c r="I27" i="7" s="1"/>
  <c r="I28" i="7" s="1"/>
  <c r="I29" i="7" s="1"/>
  <c r="I30" i="7" s="1"/>
  <c r="I31" i="7" s="1"/>
  <c r="I32" i="7" s="1"/>
  <c r="I33" i="7" s="1"/>
  <c r="I34" i="7" s="1"/>
  <c r="I35" i="7" s="1"/>
  <c r="I36" i="7" s="1"/>
  <c r="I37" i="7" s="1"/>
  <c r="I38" i="7" s="1"/>
  <c r="I39" i="7" s="1"/>
  <c r="I40" i="7" s="1"/>
  <c r="I41" i="7" s="1"/>
  <c r="I42" i="7" s="1"/>
  <c r="I43" i="7" s="1"/>
  <c r="I44" i="7" s="1"/>
  <c r="I45" i="7" s="1"/>
  <c r="I46" i="7" s="1"/>
  <c r="I47" i="7" s="1"/>
  <c r="I48" i="7" s="1"/>
  <c r="I49" i="7" s="1"/>
  <c r="I50" i="7" s="1"/>
  <c r="I51" i="7" s="1"/>
  <c r="I52" i="7" s="1"/>
  <c r="I53" i="7" s="1"/>
  <c r="I54" i="7" s="1"/>
  <c r="I55" i="7" s="1"/>
  <c r="I56" i="7" s="1"/>
  <c r="I57" i="7" s="1"/>
  <c r="I58" i="7" s="1"/>
  <c r="I59" i="7" s="1"/>
  <c r="I60" i="7" s="1"/>
  <c r="I61" i="7" s="1"/>
  <c r="I62" i="7" s="1"/>
  <c r="I63" i="7" s="1"/>
  <c r="I64" i="7" s="1"/>
  <c r="I65" i="7" s="1"/>
  <c r="I66" i="7" s="1"/>
  <c r="I67" i="7" s="1"/>
  <c r="I68" i="7" s="1"/>
  <c r="I69" i="7" s="1"/>
  <c r="I70" i="7" s="1"/>
  <c r="I71" i="7" s="1"/>
  <c r="I72" i="7" s="1"/>
  <c r="I73" i="7" s="1"/>
  <c r="I74" i="7" s="1"/>
  <c r="I75" i="7" s="1"/>
  <c r="I76" i="7" s="1"/>
  <c r="I77" i="7" s="1"/>
  <c r="I78" i="7" s="1"/>
  <c r="I79" i="7" s="1"/>
  <c r="I80" i="7" s="1"/>
  <c r="I81" i="7" s="1"/>
  <c r="I82" i="7" s="1"/>
  <c r="I83" i="7" s="1"/>
  <c r="I84" i="7" s="1"/>
  <c r="I85" i="7" s="1"/>
  <c r="I86" i="7" s="1"/>
  <c r="I87" i="7" s="1"/>
  <c r="I88" i="7" s="1"/>
  <c r="I89" i="7" s="1"/>
  <c r="I90" i="7" s="1"/>
  <c r="I91" i="7" s="1"/>
  <c r="I92" i="7" s="1"/>
  <c r="I93" i="7" s="1"/>
  <c r="I94" i="7" s="1"/>
  <c r="I95" i="7" s="1"/>
  <c r="I96" i="7" s="1"/>
  <c r="I97" i="7" s="1"/>
  <c r="I98" i="7" s="1"/>
  <c r="I99" i="7" s="1"/>
  <c r="I100" i="7" s="1"/>
  <c r="I101" i="7" s="1"/>
  <c r="I102" i="7" s="1"/>
  <c r="I103" i="7" s="1"/>
  <c r="I104" i="7" s="1"/>
  <c r="I105" i="7" s="1"/>
  <c r="I106" i="7" s="1"/>
  <c r="I107" i="7" s="1"/>
  <c r="I108" i="7" s="1"/>
  <c r="I109" i="7" s="1"/>
  <c r="I110" i="7" s="1"/>
  <c r="I111" i="7" s="1"/>
  <c r="I112" i="7" s="1"/>
  <c r="I113" i="7" s="1"/>
  <c r="I114" i="7" s="1"/>
  <c r="I115" i="7" s="1"/>
  <c r="I116" i="7" s="1"/>
  <c r="I117" i="7" s="1"/>
  <c r="I118" i="7" s="1"/>
  <c r="I119" i="7" s="1"/>
  <c r="I120" i="7" s="1"/>
  <c r="I121" i="7" s="1"/>
  <c r="I122" i="7" s="1"/>
  <c r="I123" i="7" s="1"/>
  <c r="I124" i="7" s="1"/>
  <c r="I125" i="7" s="1"/>
  <c r="I126" i="7" s="1"/>
  <c r="I127" i="7" s="1"/>
  <c r="I128" i="7" s="1"/>
  <c r="I129" i="7" s="1"/>
  <c r="I130" i="7" s="1"/>
  <c r="I131" i="7" s="1"/>
  <c r="I132" i="7" s="1"/>
  <c r="I133" i="7" s="1"/>
  <c r="I134" i="7" s="1"/>
  <c r="I135" i="7" s="1"/>
  <c r="I136" i="7" s="1"/>
  <c r="I137" i="7" s="1"/>
  <c r="I138" i="7" s="1"/>
  <c r="I139" i="7" s="1"/>
  <c r="I140" i="7" s="1"/>
  <c r="I141" i="7" s="1"/>
  <c r="I142" i="7" s="1"/>
  <c r="I143" i="7" s="1"/>
  <c r="I144" i="7" s="1"/>
  <c r="I145" i="7" s="1"/>
  <c r="I146" i="7" s="1"/>
  <c r="I147" i="7" s="1"/>
  <c r="I148" i="7" s="1"/>
  <c r="I149" i="7" s="1"/>
  <c r="I150" i="7" s="1"/>
  <c r="I151" i="7" s="1"/>
  <c r="I152" i="7" s="1"/>
  <c r="I153" i="7" s="1"/>
  <c r="I154" i="7" s="1"/>
  <c r="I155" i="7" s="1"/>
  <c r="I156" i="7" s="1"/>
  <c r="I157" i="7" s="1"/>
  <c r="I158" i="7" s="1"/>
  <c r="I159" i="7" s="1"/>
  <c r="I160" i="7" s="1"/>
  <c r="I161" i="7" s="1"/>
  <c r="I162" i="7" s="1"/>
  <c r="I163" i="7" s="1"/>
  <c r="I164" i="7" s="1"/>
  <c r="I165" i="7" s="1"/>
  <c r="I166" i="7" s="1"/>
  <c r="I167" i="7" s="1"/>
  <c r="I168" i="7" s="1"/>
  <c r="I169" i="7" s="1"/>
  <c r="I170" i="7" s="1"/>
  <c r="I171" i="7" s="1"/>
  <c r="I172" i="7" s="1"/>
  <c r="I173" i="7" s="1"/>
  <c r="I174" i="7" s="1"/>
  <c r="I175" i="7" s="1"/>
  <c r="I176" i="7" s="1"/>
  <c r="I177" i="7" s="1"/>
  <c r="I178" i="7" s="1"/>
  <c r="I179" i="7" s="1"/>
  <c r="I180" i="7" s="1"/>
  <c r="I181" i="7" s="1"/>
  <c r="I182" i="7" s="1"/>
  <c r="I183" i="7" s="1"/>
  <c r="I184" i="7" s="1"/>
  <c r="I185" i="7" s="1"/>
  <c r="I186" i="7" s="1"/>
  <c r="I187" i="7" s="1"/>
  <c r="I188" i="7" s="1"/>
  <c r="I189" i="7" s="1"/>
  <c r="I190" i="7" s="1"/>
  <c r="I191" i="7" s="1"/>
  <c r="I192" i="7" s="1"/>
  <c r="I193" i="7" s="1"/>
  <c r="I194" i="7" s="1"/>
  <c r="I195" i="7" s="1"/>
  <c r="I196" i="7" s="1"/>
  <c r="I197" i="7" s="1"/>
  <c r="I198" i="7" s="1"/>
  <c r="I199" i="7" s="1"/>
  <c r="I200" i="7" s="1"/>
  <c r="I201" i="7" s="1"/>
  <c r="I202" i="7" s="1"/>
  <c r="I203" i="7" s="1"/>
  <c r="I204" i="7" s="1"/>
  <c r="I205" i="7" s="1"/>
  <c r="I206" i="7" s="1"/>
  <c r="I207" i="7" s="1"/>
  <c r="I208" i="7" s="1"/>
  <c r="I209" i="7" s="1"/>
  <c r="I210" i="7" s="1"/>
  <c r="I211" i="7" s="1"/>
  <c r="I212" i="7" s="1"/>
  <c r="I213" i="7" s="1"/>
  <c r="I214" i="7" s="1"/>
  <c r="I215" i="7" s="1"/>
  <c r="I216" i="7" s="1"/>
  <c r="I217" i="7" s="1"/>
  <c r="I218" i="7" s="1"/>
  <c r="I219" i="7" s="1"/>
  <c r="I220" i="7" s="1"/>
  <c r="I221" i="7" s="1"/>
  <c r="I222" i="7" s="1"/>
  <c r="I223" i="7" s="1"/>
  <c r="I224" i="7" s="1"/>
  <c r="I225" i="7" s="1"/>
  <c r="I226" i="7" s="1"/>
  <c r="I227" i="7" s="1"/>
  <c r="I228" i="7" s="1"/>
  <c r="I229" i="7" s="1"/>
  <c r="I230" i="7" s="1"/>
  <c r="I231" i="7" s="1"/>
  <c r="I232" i="7" s="1"/>
  <c r="I233" i="7" s="1"/>
  <c r="I234" i="7" s="1"/>
  <c r="I235" i="7" s="1"/>
  <c r="I236" i="7" s="1"/>
  <c r="I237" i="7" s="1"/>
  <c r="I238" i="7" s="1"/>
  <c r="I239" i="7" s="1"/>
  <c r="I240" i="7" s="1"/>
  <c r="I241" i="7" s="1"/>
  <c r="I242" i="7" s="1"/>
  <c r="I243" i="7" s="1"/>
  <c r="I244" i="7" s="1"/>
  <c r="I245" i="7" s="1"/>
  <c r="I246" i="7" s="1"/>
  <c r="I247" i="7" s="1"/>
  <c r="I248" i="7" s="1"/>
  <c r="I249" i="7" s="1"/>
  <c r="I250" i="7" s="1"/>
  <c r="I251" i="7" s="1"/>
  <c r="I252" i="7" s="1"/>
  <c r="I253" i="7" s="1"/>
  <c r="I254" i="7" s="1"/>
  <c r="I255" i="7" s="1"/>
  <c r="I256" i="7" s="1"/>
  <c r="I257" i="7" s="1"/>
  <c r="I258" i="7" s="1"/>
  <c r="I259" i="7" s="1"/>
  <c r="I260" i="7" s="1"/>
  <c r="I261" i="7" s="1"/>
  <c r="I262" i="7" s="1"/>
  <c r="I263" i="7" s="1"/>
  <c r="I264" i="7" s="1"/>
  <c r="I265" i="7" s="1"/>
  <c r="I266" i="7" s="1"/>
  <c r="I267" i="7" s="1"/>
  <c r="I268" i="7" s="1"/>
  <c r="I269" i="7" s="1"/>
  <c r="I270" i="7" s="1"/>
  <c r="I271" i="7" s="1"/>
  <c r="I272" i="7" s="1"/>
  <c r="I273" i="7" s="1"/>
  <c r="I274" i="7" s="1"/>
  <c r="I275" i="7" s="1"/>
  <c r="I276" i="7" s="1"/>
  <c r="I277" i="7" s="1"/>
  <c r="J7" i="7"/>
  <c r="J8" i="7" s="1"/>
  <c r="J9" i="7" s="1"/>
  <c r="J10" i="7" s="1"/>
  <c r="J11" i="7" s="1"/>
  <c r="J12" i="7" s="1"/>
  <c r="J13" i="7" s="1"/>
  <c r="J14" i="7" s="1"/>
  <c r="J15" i="7" s="1"/>
  <c r="J16" i="7" s="1"/>
  <c r="J17" i="7" s="1"/>
  <c r="J18" i="7" s="1"/>
  <c r="J19" i="7" s="1"/>
  <c r="J20" i="7" s="1"/>
  <c r="J21" i="7" s="1"/>
  <c r="J22" i="7" s="1"/>
  <c r="J23" i="7" s="1"/>
  <c r="J24" i="7" s="1"/>
  <c r="J25" i="7" s="1"/>
  <c r="J26" i="7" s="1"/>
  <c r="J27" i="7" s="1"/>
  <c r="J28" i="7" s="1"/>
  <c r="J29" i="7" s="1"/>
  <c r="J30" i="7" s="1"/>
  <c r="J31" i="7" s="1"/>
  <c r="J32" i="7" s="1"/>
  <c r="J33" i="7" s="1"/>
  <c r="J34" i="7" s="1"/>
  <c r="J35" i="7" s="1"/>
  <c r="J36" i="7" s="1"/>
  <c r="J37" i="7" s="1"/>
  <c r="J38" i="7" s="1"/>
  <c r="J39" i="7" s="1"/>
  <c r="J40" i="7" s="1"/>
  <c r="J41" i="7" s="1"/>
  <c r="J42" i="7" s="1"/>
  <c r="J43" i="7" s="1"/>
  <c r="J44" i="7" s="1"/>
  <c r="J45" i="7" s="1"/>
  <c r="J46" i="7" s="1"/>
  <c r="J47" i="7" s="1"/>
  <c r="J48" i="7" s="1"/>
  <c r="J49" i="7" s="1"/>
  <c r="J50" i="7" s="1"/>
  <c r="J51" i="7" s="1"/>
  <c r="J52" i="7" s="1"/>
  <c r="J53" i="7" s="1"/>
  <c r="J54" i="7" s="1"/>
  <c r="J55" i="7" s="1"/>
  <c r="J56" i="7" s="1"/>
  <c r="J57" i="7" s="1"/>
  <c r="J58" i="7" s="1"/>
  <c r="J59" i="7" s="1"/>
  <c r="J60" i="7" s="1"/>
  <c r="J61" i="7" s="1"/>
  <c r="J62" i="7" s="1"/>
  <c r="J63" i="7" s="1"/>
  <c r="J64" i="7" s="1"/>
  <c r="J65" i="7" s="1"/>
  <c r="J66" i="7" s="1"/>
  <c r="J67" i="7" s="1"/>
  <c r="J68" i="7" s="1"/>
  <c r="J69" i="7" s="1"/>
  <c r="J70" i="7" s="1"/>
  <c r="J71" i="7" s="1"/>
  <c r="J72" i="7" s="1"/>
  <c r="J73" i="7" s="1"/>
  <c r="J74" i="7" s="1"/>
  <c r="J75" i="7" s="1"/>
  <c r="J76" i="7" s="1"/>
  <c r="J77" i="7" s="1"/>
  <c r="J78" i="7" s="1"/>
  <c r="J79" i="7" s="1"/>
  <c r="J80" i="7" s="1"/>
  <c r="J81" i="7" s="1"/>
  <c r="J82" i="7" s="1"/>
  <c r="J83" i="7" s="1"/>
  <c r="J84" i="7" s="1"/>
  <c r="J85" i="7" s="1"/>
  <c r="J86" i="7" s="1"/>
  <c r="J87" i="7" s="1"/>
  <c r="J88" i="7" s="1"/>
  <c r="J89" i="7" s="1"/>
  <c r="J90" i="7" s="1"/>
  <c r="J91" i="7" s="1"/>
  <c r="J92" i="7" s="1"/>
  <c r="J93" i="7" s="1"/>
  <c r="J94" i="7" s="1"/>
  <c r="J95" i="7" s="1"/>
  <c r="J96" i="7" s="1"/>
  <c r="J97" i="7" s="1"/>
  <c r="J98" i="7" s="1"/>
  <c r="J99" i="7" s="1"/>
  <c r="J100" i="7" s="1"/>
  <c r="J101" i="7" s="1"/>
  <c r="J102" i="7" s="1"/>
  <c r="J103" i="7" s="1"/>
  <c r="J104" i="7" s="1"/>
  <c r="J105" i="7" s="1"/>
  <c r="J106" i="7" s="1"/>
  <c r="J107" i="7" s="1"/>
  <c r="J108" i="7" s="1"/>
  <c r="J109" i="7" s="1"/>
  <c r="J110" i="7" s="1"/>
  <c r="J111" i="7" s="1"/>
  <c r="J112" i="7" s="1"/>
  <c r="J113" i="7" s="1"/>
  <c r="J114" i="7" s="1"/>
  <c r="J115" i="7" s="1"/>
  <c r="J116" i="7" s="1"/>
  <c r="J117" i="7" s="1"/>
  <c r="J118" i="7" s="1"/>
  <c r="J119" i="7" s="1"/>
  <c r="J120" i="7" s="1"/>
  <c r="J121" i="7" s="1"/>
  <c r="J122" i="7" s="1"/>
  <c r="J123" i="7" s="1"/>
  <c r="J124" i="7" s="1"/>
  <c r="J125" i="7" s="1"/>
  <c r="J126" i="7" s="1"/>
  <c r="J127" i="7" s="1"/>
  <c r="J128" i="7" s="1"/>
  <c r="J129" i="7" s="1"/>
  <c r="J130" i="7" s="1"/>
  <c r="J131" i="7" s="1"/>
  <c r="J132" i="7" s="1"/>
  <c r="J133" i="7" s="1"/>
  <c r="J134" i="7" s="1"/>
  <c r="J135" i="7" s="1"/>
  <c r="J136" i="7" s="1"/>
  <c r="J137" i="7" s="1"/>
  <c r="J138" i="7" s="1"/>
  <c r="J139" i="7" s="1"/>
  <c r="J140" i="7" s="1"/>
  <c r="J141" i="7" s="1"/>
  <c r="J142" i="7" s="1"/>
  <c r="J143" i="7" s="1"/>
  <c r="J144" i="7" s="1"/>
  <c r="J145" i="7" s="1"/>
  <c r="J146" i="7" s="1"/>
  <c r="J147" i="7" s="1"/>
  <c r="J148" i="7" s="1"/>
  <c r="J149" i="7" s="1"/>
  <c r="J150" i="7" s="1"/>
  <c r="J151" i="7" s="1"/>
  <c r="J152" i="7" s="1"/>
  <c r="J153" i="7" s="1"/>
  <c r="J154" i="7" s="1"/>
  <c r="J155" i="7" s="1"/>
  <c r="J156" i="7" s="1"/>
  <c r="J157" i="7" s="1"/>
  <c r="J158" i="7" s="1"/>
  <c r="J159" i="7" s="1"/>
  <c r="J160" i="7" s="1"/>
  <c r="J161" i="7" s="1"/>
  <c r="J162" i="7" s="1"/>
  <c r="J163" i="7" s="1"/>
  <c r="J164" i="7" s="1"/>
  <c r="J165" i="7" s="1"/>
  <c r="J166" i="7" s="1"/>
  <c r="J167" i="7" s="1"/>
  <c r="J168" i="7" s="1"/>
  <c r="J169" i="7" s="1"/>
  <c r="J170" i="7" s="1"/>
  <c r="J171" i="7" s="1"/>
  <c r="J172" i="7" s="1"/>
  <c r="J173" i="7" s="1"/>
  <c r="J174" i="7" s="1"/>
  <c r="J175" i="7" s="1"/>
  <c r="J176" i="7" s="1"/>
  <c r="J177" i="7" s="1"/>
  <c r="J178" i="7" s="1"/>
  <c r="J179" i="7" s="1"/>
  <c r="J180" i="7" s="1"/>
  <c r="J181" i="7" s="1"/>
  <c r="J182" i="7" s="1"/>
  <c r="J183" i="7" s="1"/>
  <c r="J184" i="7" s="1"/>
  <c r="J185" i="7" s="1"/>
  <c r="J186" i="7" s="1"/>
  <c r="J187" i="7" s="1"/>
  <c r="J188" i="7" s="1"/>
  <c r="J189" i="7" s="1"/>
  <c r="J190" i="7" s="1"/>
  <c r="J191" i="7" s="1"/>
  <c r="J192" i="7" s="1"/>
  <c r="J193" i="7" s="1"/>
  <c r="J194" i="7" s="1"/>
  <c r="J195" i="7" s="1"/>
  <c r="J196" i="7" s="1"/>
  <c r="J197" i="7" s="1"/>
  <c r="J198" i="7" s="1"/>
  <c r="J199" i="7" s="1"/>
  <c r="J200" i="7" s="1"/>
  <c r="J201" i="7" s="1"/>
  <c r="J202" i="7" s="1"/>
  <c r="J203" i="7" s="1"/>
  <c r="J204" i="7" s="1"/>
  <c r="J205" i="7" s="1"/>
  <c r="J206" i="7" s="1"/>
  <c r="J207" i="7" s="1"/>
  <c r="J208" i="7" s="1"/>
  <c r="J209" i="7" s="1"/>
  <c r="J210" i="7" s="1"/>
  <c r="J211" i="7" s="1"/>
  <c r="J212" i="7" s="1"/>
  <c r="J213" i="7" s="1"/>
  <c r="J214" i="7" s="1"/>
  <c r="J215" i="7" s="1"/>
  <c r="J216" i="7" s="1"/>
  <c r="J217" i="7" s="1"/>
  <c r="J218" i="7" s="1"/>
  <c r="J219" i="7" s="1"/>
  <c r="J220" i="7" s="1"/>
  <c r="J221" i="7" s="1"/>
  <c r="J222" i="7" s="1"/>
  <c r="J223" i="7" s="1"/>
  <c r="J224" i="7" s="1"/>
  <c r="J225" i="7" s="1"/>
  <c r="J226" i="7" s="1"/>
  <c r="J227" i="7" s="1"/>
  <c r="J228" i="7" s="1"/>
  <c r="J229" i="7" s="1"/>
  <c r="J230" i="7" s="1"/>
  <c r="J231" i="7" s="1"/>
  <c r="J232" i="7" s="1"/>
  <c r="J233" i="7" s="1"/>
  <c r="J234" i="7" s="1"/>
  <c r="J235" i="7" s="1"/>
  <c r="J236" i="7" s="1"/>
  <c r="J237" i="7" s="1"/>
  <c r="J238" i="7" s="1"/>
  <c r="J239" i="7" s="1"/>
  <c r="J240" i="7" s="1"/>
  <c r="J241" i="7" s="1"/>
  <c r="J242" i="7" s="1"/>
  <c r="J243" i="7" s="1"/>
  <c r="J244" i="7" s="1"/>
  <c r="J245" i="7" s="1"/>
  <c r="J246" i="7" s="1"/>
  <c r="J247" i="7" s="1"/>
  <c r="J248" i="7" s="1"/>
  <c r="J249" i="7" s="1"/>
  <c r="J250" i="7" s="1"/>
  <c r="J251" i="7" s="1"/>
  <c r="J252" i="7" s="1"/>
  <c r="J253" i="7" s="1"/>
  <c r="J254" i="7" s="1"/>
  <c r="J255" i="7" s="1"/>
  <c r="J256" i="7" s="1"/>
  <c r="J257" i="7" s="1"/>
  <c r="J258" i="7" s="1"/>
  <c r="J259" i="7" s="1"/>
  <c r="J260" i="7" s="1"/>
  <c r="J261" i="7" s="1"/>
  <c r="J262" i="7" s="1"/>
  <c r="J263" i="7" s="1"/>
  <c r="J264" i="7" s="1"/>
  <c r="J265" i="7" s="1"/>
  <c r="J266" i="7" s="1"/>
  <c r="J267" i="7" s="1"/>
  <c r="J268" i="7" s="1"/>
  <c r="J269" i="7" s="1"/>
  <c r="J270" i="7" s="1"/>
  <c r="J271" i="7" s="1"/>
  <c r="J272" i="7" s="1"/>
  <c r="J273" i="7" s="1"/>
  <c r="J274" i="7" s="1"/>
  <c r="J275" i="7" s="1"/>
  <c r="J276" i="7" s="1"/>
  <c r="J277" i="7" s="1"/>
  <c r="K7" i="7"/>
  <c r="K8" i="7" s="1"/>
  <c r="K9" i="7" s="1"/>
  <c r="K10" i="7" s="1"/>
  <c r="K11" i="7" s="1"/>
  <c r="K12" i="7" s="1"/>
  <c r="K13" i="7" s="1"/>
  <c r="K14" i="7" s="1"/>
  <c r="K15" i="7" s="1"/>
  <c r="K16" i="7" s="1"/>
  <c r="K17" i="7" s="1"/>
  <c r="K18" i="7" s="1"/>
  <c r="K19" i="7" s="1"/>
  <c r="K20" i="7" s="1"/>
  <c r="K21" i="7" s="1"/>
  <c r="K22" i="7" s="1"/>
  <c r="K23" i="7" s="1"/>
  <c r="K24" i="7" s="1"/>
  <c r="K25" i="7" s="1"/>
  <c r="K26" i="7" s="1"/>
  <c r="K27" i="7" s="1"/>
  <c r="K28" i="7" s="1"/>
  <c r="K29" i="7" s="1"/>
  <c r="K30" i="7" s="1"/>
  <c r="K31" i="7" s="1"/>
  <c r="K32" i="7" s="1"/>
  <c r="K33" i="7" s="1"/>
  <c r="K34" i="7" s="1"/>
  <c r="K35" i="7" s="1"/>
  <c r="K36" i="7" s="1"/>
  <c r="K37" i="7" s="1"/>
  <c r="K38" i="7" s="1"/>
  <c r="K39" i="7" s="1"/>
  <c r="K40" i="7" s="1"/>
  <c r="K41" i="7" s="1"/>
  <c r="K42" i="7" s="1"/>
  <c r="K43" i="7" s="1"/>
  <c r="K44" i="7" s="1"/>
  <c r="K45" i="7" s="1"/>
  <c r="K46" i="7" s="1"/>
  <c r="K47" i="7" s="1"/>
  <c r="K48" i="7" s="1"/>
  <c r="K49" i="7" s="1"/>
  <c r="K50" i="7" s="1"/>
  <c r="K51" i="7" s="1"/>
  <c r="K52" i="7" s="1"/>
  <c r="K53" i="7" s="1"/>
  <c r="K54" i="7" s="1"/>
  <c r="K55" i="7" s="1"/>
  <c r="K56" i="7" s="1"/>
  <c r="K57" i="7" s="1"/>
  <c r="K58" i="7" s="1"/>
  <c r="K59" i="7" s="1"/>
  <c r="K60" i="7" s="1"/>
  <c r="K61" i="7" s="1"/>
  <c r="K62" i="7" s="1"/>
  <c r="K63" i="7" s="1"/>
  <c r="K64" i="7" s="1"/>
  <c r="K65" i="7" s="1"/>
  <c r="K66" i="7" s="1"/>
  <c r="K67" i="7" s="1"/>
  <c r="K68" i="7" s="1"/>
  <c r="K69" i="7" s="1"/>
  <c r="K70" i="7" s="1"/>
  <c r="K71" i="7" s="1"/>
  <c r="K72" i="7" s="1"/>
  <c r="K73" i="7" s="1"/>
  <c r="K74" i="7" s="1"/>
  <c r="K75" i="7" s="1"/>
  <c r="K76" i="7" s="1"/>
  <c r="K77" i="7" s="1"/>
  <c r="K78" i="7" s="1"/>
  <c r="K79" i="7" s="1"/>
  <c r="K80" i="7" s="1"/>
  <c r="K81" i="7" s="1"/>
  <c r="K82" i="7" s="1"/>
  <c r="K83" i="7" s="1"/>
  <c r="K84" i="7" s="1"/>
  <c r="K85" i="7" s="1"/>
  <c r="K86" i="7" s="1"/>
  <c r="K87" i="7" s="1"/>
  <c r="K88" i="7" s="1"/>
  <c r="K89" i="7" s="1"/>
  <c r="K90" i="7" s="1"/>
  <c r="K91" i="7" s="1"/>
  <c r="K92" i="7" s="1"/>
  <c r="K93" i="7" s="1"/>
  <c r="K94" i="7" s="1"/>
  <c r="K95" i="7" s="1"/>
  <c r="K96" i="7" s="1"/>
  <c r="K97" i="7" s="1"/>
  <c r="K98" i="7" s="1"/>
  <c r="K99" i="7" s="1"/>
  <c r="K100" i="7" s="1"/>
  <c r="K101" i="7" s="1"/>
  <c r="K102" i="7" s="1"/>
  <c r="K103" i="7" s="1"/>
  <c r="K104" i="7" s="1"/>
  <c r="K105" i="7" s="1"/>
  <c r="K106" i="7" s="1"/>
  <c r="K107" i="7" s="1"/>
  <c r="K108" i="7" s="1"/>
  <c r="K109" i="7" s="1"/>
  <c r="K110" i="7" s="1"/>
  <c r="K111" i="7" s="1"/>
  <c r="K112" i="7" s="1"/>
  <c r="K113" i="7" s="1"/>
  <c r="K114" i="7" s="1"/>
  <c r="K115" i="7" s="1"/>
  <c r="K116" i="7" s="1"/>
  <c r="K117" i="7" s="1"/>
  <c r="K118" i="7" s="1"/>
  <c r="K119" i="7" s="1"/>
  <c r="K120" i="7" s="1"/>
  <c r="K121" i="7" s="1"/>
  <c r="K122" i="7" s="1"/>
  <c r="K123" i="7" s="1"/>
  <c r="K124" i="7" s="1"/>
  <c r="K125" i="7" s="1"/>
  <c r="K126" i="7" s="1"/>
  <c r="K127" i="7" s="1"/>
  <c r="K128" i="7" s="1"/>
  <c r="K129" i="7" s="1"/>
  <c r="K130" i="7" s="1"/>
  <c r="K131" i="7" s="1"/>
  <c r="K132" i="7" s="1"/>
  <c r="K133" i="7" s="1"/>
  <c r="K134" i="7" s="1"/>
  <c r="K135" i="7" s="1"/>
  <c r="K136" i="7" s="1"/>
  <c r="K137" i="7" s="1"/>
  <c r="K138" i="7" s="1"/>
  <c r="K139" i="7" s="1"/>
  <c r="K140" i="7" s="1"/>
  <c r="K141" i="7" s="1"/>
  <c r="K142" i="7" s="1"/>
  <c r="K143" i="7" s="1"/>
  <c r="K144" i="7" s="1"/>
  <c r="K145" i="7" s="1"/>
  <c r="K146" i="7" s="1"/>
  <c r="K147" i="7" s="1"/>
  <c r="K148" i="7" s="1"/>
  <c r="K149" i="7" s="1"/>
  <c r="K150" i="7" s="1"/>
  <c r="K151" i="7" s="1"/>
  <c r="K152" i="7" s="1"/>
  <c r="K153" i="7" s="1"/>
  <c r="K154" i="7" s="1"/>
  <c r="K155" i="7" s="1"/>
  <c r="K156" i="7" s="1"/>
  <c r="K157" i="7" s="1"/>
  <c r="K158" i="7" s="1"/>
  <c r="K159" i="7" s="1"/>
  <c r="K160" i="7" s="1"/>
  <c r="K161" i="7" s="1"/>
  <c r="K162" i="7" s="1"/>
  <c r="K163" i="7" s="1"/>
  <c r="K164" i="7" s="1"/>
  <c r="K165" i="7" s="1"/>
  <c r="K166" i="7" s="1"/>
  <c r="K167" i="7" s="1"/>
  <c r="K168" i="7" s="1"/>
  <c r="K169" i="7" s="1"/>
  <c r="K170" i="7" s="1"/>
  <c r="K171" i="7" s="1"/>
  <c r="K172" i="7" s="1"/>
  <c r="K173" i="7" s="1"/>
  <c r="K174" i="7" s="1"/>
  <c r="K175" i="7" s="1"/>
  <c r="K176" i="7" s="1"/>
  <c r="K177" i="7" s="1"/>
  <c r="K178" i="7" s="1"/>
  <c r="K179" i="7" s="1"/>
  <c r="K180" i="7" s="1"/>
  <c r="K181" i="7" s="1"/>
  <c r="K182" i="7" s="1"/>
  <c r="K183" i="7" s="1"/>
  <c r="K184" i="7" s="1"/>
  <c r="K185" i="7" s="1"/>
  <c r="K186" i="7" s="1"/>
  <c r="K187" i="7" s="1"/>
  <c r="K188" i="7" s="1"/>
  <c r="K189" i="7" s="1"/>
  <c r="K190" i="7" s="1"/>
  <c r="K191" i="7" s="1"/>
  <c r="K192" i="7" s="1"/>
  <c r="K193" i="7" s="1"/>
  <c r="K194" i="7" s="1"/>
  <c r="K195" i="7" s="1"/>
  <c r="K196" i="7" s="1"/>
  <c r="K197" i="7" s="1"/>
  <c r="K198" i="7" s="1"/>
  <c r="K199" i="7" s="1"/>
  <c r="K200" i="7" s="1"/>
  <c r="K201" i="7" s="1"/>
  <c r="K202" i="7" s="1"/>
  <c r="K203" i="7" s="1"/>
  <c r="K204" i="7" s="1"/>
  <c r="K205" i="7" s="1"/>
  <c r="K206" i="7" s="1"/>
  <c r="K207" i="7" s="1"/>
  <c r="K208" i="7" s="1"/>
  <c r="K209" i="7" s="1"/>
  <c r="K210" i="7" s="1"/>
  <c r="K211" i="7" s="1"/>
  <c r="K212" i="7" s="1"/>
  <c r="K213" i="7" s="1"/>
  <c r="K214" i="7" s="1"/>
  <c r="K215" i="7" s="1"/>
  <c r="K216" i="7" s="1"/>
  <c r="K217" i="7" s="1"/>
  <c r="K218" i="7" s="1"/>
  <c r="K219" i="7" s="1"/>
  <c r="K220" i="7" s="1"/>
  <c r="K221" i="7" s="1"/>
  <c r="K222" i="7" s="1"/>
  <c r="K223" i="7" s="1"/>
  <c r="K224" i="7" s="1"/>
  <c r="K225" i="7" s="1"/>
  <c r="K226" i="7" s="1"/>
  <c r="K227" i="7" s="1"/>
  <c r="K228" i="7" s="1"/>
  <c r="K229" i="7" s="1"/>
  <c r="K230" i="7" s="1"/>
  <c r="K231" i="7" s="1"/>
  <c r="K232" i="7" s="1"/>
  <c r="K233" i="7" s="1"/>
  <c r="K234" i="7" s="1"/>
  <c r="K235" i="7" s="1"/>
  <c r="K236" i="7" s="1"/>
  <c r="K237" i="7" s="1"/>
  <c r="K238" i="7" s="1"/>
  <c r="K239" i="7" s="1"/>
  <c r="K240" i="7" s="1"/>
  <c r="K241" i="7" s="1"/>
  <c r="K242" i="7" s="1"/>
  <c r="K243" i="7" s="1"/>
  <c r="K244" i="7" s="1"/>
  <c r="K245" i="7" s="1"/>
  <c r="K246" i="7" s="1"/>
  <c r="K247" i="7" s="1"/>
  <c r="K248" i="7" s="1"/>
  <c r="K249" i="7" s="1"/>
  <c r="K250" i="7" s="1"/>
  <c r="K251" i="7" s="1"/>
  <c r="K252" i="7" s="1"/>
  <c r="K253" i="7" s="1"/>
  <c r="K254" i="7" s="1"/>
  <c r="K255" i="7" s="1"/>
  <c r="K256" i="7" s="1"/>
  <c r="K257" i="7" s="1"/>
  <c r="K258" i="7" s="1"/>
  <c r="K259" i="7" s="1"/>
  <c r="K260" i="7" s="1"/>
  <c r="K261" i="7" s="1"/>
  <c r="K262" i="7" s="1"/>
  <c r="K263" i="7" s="1"/>
  <c r="K264" i="7" s="1"/>
  <c r="K265" i="7" s="1"/>
  <c r="K266" i="7" s="1"/>
  <c r="K267" i="7" s="1"/>
  <c r="K268" i="7" s="1"/>
  <c r="K269" i="7" s="1"/>
  <c r="K270" i="7" s="1"/>
  <c r="K271" i="7" s="1"/>
  <c r="K272" i="7" s="1"/>
  <c r="K273" i="7" s="1"/>
  <c r="K274" i="7" s="1"/>
  <c r="K275" i="7" s="1"/>
  <c r="K276" i="7" s="1"/>
  <c r="K277" i="7" s="1"/>
  <c r="V54" i="13"/>
  <c r="Y55" i="13" s="1"/>
  <c r="U54" i="13"/>
  <c r="X55" i="13" s="1"/>
  <c r="V53" i="13"/>
  <c r="U53" i="13"/>
  <c r="V52" i="13"/>
  <c r="U52" i="13"/>
  <c r="V51" i="13"/>
  <c r="U51" i="13"/>
  <c r="V50" i="13"/>
  <c r="U50" i="13"/>
  <c r="V49" i="13"/>
  <c r="U49" i="13"/>
  <c r="V48" i="13"/>
  <c r="U48" i="13"/>
  <c r="V47" i="13"/>
  <c r="U47" i="13"/>
  <c r="V46" i="13"/>
  <c r="U46" i="13"/>
  <c r="V45" i="13"/>
  <c r="U45" i="13"/>
  <c r="V44" i="13"/>
  <c r="U44" i="13"/>
  <c r="V43" i="13"/>
  <c r="U43" i="13"/>
  <c r="V42" i="13"/>
  <c r="U42" i="13"/>
  <c r="V41" i="13"/>
  <c r="U41" i="13"/>
  <c r="V40" i="13"/>
  <c r="U40" i="13"/>
  <c r="V39" i="13"/>
  <c r="U39" i="13"/>
  <c r="V38" i="13"/>
  <c r="U38" i="13"/>
  <c r="V37" i="13"/>
  <c r="U37" i="13"/>
  <c r="V36" i="13"/>
  <c r="U36" i="13"/>
  <c r="V35" i="13"/>
  <c r="U35" i="13"/>
  <c r="V34" i="13"/>
  <c r="U34" i="13"/>
  <c r="V33" i="13"/>
  <c r="U33" i="13"/>
  <c r="V32" i="13"/>
  <c r="U32" i="13"/>
  <c r="V31" i="13"/>
  <c r="U31" i="13"/>
  <c r="V30" i="13"/>
  <c r="U30" i="13"/>
  <c r="V29" i="13"/>
  <c r="U29" i="13"/>
  <c r="V28" i="13"/>
  <c r="U28" i="13"/>
  <c r="V27" i="13"/>
  <c r="U27" i="13"/>
  <c r="V26" i="13"/>
  <c r="U26" i="13"/>
  <c r="V25" i="13"/>
  <c r="U25" i="13"/>
  <c r="V24" i="13"/>
  <c r="U24" i="13"/>
  <c r="V23" i="13"/>
  <c r="U23" i="13"/>
  <c r="V22" i="13"/>
  <c r="U22" i="13"/>
  <c r="V21" i="13"/>
  <c r="U21" i="13"/>
  <c r="V20" i="13"/>
  <c r="U20" i="13"/>
  <c r="V19" i="13"/>
  <c r="U19" i="13"/>
  <c r="V18" i="13"/>
  <c r="U18" i="13"/>
  <c r="V17" i="13"/>
  <c r="V5" i="13" s="1"/>
  <c r="U17" i="13"/>
  <c r="U5" i="13" s="1"/>
  <c r="T54" i="13"/>
  <c r="W55" i="13" s="1"/>
  <c r="T53" i="13"/>
  <c r="T52" i="13"/>
  <c r="T51" i="13"/>
  <c r="T50" i="13"/>
  <c r="T49" i="13"/>
  <c r="T48" i="13"/>
  <c r="T47" i="13"/>
  <c r="T46" i="13"/>
  <c r="T45" i="13"/>
  <c r="T44" i="13"/>
  <c r="T43" i="13"/>
  <c r="T42" i="13"/>
  <c r="T41" i="13"/>
  <c r="T40" i="13"/>
  <c r="T39" i="13"/>
  <c r="T38" i="13"/>
  <c r="T37" i="13"/>
  <c r="T36" i="13"/>
  <c r="T35" i="13"/>
  <c r="T34" i="13"/>
  <c r="T33" i="13"/>
  <c r="T32" i="13"/>
  <c r="T31" i="13"/>
  <c r="T30" i="13"/>
  <c r="T29" i="13"/>
  <c r="T28" i="13"/>
  <c r="T27" i="13"/>
  <c r="T26" i="13"/>
  <c r="T25" i="13"/>
  <c r="T24" i="13"/>
  <c r="T23" i="13"/>
  <c r="T22" i="13"/>
  <c r="T21" i="13"/>
  <c r="T20" i="13"/>
  <c r="T19" i="13"/>
  <c r="T18" i="13"/>
  <c r="T17" i="13"/>
  <c r="T16" i="13"/>
  <c r="T15" i="13"/>
  <c r="T14" i="13"/>
  <c r="T13" i="13"/>
  <c r="T12" i="13"/>
  <c r="T11" i="13"/>
  <c r="T10" i="13"/>
  <c r="T9" i="13"/>
  <c r="T8" i="13"/>
  <c r="T7" i="13"/>
  <c r="T6" i="13"/>
  <c r="T5" i="13" s="1"/>
  <c r="AK6" i="13"/>
  <c r="AT6" i="13" s="1"/>
  <c r="AJ6" i="13"/>
  <c r="AS6" i="13" s="1"/>
  <c r="AI6" i="13"/>
  <c r="AR6" i="13" s="1"/>
  <c r="BF6" i="13" l="1"/>
  <c r="BI6" i="13"/>
  <c r="BH6" i="13"/>
  <c r="BE6" i="13"/>
  <c r="BG6" i="13"/>
  <c r="BJ6" i="13"/>
  <c r="I8" i="12"/>
  <c r="J8" i="12"/>
  <c r="BA61" i="13"/>
  <c r="BD61" i="13"/>
  <c r="AU6" i="13"/>
  <c r="AW6" i="13"/>
  <c r="AV6" i="13"/>
  <c r="AJ7" i="13" s="1"/>
  <c r="AS7" i="13" s="1"/>
  <c r="I9" i="12"/>
  <c r="J9" i="12"/>
  <c r="L7" i="7"/>
  <c r="G9" i="7"/>
  <c r="L8" i="7"/>
  <c r="AI7" i="13"/>
  <c r="AK7" i="13"/>
  <c r="AT7" i="13" s="1"/>
  <c r="V66" i="13"/>
  <c r="U66" i="13"/>
  <c r="BI7" i="13" l="1"/>
  <c r="BF7" i="13"/>
  <c r="BJ7" i="13"/>
  <c r="BG7" i="13"/>
  <c r="I10" i="12"/>
  <c r="BB63" i="13"/>
  <c r="AW7" i="13"/>
  <c r="AK8" i="13" s="1"/>
  <c r="AT8" i="13" s="1"/>
  <c r="AV7" i="13"/>
  <c r="AJ8" i="13" s="1"/>
  <c r="AS8" i="13" s="1"/>
  <c r="Y66" i="13"/>
  <c r="S66" i="13"/>
  <c r="AE66" i="13" s="1"/>
  <c r="X66" i="13"/>
  <c r="R66" i="13"/>
  <c r="AD66" i="13" s="1"/>
  <c r="J10" i="12"/>
  <c r="I11" i="12" s="1"/>
  <c r="G10" i="7"/>
  <c r="L9" i="7"/>
  <c r="X346" i="13"/>
  <c r="X342" i="13"/>
  <c r="X338" i="13"/>
  <c r="X334" i="13"/>
  <c r="X330" i="13"/>
  <c r="X326" i="13"/>
  <c r="X322" i="13"/>
  <c r="X318" i="13"/>
  <c r="X314" i="13"/>
  <c r="X310" i="13"/>
  <c r="X306" i="13"/>
  <c r="X302" i="13"/>
  <c r="X298" i="13"/>
  <c r="X294" i="13"/>
  <c r="X290" i="13"/>
  <c r="X286" i="13"/>
  <c r="X282" i="13"/>
  <c r="X278" i="13"/>
  <c r="X274" i="13"/>
  <c r="X270" i="13"/>
  <c r="X266" i="13"/>
  <c r="X262" i="13"/>
  <c r="X343" i="13"/>
  <c r="X339" i="13"/>
  <c r="X335" i="13"/>
  <c r="X331" i="13"/>
  <c r="X327" i="13"/>
  <c r="X323" i="13"/>
  <c r="X319" i="13"/>
  <c r="X315" i="13"/>
  <c r="X311" i="13"/>
  <c r="X307" i="13"/>
  <c r="X303" i="13"/>
  <c r="X299" i="13"/>
  <c r="X295" i="13"/>
  <c r="X291" i="13"/>
  <c r="X287" i="13"/>
  <c r="X283" i="13"/>
  <c r="X279" i="13"/>
  <c r="X275" i="13"/>
  <c r="X271" i="13"/>
  <c r="X267" i="13"/>
  <c r="X263" i="13"/>
  <c r="X345" i="13"/>
  <c r="X341" i="13"/>
  <c r="X337" i="13"/>
  <c r="X333" i="13"/>
  <c r="X329" i="13"/>
  <c r="X325" i="13"/>
  <c r="X321" i="13"/>
  <c r="X317" i="13"/>
  <c r="X313" i="13"/>
  <c r="X309" i="13"/>
  <c r="X305" i="13"/>
  <c r="X301" i="13"/>
  <c r="X297" i="13"/>
  <c r="X293" i="13"/>
  <c r="X289" i="13"/>
  <c r="X285" i="13"/>
  <c r="X281" i="13"/>
  <c r="X277" i="13"/>
  <c r="X273" i="13"/>
  <c r="X269" i="13"/>
  <c r="X265" i="13"/>
  <c r="X261" i="13"/>
  <c r="X320" i="13"/>
  <c r="X288" i="13"/>
  <c r="X260" i="13"/>
  <c r="X256" i="13"/>
  <c r="X252" i="13"/>
  <c r="X248" i="13"/>
  <c r="X244" i="13"/>
  <c r="X240" i="13"/>
  <c r="X236" i="13"/>
  <c r="X232" i="13"/>
  <c r="X228" i="13"/>
  <c r="X224" i="13"/>
  <c r="X220" i="13"/>
  <c r="X216" i="13"/>
  <c r="X212" i="13"/>
  <c r="X208" i="13"/>
  <c r="X204" i="13"/>
  <c r="X200" i="13"/>
  <c r="X196" i="13"/>
  <c r="X192" i="13"/>
  <c r="X188" i="13"/>
  <c r="X184" i="13"/>
  <c r="X180" i="13"/>
  <c r="X176" i="13"/>
  <c r="X172" i="13"/>
  <c r="X168" i="13"/>
  <c r="X164" i="13"/>
  <c r="X160" i="13"/>
  <c r="X156" i="13"/>
  <c r="X152" i="13"/>
  <c r="X148" i="13"/>
  <c r="X144" i="13"/>
  <c r="X140" i="13"/>
  <c r="X136" i="13"/>
  <c r="X132" i="13"/>
  <c r="X128" i="13"/>
  <c r="X124" i="13"/>
  <c r="X120" i="13"/>
  <c r="X116" i="13"/>
  <c r="X112" i="13"/>
  <c r="X108" i="13"/>
  <c r="X104" i="13"/>
  <c r="X100" i="13"/>
  <c r="X96" i="13"/>
  <c r="X92" i="13"/>
  <c r="X88" i="13"/>
  <c r="X84" i="13"/>
  <c r="X80" i="13"/>
  <c r="X316" i="13"/>
  <c r="X284" i="13"/>
  <c r="X344" i="13"/>
  <c r="X312" i="13"/>
  <c r="X280" i="13"/>
  <c r="X257" i="13"/>
  <c r="X253" i="13"/>
  <c r="X249" i="13"/>
  <c r="X245" i="13"/>
  <c r="X241" i="13"/>
  <c r="X237" i="13"/>
  <c r="X233" i="13"/>
  <c r="X229" i="13"/>
  <c r="X225" i="13"/>
  <c r="X221" i="13"/>
  <c r="X217" i="13"/>
  <c r="X213" i="13"/>
  <c r="X209" i="13"/>
  <c r="X205" i="13"/>
  <c r="X201" i="13"/>
  <c r="X197" i="13"/>
  <c r="X193" i="13"/>
  <c r="X189" i="13"/>
  <c r="X185" i="13"/>
  <c r="X181" i="13"/>
  <c r="X177" i="13"/>
  <c r="X173" i="13"/>
  <c r="X169" i="13"/>
  <c r="X165" i="13"/>
  <c r="X161" i="13"/>
  <c r="X157" i="13"/>
  <c r="X153" i="13"/>
  <c r="X149" i="13"/>
  <c r="X145" i="13"/>
  <c r="X141" i="13"/>
  <c r="X137" i="13"/>
  <c r="X133" i="13"/>
  <c r="X129" i="13"/>
  <c r="X125" i="13"/>
  <c r="X121" i="13"/>
  <c r="X117" i="13"/>
  <c r="X113" i="13"/>
  <c r="X109" i="13"/>
  <c r="X105" i="13"/>
  <c r="X101" i="13"/>
  <c r="X97" i="13"/>
  <c r="X93" i="13"/>
  <c r="X89" i="13"/>
  <c r="X85" i="13"/>
  <c r="X81" i="13"/>
  <c r="X77" i="13"/>
  <c r="X340" i="13"/>
  <c r="X308" i="13"/>
  <c r="X276" i="13"/>
  <c r="X328" i="13"/>
  <c r="X296" i="13"/>
  <c r="X264" i="13"/>
  <c r="X259" i="13"/>
  <c r="X255" i="13"/>
  <c r="X251" i="13"/>
  <c r="X247" i="13"/>
  <c r="X243" i="13"/>
  <c r="X239" i="13"/>
  <c r="X235" i="13"/>
  <c r="X231" i="13"/>
  <c r="X227" i="13"/>
  <c r="X223" i="13"/>
  <c r="X219" i="13"/>
  <c r="X215" i="13"/>
  <c r="X211" i="13"/>
  <c r="X207" i="13"/>
  <c r="X203" i="13"/>
  <c r="X199" i="13"/>
  <c r="X195" i="13"/>
  <c r="X191" i="13"/>
  <c r="X187" i="13"/>
  <c r="X183" i="13"/>
  <c r="X179" i="13"/>
  <c r="X175" i="13"/>
  <c r="X171" i="13"/>
  <c r="X167" i="13"/>
  <c r="X163" i="13"/>
  <c r="X159" i="13"/>
  <c r="X155" i="13"/>
  <c r="X151" i="13"/>
  <c r="X147" i="13"/>
  <c r="X143" i="13"/>
  <c r="X139" i="13"/>
  <c r="X135" i="13"/>
  <c r="X131" i="13"/>
  <c r="X127" i="13"/>
  <c r="X123" i="13"/>
  <c r="X119" i="13"/>
  <c r="X115" i="13"/>
  <c r="X111" i="13"/>
  <c r="X107" i="13"/>
  <c r="X103" i="13"/>
  <c r="X99" i="13"/>
  <c r="X95" i="13"/>
  <c r="X91" i="13"/>
  <c r="X87" i="13"/>
  <c r="X83" i="13"/>
  <c r="X79" i="13"/>
  <c r="X268" i="13"/>
  <c r="X238" i="13"/>
  <c r="X206" i="13"/>
  <c r="X174" i="13"/>
  <c r="X142" i="13"/>
  <c r="X110" i="13"/>
  <c r="X75" i="13"/>
  <c r="X71" i="13"/>
  <c r="X67" i="13"/>
  <c r="U67" i="13" s="1"/>
  <c r="U68" i="13" s="1"/>
  <c r="U69" i="13" s="1"/>
  <c r="U70" i="13" s="1"/>
  <c r="U71" i="13" s="1"/>
  <c r="U72" i="13" s="1"/>
  <c r="U73" i="13" s="1"/>
  <c r="U74" i="13" s="1"/>
  <c r="U75" i="13" s="1"/>
  <c r="U76" i="13" s="1"/>
  <c r="U77" i="13" s="1"/>
  <c r="U78" i="13" s="1"/>
  <c r="U79" i="13" s="1"/>
  <c r="U80" i="13" s="1"/>
  <c r="U81" i="13" s="1"/>
  <c r="U82" i="13" s="1"/>
  <c r="U83" i="13" s="1"/>
  <c r="U84" i="13" s="1"/>
  <c r="U85" i="13" s="1"/>
  <c r="U86" i="13" s="1"/>
  <c r="U87" i="13" s="1"/>
  <c r="U88" i="13" s="1"/>
  <c r="U89" i="13" s="1"/>
  <c r="U90" i="13" s="1"/>
  <c r="U91" i="13" s="1"/>
  <c r="U92" i="13" s="1"/>
  <c r="U93" i="13" s="1"/>
  <c r="U94" i="13" s="1"/>
  <c r="U95" i="13" s="1"/>
  <c r="U96" i="13" s="1"/>
  <c r="U97" i="13" s="1"/>
  <c r="U98" i="13" s="1"/>
  <c r="U99" i="13" s="1"/>
  <c r="U100" i="13" s="1"/>
  <c r="U101" i="13" s="1"/>
  <c r="U102" i="13" s="1"/>
  <c r="U103" i="13" s="1"/>
  <c r="U104" i="13" s="1"/>
  <c r="U105" i="13" s="1"/>
  <c r="U106" i="13" s="1"/>
  <c r="U107" i="13" s="1"/>
  <c r="U108" i="13" s="1"/>
  <c r="U109" i="13" s="1"/>
  <c r="U110" i="13" s="1"/>
  <c r="U111" i="13" s="1"/>
  <c r="U112" i="13" s="1"/>
  <c r="U113" i="13" s="1"/>
  <c r="U114" i="13" s="1"/>
  <c r="U115" i="13" s="1"/>
  <c r="U116" i="13" s="1"/>
  <c r="U117" i="13" s="1"/>
  <c r="U118" i="13" s="1"/>
  <c r="U119" i="13" s="1"/>
  <c r="U120" i="13" s="1"/>
  <c r="U121" i="13" s="1"/>
  <c r="U122" i="13" s="1"/>
  <c r="U123" i="13" s="1"/>
  <c r="U124" i="13" s="1"/>
  <c r="U125" i="13" s="1"/>
  <c r="U126" i="13" s="1"/>
  <c r="U127" i="13" s="1"/>
  <c r="U128" i="13" s="1"/>
  <c r="U129" i="13" s="1"/>
  <c r="U130" i="13" s="1"/>
  <c r="U131" i="13" s="1"/>
  <c r="U132" i="13" s="1"/>
  <c r="U133" i="13" s="1"/>
  <c r="U134" i="13" s="1"/>
  <c r="U135" i="13" s="1"/>
  <c r="U136" i="13" s="1"/>
  <c r="U137" i="13" s="1"/>
  <c r="U138" i="13" s="1"/>
  <c r="U139" i="13" s="1"/>
  <c r="U140" i="13" s="1"/>
  <c r="U141" i="13" s="1"/>
  <c r="U142" i="13" s="1"/>
  <c r="U143" i="13" s="1"/>
  <c r="U144" i="13" s="1"/>
  <c r="U145" i="13" s="1"/>
  <c r="U146" i="13" s="1"/>
  <c r="U147" i="13" s="1"/>
  <c r="U148" i="13" s="1"/>
  <c r="U149" i="13" s="1"/>
  <c r="U150" i="13" s="1"/>
  <c r="U151" i="13" s="1"/>
  <c r="U152" i="13" s="1"/>
  <c r="U153" i="13" s="1"/>
  <c r="U154" i="13" s="1"/>
  <c r="U155" i="13" s="1"/>
  <c r="U156" i="13" s="1"/>
  <c r="U157" i="13" s="1"/>
  <c r="U158" i="13" s="1"/>
  <c r="U159" i="13" s="1"/>
  <c r="U160" i="13" s="1"/>
  <c r="U161" i="13" s="1"/>
  <c r="U162" i="13" s="1"/>
  <c r="U163" i="13" s="1"/>
  <c r="U164" i="13" s="1"/>
  <c r="U165" i="13" s="1"/>
  <c r="U166" i="13" s="1"/>
  <c r="U167" i="13" s="1"/>
  <c r="U168" i="13" s="1"/>
  <c r="U169" i="13" s="1"/>
  <c r="U170" i="13" s="1"/>
  <c r="U171" i="13" s="1"/>
  <c r="U172" i="13" s="1"/>
  <c r="U173" i="13" s="1"/>
  <c r="U174" i="13" s="1"/>
  <c r="U175" i="13" s="1"/>
  <c r="U176" i="13" s="1"/>
  <c r="U177" i="13" s="1"/>
  <c r="U178" i="13" s="1"/>
  <c r="U179" i="13" s="1"/>
  <c r="U180" i="13" s="1"/>
  <c r="U181" i="13" s="1"/>
  <c r="U182" i="13" s="1"/>
  <c r="U183" i="13" s="1"/>
  <c r="U184" i="13" s="1"/>
  <c r="U185" i="13" s="1"/>
  <c r="U186" i="13" s="1"/>
  <c r="U187" i="13" s="1"/>
  <c r="U188" i="13" s="1"/>
  <c r="U189" i="13" s="1"/>
  <c r="U190" i="13" s="1"/>
  <c r="U191" i="13" s="1"/>
  <c r="U192" i="13" s="1"/>
  <c r="U193" i="13" s="1"/>
  <c r="U194" i="13" s="1"/>
  <c r="U195" i="13" s="1"/>
  <c r="U196" i="13" s="1"/>
  <c r="U197" i="13" s="1"/>
  <c r="U198" i="13" s="1"/>
  <c r="U199" i="13" s="1"/>
  <c r="U200" i="13" s="1"/>
  <c r="U201" i="13" s="1"/>
  <c r="U202" i="13" s="1"/>
  <c r="U203" i="13" s="1"/>
  <c r="U204" i="13" s="1"/>
  <c r="U205" i="13" s="1"/>
  <c r="U206" i="13" s="1"/>
  <c r="U207" i="13" s="1"/>
  <c r="U208" i="13" s="1"/>
  <c r="U209" i="13" s="1"/>
  <c r="U210" i="13" s="1"/>
  <c r="U211" i="13" s="1"/>
  <c r="U212" i="13" s="1"/>
  <c r="U213" i="13" s="1"/>
  <c r="U214" i="13" s="1"/>
  <c r="U215" i="13" s="1"/>
  <c r="U216" i="13" s="1"/>
  <c r="U217" i="13" s="1"/>
  <c r="U218" i="13" s="1"/>
  <c r="U219" i="13" s="1"/>
  <c r="U220" i="13" s="1"/>
  <c r="U221" i="13" s="1"/>
  <c r="U222" i="13" s="1"/>
  <c r="U223" i="13" s="1"/>
  <c r="U224" i="13" s="1"/>
  <c r="U225" i="13" s="1"/>
  <c r="U226" i="13" s="1"/>
  <c r="U227" i="13" s="1"/>
  <c r="U228" i="13" s="1"/>
  <c r="U229" i="13" s="1"/>
  <c r="U230" i="13" s="1"/>
  <c r="U231" i="13" s="1"/>
  <c r="U232" i="13" s="1"/>
  <c r="U233" i="13" s="1"/>
  <c r="U234" i="13" s="1"/>
  <c r="U235" i="13" s="1"/>
  <c r="U236" i="13" s="1"/>
  <c r="U237" i="13" s="1"/>
  <c r="U238" i="13" s="1"/>
  <c r="U239" i="13" s="1"/>
  <c r="U240" i="13" s="1"/>
  <c r="U241" i="13" s="1"/>
  <c r="U242" i="13" s="1"/>
  <c r="U243" i="13" s="1"/>
  <c r="U244" i="13" s="1"/>
  <c r="U245" i="13" s="1"/>
  <c r="U246" i="13" s="1"/>
  <c r="U247" i="13" s="1"/>
  <c r="U248" i="13" s="1"/>
  <c r="U249" i="13" s="1"/>
  <c r="U250" i="13" s="1"/>
  <c r="U251" i="13" s="1"/>
  <c r="U252" i="13" s="1"/>
  <c r="U253" i="13" s="1"/>
  <c r="U254" i="13" s="1"/>
  <c r="U255" i="13" s="1"/>
  <c r="U256" i="13" s="1"/>
  <c r="U257" i="13" s="1"/>
  <c r="U258" i="13" s="1"/>
  <c r="U259" i="13" s="1"/>
  <c r="U260" i="13" s="1"/>
  <c r="U261" i="13" s="1"/>
  <c r="U262" i="13" s="1"/>
  <c r="U263" i="13" s="1"/>
  <c r="U264" i="13" s="1"/>
  <c r="U265" i="13" s="1"/>
  <c r="U266" i="13" s="1"/>
  <c r="U267" i="13" s="1"/>
  <c r="U268" i="13" s="1"/>
  <c r="U269" i="13" s="1"/>
  <c r="U270" i="13" s="1"/>
  <c r="U271" i="13" s="1"/>
  <c r="U272" i="13" s="1"/>
  <c r="U273" i="13" s="1"/>
  <c r="U274" i="13" s="1"/>
  <c r="U275" i="13" s="1"/>
  <c r="U276" i="13" s="1"/>
  <c r="U277" i="13" s="1"/>
  <c r="U278" i="13" s="1"/>
  <c r="U279" i="13" s="1"/>
  <c r="U280" i="13" s="1"/>
  <c r="U281" i="13" s="1"/>
  <c r="U282" i="13" s="1"/>
  <c r="U283" i="13" s="1"/>
  <c r="U284" i="13" s="1"/>
  <c r="U285" i="13" s="1"/>
  <c r="U286" i="13" s="1"/>
  <c r="U287" i="13" s="1"/>
  <c r="U288" i="13" s="1"/>
  <c r="U289" i="13" s="1"/>
  <c r="U290" i="13" s="1"/>
  <c r="U291" i="13" s="1"/>
  <c r="U292" i="13" s="1"/>
  <c r="U293" i="13" s="1"/>
  <c r="U294" i="13" s="1"/>
  <c r="U295" i="13" s="1"/>
  <c r="U296" i="13" s="1"/>
  <c r="U297" i="13" s="1"/>
  <c r="U298" i="13" s="1"/>
  <c r="U299" i="13" s="1"/>
  <c r="U300" i="13" s="1"/>
  <c r="U301" i="13" s="1"/>
  <c r="U302" i="13" s="1"/>
  <c r="U303" i="13" s="1"/>
  <c r="U304" i="13" s="1"/>
  <c r="U305" i="13" s="1"/>
  <c r="U306" i="13" s="1"/>
  <c r="U307" i="13" s="1"/>
  <c r="U308" i="13" s="1"/>
  <c r="U309" i="13" s="1"/>
  <c r="U310" i="13" s="1"/>
  <c r="U311" i="13" s="1"/>
  <c r="U312" i="13" s="1"/>
  <c r="U313" i="13" s="1"/>
  <c r="U314" i="13" s="1"/>
  <c r="U315" i="13" s="1"/>
  <c r="U316" i="13" s="1"/>
  <c r="U317" i="13" s="1"/>
  <c r="U318" i="13" s="1"/>
  <c r="U319" i="13" s="1"/>
  <c r="U320" i="13" s="1"/>
  <c r="U321" i="13" s="1"/>
  <c r="U322" i="13" s="1"/>
  <c r="U323" i="13" s="1"/>
  <c r="U324" i="13" s="1"/>
  <c r="U325" i="13" s="1"/>
  <c r="U326" i="13" s="1"/>
  <c r="U327" i="13" s="1"/>
  <c r="U328" i="13" s="1"/>
  <c r="U329" i="13" s="1"/>
  <c r="U330" i="13" s="1"/>
  <c r="U331" i="13" s="1"/>
  <c r="U332" i="13" s="1"/>
  <c r="U333" i="13" s="1"/>
  <c r="U334" i="13" s="1"/>
  <c r="U335" i="13" s="1"/>
  <c r="U336" i="13" s="1"/>
  <c r="U337" i="13" s="1"/>
  <c r="U338" i="13" s="1"/>
  <c r="U339" i="13" s="1"/>
  <c r="U340" i="13" s="1"/>
  <c r="U341" i="13" s="1"/>
  <c r="U342" i="13" s="1"/>
  <c r="U343" i="13" s="1"/>
  <c r="U344" i="13" s="1"/>
  <c r="U345" i="13" s="1"/>
  <c r="U346" i="13" s="1"/>
  <c r="X134" i="13"/>
  <c r="X72" i="13"/>
  <c r="X300" i="13"/>
  <c r="X250" i="13"/>
  <c r="X90" i="13"/>
  <c r="X324" i="13"/>
  <c r="X304" i="13"/>
  <c r="X234" i="13"/>
  <c r="X202" i="13"/>
  <c r="X170" i="13"/>
  <c r="X138" i="13"/>
  <c r="X106" i="13"/>
  <c r="X230" i="13"/>
  <c r="X198" i="13"/>
  <c r="X166" i="13"/>
  <c r="X102" i="13"/>
  <c r="X76" i="13"/>
  <c r="X68" i="13"/>
  <c r="X186" i="13"/>
  <c r="X154" i="13"/>
  <c r="X332" i="13"/>
  <c r="X258" i="13"/>
  <c r="X226" i="13"/>
  <c r="X194" i="13"/>
  <c r="X162" i="13"/>
  <c r="X130" i="13"/>
  <c r="X98" i="13"/>
  <c r="X78" i="13"/>
  <c r="X292" i="13"/>
  <c r="X272" i="13"/>
  <c r="X254" i="13"/>
  <c r="X222" i="13"/>
  <c r="X190" i="13"/>
  <c r="X158" i="13"/>
  <c r="X126" i="13"/>
  <c r="X94" i="13"/>
  <c r="X73" i="13"/>
  <c r="X69" i="13"/>
  <c r="X218" i="13"/>
  <c r="X122" i="13"/>
  <c r="X336" i="13"/>
  <c r="X246" i="13"/>
  <c r="X214" i="13"/>
  <c r="X182" i="13"/>
  <c r="X150" i="13"/>
  <c r="X118" i="13"/>
  <c r="X86" i="13"/>
  <c r="X74" i="13"/>
  <c r="X70" i="13"/>
  <c r="X242" i="13"/>
  <c r="X210" i="13"/>
  <c r="X178" i="13"/>
  <c r="X146" i="13"/>
  <c r="X114" i="13"/>
  <c r="X82" i="13"/>
  <c r="Y343" i="13"/>
  <c r="Y339" i="13"/>
  <c r="Y335" i="13"/>
  <c r="Y331" i="13"/>
  <c r="Y327" i="13"/>
  <c r="Y323" i="13"/>
  <c r="Y319" i="13"/>
  <c r="Y315" i="13"/>
  <c r="Y311" i="13"/>
  <c r="Y307" i="13"/>
  <c r="Y303" i="13"/>
  <c r="Y299" i="13"/>
  <c r="Y295" i="13"/>
  <c r="Y291" i="13"/>
  <c r="Y287" i="13"/>
  <c r="Y283" i="13"/>
  <c r="Y279" i="13"/>
  <c r="Y275" i="13"/>
  <c r="Y271" i="13"/>
  <c r="Y267" i="13"/>
  <c r="Y263" i="13"/>
  <c r="Y344" i="13"/>
  <c r="Y340" i="13"/>
  <c r="Y336" i="13"/>
  <c r="Y332" i="13"/>
  <c r="Y328" i="13"/>
  <c r="Y324" i="13"/>
  <c r="Y320" i="13"/>
  <c r="Y316" i="13"/>
  <c r="Y312" i="13"/>
  <c r="Y308" i="13"/>
  <c r="Y304" i="13"/>
  <c r="Y300" i="13"/>
  <c r="Y296" i="13"/>
  <c r="Y292" i="13"/>
  <c r="Y288" i="13"/>
  <c r="Y284" i="13"/>
  <c r="Y280" i="13"/>
  <c r="Y276" i="13"/>
  <c r="Y272" i="13"/>
  <c r="Y268" i="13"/>
  <c r="Y264" i="13"/>
  <c r="Y345" i="13"/>
  <c r="Y338" i="13"/>
  <c r="Y313" i="13"/>
  <c r="Y306" i="13"/>
  <c r="Y281" i="13"/>
  <c r="Y274" i="13"/>
  <c r="Y341" i="13"/>
  <c r="Y334" i="13"/>
  <c r="Y309" i="13"/>
  <c r="Y302" i="13"/>
  <c r="Y277" i="13"/>
  <c r="Y270" i="13"/>
  <c r="Y257" i="13"/>
  <c r="Y253" i="13"/>
  <c r="Y249" i="13"/>
  <c r="Y245" i="13"/>
  <c r="Y241" i="13"/>
  <c r="Y237" i="13"/>
  <c r="Y233" i="13"/>
  <c r="Y229" i="13"/>
  <c r="Y225" i="13"/>
  <c r="Y221" i="13"/>
  <c r="Y217" i="13"/>
  <c r="Y213" i="13"/>
  <c r="Y209" i="13"/>
  <c r="Y205" i="13"/>
  <c r="Y201" i="13"/>
  <c r="Y197" i="13"/>
  <c r="Y193" i="13"/>
  <c r="Y189" i="13"/>
  <c r="Y185" i="13"/>
  <c r="Y181" i="13"/>
  <c r="Y177" i="13"/>
  <c r="Y173" i="13"/>
  <c r="Y169" i="13"/>
  <c r="Y165" i="13"/>
  <c r="Y161" i="13"/>
  <c r="Y157" i="13"/>
  <c r="Y153" i="13"/>
  <c r="Y149" i="13"/>
  <c r="Y145" i="13"/>
  <c r="Y141" i="13"/>
  <c r="Y137" i="13"/>
  <c r="Y133" i="13"/>
  <c r="Y129" i="13"/>
  <c r="Y125" i="13"/>
  <c r="Y121" i="13"/>
  <c r="Y117" i="13"/>
  <c r="Y113" i="13"/>
  <c r="Y109" i="13"/>
  <c r="Y105" i="13"/>
  <c r="Y101" i="13"/>
  <c r="Y97" i="13"/>
  <c r="Y93" i="13"/>
  <c r="Y89" i="13"/>
  <c r="Y85" i="13"/>
  <c r="Y337" i="13"/>
  <c r="Y330" i="13"/>
  <c r="Y305" i="13"/>
  <c r="Y298" i="13"/>
  <c r="Y273" i="13"/>
  <c r="Y266" i="13"/>
  <c r="Y333" i="13"/>
  <c r="Y326" i="13"/>
  <c r="Y301" i="13"/>
  <c r="Y294" i="13"/>
  <c r="Y269" i="13"/>
  <c r="Y262" i="13"/>
  <c r="Y258" i="13"/>
  <c r="Y254" i="13"/>
  <c r="Y250" i="13"/>
  <c r="Y246" i="13"/>
  <c r="Y242" i="13"/>
  <c r="Y238" i="13"/>
  <c r="Y234" i="13"/>
  <c r="Y230" i="13"/>
  <c r="Y226" i="13"/>
  <c r="Y222" i="13"/>
  <c r="Y218" i="13"/>
  <c r="Y214" i="13"/>
  <c r="Y210" i="13"/>
  <c r="Y206" i="13"/>
  <c r="Y202" i="13"/>
  <c r="Y198" i="13"/>
  <c r="Y194" i="13"/>
  <c r="Y190" i="13"/>
  <c r="Y186" i="13"/>
  <c r="Y182" i="13"/>
  <c r="Y178" i="13"/>
  <c r="Y174" i="13"/>
  <c r="Y170" i="13"/>
  <c r="Y166" i="13"/>
  <c r="Y162" i="13"/>
  <c r="Y158" i="13"/>
  <c r="Y154" i="13"/>
  <c r="Y150" i="13"/>
  <c r="Y146" i="13"/>
  <c r="Y142" i="13"/>
  <c r="Y138" i="13"/>
  <c r="Y134" i="13"/>
  <c r="Y130" i="13"/>
  <c r="Y126" i="13"/>
  <c r="Y122" i="13"/>
  <c r="Y118" i="13"/>
  <c r="Y114" i="13"/>
  <c r="Y110" i="13"/>
  <c r="Y106" i="13"/>
  <c r="Y102" i="13"/>
  <c r="Y98" i="13"/>
  <c r="Y94" i="13"/>
  <c r="Y90" i="13"/>
  <c r="Y86" i="13"/>
  <c r="Y82" i="13"/>
  <c r="Y78" i="13"/>
  <c r="Y346" i="13"/>
  <c r="Y321" i="13"/>
  <c r="Y314" i="13"/>
  <c r="Y289" i="13"/>
  <c r="Y282" i="13"/>
  <c r="Y325" i="13"/>
  <c r="Y278" i="13"/>
  <c r="Y256" i="13"/>
  <c r="Y231" i="13"/>
  <c r="Y224" i="13"/>
  <c r="Y199" i="13"/>
  <c r="Y192" i="13"/>
  <c r="Y167" i="13"/>
  <c r="Y160" i="13"/>
  <c r="Y135" i="13"/>
  <c r="Y128" i="13"/>
  <c r="Y103" i="13"/>
  <c r="Y96" i="13"/>
  <c r="Y79" i="13"/>
  <c r="Y285" i="13"/>
  <c r="Y265" i="13"/>
  <c r="Y255" i="13"/>
  <c r="Y248" i="13"/>
  <c r="Y127" i="13"/>
  <c r="Y120" i="13"/>
  <c r="Y310" i="13"/>
  <c r="Y243" i="13"/>
  <c r="Y236" i="13"/>
  <c r="Y211" i="13"/>
  <c r="Y204" i="13"/>
  <c r="Y179" i="13"/>
  <c r="Y172" i="13"/>
  <c r="Y147" i="13"/>
  <c r="Y140" i="13"/>
  <c r="Y115" i="13"/>
  <c r="Y108" i="13"/>
  <c r="Y83" i="13"/>
  <c r="Y74" i="13"/>
  <c r="Y70" i="13"/>
  <c r="Y286" i="13"/>
  <c r="Y259" i="13"/>
  <c r="Y252" i="13"/>
  <c r="Y227" i="13"/>
  <c r="Y220" i="13"/>
  <c r="Y195" i="13"/>
  <c r="Y188" i="13"/>
  <c r="Y163" i="13"/>
  <c r="Y156" i="13"/>
  <c r="Y131" i="13"/>
  <c r="Y124" i="13"/>
  <c r="Y99" i="13"/>
  <c r="Y92" i="13"/>
  <c r="Y76" i="13"/>
  <c r="Y72" i="13"/>
  <c r="Y68" i="13"/>
  <c r="Y322" i="13"/>
  <c r="Y223" i="13"/>
  <c r="Y216" i="13"/>
  <c r="Y191" i="13"/>
  <c r="Y159" i="13"/>
  <c r="Y152" i="13"/>
  <c r="Y95" i="13"/>
  <c r="Y88" i="13"/>
  <c r="Y81" i="13"/>
  <c r="Y290" i="13"/>
  <c r="Y80" i="13"/>
  <c r="Y342" i="13"/>
  <c r="Y184" i="13"/>
  <c r="Y293" i="13"/>
  <c r="Y251" i="13"/>
  <c r="Y244" i="13"/>
  <c r="Y219" i="13"/>
  <c r="Y212" i="13"/>
  <c r="Y187" i="13"/>
  <c r="Y180" i="13"/>
  <c r="Y155" i="13"/>
  <c r="Y148" i="13"/>
  <c r="Y123" i="13"/>
  <c r="Y116" i="13"/>
  <c r="Y91" i="13"/>
  <c r="Y84" i="13"/>
  <c r="Y73" i="13"/>
  <c r="Y69" i="13"/>
  <c r="Y329" i="13"/>
  <c r="Y247" i="13"/>
  <c r="Y240" i="13"/>
  <c r="Y215" i="13"/>
  <c r="Y208" i="13"/>
  <c r="Y183" i="13"/>
  <c r="Y176" i="13"/>
  <c r="Y151" i="13"/>
  <c r="Y144" i="13"/>
  <c r="Y119" i="13"/>
  <c r="Y112" i="13"/>
  <c r="Y87" i="13"/>
  <c r="Y318" i="13"/>
  <c r="Y261" i="13"/>
  <c r="Y239" i="13"/>
  <c r="Y232" i="13"/>
  <c r="Y207" i="13"/>
  <c r="Y200" i="13"/>
  <c r="Y175" i="13"/>
  <c r="Y168" i="13"/>
  <c r="Y143" i="13"/>
  <c r="Y136" i="13"/>
  <c r="Y111" i="13"/>
  <c r="Y104" i="13"/>
  <c r="Y77" i="13"/>
  <c r="Y317" i="13"/>
  <c r="Y297" i="13"/>
  <c r="Y260" i="13"/>
  <c r="Y235" i="13"/>
  <c r="Y228" i="13"/>
  <c r="Y203" i="13"/>
  <c r="Y196" i="13"/>
  <c r="Y171" i="13"/>
  <c r="Y164" i="13"/>
  <c r="Y139" i="13"/>
  <c r="Y132" i="13"/>
  <c r="Y107" i="13"/>
  <c r="Y100" i="13"/>
  <c r="Y75" i="13"/>
  <c r="Y71" i="13"/>
  <c r="Y67" i="13"/>
  <c r="V67" i="13" s="1"/>
  <c r="V68" i="13" s="1"/>
  <c r="V69" i="13" s="1"/>
  <c r="V70" i="13" s="1"/>
  <c r="V71" i="13" s="1"/>
  <c r="V72" i="13" s="1"/>
  <c r="V73" i="13" s="1"/>
  <c r="V74" i="13" s="1"/>
  <c r="V75" i="13" s="1"/>
  <c r="V76" i="13" s="1"/>
  <c r="V77" i="13" s="1"/>
  <c r="V78" i="13" s="1"/>
  <c r="V79" i="13" s="1"/>
  <c r="V80" i="13" s="1"/>
  <c r="V81" i="13" s="1"/>
  <c r="V82" i="13" s="1"/>
  <c r="V83" i="13" s="1"/>
  <c r="V84" i="13" s="1"/>
  <c r="V85" i="13" s="1"/>
  <c r="V86" i="13" s="1"/>
  <c r="V87" i="13" s="1"/>
  <c r="V88" i="13" s="1"/>
  <c r="V89" i="13" s="1"/>
  <c r="V90" i="13" s="1"/>
  <c r="V91" i="13" s="1"/>
  <c r="V92" i="13" s="1"/>
  <c r="V93" i="13" s="1"/>
  <c r="V94" i="13" s="1"/>
  <c r="V95" i="13" s="1"/>
  <c r="V96" i="13" s="1"/>
  <c r="V97" i="13" s="1"/>
  <c r="V98" i="13" s="1"/>
  <c r="V99" i="13" s="1"/>
  <c r="V100" i="13" s="1"/>
  <c r="V101" i="13" s="1"/>
  <c r="V102" i="13" s="1"/>
  <c r="V103" i="13" s="1"/>
  <c r="V104" i="13" s="1"/>
  <c r="V105" i="13" s="1"/>
  <c r="V106" i="13" s="1"/>
  <c r="V107" i="13" s="1"/>
  <c r="V108" i="13" s="1"/>
  <c r="V109" i="13" s="1"/>
  <c r="V110" i="13" s="1"/>
  <c r="V111" i="13" s="1"/>
  <c r="V112" i="13" s="1"/>
  <c r="V113" i="13" s="1"/>
  <c r="V114" i="13" s="1"/>
  <c r="V115" i="13" s="1"/>
  <c r="V116" i="13" s="1"/>
  <c r="V117" i="13" s="1"/>
  <c r="V118" i="13" s="1"/>
  <c r="V119" i="13" s="1"/>
  <c r="V120" i="13" s="1"/>
  <c r="V121" i="13" s="1"/>
  <c r="V122" i="13" s="1"/>
  <c r="V123" i="13" s="1"/>
  <c r="V124" i="13" s="1"/>
  <c r="V125" i="13" s="1"/>
  <c r="V126" i="13" s="1"/>
  <c r="V127" i="13" s="1"/>
  <c r="V128" i="13" s="1"/>
  <c r="V129" i="13" s="1"/>
  <c r="V130" i="13" s="1"/>
  <c r="V131" i="13" s="1"/>
  <c r="V132" i="13" s="1"/>
  <c r="V133" i="13" s="1"/>
  <c r="V134" i="13" s="1"/>
  <c r="V135" i="13" s="1"/>
  <c r="V136" i="13" s="1"/>
  <c r="V137" i="13" s="1"/>
  <c r="V138" i="13" s="1"/>
  <c r="V139" i="13" s="1"/>
  <c r="V140" i="13" s="1"/>
  <c r="V141" i="13" s="1"/>
  <c r="V142" i="13" s="1"/>
  <c r="V143" i="13" s="1"/>
  <c r="V144" i="13" s="1"/>
  <c r="V145" i="13" s="1"/>
  <c r="V146" i="13" s="1"/>
  <c r="V147" i="13" s="1"/>
  <c r="V148" i="13" s="1"/>
  <c r="V149" i="13" s="1"/>
  <c r="V150" i="13" s="1"/>
  <c r="V151" i="13" s="1"/>
  <c r="V152" i="13" s="1"/>
  <c r="V153" i="13" s="1"/>
  <c r="V154" i="13" s="1"/>
  <c r="V155" i="13" s="1"/>
  <c r="V156" i="13" s="1"/>
  <c r="V157" i="13" s="1"/>
  <c r="V158" i="13" s="1"/>
  <c r="V159" i="13" s="1"/>
  <c r="V160" i="13" s="1"/>
  <c r="V161" i="13" s="1"/>
  <c r="V162" i="13" s="1"/>
  <c r="V163" i="13" s="1"/>
  <c r="V164" i="13" s="1"/>
  <c r="V165" i="13" s="1"/>
  <c r="V166" i="13" s="1"/>
  <c r="V167" i="13" s="1"/>
  <c r="V168" i="13" s="1"/>
  <c r="V169" i="13" s="1"/>
  <c r="V170" i="13" s="1"/>
  <c r="V171" i="13" s="1"/>
  <c r="V172" i="13" s="1"/>
  <c r="V173" i="13" s="1"/>
  <c r="V174" i="13" s="1"/>
  <c r="V175" i="13" s="1"/>
  <c r="V176" i="13" s="1"/>
  <c r="V177" i="13" s="1"/>
  <c r="V178" i="13" s="1"/>
  <c r="V179" i="13" s="1"/>
  <c r="V180" i="13" s="1"/>
  <c r="V181" i="13" s="1"/>
  <c r="V182" i="13" s="1"/>
  <c r="V183" i="13" s="1"/>
  <c r="V184" i="13" s="1"/>
  <c r="V185" i="13" s="1"/>
  <c r="V186" i="13" s="1"/>
  <c r="V187" i="13" s="1"/>
  <c r="V188" i="13" s="1"/>
  <c r="V189" i="13" s="1"/>
  <c r="V190" i="13" s="1"/>
  <c r="V191" i="13" s="1"/>
  <c r="V192" i="13" s="1"/>
  <c r="V193" i="13" s="1"/>
  <c r="V194" i="13" s="1"/>
  <c r="V195" i="13" s="1"/>
  <c r="V196" i="13" s="1"/>
  <c r="V197" i="13" s="1"/>
  <c r="V198" i="13" s="1"/>
  <c r="V199" i="13" s="1"/>
  <c r="V200" i="13" s="1"/>
  <c r="V201" i="13" s="1"/>
  <c r="V202" i="13" s="1"/>
  <c r="V203" i="13" s="1"/>
  <c r="V204" i="13" s="1"/>
  <c r="V205" i="13" s="1"/>
  <c r="V206" i="13" s="1"/>
  <c r="V207" i="13" s="1"/>
  <c r="V208" i="13" s="1"/>
  <c r="V209" i="13" s="1"/>
  <c r="V210" i="13" s="1"/>
  <c r="V211" i="13" s="1"/>
  <c r="V212" i="13" s="1"/>
  <c r="V213" i="13" s="1"/>
  <c r="V214" i="13" s="1"/>
  <c r="V215" i="13" s="1"/>
  <c r="V216" i="13" s="1"/>
  <c r="V217" i="13" s="1"/>
  <c r="V218" i="13" s="1"/>
  <c r="V219" i="13" s="1"/>
  <c r="V220" i="13" s="1"/>
  <c r="V221" i="13" s="1"/>
  <c r="V222" i="13" s="1"/>
  <c r="V223" i="13" s="1"/>
  <c r="V224" i="13" s="1"/>
  <c r="V225" i="13" s="1"/>
  <c r="V226" i="13" s="1"/>
  <c r="V227" i="13" s="1"/>
  <c r="V228" i="13" s="1"/>
  <c r="V229" i="13" s="1"/>
  <c r="V230" i="13" s="1"/>
  <c r="V231" i="13" s="1"/>
  <c r="V232" i="13" s="1"/>
  <c r="V233" i="13" s="1"/>
  <c r="V234" i="13" s="1"/>
  <c r="V235" i="13" s="1"/>
  <c r="V236" i="13" s="1"/>
  <c r="V237" i="13" s="1"/>
  <c r="V238" i="13" s="1"/>
  <c r="V239" i="13" s="1"/>
  <c r="V240" i="13" s="1"/>
  <c r="V241" i="13" s="1"/>
  <c r="V242" i="13" s="1"/>
  <c r="V243" i="13" s="1"/>
  <c r="V244" i="13" s="1"/>
  <c r="V245" i="13" s="1"/>
  <c r="V246" i="13" s="1"/>
  <c r="V247" i="13" s="1"/>
  <c r="V248" i="13" s="1"/>
  <c r="V249" i="13" s="1"/>
  <c r="V250" i="13" s="1"/>
  <c r="V251" i="13" s="1"/>
  <c r="V252" i="13" s="1"/>
  <c r="V253" i="13" s="1"/>
  <c r="V254" i="13" s="1"/>
  <c r="V255" i="13" s="1"/>
  <c r="V256" i="13" s="1"/>
  <c r="V257" i="13" s="1"/>
  <c r="V258" i="13" s="1"/>
  <c r="V259" i="13" s="1"/>
  <c r="V260" i="13" s="1"/>
  <c r="V261" i="13" s="1"/>
  <c r="V262" i="13" s="1"/>
  <c r="V263" i="13" s="1"/>
  <c r="V264" i="13" s="1"/>
  <c r="V265" i="13" s="1"/>
  <c r="V266" i="13" s="1"/>
  <c r="V267" i="13" s="1"/>
  <c r="V268" i="13" s="1"/>
  <c r="V269" i="13" s="1"/>
  <c r="V270" i="13" s="1"/>
  <c r="V271" i="13" s="1"/>
  <c r="V272" i="13" s="1"/>
  <c r="V273" i="13" s="1"/>
  <c r="V274" i="13" s="1"/>
  <c r="V275" i="13" s="1"/>
  <c r="V276" i="13" s="1"/>
  <c r="V277" i="13" s="1"/>
  <c r="V278" i="13" s="1"/>
  <c r="V279" i="13" s="1"/>
  <c r="V280" i="13" s="1"/>
  <c r="V281" i="13" s="1"/>
  <c r="V282" i="13" s="1"/>
  <c r="V283" i="13" s="1"/>
  <c r="V284" i="13" s="1"/>
  <c r="V285" i="13" s="1"/>
  <c r="V286" i="13" s="1"/>
  <c r="V287" i="13" s="1"/>
  <c r="V288" i="13" s="1"/>
  <c r="V289" i="13" s="1"/>
  <c r="V290" i="13" s="1"/>
  <c r="V291" i="13" s="1"/>
  <c r="V292" i="13" s="1"/>
  <c r="V293" i="13" s="1"/>
  <c r="V294" i="13" s="1"/>
  <c r="V295" i="13" s="1"/>
  <c r="V296" i="13" s="1"/>
  <c r="V297" i="13" s="1"/>
  <c r="V298" i="13" s="1"/>
  <c r="V299" i="13" s="1"/>
  <c r="V300" i="13" s="1"/>
  <c r="V301" i="13" s="1"/>
  <c r="V302" i="13" s="1"/>
  <c r="V303" i="13" s="1"/>
  <c r="V304" i="13" s="1"/>
  <c r="V305" i="13" s="1"/>
  <c r="V306" i="13" s="1"/>
  <c r="V307" i="13" s="1"/>
  <c r="V308" i="13" s="1"/>
  <c r="V309" i="13" s="1"/>
  <c r="V310" i="13" s="1"/>
  <c r="V311" i="13" s="1"/>
  <c r="V312" i="13" s="1"/>
  <c r="V313" i="13" s="1"/>
  <c r="V314" i="13" s="1"/>
  <c r="V315" i="13" s="1"/>
  <c r="V316" i="13" s="1"/>
  <c r="V317" i="13" s="1"/>
  <c r="V318" i="13" s="1"/>
  <c r="V319" i="13" s="1"/>
  <c r="V320" i="13" s="1"/>
  <c r="V321" i="13" s="1"/>
  <c r="V322" i="13" s="1"/>
  <c r="V323" i="13" s="1"/>
  <c r="V324" i="13" s="1"/>
  <c r="V325" i="13" s="1"/>
  <c r="V326" i="13" s="1"/>
  <c r="V327" i="13" s="1"/>
  <c r="V328" i="13" s="1"/>
  <c r="V329" i="13" s="1"/>
  <c r="V330" i="13" s="1"/>
  <c r="V331" i="13" s="1"/>
  <c r="V332" i="13" s="1"/>
  <c r="V333" i="13" s="1"/>
  <c r="V334" i="13" s="1"/>
  <c r="V335" i="13" s="1"/>
  <c r="V336" i="13" s="1"/>
  <c r="V337" i="13" s="1"/>
  <c r="V338" i="13" s="1"/>
  <c r="V339" i="13" s="1"/>
  <c r="V340" i="13" s="1"/>
  <c r="V341" i="13" s="1"/>
  <c r="V342" i="13" s="1"/>
  <c r="V343" i="13" s="1"/>
  <c r="V344" i="13" s="1"/>
  <c r="V345" i="13" s="1"/>
  <c r="V346" i="13" s="1"/>
  <c r="W346" i="13"/>
  <c r="W342" i="13"/>
  <c r="W338" i="13"/>
  <c r="W334" i="13"/>
  <c r="W330" i="13"/>
  <c r="W326" i="13"/>
  <c r="W322" i="13"/>
  <c r="W318" i="13"/>
  <c r="W314" i="13"/>
  <c r="W310" i="13"/>
  <c r="W306" i="13"/>
  <c r="W302" i="13"/>
  <c r="W298" i="13"/>
  <c r="W294" i="13"/>
  <c r="W290" i="13"/>
  <c r="W286" i="13"/>
  <c r="W282" i="13"/>
  <c r="W278" i="13"/>
  <c r="W274" i="13"/>
  <c r="W270" i="13"/>
  <c r="W266" i="13"/>
  <c r="W262" i="13"/>
  <c r="W343" i="13"/>
  <c r="W339" i="13"/>
  <c r="W335" i="13"/>
  <c r="W331" i="13"/>
  <c r="W327" i="13"/>
  <c r="W323" i="13"/>
  <c r="W319" i="13"/>
  <c r="W315" i="13"/>
  <c r="W311" i="13"/>
  <c r="W307" i="13"/>
  <c r="W303" i="13"/>
  <c r="W299" i="13"/>
  <c r="W295" i="13"/>
  <c r="W291" i="13"/>
  <c r="W287" i="13"/>
  <c r="W283" i="13"/>
  <c r="W279" i="13"/>
  <c r="W275" i="13"/>
  <c r="W271" i="13"/>
  <c r="W267" i="13"/>
  <c r="W263" i="13"/>
  <c r="W324" i="13"/>
  <c r="W317" i="13"/>
  <c r="W292" i="13"/>
  <c r="W285" i="13"/>
  <c r="W345" i="13"/>
  <c r="W320" i="13"/>
  <c r="W313" i="13"/>
  <c r="W288" i="13"/>
  <c r="W281" i="13"/>
  <c r="W260" i="13"/>
  <c r="W256" i="13"/>
  <c r="W252" i="13"/>
  <c r="W248" i="13"/>
  <c r="W244" i="13"/>
  <c r="W240" i="13"/>
  <c r="W236" i="13"/>
  <c r="W232" i="13"/>
  <c r="W228" i="13"/>
  <c r="W224" i="13"/>
  <c r="W220" i="13"/>
  <c r="W216" i="13"/>
  <c r="W212" i="13"/>
  <c r="W208" i="13"/>
  <c r="W204" i="13"/>
  <c r="W200" i="13"/>
  <c r="W196" i="13"/>
  <c r="W192" i="13"/>
  <c r="W188" i="13"/>
  <c r="W184" i="13"/>
  <c r="W180" i="13"/>
  <c r="W176" i="13"/>
  <c r="W172" i="13"/>
  <c r="W168" i="13"/>
  <c r="W164" i="13"/>
  <c r="W160" i="13"/>
  <c r="W156" i="13"/>
  <c r="W152" i="13"/>
  <c r="W148" i="13"/>
  <c r="W144" i="13"/>
  <c r="W140" i="13"/>
  <c r="W136" i="13"/>
  <c r="W132" i="13"/>
  <c r="W128" i="13"/>
  <c r="W124" i="13"/>
  <c r="W120" i="13"/>
  <c r="W116" i="13"/>
  <c r="W112" i="13"/>
  <c r="W108" i="13"/>
  <c r="W104" i="13"/>
  <c r="W100" i="13"/>
  <c r="W96" i="13"/>
  <c r="W92" i="13"/>
  <c r="W88" i="13"/>
  <c r="W84" i="13"/>
  <c r="W341" i="13"/>
  <c r="W316" i="13"/>
  <c r="W309" i="13"/>
  <c r="W284" i="13"/>
  <c r="W277" i="13"/>
  <c r="W344" i="13"/>
  <c r="W337" i="13"/>
  <c r="W312" i="13"/>
  <c r="W305" i="13"/>
  <c r="W280" i="13"/>
  <c r="W273" i="13"/>
  <c r="W257" i="13"/>
  <c r="W253" i="13"/>
  <c r="W249" i="13"/>
  <c r="W245" i="13"/>
  <c r="W241" i="13"/>
  <c r="W237" i="13"/>
  <c r="W233" i="13"/>
  <c r="W229" i="13"/>
  <c r="W225" i="13"/>
  <c r="W221" i="13"/>
  <c r="W217" i="13"/>
  <c r="W213" i="13"/>
  <c r="W209" i="13"/>
  <c r="W205" i="13"/>
  <c r="W201" i="13"/>
  <c r="W197" i="13"/>
  <c r="W193" i="13"/>
  <c r="W189" i="13"/>
  <c r="W185" i="13"/>
  <c r="W181" i="13"/>
  <c r="W177" i="13"/>
  <c r="W173" i="13"/>
  <c r="W169" i="13"/>
  <c r="W165" i="13"/>
  <c r="W161" i="13"/>
  <c r="W157" i="13"/>
  <c r="W153" i="13"/>
  <c r="W149" i="13"/>
  <c r="W145" i="13"/>
  <c r="W141" i="13"/>
  <c r="W137" i="13"/>
  <c r="W133" i="13"/>
  <c r="W129" i="13"/>
  <c r="W125" i="13"/>
  <c r="W121" i="13"/>
  <c r="W117" i="13"/>
  <c r="W113" i="13"/>
  <c r="W109" i="13"/>
  <c r="W105" i="13"/>
  <c r="W101" i="13"/>
  <c r="W97" i="13"/>
  <c r="W93" i="13"/>
  <c r="W89" i="13"/>
  <c r="W85" i="13"/>
  <c r="W81" i="13"/>
  <c r="W77" i="13"/>
  <c r="W332" i="13"/>
  <c r="W325" i="13"/>
  <c r="W300" i="13"/>
  <c r="W293" i="13"/>
  <c r="W268" i="13"/>
  <c r="W261" i="13"/>
  <c r="W297" i="13"/>
  <c r="W242" i="13"/>
  <c r="W235" i="13"/>
  <c r="W210" i="13"/>
  <c r="W203" i="13"/>
  <c r="W178" i="13"/>
  <c r="W171" i="13"/>
  <c r="W146" i="13"/>
  <c r="W139" i="13"/>
  <c r="W114" i="13"/>
  <c r="W107" i="13"/>
  <c r="W82" i="13"/>
  <c r="W304" i="13"/>
  <c r="W234" i="13"/>
  <c r="W227" i="13"/>
  <c r="W195" i="13"/>
  <c r="W170" i="13"/>
  <c r="W163" i="13"/>
  <c r="W106" i="13"/>
  <c r="W99" i="13"/>
  <c r="W329" i="13"/>
  <c r="W222" i="13"/>
  <c r="W190" i="13"/>
  <c r="W158" i="13"/>
  <c r="W126" i="13"/>
  <c r="W333" i="13"/>
  <c r="W296" i="13"/>
  <c r="W276" i="13"/>
  <c r="W238" i="13"/>
  <c r="W231" i="13"/>
  <c r="W206" i="13"/>
  <c r="W199" i="13"/>
  <c r="W174" i="13"/>
  <c r="W167" i="13"/>
  <c r="W142" i="13"/>
  <c r="W135" i="13"/>
  <c r="W110" i="13"/>
  <c r="W103" i="13"/>
  <c r="W79" i="13"/>
  <c r="W75" i="13"/>
  <c r="W71" i="13"/>
  <c r="W67" i="13"/>
  <c r="T67" i="13" s="1"/>
  <c r="W259" i="13"/>
  <c r="W202" i="13"/>
  <c r="W138" i="13"/>
  <c r="W131" i="13"/>
  <c r="W272" i="13"/>
  <c r="W254" i="13"/>
  <c r="W247" i="13"/>
  <c r="W215" i="13"/>
  <c r="W119" i="13"/>
  <c r="W87" i="13"/>
  <c r="W69" i="13"/>
  <c r="W340" i="13"/>
  <c r="W265" i="13"/>
  <c r="W255" i="13"/>
  <c r="W230" i="13"/>
  <c r="W223" i="13"/>
  <c r="W198" i="13"/>
  <c r="W191" i="13"/>
  <c r="W166" i="13"/>
  <c r="W159" i="13"/>
  <c r="W134" i="13"/>
  <c r="W127" i="13"/>
  <c r="W102" i="13"/>
  <c r="W95" i="13"/>
  <c r="W76" i="13"/>
  <c r="W72" i="13"/>
  <c r="W68" i="13"/>
  <c r="W321" i="13"/>
  <c r="W301" i="13"/>
  <c r="W264" i="13"/>
  <c r="W258" i="13"/>
  <c r="W251" i="13"/>
  <c r="W226" i="13"/>
  <c r="W219" i="13"/>
  <c r="W194" i="13"/>
  <c r="W187" i="13"/>
  <c r="W162" i="13"/>
  <c r="W155" i="13"/>
  <c r="W130" i="13"/>
  <c r="W123" i="13"/>
  <c r="W98" i="13"/>
  <c r="W91" i="13"/>
  <c r="W78" i="13"/>
  <c r="W183" i="13"/>
  <c r="W151" i="13"/>
  <c r="W94" i="13"/>
  <c r="W73" i="13"/>
  <c r="W328" i="13"/>
  <c r="W308" i="13"/>
  <c r="W250" i="13"/>
  <c r="W243" i="13"/>
  <c r="W218" i="13"/>
  <c r="W211" i="13"/>
  <c r="W186" i="13"/>
  <c r="W179" i="13"/>
  <c r="W154" i="13"/>
  <c r="W147" i="13"/>
  <c r="W122" i="13"/>
  <c r="W115" i="13"/>
  <c r="W90" i="13"/>
  <c r="W83" i="13"/>
  <c r="W80" i="13"/>
  <c r="W336" i="13"/>
  <c r="W289" i="13"/>
  <c r="W269" i="13"/>
  <c r="W246" i="13"/>
  <c r="W239" i="13"/>
  <c r="W214" i="13"/>
  <c r="W207" i="13"/>
  <c r="W182" i="13"/>
  <c r="W175" i="13"/>
  <c r="W150" i="13"/>
  <c r="W143" i="13"/>
  <c r="W118" i="13"/>
  <c r="W111" i="13"/>
  <c r="W86" i="13"/>
  <c r="W74" i="13"/>
  <c r="W70" i="13"/>
  <c r="BI8" i="13" l="1"/>
  <c r="BF8" i="13"/>
  <c r="BJ8" i="13"/>
  <c r="BG8" i="13"/>
  <c r="BB64" i="13"/>
  <c r="AG66" i="13"/>
  <c r="AV8" i="13"/>
  <c r="AJ9" i="13" s="1"/>
  <c r="AS9" i="13" s="1"/>
  <c r="T68" i="13"/>
  <c r="T69" i="13" s="1"/>
  <c r="T70" i="13" s="1"/>
  <c r="T71" i="13" s="1"/>
  <c r="T72" i="13" s="1"/>
  <c r="T73" i="13" s="1"/>
  <c r="T74" i="13" s="1"/>
  <c r="T75" i="13" s="1"/>
  <c r="T76" i="13" s="1"/>
  <c r="T77" i="13" s="1"/>
  <c r="T78" i="13" s="1"/>
  <c r="T79" i="13" s="1"/>
  <c r="T80" i="13" s="1"/>
  <c r="T81" i="13" s="1"/>
  <c r="T82" i="13" s="1"/>
  <c r="T83" i="13" s="1"/>
  <c r="T84" i="13" s="1"/>
  <c r="T85" i="13" s="1"/>
  <c r="T86" i="13" s="1"/>
  <c r="T87" i="13" s="1"/>
  <c r="T88" i="13" s="1"/>
  <c r="T89" i="13" s="1"/>
  <c r="T90" i="13" s="1"/>
  <c r="T91" i="13" s="1"/>
  <c r="T92" i="13" s="1"/>
  <c r="T93" i="13" s="1"/>
  <c r="T94" i="13" s="1"/>
  <c r="T95" i="13" s="1"/>
  <c r="T96" i="13" s="1"/>
  <c r="T97" i="13" s="1"/>
  <c r="T98" i="13" s="1"/>
  <c r="T99" i="13" s="1"/>
  <c r="T100" i="13" s="1"/>
  <c r="T101" i="13" s="1"/>
  <c r="T102" i="13" s="1"/>
  <c r="T103" i="13" s="1"/>
  <c r="T104" i="13" s="1"/>
  <c r="T105" i="13" s="1"/>
  <c r="T106" i="13" s="1"/>
  <c r="T107" i="13" s="1"/>
  <c r="T108" i="13" s="1"/>
  <c r="T109" i="13" s="1"/>
  <c r="T110" i="13" s="1"/>
  <c r="T111" i="13" s="1"/>
  <c r="T112" i="13" s="1"/>
  <c r="T113" i="13" s="1"/>
  <c r="T114" i="13" s="1"/>
  <c r="T115" i="13" s="1"/>
  <c r="T116" i="13" s="1"/>
  <c r="T117" i="13" s="1"/>
  <c r="T118" i="13" s="1"/>
  <c r="T119" i="13" s="1"/>
  <c r="T120" i="13" s="1"/>
  <c r="T121" i="13" s="1"/>
  <c r="T122" i="13" s="1"/>
  <c r="T123" i="13" s="1"/>
  <c r="T124" i="13" s="1"/>
  <c r="T125" i="13" s="1"/>
  <c r="T126" i="13" s="1"/>
  <c r="T127" i="13" s="1"/>
  <c r="T128" i="13" s="1"/>
  <c r="T129" i="13" s="1"/>
  <c r="T130" i="13" s="1"/>
  <c r="T131" i="13" s="1"/>
  <c r="T132" i="13" s="1"/>
  <c r="T133" i="13" s="1"/>
  <c r="T134" i="13" s="1"/>
  <c r="T135" i="13" s="1"/>
  <c r="T136" i="13" s="1"/>
  <c r="T137" i="13" s="1"/>
  <c r="T138" i="13" s="1"/>
  <c r="T139" i="13" s="1"/>
  <c r="T140" i="13" s="1"/>
  <c r="T141" i="13" s="1"/>
  <c r="T142" i="13" s="1"/>
  <c r="T143" i="13" s="1"/>
  <c r="T144" i="13" s="1"/>
  <c r="T145" i="13" s="1"/>
  <c r="T146" i="13" s="1"/>
  <c r="T147" i="13" s="1"/>
  <c r="T148" i="13" s="1"/>
  <c r="T149" i="13" s="1"/>
  <c r="T150" i="13" s="1"/>
  <c r="T151" i="13" s="1"/>
  <c r="T152" i="13" s="1"/>
  <c r="T153" i="13" s="1"/>
  <c r="T154" i="13" s="1"/>
  <c r="T155" i="13" s="1"/>
  <c r="T156" i="13" s="1"/>
  <c r="T157" i="13" s="1"/>
  <c r="T158" i="13" s="1"/>
  <c r="T159" i="13" s="1"/>
  <c r="T160" i="13" s="1"/>
  <c r="T161" i="13" s="1"/>
  <c r="T162" i="13" s="1"/>
  <c r="T163" i="13" s="1"/>
  <c r="T164" i="13" s="1"/>
  <c r="T165" i="13" s="1"/>
  <c r="T166" i="13" s="1"/>
  <c r="T167" i="13" s="1"/>
  <c r="T168" i="13" s="1"/>
  <c r="T169" i="13" s="1"/>
  <c r="T170" i="13" s="1"/>
  <c r="T171" i="13" s="1"/>
  <c r="T172" i="13" s="1"/>
  <c r="T173" i="13" s="1"/>
  <c r="T174" i="13" s="1"/>
  <c r="T175" i="13" s="1"/>
  <c r="T176" i="13" s="1"/>
  <c r="T177" i="13" s="1"/>
  <c r="T178" i="13" s="1"/>
  <c r="T179" i="13" s="1"/>
  <c r="T180" i="13" s="1"/>
  <c r="T181" i="13" s="1"/>
  <c r="T182" i="13" s="1"/>
  <c r="T183" i="13" s="1"/>
  <c r="T184" i="13" s="1"/>
  <c r="T185" i="13" s="1"/>
  <c r="T186" i="13" s="1"/>
  <c r="T187" i="13" s="1"/>
  <c r="T188" i="13" s="1"/>
  <c r="T189" i="13" s="1"/>
  <c r="T190" i="13" s="1"/>
  <c r="T191" i="13" s="1"/>
  <c r="T192" i="13" s="1"/>
  <c r="T193" i="13" s="1"/>
  <c r="T194" i="13" s="1"/>
  <c r="T195" i="13" s="1"/>
  <c r="T196" i="13" s="1"/>
  <c r="T197" i="13" s="1"/>
  <c r="T198" i="13" s="1"/>
  <c r="T199" i="13" s="1"/>
  <c r="T200" i="13" s="1"/>
  <c r="T201" i="13" s="1"/>
  <c r="T202" i="13" s="1"/>
  <c r="T203" i="13" s="1"/>
  <c r="T204" i="13" s="1"/>
  <c r="T205" i="13" s="1"/>
  <c r="T206" i="13" s="1"/>
  <c r="T207" i="13" s="1"/>
  <c r="T208" i="13" s="1"/>
  <c r="T209" i="13" s="1"/>
  <c r="T210" i="13" s="1"/>
  <c r="T211" i="13" s="1"/>
  <c r="T212" i="13" s="1"/>
  <c r="T213" i="13" s="1"/>
  <c r="T214" i="13" s="1"/>
  <c r="T215" i="13" s="1"/>
  <c r="T216" i="13" s="1"/>
  <c r="T217" i="13" s="1"/>
  <c r="T218" i="13" s="1"/>
  <c r="T219" i="13" s="1"/>
  <c r="T220" i="13" s="1"/>
  <c r="T221" i="13" s="1"/>
  <c r="T222" i="13" s="1"/>
  <c r="T223" i="13" s="1"/>
  <c r="T224" i="13" s="1"/>
  <c r="T225" i="13" s="1"/>
  <c r="T226" i="13" s="1"/>
  <c r="T227" i="13" s="1"/>
  <c r="T228" i="13" s="1"/>
  <c r="T229" i="13" s="1"/>
  <c r="T230" i="13" s="1"/>
  <c r="T231" i="13" s="1"/>
  <c r="T232" i="13" s="1"/>
  <c r="T233" i="13" s="1"/>
  <c r="T234" i="13" s="1"/>
  <c r="T235" i="13" s="1"/>
  <c r="T236" i="13" s="1"/>
  <c r="T237" i="13" s="1"/>
  <c r="T238" i="13" s="1"/>
  <c r="T239" i="13" s="1"/>
  <c r="T240" i="13" s="1"/>
  <c r="T241" i="13" s="1"/>
  <c r="T242" i="13" s="1"/>
  <c r="T243" i="13" s="1"/>
  <c r="T244" i="13" s="1"/>
  <c r="T245" i="13" s="1"/>
  <c r="T246" i="13" s="1"/>
  <c r="T247" i="13" s="1"/>
  <c r="T248" i="13" s="1"/>
  <c r="T249" i="13" s="1"/>
  <c r="T250" i="13" s="1"/>
  <c r="T251" i="13" s="1"/>
  <c r="T252" i="13" s="1"/>
  <c r="T253" i="13" s="1"/>
  <c r="T254" i="13" s="1"/>
  <c r="T255" i="13" s="1"/>
  <c r="T256" i="13" s="1"/>
  <c r="T257" i="13" s="1"/>
  <c r="T258" i="13" s="1"/>
  <c r="T259" i="13" s="1"/>
  <c r="T260" i="13" s="1"/>
  <c r="T261" i="13" s="1"/>
  <c r="T262" i="13" s="1"/>
  <c r="T263" i="13" s="1"/>
  <c r="T264" i="13" s="1"/>
  <c r="T265" i="13" s="1"/>
  <c r="T266" i="13" s="1"/>
  <c r="T267" i="13" s="1"/>
  <c r="T268" i="13" s="1"/>
  <c r="T269" i="13" s="1"/>
  <c r="T270" i="13" s="1"/>
  <c r="T271" i="13" s="1"/>
  <c r="T272" i="13" s="1"/>
  <c r="T273" i="13" s="1"/>
  <c r="T274" i="13" s="1"/>
  <c r="T275" i="13" s="1"/>
  <c r="T276" i="13" s="1"/>
  <c r="T277" i="13" s="1"/>
  <c r="T278" i="13" s="1"/>
  <c r="T279" i="13" s="1"/>
  <c r="T280" i="13" s="1"/>
  <c r="T281" i="13" s="1"/>
  <c r="T282" i="13" s="1"/>
  <c r="T283" i="13" s="1"/>
  <c r="T284" i="13" s="1"/>
  <c r="T285" i="13" s="1"/>
  <c r="T286" i="13" s="1"/>
  <c r="T287" i="13" s="1"/>
  <c r="T288" i="13" s="1"/>
  <c r="T289" i="13" s="1"/>
  <c r="T290" i="13" s="1"/>
  <c r="T291" i="13" s="1"/>
  <c r="T292" i="13" s="1"/>
  <c r="T293" i="13" s="1"/>
  <c r="T294" i="13" s="1"/>
  <c r="T295" i="13" s="1"/>
  <c r="T296" i="13" s="1"/>
  <c r="T297" i="13" s="1"/>
  <c r="T298" i="13" s="1"/>
  <c r="T299" i="13" s="1"/>
  <c r="T300" i="13" s="1"/>
  <c r="T301" i="13" s="1"/>
  <c r="T302" i="13" s="1"/>
  <c r="T303" i="13" s="1"/>
  <c r="T304" i="13" s="1"/>
  <c r="T305" i="13" s="1"/>
  <c r="T306" i="13" s="1"/>
  <c r="T307" i="13" s="1"/>
  <c r="T308" i="13" s="1"/>
  <c r="T309" i="13" s="1"/>
  <c r="T310" i="13" s="1"/>
  <c r="T311" i="13" s="1"/>
  <c r="T312" i="13" s="1"/>
  <c r="T313" i="13" s="1"/>
  <c r="T314" i="13" s="1"/>
  <c r="T315" i="13" s="1"/>
  <c r="T316" i="13" s="1"/>
  <c r="T317" i="13" s="1"/>
  <c r="T318" i="13" s="1"/>
  <c r="T319" i="13" s="1"/>
  <c r="T320" i="13" s="1"/>
  <c r="T321" i="13" s="1"/>
  <c r="T322" i="13" s="1"/>
  <c r="T323" i="13" s="1"/>
  <c r="T324" i="13" s="1"/>
  <c r="T325" i="13" s="1"/>
  <c r="T326" i="13" s="1"/>
  <c r="T327" i="13" s="1"/>
  <c r="T328" i="13" s="1"/>
  <c r="T329" i="13" s="1"/>
  <c r="T330" i="13" s="1"/>
  <c r="T331" i="13" s="1"/>
  <c r="T332" i="13" s="1"/>
  <c r="T333" i="13" s="1"/>
  <c r="T334" i="13" s="1"/>
  <c r="T335" i="13" s="1"/>
  <c r="T336" i="13" s="1"/>
  <c r="T337" i="13" s="1"/>
  <c r="T338" i="13" s="1"/>
  <c r="T339" i="13" s="1"/>
  <c r="T340" i="13" s="1"/>
  <c r="T341" i="13" s="1"/>
  <c r="T342" i="13" s="1"/>
  <c r="T343" i="13" s="1"/>
  <c r="T344" i="13" s="1"/>
  <c r="T345" i="13" s="1"/>
  <c r="T346" i="13" s="1"/>
  <c r="AH66" i="13"/>
  <c r="AW8" i="13"/>
  <c r="AK9" i="13" s="1"/>
  <c r="AT9" i="13" s="1"/>
  <c r="J11" i="12"/>
  <c r="J12" i="12" s="1"/>
  <c r="G11" i="7"/>
  <c r="L10" i="7"/>
  <c r="BG9" i="13" l="1"/>
  <c r="BJ9" i="13"/>
  <c r="BF9" i="13"/>
  <c r="BI9" i="13"/>
  <c r="AV9" i="13"/>
  <c r="AJ10" i="13" s="1"/>
  <c r="AS10" i="13" s="1"/>
  <c r="AW9" i="13"/>
  <c r="AK10" i="13" s="1"/>
  <c r="AT10" i="13" s="1"/>
  <c r="I12" i="12"/>
  <c r="I13" i="12" s="1"/>
  <c r="G12" i="7"/>
  <c r="L11" i="7"/>
  <c r="BJ10" i="13" l="1"/>
  <c r="BG10" i="13"/>
  <c r="BI10" i="13"/>
  <c r="BF10" i="13"/>
  <c r="BB65" i="13"/>
  <c r="AW10" i="13"/>
  <c r="AK11" i="13" s="1"/>
  <c r="AT11" i="13" s="1"/>
  <c r="AV10" i="13"/>
  <c r="AJ11" i="13" s="1"/>
  <c r="AS11" i="13" s="1"/>
  <c r="J13" i="12"/>
  <c r="J14" i="12" s="1"/>
  <c r="G13" i="7"/>
  <c r="L12" i="7"/>
  <c r="BJ11" i="13" l="1"/>
  <c r="BG11" i="13"/>
  <c r="BI11" i="13"/>
  <c r="BF11" i="13"/>
  <c r="AW11" i="13"/>
  <c r="AK12" i="13" s="1"/>
  <c r="AT12" i="13" s="1"/>
  <c r="AV11" i="13"/>
  <c r="AJ12" i="13" s="1"/>
  <c r="AS12" i="13" s="1"/>
  <c r="I14" i="12"/>
  <c r="I15" i="12" s="1"/>
  <c r="L13" i="7"/>
  <c r="G14" i="7"/>
  <c r="BJ12" i="13" l="1"/>
  <c r="BG12" i="13"/>
  <c r="BI12" i="13"/>
  <c r="BF12" i="13"/>
  <c r="J15" i="12"/>
  <c r="J16" i="12" s="1"/>
  <c r="AW12" i="13"/>
  <c r="AK13" i="13" s="1"/>
  <c r="AT13" i="13" s="1"/>
  <c r="AV12" i="13"/>
  <c r="AJ13" i="13" s="1"/>
  <c r="AS13" i="13" s="1"/>
  <c r="I16" i="12"/>
  <c r="I17" i="12" s="1"/>
  <c r="L14" i="7"/>
  <c r="G15" i="7"/>
  <c r="BI13" i="13" l="1"/>
  <c r="BF13" i="13"/>
  <c r="BJ13" i="13"/>
  <c r="BG13" i="13"/>
  <c r="AV13" i="13"/>
  <c r="AJ14" i="13" s="1"/>
  <c r="AS14" i="13" s="1"/>
  <c r="AW13" i="13"/>
  <c r="AK14" i="13" s="1"/>
  <c r="AT14" i="13" s="1"/>
  <c r="J17" i="12"/>
  <c r="J18" i="12" s="1"/>
  <c r="G16" i="7"/>
  <c r="L15" i="7"/>
  <c r="BG14" i="13" l="1"/>
  <c r="BJ14" i="13"/>
  <c r="BF14" i="13"/>
  <c r="BI14" i="13"/>
  <c r="AV14" i="13"/>
  <c r="AJ15" i="13" s="1"/>
  <c r="AS15" i="13" s="1"/>
  <c r="AW14" i="13"/>
  <c r="AK15" i="13" s="1"/>
  <c r="AT15" i="13" s="1"/>
  <c r="I18" i="12"/>
  <c r="I19" i="12" s="1"/>
  <c r="G17" i="7"/>
  <c r="L16" i="7"/>
  <c r="BJ15" i="13" l="1"/>
  <c r="BG15" i="13"/>
  <c r="BI15" i="13"/>
  <c r="BF15" i="13"/>
  <c r="AV15" i="13"/>
  <c r="AJ16" i="13" s="1"/>
  <c r="AS16" i="13" s="1"/>
  <c r="AW15" i="13"/>
  <c r="AK16" i="13" s="1"/>
  <c r="AT16" i="13" s="1"/>
  <c r="J19" i="12"/>
  <c r="J20" i="12" s="1"/>
  <c r="G18" i="7"/>
  <c r="L17" i="7"/>
  <c r="BJ16" i="13" l="1"/>
  <c r="BG16" i="13"/>
  <c r="BI16" i="13"/>
  <c r="BF16" i="13"/>
  <c r="AW16" i="13"/>
  <c r="AK17" i="13" s="1"/>
  <c r="AT17" i="13" s="1"/>
  <c r="AV16" i="13"/>
  <c r="AJ17" i="13" s="1"/>
  <c r="AS17" i="13" s="1"/>
  <c r="I20" i="12"/>
  <c r="I21" i="12" s="1"/>
  <c r="G19" i="7"/>
  <c r="L18" i="7"/>
  <c r="BI17" i="13" l="1"/>
  <c r="BF17" i="13"/>
  <c r="BJ17" i="13"/>
  <c r="BG17" i="13"/>
  <c r="AV17" i="13"/>
  <c r="AJ18" i="13" s="1"/>
  <c r="AS18" i="13" s="1"/>
  <c r="AW17" i="13"/>
  <c r="AK18" i="13" s="1"/>
  <c r="AT18" i="13" s="1"/>
  <c r="J21" i="12"/>
  <c r="J22" i="12" s="1"/>
  <c r="G20" i="7"/>
  <c r="L19" i="7"/>
  <c r="BJ18" i="13" l="1"/>
  <c r="BG18" i="13"/>
  <c r="BI18" i="13"/>
  <c r="BF18" i="13"/>
  <c r="AV18" i="13"/>
  <c r="AJ19" i="13" s="1"/>
  <c r="AS19" i="13" s="1"/>
  <c r="AW18" i="13"/>
  <c r="AK19" i="13" s="1"/>
  <c r="AT19" i="13" s="1"/>
  <c r="I22" i="12"/>
  <c r="I23" i="12" s="1"/>
  <c r="G21" i="7"/>
  <c r="L20" i="7"/>
  <c r="BG19" i="13" l="1"/>
  <c r="BJ19" i="13"/>
  <c r="BI19" i="13"/>
  <c r="BF19" i="13"/>
  <c r="AW19" i="13"/>
  <c r="AK20" i="13" s="1"/>
  <c r="AT20" i="13" s="1"/>
  <c r="AV19" i="13"/>
  <c r="AJ20" i="13" s="1"/>
  <c r="AS20" i="13" s="1"/>
  <c r="J23" i="12"/>
  <c r="J24" i="12" s="1"/>
  <c r="L21" i="7"/>
  <c r="G22" i="7"/>
  <c r="BJ20" i="13" l="1"/>
  <c r="BG20" i="13"/>
  <c r="BI20" i="13"/>
  <c r="BF20" i="13"/>
  <c r="AW20" i="13"/>
  <c r="AK21" i="13" s="1"/>
  <c r="AT21" i="13" s="1"/>
  <c r="AV20" i="13"/>
  <c r="AJ21" i="13" s="1"/>
  <c r="AS21" i="13" s="1"/>
  <c r="I24" i="12"/>
  <c r="I25" i="12" s="1"/>
  <c r="L22" i="7"/>
  <c r="G23" i="7"/>
  <c r="BI21" i="13" l="1"/>
  <c r="BF21" i="13"/>
  <c r="BJ21" i="13"/>
  <c r="BG21" i="13"/>
  <c r="AW21" i="13"/>
  <c r="AK22" i="13" s="1"/>
  <c r="AT22" i="13" s="1"/>
  <c r="AV21" i="13"/>
  <c r="AJ22" i="13" s="1"/>
  <c r="AS22" i="13" s="1"/>
  <c r="J25" i="12"/>
  <c r="J26" i="12" s="1"/>
  <c r="G24" i="7"/>
  <c r="L23" i="7"/>
  <c r="BJ22" i="13" l="1"/>
  <c r="BG22" i="13"/>
  <c r="BI22" i="13"/>
  <c r="BF22" i="13"/>
  <c r="AV22" i="13"/>
  <c r="AJ23" i="13" s="1"/>
  <c r="AS23" i="13" s="1"/>
  <c r="AW22" i="13"/>
  <c r="AK23" i="13" s="1"/>
  <c r="AT23" i="13" s="1"/>
  <c r="I26" i="12"/>
  <c r="I27" i="12" s="1"/>
  <c r="G25" i="7"/>
  <c r="L24" i="7"/>
  <c r="BJ23" i="13" l="1"/>
  <c r="BG23" i="13"/>
  <c r="BI23" i="13"/>
  <c r="BF23" i="13"/>
  <c r="AW23" i="13"/>
  <c r="AK24" i="13" s="1"/>
  <c r="AT24" i="13" s="1"/>
  <c r="AV23" i="13"/>
  <c r="AJ24" i="13" s="1"/>
  <c r="AS24" i="13" s="1"/>
  <c r="J27" i="12"/>
  <c r="J28" i="12" s="1"/>
  <c r="G26" i="7"/>
  <c r="L25" i="7"/>
  <c r="BI24" i="13" l="1"/>
  <c r="BF24" i="13"/>
  <c r="BJ24" i="13"/>
  <c r="BG24" i="13"/>
  <c r="AV24" i="13"/>
  <c r="AJ25" i="13" s="1"/>
  <c r="AS25" i="13" s="1"/>
  <c r="AW24" i="13"/>
  <c r="AK25" i="13" s="1"/>
  <c r="AT25" i="13" s="1"/>
  <c r="I28" i="12"/>
  <c r="I29" i="12" s="1"/>
  <c r="G27" i="7"/>
  <c r="L26" i="7"/>
  <c r="BI25" i="13" l="1"/>
  <c r="BF25" i="13"/>
  <c r="BJ25" i="13"/>
  <c r="BG25" i="13"/>
  <c r="AW25" i="13"/>
  <c r="AK26" i="13" s="1"/>
  <c r="AT26" i="13" s="1"/>
  <c r="AV25" i="13"/>
  <c r="AJ26" i="13" s="1"/>
  <c r="AS26" i="13" s="1"/>
  <c r="J29" i="12"/>
  <c r="J30" i="12" s="1"/>
  <c r="G28" i="7"/>
  <c r="L27" i="7"/>
  <c r="BJ26" i="13" l="1"/>
  <c r="BG26" i="13"/>
  <c r="BI26" i="13"/>
  <c r="BF26" i="13"/>
  <c r="AV26" i="13"/>
  <c r="AJ27" i="13" s="1"/>
  <c r="AS27" i="13" s="1"/>
  <c r="AW26" i="13"/>
  <c r="AK27" i="13" s="1"/>
  <c r="AT27" i="13" s="1"/>
  <c r="I30" i="12"/>
  <c r="I31" i="12" s="1"/>
  <c r="L28" i="7"/>
  <c r="G29" i="7"/>
  <c r="BJ27" i="13" l="1"/>
  <c r="BG27" i="13"/>
  <c r="BI27" i="13"/>
  <c r="BF27" i="13"/>
  <c r="AW27" i="13"/>
  <c r="AK28" i="13" s="1"/>
  <c r="AT28" i="13" s="1"/>
  <c r="AV27" i="13"/>
  <c r="AJ28" i="13" s="1"/>
  <c r="AS28" i="13" s="1"/>
  <c r="J31" i="12"/>
  <c r="J32" i="12" s="1"/>
  <c r="L29" i="7"/>
  <c r="G30" i="7"/>
  <c r="BJ28" i="13" l="1"/>
  <c r="BG28" i="13"/>
  <c r="BF28" i="13"/>
  <c r="BI28" i="13"/>
  <c r="AV28" i="13"/>
  <c r="AJ29" i="13" s="1"/>
  <c r="AW28" i="13"/>
  <c r="AK29" i="13" s="1"/>
  <c r="AT29" i="13" s="1"/>
  <c r="I32" i="12"/>
  <c r="I33" i="12" s="1"/>
  <c r="L30" i="7"/>
  <c r="G31" i="7"/>
  <c r="BJ29" i="13" l="1"/>
  <c r="BG29" i="13"/>
  <c r="AW29" i="13"/>
  <c r="AK30" i="13" s="1"/>
  <c r="AT30" i="13" s="1"/>
  <c r="AS29" i="13"/>
  <c r="J33" i="12"/>
  <c r="J34" i="12" s="1"/>
  <c r="G32" i="7"/>
  <c r="L31" i="7"/>
  <c r="BI29" i="13" l="1"/>
  <c r="BF29" i="13"/>
  <c r="BJ30" i="13"/>
  <c r="BG30" i="13"/>
  <c r="AV29" i="13"/>
  <c r="AJ30" i="13" s="1"/>
  <c r="AW30" i="13"/>
  <c r="AK31" i="13" s="1"/>
  <c r="AT31" i="13" s="1"/>
  <c r="I34" i="12"/>
  <c r="I35" i="12" s="1"/>
  <c r="G33" i="7"/>
  <c r="L32" i="7"/>
  <c r="BJ31" i="13" l="1"/>
  <c r="BG31" i="13"/>
  <c r="AW31" i="13"/>
  <c r="AK32" i="13" s="1"/>
  <c r="AT32" i="13" s="1"/>
  <c r="AS30" i="13"/>
  <c r="J35" i="12"/>
  <c r="J36" i="12" s="1"/>
  <c r="G34" i="7"/>
  <c r="L33" i="7"/>
  <c r="BI30" i="13" l="1"/>
  <c r="BF30" i="13"/>
  <c r="BJ32" i="13"/>
  <c r="BG32" i="13"/>
  <c r="AW32" i="13"/>
  <c r="AK33" i="13" s="1"/>
  <c r="AT33" i="13" s="1"/>
  <c r="AV30" i="13"/>
  <c r="AJ31" i="13" s="1"/>
  <c r="AS31" i="13" s="1"/>
  <c r="I36" i="12"/>
  <c r="I37" i="12" s="1"/>
  <c r="G35" i="7"/>
  <c r="L34" i="7"/>
  <c r="BJ33" i="13" l="1"/>
  <c r="BG33" i="13"/>
  <c r="BI31" i="13"/>
  <c r="BF31" i="13"/>
  <c r="AV31" i="13"/>
  <c r="AJ32" i="13" s="1"/>
  <c r="AS32" i="13" s="1"/>
  <c r="AW33" i="13"/>
  <c r="AK34" i="13" s="1"/>
  <c r="AT34" i="13" s="1"/>
  <c r="J37" i="12"/>
  <c r="J38" i="12" s="1"/>
  <c r="G36" i="7"/>
  <c r="L35" i="7"/>
  <c r="BJ34" i="13" l="1"/>
  <c r="BG34" i="13"/>
  <c r="BI32" i="13"/>
  <c r="BF32" i="13"/>
  <c r="AW34" i="13"/>
  <c r="AK35" i="13" s="1"/>
  <c r="AT35" i="13" s="1"/>
  <c r="AV32" i="13"/>
  <c r="AJ33" i="13" s="1"/>
  <c r="AS33" i="13" s="1"/>
  <c r="I38" i="12"/>
  <c r="I39" i="12" s="1"/>
  <c r="G37" i="7"/>
  <c r="L36" i="7"/>
  <c r="BJ35" i="13" l="1"/>
  <c r="BG35" i="13"/>
  <c r="BI33" i="13"/>
  <c r="BF33" i="13"/>
  <c r="AV33" i="13"/>
  <c r="AJ34" i="13" s="1"/>
  <c r="AW35" i="13"/>
  <c r="AK36" i="13" s="1"/>
  <c r="AT36" i="13" s="1"/>
  <c r="J39" i="12"/>
  <c r="J40" i="12" s="1"/>
  <c r="L37" i="7"/>
  <c r="G38" i="7"/>
  <c r="BG36" i="13" l="1"/>
  <c r="BJ36" i="13"/>
  <c r="AW36" i="13"/>
  <c r="AK37" i="13" s="1"/>
  <c r="AT37" i="13" s="1"/>
  <c r="AS34" i="13"/>
  <c r="I40" i="12"/>
  <c r="I41" i="12" s="1"/>
  <c r="G39" i="7"/>
  <c r="L38" i="7"/>
  <c r="BI34" i="13" l="1"/>
  <c r="BF34" i="13"/>
  <c r="BJ37" i="13"/>
  <c r="BG37" i="13"/>
  <c r="AV34" i="13"/>
  <c r="AJ35" i="13" s="1"/>
  <c r="AW37" i="13"/>
  <c r="AK38" i="13" s="1"/>
  <c r="AT38" i="13" s="1"/>
  <c r="J41" i="12"/>
  <c r="J42" i="12" s="1"/>
  <c r="G40" i="7"/>
  <c r="L39" i="7"/>
  <c r="BJ38" i="13" l="1"/>
  <c r="BG38" i="13"/>
  <c r="AW38" i="13"/>
  <c r="AK39" i="13" s="1"/>
  <c r="AT39" i="13" s="1"/>
  <c r="AS35" i="13"/>
  <c r="I42" i="12"/>
  <c r="I43" i="12" s="1"/>
  <c r="G41" i="7"/>
  <c r="L40" i="7"/>
  <c r="BJ39" i="13" l="1"/>
  <c r="BG39" i="13"/>
  <c r="BI35" i="13"/>
  <c r="BF35" i="13"/>
  <c r="AV35" i="13"/>
  <c r="AJ36" i="13" s="1"/>
  <c r="AW39" i="13"/>
  <c r="AK40" i="13" s="1"/>
  <c r="AT40" i="13" s="1"/>
  <c r="J43" i="12"/>
  <c r="J44" i="12" s="1"/>
  <c r="G42" i="7"/>
  <c r="L41" i="7"/>
  <c r="BJ40" i="13" l="1"/>
  <c r="BG40" i="13"/>
  <c r="AW40" i="13"/>
  <c r="AK41" i="13" s="1"/>
  <c r="AT41" i="13" s="1"/>
  <c r="AS36" i="13"/>
  <c r="I44" i="12"/>
  <c r="I45" i="12" s="1"/>
  <c r="G43" i="7"/>
  <c r="L42" i="7"/>
  <c r="BI36" i="13" l="1"/>
  <c r="BF36" i="13"/>
  <c r="BJ41" i="13"/>
  <c r="BG41" i="13"/>
  <c r="AV36" i="13"/>
  <c r="AJ37" i="13" s="1"/>
  <c r="AW41" i="13"/>
  <c r="AK42" i="13" s="1"/>
  <c r="AT42" i="13" s="1"/>
  <c r="J45" i="12"/>
  <c r="J46" i="12" s="1"/>
  <c r="G44" i="7"/>
  <c r="L43" i="7"/>
  <c r="BJ42" i="13" l="1"/>
  <c r="BG42" i="13"/>
  <c r="AW42" i="13"/>
  <c r="AK43" i="13" s="1"/>
  <c r="AT43" i="13" s="1"/>
  <c r="AS37" i="13"/>
  <c r="I46" i="12"/>
  <c r="I47" i="12" s="1"/>
  <c r="G45" i="7"/>
  <c r="L44" i="7"/>
  <c r="BI37" i="13" l="1"/>
  <c r="BF37" i="13"/>
  <c r="BJ43" i="13"/>
  <c r="BG43" i="13"/>
  <c r="AV37" i="13"/>
  <c r="AJ38" i="13" s="1"/>
  <c r="AW43" i="13"/>
  <c r="AK44" i="13" s="1"/>
  <c r="AT44" i="13" s="1"/>
  <c r="J47" i="12"/>
  <c r="J48" i="12" s="1"/>
  <c r="L45" i="7"/>
  <c r="G46" i="7"/>
  <c r="BG44" i="13" l="1"/>
  <c r="BJ44" i="13"/>
  <c r="AW44" i="13"/>
  <c r="AK45" i="13" s="1"/>
  <c r="AT45" i="13" s="1"/>
  <c r="AS38" i="13"/>
  <c r="I48" i="12"/>
  <c r="I49" i="12" s="1"/>
  <c r="L46" i="7"/>
  <c r="G47" i="7"/>
  <c r="BJ45" i="13" l="1"/>
  <c r="BG45" i="13"/>
  <c r="BI38" i="13"/>
  <c r="BF38" i="13"/>
  <c r="AV38" i="13"/>
  <c r="AJ39" i="13" s="1"/>
  <c r="AS39" i="13" s="1"/>
  <c r="AW45" i="13"/>
  <c r="AK46" i="13" s="1"/>
  <c r="AT46" i="13" s="1"/>
  <c r="J49" i="12"/>
  <c r="J50" i="12" s="1"/>
  <c r="G48" i="7"/>
  <c r="L47" i="7"/>
  <c r="BJ46" i="13" l="1"/>
  <c r="BG46" i="13"/>
  <c r="BI39" i="13"/>
  <c r="BF39" i="13"/>
  <c r="AW46" i="13"/>
  <c r="AK47" i="13" s="1"/>
  <c r="AT47" i="13" s="1"/>
  <c r="AV39" i="13"/>
  <c r="AJ40" i="13" s="1"/>
  <c r="AS40" i="13" s="1"/>
  <c r="I50" i="12"/>
  <c r="I51" i="12" s="1"/>
  <c r="G49" i="7"/>
  <c r="L48" i="7"/>
  <c r="BJ47" i="13" l="1"/>
  <c r="BG47" i="13"/>
  <c r="BI40" i="13"/>
  <c r="BF40" i="13"/>
  <c r="AV40" i="13"/>
  <c r="AJ41" i="13" s="1"/>
  <c r="AW47" i="13"/>
  <c r="AK48" i="13" s="1"/>
  <c r="AT48" i="13" s="1"/>
  <c r="J51" i="12"/>
  <c r="J52" i="12" s="1"/>
  <c r="G50" i="7"/>
  <c r="L49" i="7"/>
  <c r="BJ48" i="13" l="1"/>
  <c r="BG48" i="13"/>
  <c r="AW48" i="13"/>
  <c r="AK49" i="13" s="1"/>
  <c r="AT49" i="13" s="1"/>
  <c r="AS41" i="13"/>
  <c r="I52" i="12"/>
  <c r="I53" i="12" s="1"/>
  <c r="G51" i="7"/>
  <c r="L50" i="7"/>
  <c r="BJ49" i="13" l="1"/>
  <c r="BG49" i="13"/>
  <c r="BI41" i="13"/>
  <c r="BF41" i="13"/>
  <c r="AV41" i="13"/>
  <c r="AJ42" i="13" s="1"/>
  <c r="AW49" i="13"/>
  <c r="AK50" i="13" s="1"/>
  <c r="AT50" i="13" s="1"/>
  <c r="J53" i="12"/>
  <c r="J54" i="12" s="1"/>
  <c r="G52" i="7"/>
  <c r="L51" i="7"/>
  <c r="BJ50" i="13" l="1"/>
  <c r="BG50" i="13"/>
  <c r="AW50" i="13"/>
  <c r="AK51" i="13" s="1"/>
  <c r="AT51" i="13" s="1"/>
  <c r="AS42" i="13"/>
  <c r="I54" i="12"/>
  <c r="I55" i="12" s="1"/>
  <c r="L52" i="7"/>
  <c r="G53" i="7"/>
  <c r="BJ51" i="13" l="1"/>
  <c r="BG51" i="13"/>
  <c r="BI42" i="13"/>
  <c r="BF42" i="13"/>
  <c r="AV42" i="13"/>
  <c r="AJ43" i="13" s="1"/>
  <c r="AW51" i="13"/>
  <c r="AK52" i="13" s="1"/>
  <c r="AT52" i="13" s="1"/>
  <c r="J55" i="12"/>
  <c r="J56" i="12" s="1"/>
  <c r="L53" i="7"/>
  <c r="G54" i="7"/>
  <c r="BJ52" i="13" l="1"/>
  <c r="BG52" i="13"/>
  <c r="AW52" i="13"/>
  <c r="AK53" i="13" s="1"/>
  <c r="AT53" i="13" s="1"/>
  <c r="AS43" i="13"/>
  <c r="I56" i="12"/>
  <c r="I57" i="12" s="1"/>
  <c r="L54" i="7"/>
  <c r="G55" i="7"/>
  <c r="BI43" i="13" l="1"/>
  <c r="BF43" i="13"/>
  <c r="BJ53" i="13"/>
  <c r="BG53" i="13"/>
  <c r="AV43" i="13"/>
  <c r="AJ44" i="13" s="1"/>
  <c r="AS44" i="13" s="1"/>
  <c r="AW53" i="13"/>
  <c r="AK54" i="13" s="1"/>
  <c r="AT54" i="13" s="1"/>
  <c r="J57" i="12"/>
  <c r="J58" i="12" s="1"/>
  <c r="G56" i="7"/>
  <c r="L55" i="7"/>
  <c r="BG54" i="13" l="1"/>
  <c r="BJ54" i="13"/>
  <c r="BI44" i="13"/>
  <c r="BF44" i="13"/>
  <c r="AW54" i="13"/>
  <c r="AK55" i="13" s="1"/>
  <c r="AT55" i="13" s="1"/>
  <c r="AV44" i="13"/>
  <c r="AJ45" i="13" s="1"/>
  <c r="AS45" i="13" s="1"/>
  <c r="I58" i="12"/>
  <c r="I59" i="12" s="1"/>
  <c r="G57" i="7"/>
  <c r="L56" i="7"/>
  <c r="BJ55" i="13" l="1"/>
  <c r="BG55" i="13"/>
  <c r="BI45" i="13"/>
  <c r="BF45" i="13"/>
  <c r="AV45" i="13"/>
  <c r="AJ46" i="13" s="1"/>
  <c r="AS46" i="13" s="1"/>
  <c r="AW55" i="13"/>
  <c r="AK56" i="13" s="1"/>
  <c r="AT56" i="13" s="1"/>
  <c r="J59" i="12"/>
  <c r="J60" i="12" s="1"/>
  <c r="G58" i="7"/>
  <c r="L57" i="7"/>
  <c r="BJ56" i="13" l="1"/>
  <c r="BG56" i="13"/>
  <c r="AW56" i="13"/>
  <c r="AK57" i="13" s="1"/>
  <c r="BI46" i="13"/>
  <c r="BF46" i="13"/>
  <c r="AV46" i="13"/>
  <c r="AJ47" i="13" s="1"/>
  <c r="AS47" i="13" s="1"/>
  <c r="I60" i="12"/>
  <c r="I61" i="12" s="1"/>
  <c r="G59" i="7"/>
  <c r="L58" i="7"/>
  <c r="BF47" i="13" l="1"/>
  <c r="BI47" i="13"/>
  <c r="AV47" i="13"/>
  <c r="AJ48" i="13" s="1"/>
  <c r="J61" i="12"/>
  <c r="J62" i="12" s="1"/>
  <c r="G60" i="7"/>
  <c r="L59" i="7"/>
  <c r="AS48" i="13" l="1"/>
  <c r="I62" i="12"/>
  <c r="I63" i="12" s="1"/>
  <c r="G61" i="7"/>
  <c r="L60" i="7"/>
  <c r="BI48" i="13" l="1"/>
  <c r="BF48" i="13"/>
  <c r="AV48" i="13"/>
  <c r="AJ49" i="13" s="1"/>
  <c r="AS49" i="13" s="1"/>
  <c r="J63" i="12"/>
  <c r="J64" i="12" s="1"/>
  <c r="L61" i="7"/>
  <c r="G62" i="7"/>
  <c r="BI49" i="13" l="1"/>
  <c r="BF49" i="13"/>
  <c r="AV49" i="13"/>
  <c r="AJ50" i="13" s="1"/>
  <c r="AS50" i="13" s="1"/>
  <c r="I64" i="12"/>
  <c r="I65" i="12" s="1"/>
  <c r="L62" i="7"/>
  <c r="G63" i="7"/>
  <c r="BI50" i="13" l="1"/>
  <c r="BF50" i="13"/>
  <c r="AV50" i="13"/>
  <c r="AJ51" i="13" s="1"/>
  <c r="AS51" i="13" s="1"/>
  <c r="J65" i="12"/>
  <c r="J66" i="12" s="1"/>
  <c r="G64" i="7"/>
  <c r="L63" i="7"/>
  <c r="BI51" i="13" l="1"/>
  <c r="BF51" i="13"/>
  <c r="AV51" i="13"/>
  <c r="AJ52" i="13" s="1"/>
  <c r="AS52" i="13" s="1"/>
  <c r="I66" i="12"/>
  <c r="I67" i="12" s="1"/>
  <c r="G65" i="7"/>
  <c r="L64" i="7"/>
  <c r="BI52" i="13" l="1"/>
  <c r="BF52" i="13"/>
  <c r="AV52" i="13"/>
  <c r="AJ53" i="13" s="1"/>
  <c r="J67" i="12"/>
  <c r="J68" i="12" s="1"/>
  <c r="G66" i="7"/>
  <c r="L65" i="7"/>
  <c r="AS53" i="13" l="1"/>
  <c r="I68" i="12"/>
  <c r="I69" i="12" s="1"/>
  <c r="G67" i="7"/>
  <c r="L66" i="7"/>
  <c r="BI53" i="13" l="1"/>
  <c r="BF53" i="13"/>
  <c r="AV53" i="13"/>
  <c r="AJ54" i="13" s="1"/>
  <c r="AS54" i="13" s="1"/>
  <c r="J69" i="12"/>
  <c r="J70" i="12" s="1"/>
  <c r="G68" i="7"/>
  <c r="L67" i="7"/>
  <c r="BI54" i="13" l="1"/>
  <c r="BF54" i="13"/>
  <c r="AV54" i="13"/>
  <c r="AJ55" i="13" s="1"/>
  <c r="AS55" i="13" s="1"/>
  <c r="I70" i="12"/>
  <c r="I71" i="12" s="1"/>
  <c r="G69" i="7"/>
  <c r="L68" i="7"/>
  <c r="BI55" i="13" l="1"/>
  <c r="BF55" i="13"/>
  <c r="AV55" i="13"/>
  <c r="AJ56" i="13" s="1"/>
  <c r="AS56" i="13" s="1"/>
  <c r="J71" i="12"/>
  <c r="J72" i="12" s="1"/>
  <c r="L69" i="7"/>
  <c r="G70" i="7"/>
  <c r="BI56" i="13" l="1"/>
  <c r="BF56" i="13"/>
  <c r="AV56" i="13"/>
  <c r="AJ57" i="13" s="1"/>
  <c r="I72" i="12"/>
  <c r="I73" i="12" s="1"/>
  <c r="L70" i="7"/>
  <c r="G71" i="7"/>
  <c r="J73" i="12" l="1"/>
  <c r="J74" i="12" s="1"/>
  <c r="G72" i="7"/>
  <c r="L71" i="7"/>
  <c r="I74" i="12" l="1"/>
  <c r="I75" i="12" s="1"/>
  <c r="G73" i="7"/>
  <c r="L72" i="7"/>
  <c r="J75" i="12" l="1"/>
  <c r="J76" i="12" s="1"/>
  <c r="G74" i="7"/>
  <c r="L73" i="7"/>
  <c r="I76" i="12" l="1"/>
  <c r="I77" i="12" s="1"/>
  <c r="G75" i="7"/>
  <c r="L74" i="7"/>
  <c r="J77" i="12" l="1"/>
  <c r="J78" i="12" s="1"/>
  <c r="G76" i="7"/>
  <c r="L75" i="7"/>
  <c r="I78" i="12" l="1"/>
  <c r="I79" i="12" s="1"/>
  <c r="L76" i="7"/>
  <c r="G77" i="7"/>
  <c r="J79" i="12" l="1"/>
  <c r="J80" i="12" s="1"/>
  <c r="L77" i="7"/>
  <c r="G78" i="7"/>
  <c r="I80" i="12" l="1"/>
  <c r="I81" i="12" s="1"/>
  <c r="L78" i="7"/>
  <c r="G79" i="7"/>
  <c r="J81" i="12" l="1"/>
  <c r="J82" i="12" s="1"/>
  <c r="G80" i="7"/>
  <c r="L79" i="7"/>
  <c r="I82" i="12" l="1"/>
  <c r="I83" i="12" s="1"/>
  <c r="G81" i="7"/>
  <c r="L80" i="7"/>
  <c r="J83" i="12" l="1"/>
  <c r="J84" i="12" s="1"/>
  <c r="G82" i="7"/>
  <c r="L81" i="7"/>
  <c r="I84" i="12" l="1"/>
  <c r="I85" i="12" s="1"/>
  <c r="G83" i="7"/>
  <c r="L82" i="7"/>
  <c r="J85" i="12" l="1"/>
  <c r="J86" i="12" s="1"/>
  <c r="G84" i="7"/>
  <c r="L83" i="7"/>
  <c r="I86" i="12" l="1"/>
  <c r="I87" i="12" s="1"/>
  <c r="L84" i="7"/>
  <c r="G85" i="7"/>
  <c r="J87" i="12" l="1"/>
  <c r="J88" i="12" s="1"/>
  <c r="L85" i="7"/>
  <c r="G86" i="7"/>
  <c r="I88" i="12" l="1"/>
  <c r="I89" i="12" s="1"/>
  <c r="L86" i="7"/>
  <c r="G87" i="7"/>
  <c r="J89" i="12" l="1"/>
  <c r="J90" i="12" s="1"/>
  <c r="G88" i="7"/>
  <c r="L87" i="7"/>
  <c r="I90" i="12" l="1"/>
  <c r="I91" i="12" s="1"/>
  <c r="G89" i="7"/>
  <c r="L88" i="7"/>
  <c r="J91" i="12" l="1"/>
  <c r="J92" i="12" s="1"/>
  <c r="G90" i="7"/>
  <c r="L89" i="7"/>
  <c r="I92" i="12" l="1"/>
  <c r="I93" i="12" s="1"/>
  <c r="G91" i="7"/>
  <c r="L90" i="7"/>
  <c r="J93" i="12" l="1"/>
  <c r="J94" i="12" s="1"/>
  <c r="G92" i="7"/>
  <c r="L91" i="7"/>
  <c r="I94" i="12" l="1"/>
  <c r="I95" i="12" s="1"/>
  <c r="L92" i="7"/>
  <c r="G93" i="7"/>
  <c r="J95" i="12" l="1"/>
  <c r="J96" i="12" s="1"/>
  <c r="L93" i="7"/>
  <c r="G94" i="7"/>
  <c r="I96" i="12" l="1"/>
  <c r="I97" i="12" s="1"/>
  <c r="L94" i="7"/>
  <c r="G95" i="7"/>
  <c r="J97" i="12" l="1"/>
  <c r="J98" i="12" s="1"/>
  <c r="G96" i="7"/>
  <c r="L95" i="7"/>
  <c r="I98" i="12" l="1"/>
  <c r="I99" i="12" s="1"/>
  <c r="G97" i="7"/>
  <c r="L96" i="7"/>
  <c r="J99" i="12" l="1"/>
  <c r="J100" i="12" s="1"/>
  <c r="G98" i="7"/>
  <c r="L97" i="7"/>
  <c r="I100" i="12" l="1"/>
  <c r="I101" i="12" s="1"/>
  <c r="G99" i="7"/>
  <c r="L98" i="7"/>
  <c r="J101" i="12" l="1"/>
  <c r="J102" i="12" s="1"/>
  <c r="G100" i="7"/>
  <c r="L99" i="7"/>
  <c r="I102" i="12" l="1"/>
  <c r="I103" i="12" s="1"/>
  <c r="G101" i="7"/>
  <c r="L100" i="7"/>
  <c r="J103" i="12" l="1"/>
  <c r="J104" i="12" s="1"/>
  <c r="L101" i="7"/>
  <c r="G102" i="7"/>
  <c r="I104" i="12" l="1"/>
  <c r="I105" i="12" s="1"/>
  <c r="J105" i="12"/>
  <c r="J106" i="12" s="1"/>
  <c r="L102" i="7"/>
  <c r="G103" i="7"/>
  <c r="I106" i="12" l="1"/>
  <c r="I107" i="12" s="1"/>
  <c r="G104" i="7"/>
  <c r="L103" i="7"/>
  <c r="J107" i="12" l="1"/>
  <c r="J108" i="12" s="1"/>
  <c r="G105" i="7"/>
  <c r="L104" i="7"/>
  <c r="I108" i="12" l="1"/>
  <c r="I109" i="12" s="1"/>
  <c r="J109" i="12"/>
  <c r="J110" i="12" s="1"/>
  <c r="G106" i="7"/>
  <c r="L105" i="7"/>
  <c r="I110" i="12" l="1"/>
  <c r="I111" i="12" s="1"/>
  <c r="L106" i="7"/>
  <c r="G107" i="7"/>
  <c r="J111" i="12" l="1"/>
  <c r="J112" i="12" s="1"/>
  <c r="L107" i="7"/>
  <c r="G108" i="7"/>
  <c r="I112" i="12" l="1"/>
  <c r="I113" i="12" s="1"/>
  <c r="G109" i="7"/>
  <c r="L108" i="7"/>
  <c r="J113" i="12" l="1"/>
  <c r="J114" i="12" s="1"/>
  <c r="G110" i="7"/>
  <c r="L109" i="7"/>
  <c r="I114" i="12" l="1"/>
  <c r="I115" i="12" s="1"/>
  <c r="G111" i="7"/>
  <c r="L110" i="7"/>
  <c r="J115" i="12" l="1"/>
  <c r="J116" i="12" s="1"/>
  <c r="G112" i="7"/>
  <c r="L111" i="7"/>
  <c r="I116" i="12" l="1"/>
  <c r="L112" i="7"/>
  <c r="G113" i="7"/>
  <c r="I117" i="12" l="1"/>
  <c r="BP6" i="13"/>
  <c r="BN6" i="13"/>
  <c r="BM6" i="13"/>
  <c r="BL6" i="13"/>
  <c r="BQ6" i="13"/>
  <c r="BO6" i="13"/>
  <c r="J117" i="12"/>
  <c r="J118" i="12" s="1"/>
  <c r="G114" i="7"/>
  <c r="L113" i="7"/>
  <c r="BP7" i="13" l="1"/>
  <c r="BO7" i="13"/>
  <c r="BN7" i="13"/>
  <c r="BQ7" i="13"/>
  <c r="BM7" i="13"/>
  <c r="BL7" i="13"/>
  <c r="I118" i="12"/>
  <c r="G115" i="7"/>
  <c r="L114" i="7"/>
  <c r="I119" i="12" l="1"/>
  <c r="BP8" i="13"/>
  <c r="BO8" i="13"/>
  <c r="BN8" i="13"/>
  <c r="BM8" i="13"/>
  <c r="BL8" i="13"/>
  <c r="BQ8" i="13"/>
  <c r="J119" i="12"/>
  <c r="J120" i="12" s="1"/>
  <c r="L115" i="7"/>
  <c r="G116" i="7"/>
  <c r="BP9" i="13" l="1"/>
  <c r="BO9" i="13"/>
  <c r="BM9" i="13"/>
  <c r="BQ9" i="13"/>
  <c r="BN9" i="13"/>
  <c r="BL9" i="13"/>
  <c r="I120" i="12"/>
  <c r="L116" i="7"/>
  <c r="G117" i="7"/>
  <c r="I121" i="12" l="1"/>
  <c r="BQ10" i="13"/>
  <c r="BP10" i="13"/>
  <c r="BO10" i="13"/>
  <c r="BN10" i="13"/>
  <c r="BM10" i="13"/>
  <c r="BL10" i="13"/>
  <c r="J121" i="12"/>
  <c r="J122" i="12" s="1"/>
  <c r="G118" i="7"/>
  <c r="L117" i="7"/>
  <c r="BP11" i="13" l="1"/>
  <c r="BO11" i="13"/>
  <c r="BL11" i="13"/>
  <c r="BN11" i="13"/>
  <c r="BQ11" i="13"/>
  <c r="BM11" i="13"/>
  <c r="I122" i="12"/>
  <c r="G119" i="7"/>
  <c r="L118" i="7"/>
  <c r="I123" i="12" l="1"/>
  <c r="BP12" i="13"/>
  <c r="BO12" i="13"/>
  <c r="BN12" i="13"/>
  <c r="BQ12" i="13"/>
  <c r="BM12" i="13"/>
  <c r="BL12" i="13"/>
  <c r="J123" i="12"/>
  <c r="J124" i="12" s="1"/>
  <c r="G120" i="7"/>
  <c r="L119" i="7"/>
  <c r="BP13" i="13" l="1"/>
  <c r="BO13" i="13"/>
  <c r="BN13" i="13"/>
  <c r="BM13" i="13"/>
  <c r="BL13" i="13"/>
  <c r="BQ13" i="13"/>
  <c r="I124" i="12"/>
  <c r="L120" i="7"/>
  <c r="G121" i="7"/>
  <c r="I125" i="12" l="1"/>
  <c r="BQ14" i="13"/>
  <c r="BM14" i="13"/>
  <c r="BL14" i="13"/>
  <c r="BO14" i="13"/>
  <c r="BN14" i="13"/>
  <c r="BP14" i="13"/>
  <c r="J125" i="12"/>
  <c r="J126" i="12" s="1"/>
  <c r="L121" i="7"/>
  <c r="G122" i="7"/>
  <c r="BP15" i="13" l="1"/>
  <c r="BO15" i="13"/>
  <c r="BQ15" i="13"/>
  <c r="BN15" i="13"/>
  <c r="BM15" i="13"/>
  <c r="BL15" i="13"/>
  <c r="I126" i="12"/>
  <c r="G123" i="7"/>
  <c r="L122" i="7"/>
  <c r="I127" i="12" l="1"/>
  <c r="BO16" i="13"/>
  <c r="BL16" i="13"/>
  <c r="BQ16" i="13"/>
  <c r="BP16" i="13"/>
  <c r="BN16" i="13"/>
  <c r="BM16" i="13"/>
  <c r="J127" i="12"/>
  <c r="J128" i="12" s="1"/>
  <c r="G124" i="7"/>
  <c r="L123" i="7"/>
  <c r="BP17" i="13" l="1"/>
  <c r="BO17" i="13"/>
  <c r="BN17" i="13"/>
  <c r="BM17" i="13"/>
  <c r="BL17" i="13"/>
  <c r="BQ17" i="13"/>
  <c r="I128" i="12"/>
  <c r="L124" i="7"/>
  <c r="G125" i="7"/>
  <c r="I129" i="12" l="1"/>
  <c r="BP18" i="13"/>
  <c r="BN18" i="13"/>
  <c r="BM18" i="13"/>
  <c r="BL18" i="13"/>
  <c r="BQ18" i="13"/>
  <c r="BO18" i="13"/>
  <c r="J129" i="12"/>
  <c r="J130" i="12" s="1"/>
  <c r="G126" i="7"/>
  <c r="L125" i="7"/>
  <c r="BP19" i="13" l="1"/>
  <c r="BO19" i="13"/>
  <c r="BM19" i="13"/>
  <c r="BL19" i="13"/>
  <c r="BQ19" i="13"/>
  <c r="BN19" i="13"/>
  <c r="I130" i="12"/>
  <c r="G127" i="7"/>
  <c r="L126" i="7"/>
  <c r="I131" i="12" l="1"/>
  <c r="BL20" i="13"/>
  <c r="BP20" i="13"/>
  <c r="BO20" i="13"/>
  <c r="BN20" i="13"/>
  <c r="BM20" i="13"/>
  <c r="BQ20" i="13"/>
  <c r="J131" i="12"/>
  <c r="G128" i="7"/>
  <c r="L127" i="7"/>
  <c r="J132" i="12" l="1"/>
  <c r="BP21" i="13"/>
  <c r="BO21" i="13"/>
  <c r="BN21" i="13"/>
  <c r="BM21" i="13"/>
  <c r="BL21" i="13"/>
  <c r="BQ21" i="13"/>
  <c r="I132" i="12"/>
  <c r="L128" i="7"/>
  <c r="G129" i="7"/>
  <c r="I133" i="12" l="1"/>
  <c r="BN22" i="13"/>
  <c r="BQ22" i="13"/>
  <c r="BP22" i="13"/>
  <c r="BM22" i="13"/>
  <c r="BL22" i="13"/>
  <c r="BO22" i="13"/>
  <c r="J133" i="12"/>
  <c r="G130" i="7"/>
  <c r="L129" i="7"/>
  <c r="J134" i="12" l="1"/>
  <c r="BP23" i="13"/>
  <c r="BO23" i="13"/>
  <c r="BN23" i="13"/>
  <c r="BL23" i="13"/>
  <c r="BQ23" i="13"/>
  <c r="BM23" i="13"/>
  <c r="I134" i="12"/>
  <c r="G131" i="7"/>
  <c r="L130" i="7"/>
  <c r="I135" i="12" l="1"/>
  <c r="BP24" i="13"/>
  <c r="BO24" i="13"/>
  <c r="BN24" i="13"/>
  <c r="BM24" i="13"/>
  <c r="BL24" i="13"/>
  <c r="BQ24" i="13"/>
  <c r="J135" i="12"/>
  <c r="J136" i="12" s="1"/>
  <c r="L131" i="7"/>
  <c r="G132" i="7"/>
  <c r="BP25" i="13" l="1"/>
  <c r="BO25" i="13"/>
  <c r="BN25" i="13"/>
  <c r="BM25" i="13"/>
  <c r="BL25" i="13"/>
  <c r="BQ25" i="13"/>
  <c r="I136" i="12"/>
  <c r="L132" i="7"/>
  <c r="G133" i="7"/>
  <c r="I137" i="12" l="1"/>
  <c r="BQ26" i="13"/>
  <c r="BL26" i="13"/>
  <c r="BO26" i="13"/>
  <c r="BN26" i="13"/>
  <c r="BM26" i="13"/>
  <c r="BP26" i="13"/>
  <c r="J137" i="12"/>
  <c r="J138" i="12" s="1"/>
  <c r="G134" i="7"/>
  <c r="L133" i="7"/>
  <c r="BP27" i="13" l="1"/>
  <c r="BO27" i="13"/>
  <c r="BL27" i="13"/>
  <c r="BQ27" i="13"/>
  <c r="BN27" i="13"/>
  <c r="BM27" i="13"/>
  <c r="I138" i="12"/>
  <c r="G135" i="7"/>
  <c r="L134" i="7"/>
  <c r="I139" i="12" l="1"/>
  <c r="BM28" i="13"/>
  <c r="BQ28" i="13"/>
  <c r="BO28" i="13"/>
  <c r="BL28" i="13"/>
  <c r="BN28" i="13"/>
  <c r="BP28" i="13"/>
  <c r="J139" i="12"/>
  <c r="J140" i="12" s="1"/>
  <c r="G136" i="7"/>
  <c r="L135" i="7"/>
  <c r="BP29" i="13" l="1"/>
  <c r="BO29" i="13"/>
  <c r="BN29" i="13"/>
  <c r="BQ29" i="13"/>
  <c r="BL29" i="13"/>
  <c r="BM29" i="13"/>
  <c r="I140" i="12"/>
  <c r="L136" i="7"/>
  <c r="G137" i="7"/>
  <c r="I141" i="12" l="1"/>
  <c r="BO30" i="13"/>
  <c r="BN30" i="13"/>
  <c r="BM30" i="13"/>
  <c r="BL30" i="13"/>
  <c r="BQ30" i="13"/>
  <c r="BP30" i="13"/>
  <c r="J141" i="12"/>
  <c r="J142" i="12" s="1"/>
  <c r="L137" i="7"/>
  <c r="G138" i="7"/>
  <c r="BP31" i="13" l="1"/>
  <c r="BO31" i="13"/>
  <c r="BN31" i="13"/>
  <c r="BM31" i="13"/>
  <c r="BQ31" i="13"/>
  <c r="BL31" i="13"/>
  <c r="I142" i="12"/>
  <c r="G139" i="7"/>
  <c r="L138" i="7"/>
  <c r="I143" i="12" l="1"/>
  <c r="BN32" i="13"/>
  <c r="BL32" i="13"/>
  <c r="BQ32" i="13"/>
  <c r="BP32" i="13"/>
  <c r="BM32" i="13"/>
  <c r="BO32" i="13"/>
  <c r="J143" i="12"/>
  <c r="L139" i="7"/>
  <c r="G140" i="7"/>
  <c r="J144" i="12" l="1"/>
  <c r="BP33" i="13"/>
  <c r="BO33" i="13"/>
  <c r="BN33" i="13"/>
  <c r="BM33" i="13"/>
  <c r="BL33" i="13"/>
  <c r="BQ33" i="13"/>
  <c r="I144" i="12"/>
  <c r="L140" i="7"/>
  <c r="G141" i="7"/>
  <c r="I145" i="12" l="1"/>
  <c r="BQ34" i="13"/>
  <c r="BP34" i="13"/>
  <c r="BL34" i="13"/>
  <c r="BM34" i="13"/>
  <c r="BO34" i="13"/>
  <c r="BN34" i="13"/>
  <c r="J145" i="12"/>
  <c r="J146" i="12" s="1"/>
  <c r="G142" i="7"/>
  <c r="L141" i="7"/>
  <c r="BP35" i="13" l="1"/>
  <c r="BO35" i="13"/>
  <c r="BN35" i="13"/>
  <c r="BQ35" i="13"/>
  <c r="BM35" i="13"/>
  <c r="BL35" i="13"/>
  <c r="I146" i="12"/>
  <c r="G143" i="7"/>
  <c r="L142" i="7"/>
  <c r="I147" i="12" l="1"/>
  <c r="BM36" i="13"/>
  <c r="BN36" i="13"/>
  <c r="BL36" i="13"/>
  <c r="BQ36" i="13"/>
  <c r="BP36" i="13"/>
  <c r="BO36" i="13"/>
  <c r="J147" i="12"/>
  <c r="J148" i="12" s="1"/>
  <c r="G144" i="7"/>
  <c r="L143" i="7"/>
  <c r="BP37" i="13" l="1"/>
  <c r="BO37" i="13"/>
  <c r="BN37" i="13"/>
  <c r="BQ37" i="13"/>
  <c r="BM37" i="13"/>
  <c r="BL37" i="13"/>
  <c r="I148" i="12"/>
  <c r="L144" i="7"/>
  <c r="G145" i="7"/>
  <c r="I149" i="12" l="1"/>
  <c r="BQ38" i="13"/>
  <c r="BP38" i="13"/>
  <c r="BO38" i="13"/>
  <c r="BN38" i="13"/>
  <c r="BM38" i="13"/>
  <c r="BL38" i="13"/>
  <c r="J149" i="12"/>
  <c r="J150" i="12" s="1"/>
  <c r="G146" i="7"/>
  <c r="L145" i="7"/>
  <c r="BP39" i="13" l="1"/>
  <c r="BO39" i="13"/>
  <c r="BN39" i="13"/>
  <c r="BQ39" i="13"/>
  <c r="BM39" i="13"/>
  <c r="BL39" i="13"/>
  <c r="I150" i="12"/>
  <c r="G147" i="7"/>
  <c r="L146" i="7"/>
  <c r="I151" i="12" l="1"/>
  <c r="BN40" i="13"/>
  <c r="BQ40" i="13"/>
  <c r="BP40" i="13"/>
  <c r="BO40" i="13"/>
  <c r="BM40" i="13"/>
  <c r="BL40" i="13"/>
  <c r="J151" i="12"/>
  <c r="J152" i="12" s="1"/>
  <c r="L147" i="7"/>
  <c r="G148" i="7"/>
  <c r="BP41" i="13" l="1"/>
  <c r="BO41" i="13"/>
  <c r="BN41" i="13"/>
  <c r="BL41" i="13"/>
  <c r="BQ41" i="13"/>
  <c r="BM41" i="13"/>
  <c r="I152" i="12"/>
  <c r="L148" i="7"/>
  <c r="G149" i="7"/>
  <c r="I153" i="12" l="1"/>
  <c r="BQ42" i="13"/>
  <c r="BN42" i="13"/>
  <c r="BL42" i="13"/>
  <c r="BO42" i="13"/>
  <c r="BM42" i="13"/>
  <c r="BP42" i="13"/>
  <c r="J153" i="12"/>
  <c r="J154" i="12" s="1"/>
  <c r="G150" i="7"/>
  <c r="L149" i="7"/>
  <c r="BP43" i="13" l="1"/>
  <c r="BO43" i="13"/>
  <c r="BN43" i="13"/>
  <c r="BQ43" i="13"/>
  <c r="BM43" i="13"/>
  <c r="BL43" i="13"/>
  <c r="I154" i="12"/>
  <c r="G151" i="7"/>
  <c r="L150" i="7"/>
  <c r="I155" i="12" l="1"/>
  <c r="BL44" i="13"/>
  <c r="BN44" i="13"/>
  <c r="BQ44" i="13"/>
  <c r="BM44" i="13"/>
  <c r="BP44" i="13"/>
  <c r="BO44" i="13"/>
  <c r="J155" i="12"/>
  <c r="J156" i="12" s="1"/>
  <c r="G152" i="7"/>
  <c r="L151" i="7"/>
  <c r="BP45" i="13" l="1"/>
  <c r="BO45" i="13"/>
  <c r="BN45" i="13"/>
  <c r="BQ45" i="13"/>
  <c r="BM45" i="13"/>
  <c r="BL45" i="13"/>
  <c r="I156" i="12"/>
  <c r="L152" i="7"/>
  <c r="G153" i="7"/>
  <c r="I157" i="12" l="1"/>
  <c r="BO46" i="13"/>
  <c r="BN46" i="13"/>
  <c r="BP46" i="13"/>
  <c r="BM46" i="13"/>
  <c r="BL46" i="13"/>
  <c r="BQ46" i="13"/>
  <c r="J157" i="12"/>
  <c r="J158" i="12" s="1"/>
  <c r="G154" i="7"/>
  <c r="L153" i="7"/>
  <c r="BP47" i="13" l="1"/>
  <c r="BO47" i="13"/>
  <c r="BN47" i="13"/>
  <c r="BM47" i="13"/>
  <c r="BL47" i="13"/>
  <c r="BQ47" i="13"/>
  <c r="I158" i="12"/>
  <c r="G155" i="7"/>
  <c r="L154" i="7"/>
  <c r="I159" i="12" l="1"/>
  <c r="BN48" i="13"/>
  <c r="BL48" i="13"/>
  <c r="BQ48" i="13"/>
  <c r="BP48" i="13"/>
  <c r="BO48" i="13"/>
  <c r="BM48" i="13"/>
  <c r="J159" i="12"/>
  <c r="J160" i="12" s="1"/>
  <c r="L155" i="7"/>
  <c r="G156" i="7"/>
  <c r="BP49" i="13" l="1"/>
  <c r="BO49" i="13"/>
  <c r="BN49" i="13"/>
  <c r="BM49" i="13"/>
  <c r="BL49" i="13"/>
  <c r="BQ49" i="13"/>
  <c r="I160" i="12"/>
  <c r="L156" i="7"/>
  <c r="G157" i="7"/>
  <c r="I161" i="12" l="1"/>
  <c r="BQ50" i="13"/>
  <c r="BL50" i="13"/>
  <c r="BN50" i="13"/>
  <c r="BP50" i="13"/>
  <c r="BM50" i="13"/>
  <c r="BO50" i="13"/>
  <c r="J161" i="12"/>
  <c r="J162" i="12" s="1"/>
  <c r="G158" i="7"/>
  <c r="L157" i="7"/>
  <c r="BP51" i="13" l="1"/>
  <c r="BO51" i="13"/>
  <c r="BN51" i="13"/>
  <c r="BQ51" i="13"/>
  <c r="BM51" i="13"/>
  <c r="BL51" i="13"/>
  <c r="I162" i="12"/>
  <c r="G159" i="7"/>
  <c r="L158" i="7"/>
  <c r="I163" i="12" l="1"/>
  <c r="BO52" i="13"/>
  <c r="BQ52" i="13"/>
  <c r="BN52" i="13"/>
  <c r="BM52" i="13"/>
  <c r="BL52" i="13"/>
  <c r="BP52" i="13"/>
  <c r="J163" i="12"/>
  <c r="J164" i="12" s="1"/>
  <c r="G160" i="7"/>
  <c r="L159" i="7"/>
  <c r="BP53" i="13" l="1"/>
  <c r="BO53" i="13"/>
  <c r="BN53" i="13"/>
  <c r="BQ53" i="13"/>
  <c r="BM53" i="13"/>
  <c r="BL53" i="13"/>
  <c r="I164" i="12"/>
  <c r="L160" i="7"/>
  <c r="G161" i="7"/>
  <c r="I165" i="12" l="1"/>
  <c r="BQ54" i="13"/>
  <c r="BP54" i="13"/>
  <c r="BO54" i="13"/>
  <c r="BN54" i="13"/>
  <c r="BM54" i="13"/>
  <c r="BL54" i="13"/>
  <c r="J165" i="12"/>
  <c r="J166" i="12" s="1"/>
  <c r="G162" i="7"/>
  <c r="L161" i="7"/>
  <c r="BP55" i="13" l="1"/>
  <c r="BO55" i="13"/>
  <c r="BN55" i="13"/>
  <c r="BM55" i="13"/>
  <c r="BL55" i="13"/>
  <c r="BQ55" i="13"/>
  <c r="I166" i="12"/>
  <c r="G163" i="7"/>
  <c r="L162" i="7"/>
  <c r="I167" i="12" l="1"/>
  <c r="BN56" i="13"/>
  <c r="BQ56" i="13"/>
  <c r="BP56" i="13"/>
  <c r="BO56" i="13"/>
  <c r="BM56" i="13"/>
  <c r="BL56" i="13"/>
  <c r="J167" i="12"/>
  <c r="J168" i="12" s="1"/>
  <c r="L163" i="7"/>
  <c r="G164" i="7"/>
  <c r="BP57" i="13" l="1"/>
  <c r="BO57" i="13"/>
  <c r="BN57" i="13"/>
  <c r="BM57" i="13"/>
  <c r="BL57" i="13"/>
  <c r="BQ57" i="13"/>
  <c r="I168" i="12"/>
  <c r="L164" i="7"/>
  <c r="G165" i="7"/>
  <c r="I169" i="12" l="1"/>
  <c r="BQ58" i="13"/>
  <c r="BN58" i="13"/>
  <c r="BM58" i="13"/>
  <c r="BL58" i="13"/>
  <c r="BO58" i="13"/>
  <c r="BP58" i="13"/>
  <c r="J169" i="12"/>
  <c r="J170" i="12" s="1"/>
  <c r="G166" i="7"/>
  <c r="L165" i="7"/>
  <c r="BP59" i="13" l="1"/>
  <c r="BO59" i="13"/>
  <c r="BN59" i="13"/>
  <c r="BQ59" i="13"/>
  <c r="BM59" i="13"/>
  <c r="BL59" i="13"/>
  <c r="I170" i="12"/>
  <c r="G167" i="7"/>
  <c r="L166" i="7"/>
  <c r="BP60" i="13" l="1"/>
  <c r="BM60" i="13"/>
  <c r="BL60" i="13"/>
  <c r="BQ60" i="13"/>
  <c r="BO60" i="13"/>
  <c r="BN60" i="13"/>
  <c r="I171" i="12"/>
  <c r="J171" i="12"/>
  <c r="J172" i="12" s="1"/>
  <c r="G168" i="7"/>
  <c r="L167" i="7"/>
  <c r="BP61" i="13" l="1"/>
  <c r="BO61" i="13"/>
  <c r="BN61" i="13"/>
  <c r="BQ61" i="13"/>
  <c r="BL61" i="13"/>
  <c r="BM61" i="13"/>
  <c r="I172" i="12"/>
  <c r="L168" i="7"/>
  <c r="G169" i="7"/>
  <c r="I173" i="12" l="1"/>
  <c r="BP62" i="13"/>
  <c r="BO62" i="13"/>
  <c r="BN62" i="13"/>
  <c r="BM62" i="13"/>
  <c r="BL62" i="13"/>
  <c r="BQ62" i="13"/>
  <c r="J173" i="12"/>
  <c r="J174" i="12" s="1"/>
  <c r="G170" i="7"/>
  <c r="L169" i="7"/>
  <c r="BP63" i="13" l="1"/>
  <c r="BO63" i="13"/>
  <c r="BN63" i="13"/>
  <c r="BQ63" i="13"/>
  <c r="BM63" i="13"/>
  <c r="BL63" i="13"/>
  <c r="I174" i="12"/>
  <c r="G171" i="7"/>
  <c r="L170" i="7"/>
  <c r="I175" i="12" l="1"/>
  <c r="BN64" i="13"/>
  <c r="BM64" i="13"/>
  <c r="BQ64" i="13"/>
  <c r="BP64" i="13"/>
  <c r="BO64" i="13"/>
  <c r="BL64" i="13"/>
  <c r="J175" i="12"/>
  <c r="J176" i="12" s="1"/>
  <c r="L171" i="7"/>
  <c r="G172" i="7"/>
  <c r="BP65" i="13" l="1"/>
  <c r="BO65" i="13"/>
  <c r="BN65" i="13"/>
  <c r="BQ65" i="13"/>
  <c r="BM65" i="13"/>
  <c r="BL65" i="13"/>
  <c r="I176" i="12"/>
  <c r="L172" i="7"/>
  <c r="G173" i="7"/>
  <c r="I177" i="12" l="1"/>
  <c r="BQ66" i="13"/>
  <c r="BP66" i="13"/>
  <c r="BL66" i="13"/>
  <c r="BO66" i="13"/>
  <c r="BN66" i="13"/>
  <c r="BM66" i="13"/>
  <c r="J177" i="12"/>
  <c r="J178" i="12" s="1"/>
  <c r="G174" i="7"/>
  <c r="L173" i="7"/>
  <c r="BP67" i="13" l="1"/>
  <c r="BO67" i="13"/>
  <c r="BN67" i="13"/>
  <c r="BQ67" i="13"/>
  <c r="BM67" i="13"/>
  <c r="BL67" i="13"/>
  <c r="G175" i="7"/>
  <c r="L174" i="7"/>
  <c r="G176" i="7" l="1"/>
  <c r="L175" i="7"/>
  <c r="L176" i="7" l="1"/>
  <c r="G177" i="7"/>
  <c r="L177" i="7" l="1"/>
  <c r="G178" i="7"/>
  <c r="G179" i="7" l="1"/>
  <c r="L178" i="7"/>
  <c r="L179" i="7" l="1"/>
  <c r="G180" i="7"/>
  <c r="L180" i="7" l="1"/>
  <c r="G181" i="7"/>
  <c r="G182" i="7" l="1"/>
  <c r="L181" i="7"/>
  <c r="G183" i="7" l="1"/>
  <c r="L182" i="7"/>
  <c r="G184" i="7" l="1"/>
  <c r="L183" i="7"/>
  <c r="L184" i="7" l="1"/>
  <c r="G185" i="7"/>
  <c r="G186" i="7" l="1"/>
  <c r="L185" i="7"/>
  <c r="G187" i="7" l="1"/>
  <c r="L186" i="7"/>
  <c r="L187" i="7" l="1"/>
  <c r="G188" i="7"/>
  <c r="L188" i="7" l="1"/>
  <c r="G189" i="7"/>
  <c r="G190" i="7" l="1"/>
  <c r="L189" i="7"/>
  <c r="G191" i="7" l="1"/>
  <c r="L190" i="7"/>
  <c r="G192" i="7" l="1"/>
  <c r="L191" i="7"/>
  <c r="L192" i="7" l="1"/>
  <c r="G193" i="7"/>
  <c r="L193" i="7" l="1"/>
  <c r="G194" i="7"/>
  <c r="G195" i="7" l="1"/>
  <c r="L194" i="7"/>
  <c r="L195" i="7" l="1"/>
  <c r="G196" i="7"/>
  <c r="G197" i="7" l="1"/>
  <c r="L196" i="7"/>
  <c r="G198" i="7" l="1"/>
  <c r="L197" i="7"/>
  <c r="G199" i="7" l="1"/>
  <c r="L198" i="7"/>
  <c r="G200" i="7" l="1"/>
  <c r="L199" i="7"/>
  <c r="L200" i="7" l="1"/>
  <c r="G201" i="7"/>
  <c r="G202" i="7" l="1"/>
  <c r="L201" i="7"/>
  <c r="G203" i="7" l="1"/>
  <c r="L202" i="7"/>
  <c r="L203" i="7" l="1"/>
  <c r="G204" i="7"/>
  <c r="G205" i="7" l="1"/>
  <c r="L204" i="7"/>
  <c r="G206" i="7" l="1"/>
  <c r="L205" i="7"/>
  <c r="G207" i="7" l="1"/>
  <c r="L206" i="7"/>
  <c r="G208" i="7" l="1"/>
  <c r="L207" i="7"/>
  <c r="L208" i="7" l="1"/>
  <c r="G209" i="7"/>
  <c r="G210" i="7" l="1"/>
  <c r="L209" i="7"/>
  <c r="G211" i="7" l="1"/>
  <c r="L210" i="7"/>
  <c r="L211" i="7" l="1"/>
  <c r="G212" i="7"/>
  <c r="G213" i="7" l="1"/>
  <c r="L212" i="7"/>
  <c r="G214" i="7" l="1"/>
  <c r="L213" i="7"/>
  <c r="G215" i="7" l="1"/>
  <c r="L214" i="7"/>
  <c r="G216" i="7" l="1"/>
  <c r="L215" i="7"/>
  <c r="G217" i="7" l="1"/>
  <c r="L216" i="7"/>
  <c r="L217" i="7" l="1"/>
  <c r="G218" i="7"/>
  <c r="L218" i="7" l="1"/>
  <c r="G219" i="7"/>
  <c r="G220" i="7" l="1"/>
  <c r="L219" i="7"/>
  <c r="G221" i="7" l="1"/>
  <c r="L220" i="7"/>
  <c r="G222" i="7" l="1"/>
  <c r="L221" i="7"/>
  <c r="G223" i="7" l="1"/>
  <c r="L222" i="7"/>
  <c r="G224" i="7" l="1"/>
  <c r="L223" i="7"/>
  <c r="G225" i="7" l="1"/>
  <c r="L224" i="7"/>
  <c r="L225" i="7" l="1"/>
  <c r="G226" i="7"/>
  <c r="L226" i="7" l="1"/>
  <c r="G227" i="7"/>
  <c r="G228" i="7" l="1"/>
  <c r="L227" i="7"/>
  <c r="G229" i="7" l="1"/>
  <c r="L228" i="7"/>
  <c r="G230" i="7" l="1"/>
  <c r="L229" i="7"/>
  <c r="G231" i="7" l="1"/>
  <c r="L230" i="7"/>
  <c r="G232" i="7" l="1"/>
  <c r="L231" i="7"/>
  <c r="G233" i="7" l="1"/>
  <c r="L232" i="7"/>
  <c r="L233" i="7" l="1"/>
  <c r="G234" i="7"/>
  <c r="L234" i="7" l="1"/>
  <c r="G235" i="7"/>
  <c r="G236" i="7" l="1"/>
  <c r="L235" i="7"/>
  <c r="G237" i="7" l="1"/>
  <c r="L236" i="7"/>
  <c r="G238" i="7" l="1"/>
  <c r="L237" i="7"/>
  <c r="G239" i="7" l="1"/>
  <c r="L238" i="7"/>
  <c r="G240" i="7" l="1"/>
  <c r="L239" i="7"/>
  <c r="G241" i="7" l="1"/>
  <c r="L240" i="7"/>
  <c r="L241" i="7" l="1"/>
  <c r="G242" i="7"/>
  <c r="L242" i="7" l="1"/>
  <c r="G243" i="7"/>
  <c r="G244" i="7" l="1"/>
  <c r="L243" i="7"/>
  <c r="G245" i="7" l="1"/>
  <c r="L244" i="7"/>
  <c r="G246" i="7" l="1"/>
  <c r="L245" i="7"/>
  <c r="L246" i="7" l="1"/>
  <c r="G247" i="7"/>
  <c r="G248" i="7" l="1"/>
  <c r="L247" i="7"/>
  <c r="L248" i="7" l="1"/>
  <c r="G249" i="7"/>
  <c r="G250" i="7" l="1"/>
  <c r="L249" i="7"/>
  <c r="G251" i="7" l="1"/>
  <c r="L250" i="7"/>
  <c r="L251" i="7" l="1"/>
  <c r="G252" i="7"/>
  <c r="G253" i="7" l="1"/>
  <c r="L252" i="7"/>
  <c r="G254" i="7" l="1"/>
  <c r="L253" i="7"/>
  <c r="G255" i="7" l="1"/>
  <c r="L254" i="7"/>
  <c r="G256" i="7" l="1"/>
  <c r="L255" i="7"/>
  <c r="L256" i="7" l="1"/>
  <c r="G257" i="7"/>
  <c r="L257" i="7" l="1"/>
  <c r="G258" i="7"/>
  <c r="G259" i="7" l="1"/>
  <c r="L258" i="7"/>
  <c r="G260" i="7" l="1"/>
  <c r="L259" i="7"/>
  <c r="G261" i="7" l="1"/>
  <c r="L260" i="7"/>
  <c r="G262" i="7" l="1"/>
  <c r="L261" i="7"/>
  <c r="G263" i="7" l="1"/>
  <c r="L262" i="7"/>
  <c r="L263" i="7" l="1"/>
  <c r="G264" i="7"/>
  <c r="L264" i="7" l="1"/>
  <c r="G265" i="7"/>
  <c r="L265" i="7" l="1"/>
  <c r="G266" i="7"/>
  <c r="G267" i="7" l="1"/>
  <c r="L266" i="7"/>
  <c r="G268" i="7" l="1"/>
  <c r="L267" i="7"/>
  <c r="G269" i="7" l="1"/>
  <c r="L268" i="7"/>
  <c r="L269" i="7" l="1"/>
  <c r="G270" i="7"/>
  <c r="G271" i="7" l="1"/>
  <c r="L270" i="7"/>
  <c r="G272" i="7" l="1"/>
  <c r="L271" i="7"/>
  <c r="L272" i="7" l="1"/>
  <c r="G273" i="7"/>
  <c r="L273" i="7" l="1"/>
  <c r="G274" i="7"/>
  <c r="G275" i="7" l="1"/>
  <c r="L274" i="7"/>
  <c r="G276" i="7" l="1"/>
  <c r="L275" i="7"/>
  <c r="G277" i="7" l="1"/>
  <c r="L276" i="7"/>
  <c r="L277" i="7" l="1"/>
  <c r="A57" i="13" l="1"/>
  <c r="A58" i="13" s="1"/>
  <c r="A59" i="13" s="1"/>
  <c r="A60" i="13" s="1"/>
  <c r="A61" i="13" s="1"/>
  <c r="A62" i="13" s="1"/>
  <c r="A63" i="13" s="1"/>
  <c r="A64" i="13" s="1"/>
  <c r="A65" i="13" s="1"/>
  <c r="A66" i="13" s="1"/>
  <c r="A67" i="13" s="1"/>
  <c r="A68" i="13" s="1"/>
  <c r="A69" i="13" s="1"/>
  <c r="A70" i="13" s="1"/>
  <c r="A71" i="13" s="1"/>
  <c r="A72" i="13" s="1"/>
  <c r="A73" i="13" s="1"/>
  <c r="A74" i="13" s="1"/>
  <c r="A75" i="13" s="1"/>
  <c r="A76" i="13" s="1"/>
  <c r="A77" i="13" s="1"/>
  <c r="A78" i="13" s="1"/>
  <c r="A79" i="13" s="1"/>
  <c r="A80" i="13" s="1"/>
  <c r="A81" i="13" s="1"/>
  <c r="A82" i="13" s="1"/>
  <c r="A83" i="13" s="1"/>
  <c r="A84" i="13" s="1"/>
  <c r="A85" i="13" s="1"/>
  <c r="A86" i="13" s="1"/>
  <c r="A87" i="13" s="1"/>
  <c r="A88" i="13" s="1"/>
  <c r="A89" i="13" s="1"/>
  <c r="A90" i="13" s="1"/>
  <c r="A91" i="13" s="1"/>
  <c r="A92" i="13" s="1"/>
  <c r="A93" i="13" s="1"/>
  <c r="A94" i="13" s="1"/>
  <c r="A95" i="13" s="1"/>
  <c r="A96" i="13" s="1"/>
  <c r="A97" i="13" s="1"/>
  <c r="A98" i="13" s="1"/>
  <c r="A99" i="13" s="1"/>
  <c r="A100" i="13" s="1"/>
  <c r="A101" i="13" s="1"/>
  <c r="A102" i="13" s="1"/>
  <c r="A103" i="13" s="1"/>
  <c r="A104" i="13" s="1"/>
  <c r="A105" i="13" s="1"/>
  <c r="A106" i="13" s="1"/>
  <c r="A107" i="13" s="1"/>
  <c r="A108" i="13" s="1"/>
  <c r="A109" i="13" s="1"/>
  <c r="A110" i="13" s="1"/>
  <c r="A111" i="13" s="1"/>
  <c r="A112" i="13" s="1"/>
  <c r="A113" i="13" s="1"/>
  <c r="A114" i="13" s="1"/>
  <c r="A115" i="13" s="1"/>
  <c r="A116" i="13" s="1"/>
  <c r="A117" i="13" s="1"/>
  <c r="A118" i="13" s="1"/>
  <c r="A119" i="13" s="1"/>
  <c r="A120" i="13" s="1"/>
  <c r="A121" i="13" s="1"/>
  <c r="A122" i="13" s="1"/>
  <c r="A123" i="13" s="1"/>
  <c r="A124" i="13" s="1"/>
  <c r="A125" i="13" s="1"/>
  <c r="A126" i="13" s="1"/>
  <c r="A127" i="13" s="1"/>
  <c r="A128" i="13" s="1"/>
  <c r="A129" i="13" s="1"/>
  <c r="A130" i="13" s="1"/>
  <c r="A131" i="13" s="1"/>
  <c r="A132" i="13" s="1"/>
  <c r="A133" i="13" s="1"/>
  <c r="A134" i="13" s="1"/>
  <c r="A135" i="13" s="1"/>
  <c r="A136" i="13" s="1"/>
  <c r="A137" i="13" s="1"/>
  <c r="A138" i="13" s="1"/>
  <c r="A139" i="13" s="1"/>
  <c r="A140" i="13" s="1"/>
  <c r="A141" i="13" s="1"/>
  <c r="A142" i="13" s="1"/>
  <c r="A143" i="13" s="1"/>
  <c r="A144" i="13" s="1"/>
  <c r="A145" i="13" s="1"/>
  <c r="A146" i="13" s="1"/>
  <c r="A147" i="13" s="1"/>
  <c r="A148" i="13" s="1"/>
  <c r="A149" i="13" s="1"/>
  <c r="A150" i="13" s="1"/>
  <c r="A151" i="13" s="1"/>
  <c r="A152" i="13" s="1"/>
  <c r="A153" i="13" s="1"/>
  <c r="A154" i="13" s="1"/>
  <c r="A155" i="13" s="1"/>
  <c r="A156" i="13" s="1"/>
  <c r="A157" i="13" s="1"/>
  <c r="A158" i="13" s="1"/>
  <c r="A159" i="13" s="1"/>
  <c r="A160" i="13" s="1"/>
  <c r="A161" i="13" s="1"/>
  <c r="A162" i="13" s="1"/>
  <c r="A163" i="13" s="1"/>
  <c r="A164" i="13" s="1"/>
  <c r="A165" i="13" s="1"/>
  <c r="A166" i="13" s="1"/>
  <c r="A167" i="13" s="1"/>
  <c r="A168" i="13" s="1"/>
  <c r="A169" i="13" s="1"/>
  <c r="A170" i="13" s="1"/>
  <c r="A171" i="13" s="1"/>
  <c r="A172" i="13" s="1"/>
  <c r="A173" i="13" s="1"/>
  <c r="A174" i="13" s="1"/>
  <c r="A175" i="13" s="1"/>
  <c r="A176" i="13" s="1"/>
  <c r="A177" i="13" s="1"/>
  <c r="A178" i="13" s="1"/>
  <c r="A179" i="13" s="1"/>
  <c r="A180" i="13" s="1"/>
  <c r="A181" i="13" s="1"/>
  <c r="A182" i="13" s="1"/>
  <c r="A183" i="13" s="1"/>
  <c r="A184" i="13" s="1"/>
  <c r="A185" i="13" s="1"/>
  <c r="A186" i="13" s="1"/>
  <c r="A187" i="13" s="1"/>
  <c r="A188" i="13" s="1"/>
  <c r="A189" i="13" s="1"/>
  <c r="A190" i="13" s="1"/>
  <c r="A191" i="13" s="1"/>
  <c r="A192" i="13" s="1"/>
  <c r="A193" i="13" s="1"/>
  <c r="A194" i="13" s="1"/>
  <c r="A195" i="13" s="1"/>
  <c r="A196" i="13" s="1"/>
  <c r="A197" i="13" s="1"/>
  <c r="A198" i="13" s="1"/>
  <c r="A199" i="13" s="1"/>
  <c r="A200" i="13" s="1"/>
  <c r="A201" i="13" s="1"/>
  <c r="A202" i="13" s="1"/>
  <c r="A203" i="13" s="1"/>
  <c r="A204" i="13" s="1"/>
  <c r="A205" i="13" s="1"/>
  <c r="A206" i="13" s="1"/>
  <c r="A207" i="13" s="1"/>
  <c r="A208" i="13" s="1"/>
  <c r="A209" i="13" s="1"/>
  <c r="A210" i="13" s="1"/>
  <c r="A211" i="13" s="1"/>
  <c r="A212" i="13" s="1"/>
  <c r="A213" i="13" s="1"/>
  <c r="A214" i="13" s="1"/>
  <c r="A215" i="13" s="1"/>
  <c r="A216" i="13" s="1"/>
  <c r="A217" i="13" s="1"/>
  <c r="A218" i="13" s="1"/>
  <c r="A219" i="13" s="1"/>
  <c r="A220" i="13" s="1"/>
  <c r="A221" i="13" s="1"/>
  <c r="A222" i="13" s="1"/>
  <c r="A223" i="13" s="1"/>
  <c r="A224" i="13" s="1"/>
  <c r="A225" i="13" s="1"/>
  <c r="A226" i="13" s="1"/>
  <c r="A227" i="13" s="1"/>
  <c r="A228" i="13" s="1"/>
  <c r="A229" i="13" s="1"/>
  <c r="A230" i="13" s="1"/>
  <c r="A231" i="13" s="1"/>
  <c r="A232" i="13" s="1"/>
  <c r="A233" i="13" s="1"/>
  <c r="A234" i="13" s="1"/>
  <c r="A235" i="13" s="1"/>
  <c r="A236" i="13" s="1"/>
  <c r="A237" i="13" s="1"/>
  <c r="A238" i="13" s="1"/>
  <c r="A239" i="13" s="1"/>
  <c r="A240" i="13" s="1"/>
  <c r="A241" i="13" s="1"/>
  <c r="A242" i="13" s="1"/>
  <c r="A243" i="13" s="1"/>
  <c r="A244" i="13" s="1"/>
  <c r="A245" i="13" s="1"/>
  <c r="A246" i="13" s="1"/>
  <c r="A247" i="13" s="1"/>
  <c r="A248" i="13" s="1"/>
  <c r="A249" i="13" s="1"/>
  <c r="A250" i="13" s="1"/>
  <c r="A251" i="13" s="1"/>
  <c r="A252" i="13" s="1"/>
  <c r="A253" i="13" s="1"/>
  <c r="A254" i="13" s="1"/>
  <c r="A255" i="13" s="1"/>
  <c r="A256" i="13" s="1"/>
  <c r="A257" i="13" s="1"/>
  <c r="A258" i="13" s="1"/>
  <c r="A259" i="13" s="1"/>
  <c r="A260" i="13" s="1"/>
  <c r="A261" i="13" s="1"/>
  <c r="A262" i="13" s="1"/>
  <c r="A263" i="13" s="1"/>
  <c r="A264" i="13" s="1"/>
  <c r="A265" i="13" s="1"/>
  <c r="A266" i="13" s="1"/>
  <c r="A267" i="13" s="1"/>
  <c r="A268" i="13" s="1"/>
  <c r="A269" i="13" s="1"/>
  <c r="A270" i="13" s="1"/>
  <c r="A271" i="13" s="1"/>
  <c r="A272" i="13" s="1"/>
  <c r="A273" i="13" s="1"/>
  <c r="A274" i="13" s="1"/>
  <c r="A275" i="13" s="1"/>
  <c r="A276" i="13" s="1"/>
  <c r="A277" i="13" s="1"/>
  <c r="A278" i="13" s="1"/>
  <c r="A279" i="13" s="1"/>
  <c r="A280" i="13" s="1"/>
  <c r="A281" i="13" s="1"/>
  <c r="A282" i="13" s="1"/>
  <c r="A283" i="13" s="1"/>
  <c r="A284" i="13" s="1"/>
  <c r="A285" i="13" s="1"/>
  <c r="A286" i="13" s="1"/>
  <c r="A287" i="13" s="1"/>
  <c r="A288" i="13" s="1"/>
  <c r="A289" i="13" s="1"/>
  <c r="A290" i="13" s="1"/>
  <c r="A291" i="13" s="1"/>
  <c r="A292" i="13" s="1"/>
  <c r="A293" i="13" s="1"/>
  <c r="A294" i="13" s="1"/>
  <c r="A295" i="13" s="1"/>
  <c r="A296" i="13" s="1"/>
  <c r="A297" i="13" s="1"/>
  <c r="A298" i="13" s="1"/>
  <c r="A299" i="13" s="1"/>
  <c r="A300" i="13" s="1"/>
  <c r="A301" i="13" s="1"/>
  <c r="A302" i="13" s="1"/>
  <c r="A303" i="13" s="1"/>
  <c r="A304" i="13" s="1"/>
  <c r="A305" i="13" s="1"/>
  <c r="A306" i="13" s="1"/>
  <c r="A307" i="13" s="1"/>
  <c r="A308" i="13" s="1"/>
  <c r="A309" i="13" s="1"/>
  <c r="A310" i="13" s="1"/>
  <c r="A311" i="13" s="1"/>
  <c r="A312" i="13" s="1"/>
  <c r="A313" i="13" s="1"/>
  <c r="A314" i="13" s="1"/>
  <c r="A315" i="13" s="1"/>
  <c r="A316" i="13" s="1"/>
  <c r="A317" i="13" s="1"/>
  <c r="A318" i="13" s="1"/>
  <c r="A319" i="13" s="1"/>
  <c r="A320" i="13" s="1"/>
  <c r="A321" i="13" s="1"/>
  <c r="A322" i="13" s="1"/>
  <c r="A323" i="13" s="1"/>
  <c r="A324" i="13" s="1"/>
  <c r="A325" i="13" s="1"/>
  <c r="A326" i="13" s="1"/>
  <c r="A327" i="13" s="1"/>
  <c r="A328" i="13" s="1"/>
  <c r="A329" i="13" s="1"/>
  <c r="A330" i="13" s="1"/>
  <c r="A331" i="13" s="1"/>
  <c r="A332" i="13" s="1"/>
  <c r="A333" i="13" s="1"/>
  <c r="A334" i="13" s="1"/>
  <c r="A335" i="13" s="1"/>
  <c r="A336" i="13" s="1"/>
  <c r="A337" i="13" s="1"/>
  <c r="A338" i="13" s="1"/>
  <c r="A339" i="13" s="1"/>
  <c r="A340" i="13" s="1"/>
  <c r="A341" i="13" s="1"/>
  <c r="A342" i="13" s="1"/>
  <c r="A343" i="13" s="1"/>
  <c r="A344" i="13" s="1"/>
  <c r="A345" i="13" s="1"/>
  <c r="A346" i="13" s="1"/>
  <c r="AG41" i="13"/>
  <c r="AE53" i="13"/>
  <c r="AD53" i="13"/>
  <c r="AC53" i="13"/>
  <c r="AE52" i="13"/>
  <c r="AH52" i="13" s="1"/>
  <c r="AD52" i="13"/>
  <c r="AG52" i="13" s="1"/>
  <c r="AC52" i="13"/>
  <c r="AE51" i="13"/>
  <c r="AD51" i="13"/>
  <c r="AC51" i="13"/>
  <c r="AE50" i="13"/>
  <c r="AD50" i="13"/>
  <c r="AG50" i="13" s="1"/>
  <c r="AC50" i="13"/>
  <c r="AF50" i="13" s="1"/>
  <c r="AE49" i="13"/>
  <c r="AH49" i="13" s="1"/>
  <c r="AD49" i="13"/>
  <c r="AG49" i="13" s="1"/>
  <c r="AC49" i="13"/>
  <c r="AE48" i="13"/>
  <c r="AD48" i="13"/>
  <c r="AC48" i="13"/>
  <c r="AE47" i="13"/>
  <c r="AH47" i="13" s="1"/>
  <c r="AD47" i="13"/>
  <c r="AG47" i="13" s="1"/>
  <c r="AC47" i="13"/>
  <c r="AF47" i="13" s="1"/>
  <c r="AE46" i="13"/>
  <c r="AD46" i="13"/>
  <c r="AC46" i="13"/>
  <c r="AE45" i="13"/>
  <c r="AH46" i="13" s="1"/>
  <c r="AD45" i="13"/>
  <c r="AC45" i="13"/>
  <c r="AF45" i="13" s="1"/>
  <c r="AE44" i="13"/>
  <c r="AH44" i="13" s="1"/>
  <c r="AD44" i="13"/>
  <c r="AG44" i="13" s="1"/>
  <c r="AC44" i="13"/>
  <c r="AE43" i="13"/>
  <c r="AD43" i="13"/>
  <c r="AC43" i="13"/>
  <c r="AF44" i="13" s="1"/>
  <c r="AE42" i="13"/>
  <c r="AD42" i="13"/>
  <c r="AG42" i="13" s="1"/>
  <c r="AC42" i="13"/>
  <c r="AF42" i="13" s="1"/>
  <c r="AE41" i="13"/>
  <c r="AH41" i="13" s="1"/>
  <c r="AD41" i="13"/>
  <c r="AC41" i="13"/>
  <c r="AE40" i="13"/>
  <c r="AD40" i="13"/>
  <c r="AC40" i="13"/>
  <c r="AE39" i="13"/>
  <c r="AH39" i="13" s="1"/>
  <c r="AD39" i="13"/>
  <c r="AG39" i="13" s="1"/>
  <c r="AC39" i="13"/>
  <c r="AF39" i="13" s="1"/>
  <c r="AE38" i="13"/>
  <c r="AH38" i="13" s="1"/>
  <c r="AD38" i="13"/>
  <c r="AC38" i="13"/>
  <c r="AE37" i="13"/>
  <c r="AD37" i="13"/>
  <c r="AC37" i="13"/>
  <c r="AF37" i="13" s="1"/>
  <c r="AE36" i="13"/>
  <c r="AH36" i="13" s="1"/>
  <c r="AD36" i="13"/>
  <c r="AG36" i="13" s="1"/>
  <c r="AC36" i="13"/>
  <c r="AF36" i="13" s="1"/>
  <c r="AE35" i="13"/>
  <c r="AD35" i="13"/>
  <c r="AC35" i="13"/>
  <c r="AE34" i="13"/>
  <c r="AD34" i="13"/>
  <c r="AG34" i="13" s="1"/>
  <c r="AC34" i="13"/>
  <c r="AF34" i="13" s="1"/>
  <c r="AE33" i="13"/>
  <c r="AH33" i="13" s="1"/>
  <c r="AD33" i="13"/>
  <c r="AG33" i="13" s="1"/>
  <c r="AC33" i="13"/>
  <c r="AE32" i="13"/>
  <c r="AD32" i="13"/>
  <c r="AC32" i="13"/>
  <c r="AE31" i="13"/>
  <c r="AH31" i="13" s="1"/>
  <c r="AD31" i="13"/>
  <c r="AG31" i="13" s="1"/>
  <c r="AC31" i="13"/>
  <c r="AF31" i="13" s="1"/>
  <c r="AE30" i="13"/>
  <c r="AH30" i="13" s="1"/>
  <c r="AD30" i="13"/>
  <c r="AG30" i="13" s="1"/>
  <c r="AC30" i="13"/>
  <c r="AE29" i="13"/>
  <c r="AD29" i="13"/>
  <c r="AC29" i="13"/>
  <c r="AF29" i="13" s="1"/>
  <c r="AE28" i="13"/>
  <c r="AH28" i="13" s="1"/>
  <c r="AD28" i="13"/>
  <c r="AG28" i="13" s="1"/>
  <c r="AC28" i="13"/>
  <c r="AF28" i="13" s="1"/>
  <c r="AE27" i="13"/>
  <c r="AH27" i="13" s="1"/>
  <c r="AD27" i="13"/>
  <c r="AC27" i="13"/>
  <c r="AE26" i="13"/>
  <c r="AD26" i="13"/>
  <c r="AG26" i="13" s="1"/>
  <c r="AC26" i="13"/>
  <c r="AF26" i="13" s="1"/>
  <c r="AE25" i="13"/>
  <c r="AH25" i="13" s="1"/>
  <c r="AD25" i="13"/>
  <c r="AG25" i="13" s="1"/>
  <c r="AC25" i="13"/>
  <c r="AF25" i="13" s="1"/>
  <c r="AE24" i="13"/>
  <c r="AD24" i="13"/>
  <c r="AC24" i="13"/>
  <c r="AE23" i="13"/>
  <c r="AH23" i="13" s="1"/>
  <c r="AD23" i="13"/>
  <c r="AG23" i="13" s="1"/>
  <c r="AC23" i="13"/>
  <c r="AF23" i="13" s="1"/>
  <c r="AE22" i="13"/>
  <c r="AH22" i="13" s="1"/>
  <c r="AD22" i="13"/>
  <c r="AG22" i="13" s="1"/>
  <c r="AC22" i="13"/>
  <c r="AE21" i="13"/>
  <c r="AD21" i="13"/>
  <c r="AC21" i="13"/>
  <c r="AF21" i="13" s="1"/>
  <c r="AE20" i="13"/>
  <c r="AH20" i="13" s="1"/>
  <c r="AD20" i="13"/>
  <c r="AG20" i="13" s="1"/>
  <c r="AC20" i="13"/>
  <c r="AF20" i="13" s="1"/>
  <c r="AE19" i="13"/>
  <c r="AH19" i="13" s="1"/>
  <c r="AD19" i="13"/>
  <c r="AC19" i="13"/>
  <c r="AE18" i="13"/>
  <c r="AD18" i="13"/>
  <c r="AG18" i="13" s="1"/>
  <c r="AC18" i="13"/>
  <c r="AF18" i="13" s="1"/>
  <c r="AE17" i="13"/>
  <c r="AE5" i="13" s="1"/>
  <c r="AD17" i="13"/>
  <c r="AD5" i="13" s="1"/>
  <c r="AC17" i="13"/>
  <c r="AF17" i="13" s="1"/>
  <c r="AC16" i="13"/>
  <c r="AF16" i="13" s="1"/>
  <c r="AC15" i="13"/>
  <c r="AF15" i="13" s="1"/>
  <c r="AC14" i="13"/>
  <c r="AC13" i="13"/>
  <c r="AF13" i="13" s="1"/>
  <c r="AC12" i="13"/>
  <c r="AC11" i="13"/>
  <c r="AF11" i="13" s="1"/>
  <c r="AC10" i="13"/>
  <c r="AF10" i="13" s="1"/>
  <c r="AC9" i="13"/>
  <c r="AF9" i="13" s="1"/>
  <c r="AC8" i="13"/>
  <c r="AF8" i="13" s="1"/>
  <c r="AC7" i="13"/>
  <c r="AF7" i="13" s="1"/>
  <c r="AC6" i="13"/>
  <c r="AC5" i="13" s="1"/>
  <c r="Y54" i="13"/>
  <c r="X54" i="13"/>
  <c r="W54" i="13"/>
  <c r="Y53" i="13"/>
  <c r="X53" i="13"/>
  <c r="W53" i="13"/>
  <c r="Y52" i="13"/>
  <c r="X52" i="13"/>
  <c r="W52" i="13"/>
  <c r="Y51" i="13"/>
  <c r="X51" i="13"/>
  <c r="W51" i="13"/>
  <c r="Y50" i="13"/>
  <c r="X50" i="13"/>
  <c r="W50" i="13"/>
  <c r="Y49" i="13"/>
  <c r="X49" i="13"/>
  <c r="W49" i="13"/>
  <c r="Y48" i="13"/>
  <c r="X48" i="13"/>
  <c r="W48" i="13"/>
  <c r="Y47" i="13"/>
  <c r="X47" i="13"/>
  <c r="W47" i="13"/>
  <c r="Y46" i="13"/>
  <c r="X46" i="13"/>
  <c r="W46" i="13"/>
  <c r="Y45" i="13"/>
  <c r="X45" i="13"/>
  <c r="W45" i="13"/>
  <c r="Y44" i="13"/>
  <c r="X44" i="13"/>
  <c r="W44" i="13"/>
  <c r="Y43" i="13"/>
  <c r="X43" i="13"/>
  <c r="W43" i="13"/>
  <c r="Y42" i="13"/>
  <c r="X42" i="13"/>
  <c r="W42" i="13"/>
  <c r="Y41" i="13"/>
  <c r="X41" i="13"/>
  <c r="W41" i="13"/>
  <c r="Y40" i="13"/>
  <c r="X40" i="13"/>
  <c r="W40" i="13"/>
  <c r="Y39" i="13"/>
  <c r="X39" i="13"/>
  <c r="W39" i="13"/>
  <c r="Y38" i="13"/>
  <c r="X38" i="13"/>
  <c r="W38" i="13"/>
  <c r="Y37" i="13"/>
  <c r="X37" i="13"/>
  <c r="W37" i="13"/>
  <c r="Y36" i="13"/>
  <c r="X36" i="13"/>
  <c r="W36" i="13"/>
  <c r="Y35" i="13"/>
  <c r="X35" i="13"/>
  <c r="W35" i="13"/>
  <c r="Y34" i="13"/>
  <c r="X34" i="13"/>
  <c r="W34" i="13"/>
  <c r="Y33" i="13"/>
  <c r="X33" i="13"/>
  <c r="W33" i="13"/>
  <c r="Y32" i="13"/>
  <c r="X32" i="13"/>
  <c r="W32" i="13"/>
  <c r="Y31" i="13"/>
  <c r="X31" i="13"/>
  <c r="W31" i="13"/>
  <c r="Y30" i="13"/>
  <c r="X30" i="13"/>
  <c r="W30" i="13"/>
  <c r="Y29" i="13"/>
  <c r="X29" i="13"/>
  <c r="W29" i="13"/>
  <c r="Y28" i="13"/>
  <c r="X28" i="13"/>
  <c r="W28" i="13"/>
  <c r="Y27" i="13"/>
  <c r="X27" i="13"/>
  <c r="W27" i="13"/>
  <c r="Y26" i="13"/>
  <c r="X26" i="13"/>
  <c r="W26" i="13"/>
  <c r="Y25" i="13"/>
  <c r="X25" i="13"/>
  <c r="W25" i="13"/>
  <c r="Y24" i="13"/>
  <c r="X24" i="13"/>
  <c r="W24" i="13"/>
  <c r="Y23" i="13"/>
  <c r="X23" i="13"/>
  <c r="W23" i="13"/>
  <c r="Y22" i="13"/>
  <c r="X22" i="13"/>
  <c r="W22" i="13"/>
  <c r="Y21" i="13"/>
  <c r="X21" i="13"/>
  <c r="W21" i="13"/>
  <c r="Y20" i="13"/>
  <c r="X20" i="13"/>
  <c r="W20" i="13"/>
  <c r="Y19" i="13"/>
  <c r="X19" i="13"/>
  <c r="W19" i="13"/>
  <c r="Y18" i="13"/>
  <c r="X18" i="13"/>
  <c r="W18" i="13"/>
  <c r="W17" i="13"/>
  <c r="W16" i="13"/>
  <c r="W15" i="13"/>
  <c r="W14" i="13"/>
  <c r="W13" i="13"/>
  <c r="W12" i="13"/>
  <c r="W11" i="13"/>
  <c r="W10" i="13"/>
  <c r="W9" i="13"/>
  <c r="W8" i="13"/>
  <c r="W7" i="13"/>
  <c r="O56" i="13"/>
  <c r="M56" i="13"/>
  <c r="L56" i="13"/>
  <c r="O57" i="13" s="1"/>
  <c r="K56" i="13"/>
  <c r="M55" i="13"/>
  <c r="P55" i="13" s="1"/>
  <c r="L55" i="13"/>
  <c r="O55" i="13" s="1"/>
  <c r="K55" i="13"/>
  <c r="M54" i="13"/>
  <c r="L54" i="13"/>
  <c r="K54" i="13"/>
  <c r="N54" i="13" s="1"/>
  <c r="M53" i="13"/>
  <c r="P53" i="13" s="1"/>
  <c r="L53" i="13"/>
  <c r="O53" i="13" s="1"/>
  <c r="K53" i="13"/>
  <c r="N53" i="13" s="1"/>
  <c r="M52" i="13"/>
  <c r="P52" i="13" s="1"/>
  <c r="L52" i="13"/>
  <c r="K52" i="13"/>
  <c r="M51" i="13"/>
  <c r="L51" i="13"/>
  <c r="O51" i="13" s="1"/>
  <c r="K51" i="13"/>
  <c r="N51" i="13" s="1"/>
  <c r="M50" i="13"/>
  <c r="P50" i="13" s="1"/>
  <c r="L50" i="13"/>
  <c r="O50" i="13" s="1"/>
  <c r="K50" i="13"/>
  <c r="N50" i="13" s="1"/>
  <c r="M49" i="13"/>
  <c r="L49" i="13"/>
  <c r="K49" i="13"/>
  <c r="M48" i="13"/>
  <c r="P48" i="13" s="1"/>
  <c r="L48" i="13"/>
  <c r="O48" i="13" s="1"/>
  <c r="K48" i="13"/>
  <c r="N48" i="13" s="1"/>
  <c r="M47" i="13"/>
  <c r="L47" i="13"/>
  <c r="O47" i="13" s="1"/>
  <c r="K47" i="13"/>
  <c r="M46" i="13"/>
  <c r="P47" i="13" s="1"/>
  <c r="L46" i="13"/>
  <c r="K46" i="13"/>
  <c r="N46" i="13" s="1"/>
  <c r="M45" i="13"/>
  <c r="P45" i="13" s="1"/>
  <c r="L45" i="13"/>
  <c r="O45" i="13" s="1"/>
  <c r="K45" i="13"/>
  <c r="N45" i="13" s="1"/>
  <c r="M44" i="13"/>
  <c r="P44" i="13" s="1"/>
  <c r="L44" i="13"/>
  <c r="K44" i="13"/>
  <c r="M43" i="13"/>
  <c r="L43" i="13"/>
  <c r="O43" i="13" s="1"/>
  <c r="K43" i="13"/>
  <c r="N43" i="13" s="1"/>
  <c r="M42" i="13"/>
  <c r="P42" i="13" s="1"/>
  <c r="L42" i="13"/>
  <c r="O42" i="13" s="1"/>
  <c r="K42" i="13"/>
  <c r="N42" i="13" s="1"/>
  <c r="M41" i="13"/>
  <c r="L41" i="13"/>
  <c r="K41" i="13"/>
  <c r="M40" i="13"/>
  <c r="P40" i="13" s="1"/>
  <c r="L40" i="13"/>
  <c r="O40" i="13" s="1"/>
  <c r="K40" i="13"/>
  <c r="N40" i="13" s="1"/>
  <c r="M39" i="13"/>
  <c r="P39" i="13" s="1"/>
  <c r="L39" i="13"/>
  <c r="O39" i="13" s="1"/>
  <c r="K39" i="13"/>
  <c r="M38" i="13"/>
  <c r="L38" i="13"/>
  <c r="K38" i="13"/>
  <c r="N38" i="13" s="1"/>
  <c r="M37" i="13"/>
  <c r="P37" i="13" s="1"/>
  <c r="L37" i="13"/>
  <c r="O37" i="13" s="1"/>
  <c r="K37" i="13"/>
  <c r="M36" i="13"/>
  <c r="P36" i="13" s="1"/>
  <c r="L36" i="13"/>
  <c r="K36" i="13"/>
  <c r="N37" i="13" s="1"/>
  <c r="M35" i="13"/>
  <c r="L35" i="13"/>
  <c r="O35" i="13" s="1"/>
  <c r="K35" i="13"/>
  <c r="N35" i="13" s="1"/>
  <c r="M34" i="13"/>
  <c r="P34" i="13" s="1"/>
  <c r="L34" i="13"/>
  <c r="O34" i="13" s="1"/>
  <c r="K34" i="13"/>
  <c r="N34" i="13" s="1"/>
  <c r="M33" i="13"/>
  <c r="L33" i="13"/>
  <c r="K33" i="13"/>
  <c r="M32" i="13"/>
  <c r="P32" i="13" s="1"/>
  <c r="L32" i="13"/>
  <c r="O32" i="13" s="1"/>
  <c r="K32" i="13"/>
  <c r="N32" i="13" s="1"/>
  <c r="M31" i="13"/>
  <c r="P31" i="13" s="1"/>
  <c r="L31" i="13"/>
  <c r="O31" i="13" s="1"/>
  <c r="K31" i="13"/>
  <c r="M30" i="13"/>
  <c r="L30" i="13"/>
  <c r="K30" i="13"/>
  <c r="N30" i="13" s="1"/>
  <c r="M29" i="13"/>
  <c r="P29" i="13" s="1"/>
  <c r="L29" i="13"/>
  <c r="O29" i="13" s="1"/>
  <c r="K29" i="13"/>
  <c r="N29" i="13" s="1"/>
  <c r="M28" i="13"/>
  <c r="P28" i="13" s="1"/>
  <c r="L28" i="13"/>
  <c r="K28" i="13"/>
  <c r="M27" i="13"/>
  <c r="L27" i="13"/>
  <c r="O27" i="13" s="1"/>
  <c r="K27" i="13"/>
  <c r="N27" i="13" s="1"/>
  <c r="M26" i="13"/>
  <c r="P26" i="13" s="1"/>
  <c r="L26" i="13"/>
  <c r="K26" i="13"/>
  <c r="N26" i="13" s="1"/>
  <c r="M25" i="13"/>
  <c r="L25" i="13"/>
  <c r="O26" i="13" s="1"/>
  <c r="K25" i="13"/>
  <c r="M24" i="13"/>
  <c r="P24" i="13" s="1"/>
  <c r="L24" i="13"/>
  <c r="O24" i="13" s="1"/>
  <c r="K24" i="13"/>
  <c r="N24" i="13" s="1"/>
  <c r="M23" i="13"/>
  <c r="P23" i="13" s="1"/>
  <c r="L23" i="13"/>
  <c r="O23" i="13" s="1"/>
  <c r="K23" i="13"/>
  <c r="M22" i="13"/>
  <c r="L22" i="13"/>
  <c r="K22" i="13"/>
  <c r="N22" i="13" s="1"/>
  <c r="M21" i="13"/>
  <c r="P21" i="13" s="1"/>
  <c r="L21" i="13"/>
  <c r="O21" i="13" s="1"/>
  <c r="K21" i="13"/>
  <c r="N21" i="13" s="1"/>
  <c r="M20" i="13"/>
  <c r="P20" i="13" s="1"/>
  <c r="L20" i="13"/>
  <c r="K20" i="13"/>
  <c r="M19" i="13"/>
  <c r="L19" i="13"/>
  <c r="O19" i="13" s="1"/>
  <c r="K19" i="13"/>
  <c r="N19" i="13" s="1"/>
  <c r="M18" i="13"/>
  <c r="P18" i="13" s="1"/>
  <c r="L18" i="13"/>
  <c r="O18" i="13" s="1"/>
  <c r="K18" i="13"/>
  <c r="N18" i="13" s="1"/>
  <c r="M17" i="13"/>
  <c r="L17" i="13"/>
  <c r="K17" i="13"/>
  <c r="M16" i="13"/>
  <c r="P16" i="13" s="1"/>
  <c r="L16" i="13"/>
  <c r="O16" i="13" s="1"/>
  <c r="K16" i="13"/>
  <c r="N16" i="13" s="1"/>
  <c r="M15" i="13"/>
  <c r="P15" i="13" s="1"/>
  <c r="L15" i="13"/>
  <c r="O15" i="13" s="1"/>
  <c r="K15" i="13"/>
  <c r="M14" i="13"/>
  <c r="P14" i="13" s="1"/>
  <c r="L14" i="13"/>
  <c r="K14" i="13"/>
  <c r="N14" i="13" s="1"/>
  <c r="M13" i="13"/>
  <c r="P13" i="13" s="1"/>
  <c r="L13" i="13"/>
  <c r="O13" i="13" s="1"/>
  <c r="K13" i="13"/>
  <c r="N13" i="13" s="1"/>
  <c r="M12" i="13"/>
  <c r="P12" i="13" s="1"/>
  <c r="L12" i="13"/>
  <c r="K12" i="13"/>
  <c r="N12" i="13" s="1"/>
  <c r="M11" i="13"/>
  <c r="L11" i="13"/>
  <c r="O11" i="13" s="1"/>
  <c r="K11" i="13"/>
  <c r="N11" i="13" s="1"/>
  <c r="M10" i="13"/>
  <c r="P10" i="13" s="1"/>
  <c r="L10" i="13"/>
  <c r="O10" i="13" s="1"/>
  <c r="K10" i="13"/>
  <c r="N10" i="13" s="1"/>
  <c r="M9" i="13"/>
  <c r="L9" i="13"/>
  <c r="O9" i="13" s="1"/>
  <c r="K9" i="13"/>
  <c r="M8" i="13"/>
  <c r="P8" i="13" s="1"/>
  <c r="L8" i="13"/>
  <c r="O8" i="13" s="1"/>
  <c r="K8" i="13"/>
  <c r="N8" i="13" s="1"/>
  <c r="M7" i="13"/>
  <c r="P7" i="13" s="1"/>
  <c r="L7" i="13"/>
  <c r="O7" i="13" s="1"/>
  <c r="K7" i="13"/>
  <c r="M6" i="13"/>
  <c r="L6" i="13"/>
  <c r="K6" i="13"/>
  <c r="G56" i="13"/>
  <c r="F56" i="13"/>
  <c r="E56" i="13"/>
  <c r="G55" i="13"/>
  <c r="F55" i="13"/>
  <c r="E55" i="13"/>
  <c r="G54" i="13"/>
  <c r="F54" i="13"/>
  <c r="E54" i="13"/>
  <c r="G53" i="13"/>
  <c r="F53" i="13"/>
  <c r="E53" i="13"/>
  <c r="G52" i="13"/>
  <c r="F52" i="13"/>
  <c r="E52" i="13"/>
  <c r="G51" i="13"/>
  <c r="F51" i="13"/>
  <c r="E51" i="13"/>
  <c r="G50" i="13"/>
  <c r="F50" i="13"/>
  <c r="E50" i="13"/>
  <c r="G49" i="13"/>
  <c r="F49" i="13"/>
  <c r="E49" i="13"/>
  <c r="G48" i="13"/>
  <c r="F48" i="13"/>
  <c r="E48" i="13"/>
  <c r="G47" i="13"/>
  <c r="F47" i="13"/>
  <c r="E47" i="13"/>
  <c r="G46" i="13"/>
  <c r="F46" i="13"/>
  <c r="E46" i="13"/>
  <c r="G45" i="13"/>
  <c r="F45" i="13"/>
  <c r="E45" i="13"/>
  <c r="G44" i="13"/>
  <c r="F44" i="13"/>
  <c r="E44" i="13"/>
  <c r="G43" i="13"/>
  <c r="F43" i="13"/>
  <c r="E43" i="13"/>
  <c r="G42" i="13"/>
  <c r="F42" i="13"/>
  <c r="E42" i="13"/>
  <c r="G41" i="13"/>
  <c r="F41" i="13"/>
  <c r="E41" i="13"/>
  <c r="G40" i="13"/>
  <c r="F40" i="13"/>
  <c r="E40" i="13"/>
  <c r="G39" i="13"/>
  <c r="F39" i="13"/>
  <c r="E39" i="13"/>
  <c r="G38" i="13"/>
  <c r="F38" i="13"/>
  <c r="E38" i="13"/>
  <c r="G37" i="13"/>
  <c r="F37" i="13"/>
  <c r="E37" i="13"/>
  <c r="G36" i="13"/>
  <c r="F36" i="13"/>
  <c r="E36" i="13"/>
  <c r="G35" i="13"/>
  <c r="F35" i="13"/>
  <c r="E35" i="13"/>
  <c r="G34" i="13"/>
  <c r="F34" i="13"/>
  <c r="E34" i="13"/>
  <c r="G33" i="13"/>
  <c r="F33" i="13"/>
  <c r="E33" i="13"/>
  <c r="G32" i="13"/>
  <c r="F32" i="13"/>
  <c r="E32" i="13"/>
  <c r="G31" i="13"/>
  <c r="F31" i="13"/>
  <c r="E31" i="13"/>
  <c r="G30" i="13"/>
  <c r="F30" i="13"/>
  <c r="E30" i="13"/>
  <c r="G29" i="13"/>
  <c r="F29" i="13"/>
  <c r="E29" i="13"/>
  <c r="G28" i="13"/>
  <c r="F28" i="13"/>
  <c r="E28" i="13"/>
  <c r="G27" i="13"/>
  <c r="F27" i="13"/>
  <c r="E27" i="13"/>
  <c r="G26" i="13"/>
  <c r="F26" i="13"/>
  <c r="E26" i="13"/>
  <c r="G25" i="13"/>
  <c r="F25" i="13"/>
  <c r="E25" i="13"/>
  <c r="G24" i="13"/>
  <c r="F24" i="13"/>
  <c r="E24" i="13"/>
  <c r="G23" i="13"/>
  <c r="F23" i="13"/>
  <c r="E23" i="13"/>
  <c r="G22" i="13"/>
  <c r="F22" i="13"/>
  <c r="E22" i="13"/>
  <c r="G21" i="13"/>
  <c r="F21" i="13"/>
  <c r="E21" i="13"/>
  <c r="G20" i="13"/>
  <c r="F20" i="13"/>
  <c r="E20" i="13"/>
  <c r="G19" i="13"/>
  <c r="F19" i="13"/>
  <c r="E19" i="13"/>
  <c r="G18" i="13"/>
  <c r="F18" i="13"/>
  <c r="E18" i="13"/>
  <c r="G17" i="13"/>
  <c r="F17" i="13"/>
  <c r="E17" i="13"/>
  <c r="G16" i="13"/>
  <c r="F16" i="13"/>
  <c r="E16" i="13"/>
  <c r="G15" i="13"/>
  <c r="F15" i="13"/>
  <c r="E15" i="13"/>
  <c r="G14" i="13"/>
  <c r="F14" i="13"/>
  <c r="E14" i="13"/>
  <c r="G13" i="13"/>
  <c r="F13" i="13"/>
  <c r="E13" i="13"/>
  <c r="G12" i="13"/>
  <c r="F12" i="13"/>
  <c r="E12" i="13"/>
  <c r="G11" i="13"/>
  <c r="F11" i="13"/>
  <c r="E11" i="13"/>
  <c r="G10" i="13"/>
  <c r="F10" i="13"/>
  <c r="E10" i="13"/>
  <c r="G9" i="13"/>
  <c r="F9" i="13"/>
  <c r="E9" i="13"/>
  <c r="G8" i="13"/>
  <c r="F8" i="13"/>
  <c r="E8" i="13"/>
  <c r="G7" i="13"/>
  <c r="F7" i="13"/>
  <c r="E7" i="13"/>
  <c r="N56" i="13" l="1"/>
  <c r="N57" i="13"/>
  <c r="AF12" i="13"/>
  <c r="P56" i="13"/>
  <c r="P57" i="13"/>
  <c r="AF53" i="13"/>
  <c r="AF54" i="13"/>
  <c r="N9" i="13"/>
  <c r="P11" i="13"/>
  <c r="O14" i="13"/>
  <c r="N17" i="13"/>
  <c r="P19" i="13"/>
  <c r="O22" i="13"/>
  <c r="N25" i="13"/>
  <c r="P27" i="13"/>
  <c r="O30" i="13"/>
  <c r="N33" i="13"/>
  <c r="P35" i="13"/>
  <c r="O38" i="13"/>
  <c r="N41" i="13"/>
  <c r="P43" i="13"/>
  <c r="O46" i="13"/>
  <c r="N49" i="13"/>
  <c r="P51" i="13"/>
  <c r="O54" i="13"/>
  <c r="AF14" i="13"/>
  <c r="AH18" i="13"/>
  <c r="AG21" i="13"/>
  <c r="AF24" i="13"/>
  <c r="AH26" i="13"/>
  <c r="AG29" i="13"/>
  <c r="AF32" i="13"/>
  <c r="AH34" i="13"/>
  <c r="AG37" i="13"/>
  <c r="AF40" i="13"/>
  <c r="AH42" i="13"/>
  <c r="AG45" i="13"/>
  <c r="AF48" i="13"/>
  <c r="AH50" i="13"/>
  <c r="AG53" i="13"/>
  <c r="AG54" i="13"/>
  <c r="O17" i="13"/>
  <c r="N20" i="13"/>
  <c r="P22" i="13"/>
  <c r="O25" i="13"/>
  <c r="N28" i="13"/>
  <c r="P30" i="13"/>
  <c r="O33" i="13"/>
  <c r="N36" i="13"/>
  <c r="P38" i="13"/>
  <c r="O41" i="13"/>
  <c r="N44" i="13"/>
  <c r="P46" i="13"/>
  <c r="O49" i="13"/>
  <c r="N52" i="13"/>
  <c r="P54" i="13"/>
  <c r="AF19" i="13"/>
  <c r="AH21" i="13"/>
  <c r="AG24" i="13"/>
  <c r="AF27" i="13"/>
  <c r="AH29" i="13"/>
  <c r="AG32" i="13"/>
  <c r="AF35" i="13"/>
  <c r="AH37" i="13"/>
  <c r="AG40" i="13"/>
  <c r="AF43" i="13"/>
  <c r="AH45" i="13"/>
  <c r="AG48" i="13"/>
  <c r="AF51" i="13"/>
  <c r="AH53" i="13"/>
  <c r="AH54" i="13"/>
  <c r="AF52" i="13"/>
  <c r="N7" i="13"/>
  <c r="P9" i="13"/>
  <c r="O12" i="13"/>
  <c r="N15" i="13"/>
  <c r="P17" i="13"/>
  <c r="O20" i="13"/>
  <c r="N23" i="13"/>
  <c r="P25" i="13"/>
  <c r="O28" i="13"/>
  <c r="N31" i="13"/>
  <c r="P33" i="13"/>
  <c r="O36" i="13"/>
  <c r="N39" i="13"/>
  <c r="P41" i="13"/>
  <c r="O44" i="13"/>
  <c r="N47" i="13"/>
  <c r="P49" i="13"/>
  <c r="O52" i="13"/>
  <c r="N55" i="13"/>
  <c r="AG19" i="13"/>
  <c r="AF22" i="13"/>
  <c r="AH24" i="13"/>
  <c r="AG27" i="13"/>
  <c r="AF30" i="13"/>
  <c r="AH32" i="13"/>
  <c r="AG35" i="13"/>
  <c r="AF38" i="13"/>
  <c r="AH40" i="13"/>
  <c r="AG43" i="13"/>
  <c r="AF46" i="13"/>
  <c r="AH48" i="13"/>
  <c r="AG51" i="13"/>
  <c r="AF33" i="13"/>
  <c r="AH35" i="13"/>
  <c r="AG38" i="13"/>
  <c r="AF41" i="13"/>
  <c r="AH43" i="13"/>
  <c r="AG46" i="13"/>
  <c r="AF49" i="13"/>
  <c r="AH51" i="13"/>
  <c r="E67" i="13"/>
  <c r="F67" i="13"/>
  <c r="G67" i="13"/>
  <c r="AR7" i="13"/>
  <c r="BH7" i="13" l="1"/>
  <c r="BE7" i="13"/>
  <c r="F68" i="13"/>
  <c r="F69" i="13" s="1"/>
  <c r="F70" i="13" s="1"/>
  <c r="F71" i="13" s="1"/>
  <c r="F72" i="13" s="1"/>
  <c r="F73" i="13" s="1"/>
  <c r="F74" i="13" s="1"/>
  <c r="F75" i="13" s="1"/>
  <c r="F76" i="13" s="1"/>
  <c r="F77" i="13" s="1"/>
  <c r="F78" i="13" s="1"/>
  <c r="F79" i="13" s="1"/>
  <c r="F80" i="13" s="1"/>
  <c r="F81" i="13" s="1"/>
  <c r="F82" i="13" s="1"/>
  <c r="F83" i="13" s="1"/>
  <c r="F84" i="13" s="1"/>
  <c r="F85" i="13" s="1"/>
  <c r="F86" i="13" s="1"/>
  <c r="F87" i="13" s="1"/>
  <c r="F88" i="13" s="1"/>
  <c r="F89" i="13" s="1"/>
  <c r="F90" i="13" s="1"/>
  <c r="F91" i="13" s="1"/>
  <c r="F92" i="13" s="1"/>
  <c r="F93" i="13" s="1"/>
  <c r="F94" i="13" s="1"/>
  <c r="F95" i="13" s="1"/>
  <c r="F96" i="13" s="1"/>
  <c r="F97" i="13" s="1"/>
  <c r="F98" i="13" s="1"/>
  <c r="F99" i="13" s="1"/>
  <c r="F100" i="13" s="1"/>
  <c r="F101" i="13" s="1"/>
  <c r="F102" i="13" s="1"/>
  <c r="F103" i="13" s="1"/>
  <c r="F104" i="13" s="1"/>
  <c r="F105" i="13" s="1"/>
  <c r="F106" i="13" s="1"/>
  <c r="F107" i="13" s="1"/>
  <c r="F108" i="13" s="1"/>
  <c r="F109" i="13" s="1"/>
  <c r="F110" i="13" s="1"/>
  <c r="F111" i="13" s="1"/>
  <c r="F112" i="13" s="1"/>
  <c r="F113" i="13" s="1"/>
  <c r="F114" i="13" s="1"/>
  <c r="F115" i="13" s="1"/>
  <c r="F116" i="13" s="1"/>
  <c r="F117" i="13" s="1"/>
  <c r="F118" i="13" s="1"/>
  <c r="F119" i="13" s="1"/>
  <c r="F120" i="13" s="1"/>
  <c r="F121" i="13" s="1"/>
  <c r="F122" i="13" s="1"/>
  <c r="F123" i="13" s="1"/>
  <c r="F124" i="13" s="1"/>
  <c r="F125" i="13" s="1"/>
  <c r="F126" i="13" s="1"/>
  <c r="F127" i="13" s="1"/>
  <c r="F128" i="13" s="1"/>
  <c r="F129" i="13" s="1"/>
  <c r="F130" i="13" s="1"/>
  <c r="F131" i="13" s="1"/>
  <c r="F132" i="13" s="1"/>
  <c r="F133" i="13" s="1"/>
  <c r="F134" i="13" s="1"/>
  <c r="F135" i="13" s="1"/>
  <c r="F136" i="13" s="1"/>
  <c r="F137" i="13" s="1"/>
  <c r="F138" i="13" s="1"/>
  <c r="F139" i="13" s="1"/>
  <c r="F140" i="13" s="1"/>
  <c r="F141" i="13" s="1"/>
  <c r="F142" i="13" s="1"/>
  <c r="F143" i="13" s="1"/>
  <c r="F144" i="13" s="1"/>
  <c r="F145" i="13" s="1"/>
  <c r="F146" i="13" s="1"/>
  <c r="F147" i="13" s="1"/>
  <c r="F148" i="13" s="1"/>
  <c r="F149" i="13" s="1"/>
  <c r="F150" i="13" s="1"/>
  <c r="F151" i="13" s="1"/>
  <c r="F152" i="13" s="1"/>
  <c r="F153" i="13" s="1"/>
  <c r="F154" i="13" s="1"/>
  <c r="F155" i="13" s="1"/>
  <c r="F156" i="13" s="1"/>
  <c r="F157" i="13" s="1"/>
  <c r="F158" i="13" s="1"/>
  <c r="F159" i="13" s="1"/>
  <c r="F160" i="13" s="1"/>
  <c r="F161" i="13" s="1"/>
  <c r="F162" i="13" s="1"/>
  <c r="F163" i="13" s="1"/>
  <c r="F164" i="13" s="1"/>
  <c r="F165" i="13" s="1"/>
  <c r="F166" i="13" s="1"/>
  <c r="F167" i="13" s="1"/>
  <c r="F168" i="13" s="1"/>
  <c r="F169" i="13" s="1"/>
  <c r="F170" i="13" s="1"/>
  <c r="F171" i="13" s="1"/>
  <c r="F172" i="13" s="1"/>
  <c r="F173" i="13" s="1"/>
  <c r="F174" i="13" s="1"/>
  <c r="F175" i="13" s="1"/>
  <c r="F176" i="13" s="1"/>
  <c r="F177" i="13" s="1"/>
  <c r="F178" i="13" s="1"/>
  <c r="F179" i="13" s="1"/>
  <c r="F180" i="13" s="1"/>
  <c r="F181" i="13" s="1"/>
  <c r="F182" i="13" s="1"/>
  <c r="F183" i="13" s="1"/>
  <c r="F184" i="13" s="1"/>
  <c r="F185" i="13" s="1"/>
  <c r="F186" i="13" s="1"/>
  <c r="F187" i="13" s="1"/>
  <c r="F188" i="13" s="1"/>
  <c r="F189" i="13" s="1"/>
  <c r="F190" i="13" s="1"/>
  <c r="F191" i="13" s="1"/>
  <c r="F192" i="13" s="1"/>
  <c r="F193" i="13" s="1"/>
  <c r="F194" i="13" s="1"/>
  <c r="F195" i="13" s="1"/>
  <c r="F196" i="13" s="1"/>
  <c r="F197" i="13" s="1"/>
  <c r="F198" i="13" s="1"/>
  <c r="F199" i="13" s="1"/>
  <c r="F200" i="13" s="1"/>
  <c r="F201" i="13" s="1"/>
  <c r="F202" i="13" s="1"/>
  <c r="F203" i="13" s="1"/>
  <c r="F204" i="13" s="1"/>
  <c r="F205" i="13" s="1"/>
  <c r="F206" i="13" s="1"/>
  <c r="F207" i="13" s="1"/>
  <c r="F208" i="13" s="1"/>
  <c r="F209" i="13" s="1"/>
  <c r="F210" i="13" s="1"/>
  <c r="F211" i="13" s="1"/>
  <c r="F212" i="13" s="1"/>
  <c r="F213" i="13" s="1"/>
  <c r="F214" i="13" s="1"/>
  <c r="F215" i="13" s="1"/>
  <c r="F216" i="13" s="1"/>
  <c r="F217" i="13" s="1"/>
  <c r="F218" i="13" s="1"/>
  <c r="F219" i="13" s="1"/>
  <c r="F220" i="13" s="1"/>
  <c r="F221" i="13" s="1"/>
  <c r="F222" i="13" s="1"/>
  <c r="F223" i="13" s="1"/>
  <c r="F224" i="13" s="1"/>
  <c r="F225" i="13" s="1"/>
  <c r="F226" i="13" s="1"/>
  <c r="F227" i="13" s="1"/>
  <c r="F228" i="13" s="1"/>
  <c r="F229" i="13" s="1"/>
  <c r="F230" i="13" s="1"/>
  <c r="F231" i="13" s="1"/>
  <c r="F232" i="13" s="1"/>
  <c r="F233" i="13" s="1"/>
  <c r="F234" i="13" s="1"/>
  <c r="F235" i="13" s="1"/>
  <c r="F236" i="13" s="1"/>
  <c r="F237" i="13" s="1"/>
  <c r="F238" i="13" s="1"/>
  <c r="F239" i="13" s="1"/>
  <c r="F240" i="13" s="1"/>
  <c r="F241" i="13" s="1"/>
  <c r="F242" i="13" s="1"/>
  <c r="F243" i="13" s="1"/>
  <c r="F244" i="13" s="1"/>
  <c r="F245" i="13" s="1"/>
  <c r="F246" i="13" s="1"/>
  <c r="F247" i="13" s="1"/>
  <c r="F248" i="13" s="1"/>
  <c r="F249" i="13" s="1"/>
  <c r="F250" i="13" s="1"/>
  <c r="F251" i="13" s="1"/>
  <c r="F252" i="13" s="1"/>
  <c r="F253" i="13" s="1"/>
  <c r="F254" i="13" s="1"/>
  <c r="F255" i="13" s="1"/>
  <c r="F256" i="13" s="1"/>
  <c r="F257" i="13" s="1"/>
  <c r="F258" i="13" s="1"/>
  <c r="F259" i="13" s="1"/>
  <c r="F260" i="13" s="1"/>
  <c r="F261" i="13" s="1"/>
  <c r="F262" i="13" s="1"/>
  <c r="F263" i="13" s="1"/>
  <c r="F264" i="13" s="1"/>
  <c r="F265" i="13" s="1"/>
  <c r="F266" i="13" s="1"/>
  <c r="F267" i="13" s="1"/>
  <c r="F268" i="13" s="1"/>
  <c r="F269" i="13" s="1"/>
  <c r="F270" i="13" s="1"/>
  <c r="F271" i="13" s="1"/>
  <c r="F272" i="13" s="1"/>
  <c r="F273" i="13" s="1"/>
  <c r="F274" i="13" s="1"/>
  <c r="F275" i="13" s="1"/>
  <c r="F276" i="13" s="1"/>
  <c r="F277" i="13" s="1"/>
  <c r="F278" i="13" s="1"/>
  <c r="F279" i="13" s="1"/>
  <c r="F280" i="13" s="1"/>
  <c r="F281" i="13" s="1"/>
  <c r="F282" i="13" s="1"/>
  <c r="F283" i="13" s="1"/>
  <c r="F284" i="13" s="1"/>
  <c r="F285" i="13" s="1"/>
  <c r="F286" i="13" s="1"/>
  <c r="F287" i="13" s="1"/>
  <c r="F288" i="13" s="1"/>
  <c r="F289" i="13" s="1"/>
  <c r="F290" i="13" s="1"/>
  <c r="F291" i="13" s="1"/>
  <c r="F292" i="13" s="1"/>
  <c r="F293" i="13" s="1"/>
  <c r="F294" i="13" s="1"/>
  <c r="F295" i="13" s="1"/>
  <c r="F296" i="13" s="1"/>
  <c r="F297" i="13" s="1"/>
  <c r="F298" i="13" s="1"/>
  <c r="F299" i="13" s="1"/>
  <c r="F300" i="13" s="1"/>
  <c r="F301" i="13" s="1"/>
  <c r="F302" i="13" s="1"/>
  <c r="F303" i="13" s="1"/>
  <c r="F304" i="13" s="1"/>
  <c r="F305" i="13" s="1"/>
  <c r="F306" i="13" s="1"/>
  <c r="F307" i="13" s="1"/>
  <c r="F308" i="13" s="1"/>
  <c r="F309" i="13" s="1"/>
  <c r="F310" i="13" s="1"/>
  <c r="F311" i="13" s="1"/>
  <c r="F312" i="13" s="1"/>
  <c r="F313" i="13" s="1"/>
  <c r="F314" i="13" s="1"/>
  <c r="F315" i="13" s="1"/>
  <c r="F316" i="13" s="1"/>
  <c r="F317" i="13" s="1"/>
  <c r="F318" i="13" s="1"/>
  <c r="F319" i="13" s="1"/>
  <c r="F320" i="13" s="1"/>
  <c r="F321" i="13" s="1"/>
  <c r="F322" i="13" s="1"/>
  <c r="F323" i="13" s="1"/>
  <c r="F324" i="13" s="1"/>
  <c r="F325" i="13" s="1"/>
  <c r="F326" i="13" s="1"/>
  <c r="F327" i="13" s="1"/>
  <c r="F328" i="13" s="1"/>
  <c r="F329" i="13" s="1"/>
  <c r="F330" i="13" s="1"/>
  <c r="F331" i="13" s="1"/>
  <c r="F332" i="13" s="1"/>
  <c r="F333" i="13" s="1"/>
  <c r="F334" i="13" s="1"/>
  <c r="F335" i="13" s="1"/>
  <c r="F336" i="13" s="1"/>
  <c r="F337" i="13" s="1"/>
  <c r="F338" i="13" s="1"/>
  <c r="F339" i="13" s="1"/>
  <c r="F340" i="13" s="1"/>
  <c r="F341" i="13" s="1"/>
  <c r="F342" i="13" s="1"/>
  <c r="F343" i="13" s="1"/>
  <c r="F344" i="13" s="1"/>
  <c r="F345" i="13" s="1"/>
  <c r="F346" i="13" s="1"/>
  <c r="C67" i="13"/>
  <c r="E68" i="13"/>
  <c r="E69" i="13" s="1"/>
  <c r="E70" i="13" s="1"/>
  <c r="E71" i="13" s="1"/>
  <c r="E72" i="13" s="1"/>
  <c r="E73" i="13" s="1"/>
  <c r="E74" i="13" s="1"/>
  <c r="E75" i="13" s="1"/>
  <c r="E76" i="13" s="1"/>
  <c r="E77" i="13" s="1"/>
  <c r="E78" i="13" s="1"/>
  <c r="E79" i="13" s="1"/>
  <c r="E80" i="13" s="1"/>
  <c r="E81" i="13" s="1"/>
  <c r="E82" i="13" s="1"/>
  <c r="E83" i="13" s="1"/>
  <c r="E84" i="13" s="1"/>
  <c r="E85" i="13" s="1"/>
  <c r="E86" i="13" s="1"/>
  <c r="E87" i="13" s="1"/>
  <c r="E88" i="13" s="1"/>
  <c r="E89" i="13" s="1"/>
  <c r="E90" i="13" s="1"/>
  <c r="E91" i="13" s="1"/>
  <c r="E92" i="13" s="1"/>
  <c r="E93" i="13" s="1"/>
  <c r="E94" i="13" s="1"/>
  <c r="E95" i="13" s="1"/>
  <c r="E96" i="13" s="1"/>
  <c r="E97" i="13" s="1"/>
  <c r="E98" i="13" s="1"/>
  <c r="E99" i="13" s="1"/>
  <c r="E100" i="13" s="1"/>
  <c r="E101" i="13" s="1"/>
  <c r="E102" i="13" s="1"/>
  <c r="E103" i="13" s="1"/>
  <c r="E104" i="13" s="1"/>
  <c r="E105" i="13" s="1"/>
  <c r="E106" i="13" s="1"/>
  <c r="E107" i="13" s="1"/>
  <c r="E108" i="13" s="1"/>
  <c r="E109" i="13" s="1"/>
  <c r="E110" i="13" s="1"/>
  <c r="E111" i="13" s="1"/>
  <c r="E112" i="13" s="1"/>
  <c r="E113" i="13" s="1"/>
  <c r="E114" i="13" s="1"/>
  <c r="E115" i="13" s="1"/>
  <c r="E116" i="13" s="1"/>
  <c r="E117" i="13" s="1"/>
  <c r="E118" i="13" s="1"/>
  <c r="E119" i="13" s="1"/>
  <c r="E120" i="13" s="1"/>
  <c r="E121" i="13" s="1"/>
  <c r="E122" i="13" s="1"/>
  <c r="E123" i="13" s="1"/>
  <c r="E124" i="13" s="1"/>
  <c r="E125" i="13" s="1"/>
  <c r="E126" i="13" s="1"/>
  <c r="E127" i="13" s="1"/>
  <c r="E128" i="13" s="1"/>
  <c r="E129" i="13" s="1"/>
  <c r="E130" i="13" s="1"/>
  <c r="E131" i="13" s="1"/>
  <c r="E132" i="13" s="1"/>
  <c r="E133" i="13" s="1"/>
  <c r="E134" i="13" s="1"/>
  <c r="E135" i="13" s="1"/>
  <c r="E136" i="13" s="1"/>
  <c r="E137" i="13" s="1"/>
  <c r="E138" i="13" s="1"/>
  <c r="E139" i="13" s="1"/>
  <c r="E140" i="13" s="1"/>
  <c r="E141" i="13" s="1"/>
  <c r="E142" i="13" s="1"/>
  <c r="E143" i="13" s="1"/>
  <c r="E144" i="13" s="1"/>
  <c r="E145" i="13" s="1"/>
  <c r="E146" i="13" s="1"/>
  <c r="E147" i="13" s="1"/>
  <c r="E148" i="13" s="1"/>
  <c r="E149" i="13" s="1"/>
  <c r="E150" i="13" s="1"/>
  <c r="E151" i="13" s="1"/>
  <c r="E152" i="13" s="1"/>
  <c r="E153" i="13" s="1"/>
  <c r="E154" i="13" s="1"/>
  <c r="E155" i="13" s="1"/>
  <c r="E156" i="13" s="1"/>
  <c r="E157" i="13" s="1"/>
  <c r="E158" i="13" s="1"/>
  <c r="E159" i="13" s="1"/>
  <c r="E160" i="13" s="1"/>
  <c r="E161" i="13" s="1"/>
  <c r="E162" i="13" s="1"/>
  <c r="E163" i="13" s="1"/>
  <c r="E164" i="13" s="1"/>
  <c r="E165" i="13" s="1"/>
  <c r="E166" i="13" s="1"/>
  <c r="E167" i="13" s="1"/>
  <c r="E168" i="13" s="1"/>
  <c r="E169" i="13" s="1"/>
  <c r="E170" i="13" s="1"/>
  <c r="E171" i="13" s="1"/>
  <c r="E172" i="13" s="1"/>
  <c r="E173" i="13" s="1"/>
  <c r="E174" i="13" s="1"/>
  <c r="E175" i="13" s="1"/>
  <c r="E176" i="13" s="1"/>
  <c r="E177" i="13" s="1"/>
  <c r="E178" i="13" s="1"/>
  <c r="E179" i="13" s="1"/>
  <c r="E180" i="13" s="1"/>
  <c r="E181" i="13" s="1"/>
  <c r="E182" i="13" s="1"/>
  <c r="E183" i="13" s="1"/>
  <c r="E184" i="13" s="1"/>
  <c r="E185" i="13" s="1"/>
  <c r="E186" i="13" s="1"/>
  <c r="E187" i="13" s="1"/>
  <c r="E188" i="13" s="1"/>
  <c r="E189" i="13" s="1"/>
  <c r="E190" i="13" s="1"/>
  <c r="E191" i="13" s="1"/>
  <c r="E192" i="13" s="1"/>
  <c r="E193" i="13" s="1"/>
  <c r="E194" i="13" s="1"/>
  <c r="E195" i="13" s="1"/>
  <c r="E196" i="13" s="1"/>
  <c r="E197" i="13" s="1"/>
  <c r="E198" i="13" s="1"/>
  <c r="E199" i="13" s="1"/>
  <c r="E200" i="13" s="1"/>
  <c r="E201" i="13" s="1"/>
  <c r="E202" i="13" s="1"/>
  <c r="E203" i="13" s="1"/>
  <c r="E204" i="13" s="1"/>
  <c r="E205" i="13" s="1"/>
  <c r="E206" i="13" s="1"/>
  <c r="E207" i="13" s="1"/>
  <c r="E208" i="13" s="1"/>
  <c r="E209" i="13" s="1"/>
  <c r="E210" i="13" s="1"/>
  <c r="E211" i="13" s="1"/>
  <c r="E212" i="13" s="1"/>
  <c r="E213" i="13" s="1"/>
  <c r="E214" i="13" s="1"/>
  <c r="E215" i="13" s="1"/>
  <c r="E216" i="13" s="1"/>
  <c r="E217" i="13" s="1"/>
  <c r="E218" i="13" s="1"/>
  <c r="E219" i="13" s="1"/>
  <c r="E220" i="13" s="1"/>
  <c r="E221" i="13" s="1"/>
  <c r="E222" i="13" s="1"/>
  <c r="E223" i="13" s="1"/>
  <c r="E224" i="13" s="1"/>
  <c r="E225" i="13" s="1"/>
  <c r="E226" i="13" s="1"/>
  <c r="E227" i="13" s="1"/>
  <c r="E228" i="13" s="1"/>
  <c r="E229" i="13" s="1"/>
  <c r="E230" i="13" s="1"/>
  <c r="E231" i="13" s="1"/>
  <c r="E232" i="13" s="1"/>
  <c r="E233" i="13" s="1"/>
  <c r="E234" i="13" s="1"/>
  <c r="E235" i="13" s="1"/>
  <c r="E236" i="13" s="1"/>
  <c r="E237" i="13" s="1"/>
  <c r="E238" i="13" s="1"/>
  <c r="E239" i="13" s="1"/>
  <c r="E240" i="13" s="1"/>
  <c r="E241" i="13" s="1"/>
  <c r="E242" i="13" s="1"/>
  <c r="E243" i="13" s="1"/>
  <c r="E244" i="13" s="1"/>
  <c r="E245" i="13" s="1"/>
  <c r="E246" i="13" s="1"/>
  <c r="E247" i="13" s="1"/>
  <c r="E248" i="13" s="1"/>
  <c r="E249" i="13" s="1"/>
  <c r="E250" i="13" s="1"/>
  <c r="E251" i="13" s="1"/>
  <c r="E252" i="13" s="1"/>
  <c r="E253" i="13" s="1"/>
  <c r="E254" i="13" s="1"/>
  <c r="E255" i="13" s="1"/>
  <c r="E256" i="13" s="1"/>
  <c r="E257" i="13" s="1"/>
  <c r="E258" i="13" s="1"/>
  <c r="E259" i="13" s="1"/>
  <c r="E260" i="13" s="1"/>
  <c r="E261" i="13" s="1"/>
  <c r="E262" i="13" s="1"/>
  <c r="E263" i="13" s="1"/>
  <c r="E264" i="13" s="1"/>
  <c r="E265" i="13" s="1"/>
  <c r="E266" i="13" s="1"/>
  <c r="E267" i="13" s="1"/>
  <c r="E268" i="13" s="1"/>
  <c r="E269" i="13" s="1"/>
  <c r="E270" i="13" s="1"/>
  <c r="E271" i="13" s="1"/>
  <c r="E272" i="13" s="1"/>
  <c r="E273" i="13" s="1"/>
  <c r="E274" i="13" s="1"/>
  <c r="E275" i="13" s="1"/>
  <c r="E276" i="13" s="1"/>
  <c r="E277" i="13" s="1"/>
  <c r="E278" i="13" s="1"/>
  <c r="E279" i="13" s="1"/>
  <c r="E280" i="13" s="1"/>
  <c r="E281" i="13" s="1"/>
  <c r="E282" i="13" s="1"/>
  <c r="E283" i="13" s="1"/>
  <c r="E284" i="13" s="1"/>
  <c r="E285" i="13" s="1"/>
  <c r="E286" i="13" s="1"/>
  <c r="E287" i="13" s="1"/>
  <c r="E288" i="13" s="1"/>
  <c r="E289" i="13" s="1"/>
  <c r="E290" i="13" s="1"/>
  <c r="E291" i="13" s="1"/>
  <c r="E292" i="13" s="1"/>
  <c r="E293" i="13" s="1"/>
  <c r="E294" i="13" s="1"/>
  <c r="E295" i="13" s="1"/>
  <c r="E296" i="13" s="1"/>
  <c r="E297" i="13" s="1"/>
  <c r="E298" i="13" s="1"/>
  <c r="E299" i="13" s="1"/>
  <c r="E300" i="13" s="1"/>
  <c r="E301" i="13" s="1"/>
  <c r="E302" i="13" s="1"/>
  <c r="E303" i="13" s="1"/>
  <c r="E304" i="13" s="1"/>
  <c r="E305" i="13" s="1"/>
  <c r="E306" i="13" s="1"/>
  <c r="E307" i="13" s="1"/>
  <c r="E308" i="13" s="1"/>
  <c r="E309" i="13" s="1"/>
  <c r="E310" i="13" s="1"/>
  <c r="E311" i="13" s="1"/>
  <c r="E312" i="13" s="1"/>
  <c r="E313" i="13" s="1"/>
  <c r="E314" i="13" s="1"/>
  <c r="E315" i="13" s="1"/>
  <c r="E316" i="13" s="1"/>
  <c r="E317" i="13" s="1"/>
  <c r="E318" i="13" s="1"/>
  <c r="E319" i="13" s="1"/>
  <c r="E320" i="13" s="1"/>
  <c r="E321" i="13" s="1"/>
  <c r="E322" i="13" s="1"/>
  <c r="E323" i="13" s="1"/>
  <c r="E324" i="13" s="1"/>
  <c r="E325" i="13" s="1"/>
  <c r="E326" i="13" s="1"/>
  <c r="E327" i="13" s="1"/>
  <c r="E328" i="13" s="1"/>
  <c r="E329" i="13" s="1"/>
  <c r="E330" i="13" s="1"/>
  <c r="E331" i="13" s="1"/>
  <c r="E332" i="13" s="1"/>
  <c r="E333" i="13" s="1"/>
  <c r="E334" i="13" s="1"/>
  <c r="E335" i="13" s="1"/>
  <c r="E336" i="13" s="1"/>
  <c r="E337" i="13" s="1"/>
  <c r="E338" i="13" s="1"/>
  <c r="E339" i="13" s="1"/>
  <c r="E340" i="13" s="1"/>
  <c r="E341" i="13" s="1"/>
  <c r="E342" i="13" s="1"/>
  <c r="E343" i="13" s="1"/>
  <c r="E344" i="13" s="1"/>
  <c r="E345" i="13" s="1"/>
  <c r="E346" i="13" s="1"/>
  <c r="B67" i="13"/>
  <c r="B68" i="13" s="1"/>
  <c r="B69" i="13" s="1"/>
  <c r="B70" i="13" s="1"/>
  <c r="B71" i="13" s="1"/>
  <c r="B72" i="13" s="1"/>
  <c r="B73" i="13" s="1"/>
  <c r="B74" i="13" s="1"/>
  <c r="B75" i="13" s="1"/>
  <c r="B76" i="13" s="1"/>
  <c r="B77" i="13" s="1"/>
  <c r="B78" i="13" s="1"/>
  <c r="B79" i="13" s="1"/>
  <c r="B80" i="13" s="1"/>
  <c r="B81" i="13" s="1"/>
  <c r="B82" i="13" s="1"/>
  <c r="B83" i="13" s="1"/>
  <c r="B84" i="13" s="1"/>
  <c r="B85" i="13" s="1"/>
  <c r="B86" i="13" s="1"/>
  <c r="B87" i="13" s="1"/>
  <c r="B88" i="13" s="1"/>
  <c r="B89" i="13" s="1"/>
  <c r="B90" i="13" s="1"/>
  <c r="B91" i="13" s="1"/>
  <c r="B92" i="13" s="1"/>
  <c r="B93" i="13" s="1"/>
  <c r="B94" i="13" s="1"/>
  <c r="B95" i="13" s="1"/>
  <c r="B96" i="13" s="1"/>
  <c r="B97" i="13" s="1"/>
  <c r="B98" i="13" s="1"/>
  <c r="B99" i="13" s="1"/>
  <c r="B100" i="13" s="1"/>
  <c r="B101" i="13" s="1"/>
  <c r="B102" i="13" s="1"/>
  <c r="B103" i="13" s="1"/>
  <c r="AU7" i="13"/>
  <c r="AI8" i="13" s="1"/>
  <c r="G68" i="13"/>
  <c r="G69" i="13" s="1"/>
  <c r="G70" i="13" s="1"/>
  <c r="G71" i="13" s="1"/>
  <c r="G72" i="13" s="1"/>
  <c r="G73" i="13" s="1"/>
  <c r="G74" i="13" s="1"/>
  <c r="G75" i="13" s="1"/>
  <c r="G76" i="13" s="1"/>
  <c r="G77" i="13" s="1"/>
  <c r="G78" i="13" s="1"/>
  <c r="G79" i="13" s="1"/>
  <c r="G80" i="13" s="1"/>
  <c r="G81" i="13" s="1"/>
  <c r="G82" i="13" s="1"/>
  <c r="G83" i="13" s="1"/>
  <c r="G84" i="13" s="1"/>
  <c r="G85" i="13" s="1"/>
  <c r="G86" i="13" s="1"/>
  <c r="G87" i="13" s="1"/>
  <c r="G88" i="13" s="1"/>
  <c r="G89" i="13" s="1"/>
  <c r="G90" i="13" s="1"/>
  <c r="G91" i="13" s="1"/>
  <c r="G92" i="13" s="1"/>
  <c r="G93" i="13" s="1"/>
  <c r="G94" i="13" s="1"/>
  <c r="G95" i="13" s="1"/>
  <c r="G96" i="13" s="1"/>
  <c r="G97" i="13" s="1"/>
  <c r="G98" i="13" s="1"/>
  <c r="G99" i="13" s="1"/>
  <c r="G100" i="13" s="1"/>
  <c r="G101" i="13" s="1"/>
  <c r="G102" i="13" s="1"/>
  <c r="G103" i="13" s="1"/>
  <c r="G104" i="13" s="1"/>
  <c r="G105" i="13" s="1"/>
  <c r="G106" i="13" s="1"/>
  <c r="G107" i="13" s="1"/>
  <c r="G108" i="13" s="1"/>
  <c r="G109" i="13" s="1"/>
  <c r="G110" i="13" s="1"/>
  <c r="G111" i="13" s="1"/>
  <c r="G112" i="13" s="1"/>
  <c r="G113" i="13" s="1"/>
  <c r="G114" i="13" s="1"/>
  <c r="G115" i="13" s="1"/>
  <c r="G116" i="13" s="1"/>
  <c r="G117" i="13" s="1"/>
  <c r="G118" i="13" s="1"/>
  <c r="G119" i="13" s="1"/>
  <c r="G120" i="13" s="1"/>
  <c r="G121" i="13" s="1"/>
  <c r="G122" i="13" s="1"/>
  <c r="G123" i="13" s="1"/>
  <c r="G124" i="13" s="1"/>
  <c r="G125" i="13" s="1"/>
  <c r="G126" i="13" s="1"/>
  <c r="G127" i="13" s="1"/>
  <c r="G128" i="13" s="1"/>
  <c r="G129" i="13" s="1"/>
  <c r="G130" i="13" s="1"/>
  <c r="G131" i="13" s="1"/>
  <c r="G132" i="13" s="1"/>
  <c r="G133" i="13" s="1"/>
  <c r="G134" i="13" s="1"/>
  <c r="G135" i="13" s="1"/>
  <c r="G136" i="13" s="1"/>
  <c r="G137" i="13" s="1"/>
  <c r="G138" i="13" s="1"/>
  <c r="G139" i="13" s="1"/>
  <c r="G140" i="13" s="1"/>
  <c r="G141" i="13" s="1"/>
  <c r="G142" i="13" s="1"/>
  <c r="G143" i="13" s="1"/>
  <c r="G144" i="13" s="1"/>
  <c r="G145" i="13" s="1"/>
  <c r="G146" i="13" s="1"/>
  <c r="G147" i="13" s="1"/>
  <c r="G148" i="13" s="1"/>
  <c r="G149" i="13" s="1"/>
  <c r="G150" i="13" s="1"/>
  <c r="G151" i="13" s="1"/>
  <c r="G152" i="13" s="1"/>
  <c r="G153" i="13" s="1"/>
  <c r="G154" i="13" s="1"/>
  <c r="G155" i="13" s="1"/>
  <c r="G156" i="13" s="1"/>
  <c r="G157" i="13" s="1"/>
  <c r="G158" i="13" s="1"/>
  <c r="G159" i="13" s="1"/>
  <c r="G160" i="13" s="1"/>
  <c r="G161" i="13" s="1"/>
  <c r="G162" i="13" s="1"/>
  <c r="G163" i="13" s="1"/>
  <c r="G164" i="13" s="1"/>
  <c r="G165" i="13" s="1"/>
  <c r="G166" i="13" s="1"/>
  <c r="G167" i="13" s="1"/>
  <c r="G168" i="13" s="1"/>
  <c r="G169" i="13" s="1"/>
  <c r="G170" i="13" s="1"/>
  <c r="G171" i="13" s="1"/>
  <c r="G172" i="13" s="1"/>
  <c r="G173" i="13" s="1"/>
  <c r="G174" i="13" s="1"/>
  <c r="G175" i="13" s="1"/>
  <c r="G176" i="13" s="1"/>
  <c r="G177" i="13" s="1"/>
  <c r="G178" i="13" s="1"/>
  <c r="G179" i="13" s="1"/>
  <c r="G180" i="13" s="1"/>
  <c r="G181" i="13" s="1"/>
  <c r="G182" i="13" s="1"/>
  <c r="G183" i="13" s="1"/>
  <c r="G184" i="13" s="1"/>
  <c r="G185" i="13" s="1"/>
  <c r="G186" i="13" s="1"/>
  <c r="G187" i="13" s="1"/>
  <c r="G188" i="13" s="1"/>
  <c r="G189" i="13" s="1"/>
  <c r="G190" i="13" s="1"/>
  <c r="G191" i="13" s="1"/>
  <c r="G192" i="13" s="1"/>
  <c r="G193" i="13" s="1"/>
  <c r="G194" i="13" s="1"/>
  <c r="G195" i="13" s="1"/>
  <c r="G196" i="13" s="1"/>
  <c r="G197" i="13" s="1"/>
  <c r="G198" i="13" s="1"/>
  <c r="G199" i="13" s="1"/>
  <c r="G200" i="13" s="1"/>
  <c r="G201" i="13" s="1"/>
  <c r="G202" i="13" s="1"/>
  <c r="G203" i="13" s="1"/>
  <c r="G204" i="13" s="1"/>
  <c r="G205" i="13" s="1"/>
  <c r="G206" i="13" s="1"/>
  <c r="G207" i="13" s="1"/>
  <c r="G208" i="13" s="1"/>
  <c r="G209" i="13" s="1"/>
  <c r="G210" i="13" s="1"/>
  <c r="G211" i="13" s="1"/>
  <c r="G212" i="13" s="1"/>
  <c r="G213" i="13" s="1"/>
  <c r="G214" i="13" s="1"/>
  <c r="G215" i="13" s="1"/>
  <c r="G216" i="13" s="1"/>
  <c r="G217" i="13" s="1"/>
  <c r="G218" i="13" s="1"/>
  <c r="G219" i="13" s="1"/>
  <c r="G220" i="13" s="1"/>
  <c r="G221" i="13" s="1"/>
  <c r="G222" i="13" s="1"/>
  <c r="G223" i="13" s="1"/>
  <c r="G224" i="13" s="1"/>
  <c r="G225" i="13" s="1"/>
  <c r="G226" i="13" s="1"/>
  <c r="G227" i="13" s="1"/>
  <c r="G228" i="13" s="1"/>
  <c r="G229" i="13" s="1"/>
  <c r="G230" i="13" s="1"/>
  <c r="G231" i="13" s="1"/>
  <c r="G232" i="13" s="1"/>
  <c r="G233" i="13" s="1"/>
  <c r="G234" i="13" s="1"/>
  <c r="G235" i="13" s="1"/>
  <c r="G236" i="13" s="1"/>
  <c r="G237" i="13" s="1"/>
  <c r="G238" i="13" s="1"/>
  <c r="G239" i="13" s="1"/>
  <c r="G240" i="13" s="1"/>
  <c r="G241" i="13" s="1"/>
  <c r="G242" i="13" s="1"/>
  <c r="G243" i="13" s="1"/>
  <c r="G244" i="13" s="1"/>
  <c r="G245" i="13" s="1"/>
  <c r="G246" i="13" s="1"/>
  <c r="G247" i="13" s="1"/>
  <c r="G248" i="13" s="1"/>
  <c r="G249" i="13" s="1"/>
  <c r="G250" i="13" s="1"/>
  <c r="G251" i="13" s="1"/>
  <c r="G252" i="13" s="1"/>
  <c r="G253" i="13" s="1"/>
  <c r="G254" i="13" s="1"/>
  <c r="G255" i="13" s="1"/>
  <c r="G256" i="13" s="1"/>
  <c r="G257" i="13" s="1"/>
  <c r="G258" i="13" s="1"/>
  <c r="G259" i="13" s="1"/>
  <c r="G260" i="13" s="1"/>
  <c r="G261" i="13" s="1"/>
  <c r="G262" i="13" s="1"/>
  <c r="G263" i="13" s="1"/>
  <c r="G264" i="13" s="1"/>
  <c r="G265" i="13" s="1"/>
  <c r="G266" i="13" s="1"/>
  <c r="G267" i="13" s="1"/>
  <c r="G268" i="13" s="1"/>
  <c r="G269" i="13" s="1"/>
  <c r="G270" i="13" s="1"/>
  <c r="G271" i="13" s="1"/>
  <c r="G272" i="13" s="1"/>
  <c r="G273" i="13" s="1"/>
  <c r="G274" i="13" s="1"/>
  <c r="G275" i="13" s="1"/>
  <c r="G276" i="13" s="1"/>
  <c r="G277" i="13" s="1"/>
  <c r="G278" i="13" s="1"/>
  <c r="G279" i="13" s="1"/>
  <c r="G280" i="13" s="1"/>
  <c r="G281" i="13" s="1"/>
  <c r="G282" i="13" s="1"/>
  <c r="G283" i="13" s="1"/>
  <c r="G284" i="13" s="1"/>
  <c r="G285" i="13" s="1"/>
  <c r="G286" i="13" s="1"/>
  <c r="G287" i="13" s="1"/>
  <c r="G288" i="13" s="1"/>
  <c r="G289" i="13" s="1"/>
  <c r="G290" i="13" s="1"/>
  <c r="G291" i="13" s="1"/>
  <c r="G292" i="13" s="1"/>
  <c r="G293" i="13" s="1"/>
  <c r="G294" i="13" s="1"/>
  <c r="G295" i="13" s="1"/>
  <c r="G296" i="13" s="1"/>
  <c r="G297" i="13" s="1"/>
  <c r="G298" i="13" s="1"/>
  <c r="G299" i="13" s="1"/>
  <c r="G300" i="13" s="1"/>
  <c r="G301" i="13" s="1"/>
  <c r="G302" i="13" s="1"/>
  <c r="G303" i="13" s="1"/>
  <c r="G304" i="13" s="1"/>
  <c r="G305" i="13" s="1"/>
  <c r="G306" i="13" s="1"/>
  <c r="G307" i="13" s="1"/>
  <c r="G308" i="13" s="1"/>
  <c r="G309" i="13" s="1"/>
  <c r="G310" i="13" s="1"/>
  <c r="G311" i="13" s="1"/>
  <c r="G312" i="13" s="1"/>
  <c r="G313" i="13" s="1"/>
  <c r="G314" i="13" s="1"/>
  <c r="G315" i="13" s="1"/>
  <c r="G316" i="13" s="1"/>
  <c r="G317" i="13" s="1"/>
  <c r="G318" i="13" s="1"/>
  <c r="G319" i="13" s="1"/>
  <c r="G320" i="13" s="1"/>
  <c r="G321" i="13" s="1"/>
  <c r="G322" i="13" s="1"/>
  <c r="G323" i="13" s="1"/>
  <c r="G324" i="13" s="1"/>
  <c r="G325" i="13" s="1"/>
  <c r="G326" i="13" s="1"/>
  <c r="G327" i="13" s="1"/>
  <c r="G328" i="13" s="1"/>
  <c r="G329" i="13" s="1"/>
  <c r="G330" i="13" s="1"/>
  <c r="G331" i="13" s="1"/>
  <c r="G332" i="13" s="1"/>
  <c r="G333" i="13" s="1"/>
  <c r="G334" i="13" s="1"/>
  <c r="G335" i="13" s="1"/>
  <c r="G336" i="13" s="1"/>
  <c r="G337" i="13" s="1"/>
  <c r="G338" i="13" s="1"/>
  <c r="G339" i="13" s="1"/>
  <c r="G340" i="13" s="1"/>
  <c r="G341" i="13" s="1"/>
  <c r="G342" i="13" s="1"/>
  <c r="G343" i="13" s="1"/>
  <c r="G344" i="13" s="1"/>
  <c r="G345" i="13" s="1"/>
  <c r="G346" i="13" s="1"/>
  <c r="D67" i="13"/>
  <c r="D68" i="13" s="1"/>
  <c r="D69" i="13" s="1"/>
  <c r="D70" i="13" s="1"/>
  <c r="D71" i="13" s="1"/>
  <c r="D72" i="13" s="1"/>
  <c r="D73" i="13" s="1"/>
  <c r="D74" i="13" s="1"/>
  <c r="D75" i="13" s="1"/>
  <c r="D76" i="13" s="1"/>
  <c r="D77" i="13" s="1"/>
  <c r="D78" i="13" s="1"/>
  <c r="D79" i="13" s="1"/>
  <c r="D80" i="13" s="1"/>
  <c r="D81" i="13" s="1"/>
  <c r="D82" i="13" s="1"/>
  <c r="D83" i="13" s="1"/>
  <c r="D84" i="13" s="1"/>
  <c r="D85" i="13" s="1"/>
  <c r="D86" i="13" s="1"/>
  <c r="D87" i="13" s="1"/>
  <c r="D88" i="13" s="1"/>
  <c r="D89" i="13" s="1"/>
  <c r="D90" i="13" s="1"/>
  <c r="D91" i="13" s="1"/>
  <c r="D92" i="13" s="1"/>
  <c r="D93" i="13" s="1"/>
  <c r="D94" i="13" s="1"/>
  <c r="D95" i="13" s="1"/>
  <c r="D96" i="13" s="1"/>
  <c r="D97" i="13" s="1"/>
  <c r="D98" i="13" s="1"/>
  <c r="D99" i="13" s="1"/>
  <c r="D100" i="13" s="1"/>
  <c r="D101" i="13" s="1"/>
  <c r="D102" i="13" s="1"/>
  <c r="D103" i="13" s="1"/>
  <c r="D104" i="13" s="1"/>
  <c r="D105" i="13" s="1"/>
  <c r="D106" i="13" s="1"/>
  <c r="D107" i="13" s="1"/>
  <c r="D108" i="13" s="1"/>
  <c r="D109" i="13" s="1"/>
  <c r="D110" i="13" s="1"/>
  <c r="D111" i="13" s="1"/>
  <c r="D112" i="13" s="1"/>
  <c r="D113" i="13" s="1"/>
  <c r="D114" i="13" s="1"/>
  <c r="D115" i="13" s="1"/>
  <c r="D116" i="13" s="1"/>
  <c r="D117" i="13" s="1"/>
  <c r="D118" i="13" s="1"/>
  <c r="D119" i="13" s="1"/>
  <c r="D120" i="13" s="1"/>
  <c r="D121" i="13" s="1"/>
  <c r="D122" i="13" s="1"/>
  <c r="D123" i="13" s="1"/>
  <c r="D124" i="13" s="1"/>
  <c r="D125" i="13" s="1"/>
  <c r="D126" i="13" s="1"/>
  <c r="D127" i="13" s="1"/>
  <c r="D128" i="13" s="1"/>
  <c r="D129" i="13" s="1"/>
  <c r="D130" i="13" s="1"/>
  <c r="D131" i="13" s="1"/>
  <c r="D132" i="13" s="1"/>
  <c r="D133" i="13" s="1"/>
  <c r="D134" i="13" s="1"/>
  <c r="D135" i="13" s="1"/>
  <c r="D136" i="13" s="1"/>
  <c r="D137" i="13" s="1"/>
  <c r="D138" i="13" s="1"/>
  <c r="D139" i="13" s="1"/>
  <c r="D140" i="13" s="1"/>
  <c r="D141" i="13" s="1"/>
  <c r="D142" i="13" s="1"/>
  <c r="D143" i="13" s="1"/>
  <c r="D144" i="13" s="1"/>
  <c r="D145" i="13" s="1"/>
  <c r="D146" i="13" s="1"/>
  <c r="D147" i="13" s="1"/>
  <c r="D148" i="13" s="1"/>
  <c r="D149" i="13" s="1"/>
  <c r="D150" i="13" s="1"/>
  <c r="D151" i="13" s="1"/>
  <c r="D152" i="13" s="1"/>
  <c r="D153" i="13" s="1"/>
  <c r="D154" i="13" s="1"/>
  <c r="D155" i="13" s="1"/>
  <c r="D156" i="13" s="1"/>
  <c r="D157" i="13" s="1"/>
  <c r="D158" i="13" s="1"/>
  <c r="D159" i="13" s="1"/>
  <c r="D160" i="13" s="1"/>
  <c r="D161" i="13" s="1"/>
  <c r="D162" i="13" s="1"/>
  <c r="D163" i="13" s="1"/>
  <c r="D164" i="13" s="1"/>
  <c r="D165" i="13" s="1"/>
  <c r="D166" i="13" s="1"/>
  <c r="D167" i="13" s="1"/>
  <c r="D168" i="13" s="1"/>
  <c r="D169" i="13" s="1"/>
  <c r="D170" i="13" s="1"/>
  <c r="D171" i="13" s="1"/>
  <c r="D172" i="13" s="1"/>
  <c r="D173" i="13" s="1"/>
  <c r="D174" i="13" s="1"/>
  <c r="D175" i="13" s="1"/>
  <c r="D176" i="13" s="1"/>
  <c r="D177" i="13" s="1"/>
  <c r="D178" i="13" s="1"/>
  <c r="D179" i="13" s="1"/>
  <c r="D180" i="13" s="1"/>
  <c r="D181" i="13" s="1"/>
  <c r="D182" i="13" s="1"/>
  <c r="D183" i="13" s="1"/>
  <c r="D184" i="13" s="1"/>
  <c r="D185" i="13" s="1"/>
  <c r="D186" i="13" s="1"/>
  <c r="D187" i="13" s="1"/>
  <c r="D188" i="13" s="1"/>
  <c r="D189" i="13" s="1"/>
  <c r="D190" i="13" s="1"/>
  <c r="D191" i="13" s="1"/>
  <c r="D192" i="13" s="1"/>
  <c r="D193" i="13" s="1"/>
  <c r="D194" i="13" s="1"/>
  <c r="D195" i="13" s="1"/>
  <c r="D196" i="13" s="1"/>
  <c r="D197" i="13" s="1"/>
  <c r="D198" i="13" s="1"/>
  <c r="D199" i="13" s="1"/>
  <c r="D200" i="13" s="1"/>
  <c r="D201" i="13" s="1"/>
  <c r="D202" i="13" s="1"/>
  <c r="D203" i="13" s="1"/>
  <c r="D204" i="13" s="1"/>
  <c r="D205" i="13" s="1"/>
  <c r="D206" i="13" s="1"/>
  <c r="D207" i="13" s="1"/>
  <c r="D208" i="13" s="1"/>
  <c r="D209" i="13" s="1"/>
  <c r="D210" i="13" s="1"/>
  <c r="D211" i="13" s="1"/>
  <c r="D212" i="13" s="1"/>
  <c r="D213" i="13" s="1"/>
  <c r="D214" i="13" s="1"/>
  <c r="D215" i="13" s="1"/>
  <c r="D216" i="13" s="1"/>
  <c r="D217" i="13" s="1"/>
  <c r="D218" i="13" s="1"/>
  <c r="D219" i="13" s="1"/>
  <c r="D220" i="13" s="1"/>
  <c r="D221" i="13" s="1"/>
  <c r="D222" i="13" s="1"/>
  <c r="D223" i="13" s="1"/>
  <c r="D224" i="13" s="1"/>
  <c r="D225" i="13" s="1"/>
  <c r="D226" i="13" s="1"/>
  <c r="D227" i="13" s="1"/>
  <c r="D228" i="13" s="1"/>
  <c r="D229" i="13" s="1"/>
  <c r="D230" i="13" s="1"/>
  <c r="D231" i="13" s="1"/>
  <c r="D232" i="13" s="1"/>
  <c r="D233" i="13" s="1"/>
  <c r="D234" i="13" s="1"/>
  <c r="D235" i="13" s="1"/>
  <c r="D236" i="13" s="1"/>
  <c r="D237" i="13" s="1"/>
  <c r="D238" i="13" s="1"/>
  <c r="D239" i="13" s="1"/>
  <c r="D240" i="13" s="1"/>
  <c r="D241" i="13" s="1"/>
  <c r="D242" i="13" s="1"/>
  <c r="D243" i="13" s="1"/>
  <c r="D244" i="13" s="1"/>
  <c r="D245" i="13" s="1"/>
  <c r="D246" i="13" s="1"/>
  <c r="D247" i="13" s="1"/>
  <c r="D248" i="13" s="1"/>
  <c r="D249" i="13" s="1"/>
  <c r="D250" i="13" s="1"/>
  <c r="D251" i="13" s="1"/>
  <c r="D252" i="13" s="1"/>
  <c r="D253" i="13" s="1"/>
  <c r="D254" i="13" s="1"/>
  <c r="D255" i="13" s="1"/>
  <c r="D256" i="13" s="1"/>
  <c r="D257" i="13" s="1"/>
  <c r="D258" i="13" s="1"/>
  <c r="D259" i="13" s="1"/>
  <c r="D260" i="13" s="1"/>
  <c r="D261" i="13" s="1"/>
  <c r="D262" i="13" s="1"/>
  <c r="D263" i="13" s="1"/>
  <c r="D264" i="13" s="1"/>
  <c r="D265" i="13" s="1"/>
  <c r="D266" i="13" s="1"/>
  <c r="D267" i="13" s="1"/>
  <c r="D268" i="13" s="1"/>
  <c r="D269" i="13" s="1"/>
  <c r="D270" i="13" s="1"/>
  <c r="D271" i="13" s="1"/>
  <c r="D272" i="13" s="1"/>
  <c r="D273" i="13" s="1"/>
  <c r="D274" i="13" s="1"/>
  <c r="D275" i="13" s="1"/>
  <c r="D276" i="13" s="1"/>
  <c r="D277" i="13" s="1"/>
  <c r="D278" i="13" s="1"/>
  <c r="D279" i="13" s="1"/>
  <c r="D280" i="13" s="1"/>
  <c r="D281" i="13" s="1"/>
  <c r="D282" i="13" s="1"/>
  <c r="D283" i="13" s="1"/>
  <c r="D284" i="13" s="1"/>
  <c r="D285" i="13" s="1"/>
  <c r="D286" i="13" s="1"/>
  <c r="D287" i="13" s="1"/>
  <c r="D288" i="13" s="1"/>
  <c r="D289" i="13" s="1"/>
  <c r="D290" i="13" s="1"/>
  <c r="D291" i="13" s="1"/>
  <c r="D292" i="13" s="1"/>
  <c r="D293" i="13" s="1"/>
  <c r="D294" i="13" s="1"/>
  <c r="D295" i="13" s="1"/>
  <c r="D296" i="13" s="1"/>
  <c r="D297" i="13" s="1"/>
  <c r="D298" i="13" s="1"/>
  <c r="D299" i="13" s="1"/>
  <c r="D300" i="13" s="1"/>
  <c r="D301" i="13" s="1"/>
  <c r="D302" i="13" s="1"/>
  <c r="D303" i="13" s="1"/>
  <c r="D304" i="13" s="1"/>
  <c r="D305" i="13" s="1"/>
  <c r="D306" i="13" s="1"/>
  <c r="D307" i="13" s="1"/>
  <c r="D308" i="13" s="1"/>
  <c r="D309" i="13" s="1"/>
  <c r="D310" i="13" s="1"/>
  <c r="D311" i="13" s="1"/>
  <c r="D312" i="13" s="1"/>
  <c r="D313" i="13" s="1"/>
  <c r="D314" i="13" s="1"/>
  <c r="D315" i="13" s="1"/>
  <c r="D316" i="13" s="1"/>
  <c r="D317" i="13" s="1"/>
  <c r="D318" i="13" s="1"/>
  <c r="D319" i="13" s="1"/>
  <c r="D320" i="13" s="1"/>
  <c r="D321" i="13" s="1"/>
  <c r="D322" i="13" s="1"/>
  <c r="D323" i="13" s="1"/>
  <c r="D324" i="13" s="1"/>
  <c r="D325" i="13" s="1"/>
  <c r="D326" i="13" s="1"/>
  <c r="D327" i="13" s="1"/>
  <c r="D328" i="13" s="1"/>
  <c r="D329" i="13" s="1"/>
  <c r="D330" i="13" s="1"/>
  <c r="D331" i="13" s="1"/>
  <c r="D332" i="13" s="1"/>
  <c r="D333" i="13" s="1"/>
  <c r="D334" i="13" s="1"/>
  <c r="D335" i="13" s="1"/>
  <c r="D336" i="13" s="1"/>
  <c r="D337" i="13" s="1"/>
  <c r="D338" i="13" s="1"/>
  <c r="D339" i="13" s="1"/>
  <c r="D340" i="13" s="1"/>
  <c r="D341" i="13" s="1"/>
  <c r="D342" i="13" s="1"/>
  <c r="D343" i="13" s="1"/>
  <c r="D344" i="13" s="1"/>
  <c r="D345" i="13" s="1"/>
  <c r="D346" i="13" s="1"/>
  <c r="AG344" i="13"/>
  <c r="AG340" i="13"/>
  <c r="AG336" i="13"/>
  <c r="AG332" i="13"/>
  <c r="AG328" i="13"/>
  <c r="AG324" i="13"/>
  <c r="AG320" i="13"/>
  <c r="AG316" i="13"/>
  <c r="AG312" i="13"/>
  <c r="AG308" i="13"/>
  <c r="AG304" i="13"/>
  <c r="AG300" i="13"/>
  <c r="AG296" i="13"/>
  <c r="AG292" i="13"/>
  <c r="AG288" i="13"/>
  <c r="AG284" i="13"/>
  <c r="AG280" i="13"/>
  <c r="AG276" i="13"/>
  <c r="AG272" i="13"/>
  <c r="AG268" i="13"/>
  <c r="AG264" i="13"/>
  <c r="AG260" i="13"/>
  <c r="AG345" i="13"/>
  <c r="AG341" i="13"/>
  <c r="AG337" i="13"/>
  <c r="AG333" i="13"/>
  <c r="AG329" i="13"/>
  <c r="AG325" i="13"/>
  <c r="AG321" i="13"/>
  <c r="AG317" i="13"/>
  <c r="AG313" i="13"/>
  <c r="AG309" i="13"/>
  <c r="AG305" i="13"/>
  <c r="AG301" i="13"/>
  <c r="AG297" i="13"/>
  <c r="AG293" i="13"/>
  <c r="AG289" i="13"/>
  <c r="AG285" i="13"/>
  <c r="AG281" i="13"/>
  <c r="AG277" i="13"/>
  <c r="AG273" i="13"/>
  <c r="AG269" i="13"/>
  <c r="AG265" i="13"/>
  <c r="AG261" i="13"/>
  <c r="AG334" i="13"/>
  <c r="AG327" i="13"/>
  <c r="AG302" i="13"/>
  <c r="AG295" i="13"/>
  <c r="AG270" i="13"/>
  <c r="AG263" i="13"/>
  <c r="AG330" i="13"/>
  <c r="AG323" i="13"/>
  <c r="AG298" i="13"/>
  <c r="AG291" i="13"/>
  <c r="AG266" i="13"/>
  <c r="AG258" i="13"/>
  <c r="AG254" i="13"/>
  <c r="AG250" i="13"/>
  <c r="AG246" i="13"/>
  <c r="AG242" i="13"/>
  <c r="AG238" i="13"/>
  <c r="AG234" i="13"/>
  <c r="AG230" i="13"/>
  <c r="AG226" i="13"/>
  <c r="AG222" i="13"/>
  <c r="AG218" i="13"/>
  <c r="AG214" i="13"/>
  <c r="AG210" i="13"/>
  <c r="AG206" i="13"/>
  <c r="AG202" i="13"/>
  <c r="AG198" i="13"/>
  <c r="AG194" i="13"/>
  <c r="AG190" i="13"/>
  <c r="AG186" i="13"/>
  <c r="AG182" i="13"/>
  <c r="AG178" i="13"/>
  <c r="AG174" i="13"/>
  <c r="AG170" i="13"/>
  <c r="AG166" i="13"/>
  <c r="AG162" i="13"/>
  <c r="AG158" i="13"/>
  <c r="AG154" i="13"/>
  <c r="AG150" i="13"/>
  <c r="AG146" i="13"/>
  <c r="AG142" i="13"/>
  <c r="AG138" i="13"/>
  <c r="AG134" i="13"/>
  <c r="AG130" i="13"/>
  <c r="AG126" i="13"/>
  <c r="AG122" i="13"/>
  <c r="AG118" i="13"/>
  <c r="AG114" i="13"/>
  <c r="AG110" i="13"/>
  <c r="AG106" i="13"/>
  <c r="AG102" i="13"/>
  <c r="AG98" i="13"/>
  <c r="AG94" i="13"/>
  <c r="AG90" i="13"/>
  <c r="AG86" i="13"/>
  <c r="AG82" i="13"/>
  <c r="AG326" i="13"/>
  <c r="AG319" i="13"/>
  <c r="AG294" i="13"/>
  <c r="AG287" i="13"/>
  <c r="AG262" i="13"/>
  <c r="AG322" i="13"/>
  <c r="AG315" i="13"/>
  <c r="AG290" i="13"/>
  <c r="AG283" i="13"/>
  <c r="AG259" i="13"/>
  <c r="AG255" i="13"/>
  <c r="AG251" i="13"/>
  <c r="AG247" i="13"/>
  <c r="AG243" i="13"/>
  <c r="AG239" i="13"/>
  <c r="AG235" i="13"/>
  <c r="AG231" i="13"/>
  <c r="AG227" i="13"/>
  <c r="AG223" i="13"/>
  <c r="AG219" i="13"/>
  <c r="AG215" i="13"/>
  <c r="AG211" i="13"/>
  <c r="AG207" i="13"/>
  <c r="AG203" i="13"/>
  <c r="AG199" i="13"/>
  <c r="AG195" i="13"/>
  <c r="AG191" i="13"/>
  <c r="AG187" i="13"/>
  <c r="AG183" i="13"/>
  <c r="AG179" i="13"/>
  <c r="AG175" i="13"/>
  <c r="AG171" i="13"/>
  <c r="AG167" i="13"/>
  <c r="AG163" i="13"/>
  <c r="AG159" i="13"/>
  <c r="AG155" i="13"/>
  <c r="AG151" i="13"/>
  <c r="AG147" i="13"/>
  <c r="AG143" i="13"/>
  <c r="AG139" i="13"/>
  <c r="AG135" i="13"/>
  <c r="AG131" i="13"/>
  <c r="AG127" i="13"/>
  <c r="AG123" i="13"/>
  <c r="AG119" i="13"/>
  <c r="AG115" i="13"/>
  <c r="AG111" i="13"/>
  <c r="AG107" i="13"/>
  <c r="AG103" i="13"/>
  <c r="AG99" i="13"/>
  <c r="AG95" i="13"/>
  <c r="AG91" i="13"/>
  <c r="AG87" i="13"/>
  <c r="AG83" i="13"/>
  <c r="AG79" i="13"/>
  <c r="AG342" i="13"/>
  <c r="AG335" i="13"/>
  <c r="AG310" i="13"/>
  <c r="AG303" i="13"/>
  <c r="AG278" i="13"/>
  <c r="AG271" i="13"/>
  <c r="AG343" i="13"/>
  <c r="AG306" i="13"/>
  <c r="AG286" i="13"/>
  <c r="AG252" i="13"/>
  <c r="AG245" i="13"/>
  <c r="AG220" i="13"/>
  <c r="AG213" i="13"/>
  <c r="AG188" i="13"/>
  <c r="AG181" i="13"/>
  <c r="AG156" i="13"/>
  <c r="AG149" i="13"/>
  <c r="AG124" i="13"/>
  <c r="AG117" i="13"/>
  <c r="AG92" i="13"/>
  <c r="AG85" i="13"/>
  <c r="AG76" i="13"/>
  <c r="AG212" i="13"/>
  <c r="AG205" i="13"/>
  <c r="AG148" i="13"/>
  <c r="AG141" i="13"/>
  <c r="AG84" i="13"/>
  <c r="AG78" i="13"/>
  <c r="AG338" i="13"/>
  <c r="AG77" i="13"/>
  <c r="AG67" i="13"/>
  <c r="AD67" i="13" s="1"/>
  <c r="AG314" i="13"/>
  <c r="AG267" i="13"/>
  <c r="AG248" i="13"/>
  <c r="AG241" i="13"/>
  <c r="AG216" i="13"/>
  <c r="AG209" i="13"/>
  <c r="AG184" i="13"/>
  <c r="AG177" i="13"/>
  <c r="AG152" i="13"/>
  <c r="AG145" i="13"/>
  <c r="AG120" i="13"/>
  <c r="AG113" i="13"/>
  <c r="AG88" i="13"/>
  <c r="AG81" i="13"/>
  <c r="AG73" i="13"/>
  <c r="AG69" i="13"/>
  <c r="AG275" i="13"/>
  <c r="AG244" i="13"/>
  <c r="AG237" i="13"/>
  <c r="AG180" i="13"/>
  <c r="AG173" i="13"/>
  <c r="AG116" i="13"/>
  <c r="AG109" i="13"/>
  <c r="AG318" i="13"/>
  <c r="AG232" i="13"/>
  <c r="AG225" i="13"/>
  <c r="AG200" i="13"/>
  <c r="AG193" i="13"/>
  <c r="AG168" i="13"/>
  <c r="AG161" i="13"/>
  <c r="AG136" i="13"/>
  <c r="AG129" i="13"/>
  <c r="AG104" i="13"/>
  <c r="AG97" i="13"/>
  <c r="AG75" i="13"/>
  <c r="AG71" i="13"/>
  <c r="AG331" i="13"/>
  <c r="AG311" i="13"/>
  <c r="AG274" i="13"/>
  <c r="AG240" i="13"/>
  <c r="AG233" i="13"/>
  <c r="AG208" i="13"/>
  <c r="AG201" i="13"/>
  <c r="AG176" i="13"/>
  <c r="AG169" i="13"/>
  <c r="AG144" i="13"/>
  <c r="AG137" i="13"/>
  <c r="AG112" i="13"/>
  <c r="AG105" i="13"/>
  <c r="AG74" i="13"/>
  <c r="AG70" i="13"/>
  <c r="AG339" i="13"/>
  <c r="AG282" i="13"/>
  <c r="AG236" i="13"/>
  <c r="AG229" i="13"/>
  <c r="AG204" i="13"/>
  <c r="AG197" i="13"/>
  <c r="AG172" i="13"/>
  <c r="AG165" i="13"/>
  <c r="AG140" i="13"/>
  <c r="AG133" i="13"/>
  <c r="AG108" i="13"/>
  <c r="AG101" i="13"/>
  <c r="AG80" i="13"/>
  <c r="AG257" i="13"/>
  <c r="AG346" i="13"/>
  <c r="AG299" i="13"/>
  <c r="AG279" i="13"/>
  <c r="AG253" i="13"/>
  <c r="AG228" i="13"/>
  <c r="AG221" i="13"/>
  <c r="AG196" i="13"/>
  <c r="AG189" i="13"/>
  <c r="AG164" i="13"/>
  <c r="AG157" i="13"/>
  <c r="AG132" i="13"/>
  <c r="AG125" i="13"/>
  <c r="AG100" i="13"/>
  <c r="AG93" i="13"/>
  <c r="AG307" i="13"/>
  <c r="AG256" i="13"/>
  <c r="AG249" i="13"/>
  <c r="AG224" i="13"/>
  <c r="AG217" i="13"/>
  <c r="AG192" i="13"/>
  <c r="AG185" i="13"/>
  <c r="AG160" i="13"/>
  <c r="AG153" i="13"/>
  <c r="AG128" i="13"/>
  <c r="AG121" i="13"/>
  <c r="AG96" i="13"/>
  <c r="AG89" i="13"/>
  <c r="AG72" i="13"/>
  <c r="AG68" i="13"/>
  <c r="AT57" i="13"/>
  <c r="AF343" i="13"/>
  <c r="AF339" i="13"/>
  <c r="AF335" i="13"/>
  <c r="AF331" i="13"/>
  <c r="AF327" i="13"/>
  <c r="AF323" i="13"/>
  <c r="AF319" i="13"/>
  <c r="AF315" i="13"/>
  <c r="AF311" i="13"/>
  <c r="AF307" i="13"/>
  <c r="AF303" i="13"/>
  <c r="AF299" i="13"/>
  <c r="AF295" i="13"/>
  <c r="AF291" i="13"/>
  <c r="AF287" i="13"/>
  <c r="AF283" i="13"/>
  <c r="AF279" i="13"/>
  <c r="AF275" i="13"/>
  <c r="AF271" i="13"/>
  <c r="AF267" i="13"/>
  <c r="AF263" i="13"/>
  <c r="AF344" i="13"/>
  <c r="AF340" i="13"/>
  <c r="AF336" i="13"/>
  <c r="AF332" i="13"/>
  <c r="AF328" i="13"/>
  <c r="AF324" i="13"/>
  <c r="AF320" i="13"/>
  <c r="AF316" i="13"/>
  <c r="AF312" i="13"/>
  <c r="AF308" i="13"/>
  <c r="AF304" i="13"/>
  <c r="AF300" i="13"/>
  <c r="AF296" i="13"/>
  <c r="AF292" i="13"/>
  <c r="AF288" i="13"/>
  <c r="AF284" i="13"/>
  <c r="AF280" i="13"/>
  <c r="AF276" i="13"/>
  <c r="AF272" i="13"/>
  <c r="AF268" i="13"/>
  <c r="AF264" i="13"/>
  <c r="AF260" i="13"/>
  <c r="AF346" i="13"/>
  <c r="AF342" i="13"/>
  <c r="AF338" i="13"/>
  <c r="AF334" i="13"/>
  <c r="AF330" i="13"/>
  <c r="AF326" i="13"/>
  <c r="AF322" i="13"/>
  <c r="AF318" i="13"/>
  <c r="AF314" i="13"/>
  <c r="AF310" i="13"/>
  <c r="AF306" i="13"/>
  <c r="AF302" i="13"/>
  <c r="AF298" i="13"/>
  <c r="AF294" i="13"/>
  <c r="AF290" i="13"/>
  <c r="AF286" i="13"/>
  <c r="AF282" i="13"/>
  <c r="AF278" i="13"/>
  <c r="AF274" i="13"/>
  <c r="AF270" i="13"/>
  <c r="AF266" i="13"/>
  <c r="AF262" i="13"/>
  <c r="AF341" i="13"/>
  <c r="AF309" i="13"/>
  <c r="AF277" i="13"/>
  <c r="AF257" i="13"/>
  <c r="AF253" i="13"/>
  <c r="AF249" i="13"/>
  <c r="AF245" i="13"/>
  <c r="AF241" i="13"/>
  <c r="AF237" i="13"/>
  <c r="AF233" i="13"/>
  <c r="AF229" i="13"/>
  <c r="AF225" i="13"/>
  <c r="AF221" i="13"/>
  <c r="AF217" i="13"/>
  <c r="AF213" i="13"/>
  <c r="AF209" i="13"/>
  <c r="AF205" i="13"/>
  <c r="AF201" i="13"/>
  <c r="AF197" i="13"/>
  <c r="AF193" i="13"/>
  <c r="AF189" i="13"/>
  <c r="AF185" i="13"/>
  <c r="AF181" i="13"/>
  <c r="AF177" i="13"/>
  <c r="AF173" i="13"/>
  <c r="AF169" i="13"/>
  <c r="AF165" i="13"/>
  <c r="AF161" i="13"/>
  <c r="AF157" i="13"/>
  <c r="AF153" i="13"/>
  <c r="AF149" i="13"/>
  <c r="AF145" i="13"/>
  <c r="AF141" i="13"/>
  <c r="AF137" i="13"/>
  <c r="AF133" i="13"/>
  <c r="AF129" i="13"/>
  <c r="AF125" i="13"/>
  <c r="AF121" i="13"/>
  <c r="AF117" i="13"/>
  <c r="AF113" i="13"/>
  <c r="AF109" i="13"/>
  <c r="AF105" i="13"/>
  <c r="AF101" i="13"/>
  <c r="AF97" i="13"/>
  <c r="AF93" i="13"/>
  <c r="AF89" i="13"/>
  <c r="AF85" i="13"/>
  <c r="AF81" i="13"/>
  <c r="AF77" i="13"/>
  <c r="AF337" i="13"/>
  <c r="AF305" i="13"/>
  <c r="AF273" i="13"/>
  <c r="AF333" i="13"/>
  <c r="AF301" i="13"/>
  <c r="AF269" i="13"/>
  <c r="AF258" i="13"/>
  <c r="AF254" i="13"/>
  <c r="AF250" i="13"/>
  <c r="AF246" i="13"/>
  <c r="AF242" i="13"/>
  <c r="AF238" i="13"/>
  <c r="AF234" i="13"/>
  <c r="AF230" i="13"/>
  <c r="AF226" i="13"/>
  <c r="AF222" i="13"/>
  <c r="AF218" i="13"/>
  <c r="AF214" i="13"/>
  <c r="AF210" i="13"/>
  <c r="AF206" i="13"/>
  <c r="AF202" i="13"/>
  <c r="AF198" i="13"/>
  <c r="AF194" i="13"/>
  <c r="AF190" i="13"/>
  <c r="AF186" i="13"/>
  <c r="AF182" i="13"/>
  <c r="AF178" i="13"/>
  <c r="AF174" i="13"/>
  <c r="AF170" i="13"/>
  <c r="AF166" i="13"/>
  <c r="AF162" i="13"/>
  <c r="AF158" i="13"/>
  <c r="AF154" i="13"/>
  <c r="AF150" i="13"/>
  <c r="AF146" i="13"/>
  <c r="AF142" i="13"/>
  <c r="AF138" i="13"/>
  <c r="AF134" i="13"/>
  <c r="AF130" i="13"/>
  <c r="AF126" i="13"/>
  <c r="AF122" i="13"/>
  <c r="AF118" i="13"/>
  <c r="AF114" i="13"/>
  <c r="AF110" i="13"/>
  <c r="AF106" i="13"/>
  <c r="AF102" i="13"/>
  <c r="AF98" i="13"/>
  <c r="AF94" i="13"/>
  <c r="AF90" i="13"/>
  <c r="AF86" i="13"/>
  <c r="AF82" i="13"/>
  <c r="AF78" i="13"/>
  <c r="AF329" i="13"/>
  <c r="AF297" i="13"/>
  <c r="AF265" i="13"/>
  <c r="AF317" i="13"/>
  <c r="AF285" i="13"/>
  <c r="AF256" i="13"/>
  <c r="AF252" i="13"/>
  <c r="AF248" i="13"/>
  <c r="AF244" i="13"/>
  <c r="AF240" i="13"/>
  <c r="AF236" i="13"/>
  <c r="AF232" i="13"/>
  <c r="AF228" i="13"/>
  <c r="AF224" i="13"/>
  <c r="AF220" i="13"/>
  <c r="AF216" i="13"/>
  <c r="AF212" i="13"/>
  <c r="AF208" i="13"/>
  <c r="AF204" i="13"/>
  <c r="AF200" i="13"/>
  <c r="AF196" i="13"/>
  <c r="AF192" i="13"/>
  <c r="AF188" i="13"/>
  <c r="AF184" i="13"/>
  <c r="AF180" i="13"/>
  <c r="AF176" i="13"/>
  <c r="AF172" i="13"/>
  <c r="AF168" i="13"/>
  <c r="AF164" i="13"/>
  <c r="AF160" i="13"/>
  <c r="AF156" i="13"/>
  <c r="AF152" i="13"/>
  <c r="AF148" i="13"/>
  <c r="AF144" i="13"/>
  <c r="AF140" i="13"/>
  <c r="AF136" i="13"/>
  <c r="AF132" i="13"/>
  <c r="AF128" i="13"/>
  <c r="AF124" i="13"/>
  <c r="AF120" i="13"/>
  <c r="AF116" i="13"/>
  <c r="AF112" i="13"/>
  <c r="AF108" i="13"/>
  <c r="AF104" i="13"/>
  <c r="AF100" i="13"/>
  <c r="AF96" i="13"/>
  <c r="AF92" i="13"/>
  <c r="AF88" i="13"/>
  <c r="AF84" i="13"/>
  <c r="AF80" i="13"/>
  <c r="AF76" i="13"/>
  <c r="AF259" i="13"/>
  <c r="AF227" i="13"/>
  <c r="AF195" i="13"/>
  <c r="AF163" i="13"/>
  <c r="AF131" i="13"/>
  <c r="AF99" i="13"/>
  <c r="AF72" i="13"/>
  <c r="AF68" i="13"/>
  <c r="AF313" i="13"/>
  <c r="AF219" i="13"/>
  <c r="AF187" i="13"/>
  <c r="AF155" i="13"/>
  <c r="AF91" i="13"/>
  <c r="AF69" i="13"/>
  <c r="AF281" i="13"/>
  <c r="AF261" i="13"/>
  <c r="AF255" i="13"/>
  <c r="AF223" i="13"/>
  <c r="AF191" i="13"/>
  <c r="AF159" i="13"/>
  <c r="AF127" i="13"/>
  <c r="AF95" i="13"/>
  <c r="AF293" i="13"/>
  <c r="AF251" i="13"/>
  <c r="AF123" i="13"/>
  <c r="AF73" i="13"/>
  <c r="AF239" i="13"/>
  <c r="AF207" i="13"/>
  <c r="AF175" i="13"/>
  <c r="AF143" i="13"/>
  <c r="AF111" i="13"/>
  <c r="AF321" i="13"/>
  <c r="AF247" i="13"/>
  <c r="AF215" i="13"/>
  <c r="AF183" i="13"/>
  <c r="AF151" i="13"/>
  <c r="AF119" i="13"/>
  <c r="AF87" i="13"/>
  <c r="AF243" i="13"/>
  <c r="AF211" i="13"/>
  <c r="AF179" i="13"/>
  <c r="AF147" i="13"/>
  <c r="AF115" i="13"/>
  <c r="AF83" i="13"/>
  <c r="AF74" i="13"/>
  <c r="AF70" i="13"/>
  <c r="AF289" i="13"/>
  <c r="AF235" i="13"/>
  <c r="AF203" i="13"/>
  <c r="AF171" i="13"/>
  <c r="AF139" i="13"/>
  <c r="AF107" i="13"/>
  <c r="AF75" i="13"/>
  <c r="AF71" i="13"/>
  <c r="AF67" i="13"/>
  <c r="AC67" i="13" s="1"/>
  <c r="AF345" i="13"/>
  <c r="AF325" i="13"/>
  <c r="AF231" i="13"/>
  <c r="AF199" i="13"/>
  <c r="AF167" i="13"/>
  <c r="AF135" i="13"/>
  <c r="AF103" i="13"/>
  <c r="AF79" i="13"/>
  <c r="AH344" i="13"/>
  <c r="AH340" i="13"/>
  <c r="AH336" i="13"/>
  <c r="AH332" i="13"/>
  <c r="AH328" i="13"/>
  <c r="AH324" i="13"/>
  <c r="AH320" i="13"/>
  <c r="AH316" i="13"/>
  <c r="AH312" i="13"/>
  <c r="AH308" i="13"/>
  <c r="AH304" i="13"/>
  <c r="AH300" i="13"/>
  <c r="AH296" i="13"/>
  <c r="AH292" i="13"/>
  <c r="AH288" i="13"/>
  <c r="AH284" i="13"/>
  <c r="AH280" i="13"/>
  <c r="AH276" i="13"/>
  <c r="AH272" i="13"/>
  <c r="AH268" i="13"/>
  <c r="AH264" i="13"/>
  <c r="AH260" i="13"/>
  <c r="AH345" i="13"/>
  <c r="AH341" i="13"/>
  <c r="AH337" i="13"/>
  <c r="AH333" i="13"/>
  <c r="AH329" i="13"/>
  <c r="AH325" i="13"/>
  <c r="AH321" i="13"/>
  <c r="AH317" i="13"/>
  <c r="AH313" i="13"/>
  <c r="AH309" i="13"/>
  <c r="AH305" i="13"/>
  <c r="AH301" i="13"/>
  <c r="AH297" i="13"/>
  <c r="AH293" i="13"/>
  <c r="AH289" i="13"/>
  <c r="AH285" i="13"/>
  <c r="AH281" i="13"/>
  <c r="AH277" i="13"/>
  <c r="AH273" i="13"/>
  <c r="AH269" i="13"/>
  <c r="AH265" i="13"/>
  <c r="AH261" i="13"/>
  <c r="AH343" i="13"/>
  <c r="AH339" i="13"/>
  <c r="AH335" i="13"/>
  <c r="AH331" i="13"/>
  <c r="AH327" i="13"/>
  <c r="AH323" i="13"/>
  <c r="AH319" i="13"/>
  <c r="AH315" i="13"/>
  <c r="AH311" i="13"/>
  <c r="AH307" i="13"/>
  <c r="AH303" i="13"/>
  <c r="AH299" i="13"/>
  <c r="AH295" i="13"/>
  <c r="AH291" i="13"/>
  <c r="AH287" i="13"/>
  <c r="AH283" i="13"/>
  <c r="AH279" i="13"/>
  <c r="AH275" i="13"/>
  <c r="AH271" i="13"/>
  <c r="AH267" i="13"/>
  <c r="AH263" i="13"/>
  <c r="AH330" i="13"/>
  <c r="AH298" i="13"/>
  <c r="AH266" i="13"/>
  <c r="AH258" i="13"/>
  <c r="AH254" i="13"/>
  <c r="AH250" i="13"/>
  <c r="AH246" i="13"/>
  <c r="AH242" i="13"/>
  <c r="AH238" i="13"/>
  <c r="AH234" i="13"/>
  <c r="AH230" i="13"/>
  <c r="AH226" i="13"/>
  <c r="AH222" i="13"/>
  <c r="AH218" i="13"/>
  <c r="AH214" i="13"/>
  <c r="AH210" i="13"/>
  <c r="AH206" i="13"/>
  <c r="AH202" i="13"/>
  <c r="AH198" i="13"/>
  <c r="AH194" i="13"/>
  <c r="AH190" i="13"/>
  <c r="AH186" i="13"/>
  <c r="AH182" i="13"/>
  <c r="AH178" i="13"/>
  <c r="AH174" i="13"/>
  <c r="AH170" i="13"/>
  <c r="AH166" i="13"/>
  <c r="AH162" i="13"/>
  <c r="AH158" i="13"/>
  <c r="AH154" i="13"/>
  <c r="AH150" i="13"/>
  <c r="AH146" i="13"/>
  <c r="AH142" i="13"/>
  <c r="AH138" i="13"/>
  <c r="AH134" i="13"/>
  <c r="AH130" i="13"/>
  <c r="AH126" i="13"/>
  <c r="AH122" i="13"/>
  <c r="AH118" i="13"/>
  <c r="AH114" i="13"/>
  <c r="AH110" i="13"/>
  <c r="AH106" i="13"/>
  <c r="AH102" i="13"/>
  <c r="AH98" i="13"/>
  <c r="AH94" i="13"/>
  <c r="AH90" i="13"/>
  <c r="AH86" i="13"/>
  <c r="AH82" i="13"/>
  <c r="AH78" i="13"/>
  <c r="AH326" i="13"/>
  <c r="AH294" i="13"/>
  <c r="AH262" i="13"/>
  <c r="AH322" i="13"/>
  <c r="AH290" i="13"/>
  <c r="AH259" i="13"/>
  <c r="AH255" i="13"/>
  <c r="AH251" i="13"/>
  <c r="AH247" i="13"/>
  <c r="AH243" i="13"/>
  <c r="AH239" i="13"/>
  <c r="AH235" i="13"/>
  <c r="AH231" i="13"/>
  <c r="AH227" i="13"/>
  <c r="AH223" i="13"/>
  <c r="AH219" i="13"/>
  <c r="AH215" i="13"/>
  <c r="AH211" i="13"/>
  <c r="AH207" i="13"/>
  <c r="AH203" i="13"/>
  <c r="AH199" i="13"/>
  <c r="AH195" i="13"/>
  <c r="AH191" i="13"/>
  <c r="AH187" i="13"/>
  <c r="AH183" i="13"/>
  <c r="AH179" i="13"/>
  <c r="AH175" i="13"/>
  <c r="AH171" i="13"/>
  <c r="AH167" i="13"/>
  <c r="AH163" i="13"/>
  <c r="AH159" i="13"/>
  <c r="AH155" i="13"/>
  <c r="AH151" i="13"/>
  <c r="AH147" i="13"/>
  <c r="AH143" i="13"/>
  <c r="AH139" i="13"/>
  <c r="AH135" i="13"/>
  <c r="AH131" i="13"/>
  <c r="AH127" i="13"/>
  <c r="AH123" i="13"/>
  <c r="AH119" i="13"/>
  <c r="AH115" i="13"/>
  <c r="AH111" i="13"/>
  <c r="AH107" i="13"/>
  <c r="AH103" i="13"/>
  <c r="AH99" i="13"/>
  <c r="AH95" i="13"/>
  <c r="AH91" i="13"/>
  <c r="AH87" i="13"/>
  <c r="AH83" i="13"/>
  <c r="AH79" i="13"/>
  <c r="AH318" i="13"/>
  <c r="AH286" i="13"/>
  <c r="AH338" i="13"/>
  <c r="AH306" i="13"/>
  <c r="AH274" i="13"/>
  <c r="AH257" i="13"/>
  <c r="AH253" i="13"/>
  <c r="AH249" i="13"/>
  <c r="AH245" i="13"/>
  <c r="AH241" i="13"/>
  <c r="AH237" i="13"/>
  <c r="AH233" i="13"/>
  <c r="AH229" i="13"/>
  <c r="AH225" i="13"/>
  <c r="AH221" i="13"/>
  <c r="AH217" i="13"/>
  <c r="AH213" i="13"/>
  <c r="AH209" i="13"/>
  <c r="AH205" i="13"/>
  <c r="AH201" i="13"/>
  <c r="AH197" i="13"/>
  <c r="AH193" i="13"/>
  <c r="AH189" i="13"/>
  <c r="AH185" i="13"/>
  <c r="AH181" i="13"/>
  <c r="AH177" i="13"/>
  <c r="AH173" i="13"/>
  <c r="AH169" i="13"/>
  <c r="AH165" i="13"/>
  <c r="AH161" i="13"/>
  <c r="AH157" i="13"/>
  <c r="AH153" i="13"/>
  <c r="AH149" i="13"/>
  <c r="AH145" i="13"/>
  <c r="AH141" i="13"/>
  <c r="AH137" i="13"/>
  <c r="AH133" i="13"/>
  <c r="AH129" i="13"/>
  <c r="AH125" i="13"/>
  <c r="AH121" i="13"/>
  <c r="AH117" i="13"/>
  <c r="AH113" i="13"/>
  <c r="AH109" i="13"/>
  <c r="AH105" i="13"/>
  <c r="AH101" i="13"/>
  <c r="AH97" i="13"/>
  <c r="AH93" i="13"/>
  <c r="AH89" i="13"/>
  <c r="AH85" i="13"/>
  <c r="AH81" i="13"/>
  <c r="AH77" i="13"/>
  <c r="AH334" i="13"/>
  <c r="AH314" i="13"/>
  <c r="AH248" i="13"/>
  <c r="AH216" i="13"/>
  <c r="AH184" i="13"/>
  <c r="AH152" i="13"/>
  <c r="AH120" i="13"/>
  <c r="AH88" i="13"/>
  <c r="AH73" i="13"/>
  <c r="AH69" i="13"/>
  <c r="AH240" i="13"/>
  <c r="AH176" i="13"/>
  <c r="AH112" i="13"/>
  <c r="AH74" i="13"/>
  <c r="AH346" i="13"/>
  <c r="AH228" i="13"/>
  <c r="AH196" i="13"/>
  <c r="AH164" i="13"/>
  <c r="AH132" i="13"/>
  <c r="AH100" i="13"/>
  <c r="AH342" i="13"/>
  <c r="AH244" i="13"/>
  <c r="AH212" i="13"/>
  <c r="AH180" i="13"/>
  <c r="AH148" i="13"/>
  <c r="AH116" i="13"/>
  <c r="AH84" i="13"/>
  <c r="AH208" i="13"/>
  <c r="AH144" i="13"/>
  <c r="AH70" i="13"/>
  <c r="AH302" i="13"/>
  <c r="AH282" i="13"/>
  <c r="AH236" i="13"/>
  <c r="AH204" i="13"/>
  <c r="AH172" i="13"/>
  <c r="AH140" i="13"/>
  <c r="AH108" i="13"/>
  <c r="AH80" i="13"/>
  <c r="AH310" i="13"/>
  <c r="AH232" i="13"/>
  <c r="AH200" i="13"/>
  <c r="AH168" i="13"/>
  <c r="AH136" i="13"/>
  <c r="AH104" i="13"/>
  <c r="AH75" i="13"/>
  <c r="AH71" i="13"/>
  <c r="AH67" i="13"/>
  <c r="AE67" i="13" s="1"/>
  <c r="AH270" i="13"/>
  <c r="AH256" i="13"/>
  <c r="AH224" i="13"/>
  <c r="AH192" i="13"/>
  <c r="AH160" i="13"/>
  <c r="AH128" i="13"/>
  <c r="AH96" i="13"/>
  <c r="AH72" i="13"/>
  <c r="AH68" i="13"/>
  <c r="AH278" i="13"/>
  <c r="AH252" i="13"/>
  <c r="AH220" i="13"/>
  <c r="AH188" i="13"/>
  <c r="AH156" i="13"/>
  <c r="AH124" i="13"/>
  <c r="AH92" i="13"/>
  <c r="AH76" i="13"/>
  <c r="AS57" i="13"/>
  <c r="BI57" i="13" l="1"/>
  <c r="BF57" i="13"/>
  <c r="BJ57" i="13"/>
  <c r="BG57" i="13"/>
  <c r="AD68" i="13"/>
  <c r="AD69" i="13" s="1"/>
  <c r="AD70" i="13" s="1"/>
  <c r="AD71" i="13" s="1"/>
  <c r="AD72" i="13" s="1"/>
  <c r="AD73" i="13" s="1"/>
  <c r="AD74" i="13" s="1"/>
  <c r="AD75" i="13" s="1"/>
  <c r="AD76" i="13" s="1"/>
  <c r="AD77" i="13" s="1"/>
  <c r="AD78" i="13" s="1"/>
  <c r="AD79" i="13" s="1"/>
  <c r="AD80" i="13" s="1"/>
  <c r="AD81" i="13" s="1"/>
  <c r="AD82" i="13" s="1"/>
  <c r="AD83" i="13" s="1"/>
  <c r="AD84" i="13" s="1"/>
  <c r="AD85" i="13" s="1"/>
  <c r="AD86" i="13" s="1"/>
  <c r="AD87" i="13" s="1"/>
  <c r="AD88" i="13" s="1"/>
  <c r="AD89" i="13" s="1"/>
  <c r="AD90" i="13" s="1"/>
  <c r="AD91" i="13" s="1"/>
  <c r="AD92" i="13" s="1"/>
  <c r="AD93" i="13" s="1"/>
  <c r="AD94" i="13" s="1"/>
  <c r="AD95" i="13" s="1"/>
  <c r="AD96" i="13" s="1"/>
  <c r="AD97" i="13" s="1"/>
  <c r="AD98" i="13" s="1"/>
  <c r="AD99" i="13" s="1"/>
  <c r="AD100" i="13" s="1"/>
  <c r="AD101" i="13" s="1"/>
  <c r="AD102" i="13" s="1"/>
  <c r="AD103" i="13" s="1"/>
  <c r="AD104" i="13" s="1"/>
  <c r="AD105" i="13" s="1"/>
  <c r="AD106" i="13" s="1"/>
  <c r="AD107" i="13" s="1"/>
  <c r="AD108" i="13" s="1"/>
  <c r="AD109" i="13" s="1"/>
  <c r="AD110" i="13" s="1"/>
  <c r="AD111" i="13" s="1"/>
  <c r="AD112" i="13" s="1"/>
  <c r="AD113" i="13" s="1"/>
  <c r="AD114" i="13" s="1"/>
  <c r="AD115" i="13" s="1"/>
  <c r="AD116" i="13" s="1"/>
  <c r="AD117" i="13" s="1"/>
  <c r="AD118" i="13" s="1"/>
  <c r="AD119" i="13" s="1"/>
  <c r="AD120" i="13" s="1"/>
  <c r="AD121" i="13" s="1"/>
  <c r="AD122" i="13" s="1"/>
  <c r="AD123" i="13" s="1"/>
  <c r="AD124" i="13" s="1"/>
  <c r="AD125" i="13" s="1"/>
  <c r="AD126" i="13" s="1"/>
  <c r="AD127" i="13" s="1"/>
  <c r="AD128" i="13" s="1"/>
  <c r="AD129" i="13" s="1"/>
  <c r="AD130" i="13" s="1"/>
  <c r="AD131" i="13" s="1"/>
  <c r="AD132" i="13" s="1"/>
  <c r="AD133" i="13" s="1"/>
  <c r="AD134" i="13" s="1"/>
  <c r="AD135" i="13" s="1"/>
  <c r="AD136" i="13" s="1"/>
  <c r="AD137" i="13" s="1"/>
  <c r="AD138" i="13" s="1"/>
  <c r="AD139" i="13" s="1"/>
  <c r="AD140" i="13" s="1"/>
  <c r="AD141" i="13" s="1"/>
  <c r="AD142" i="13" s="1"/>
  <c r="AD143" i="13" s="1"/>
  <c r="AD144" i="13" s="1"/>
  <c r="AD145" i="13" s="1"/>
  <c r="AD146" i="13" s="1"/>
  <c r="AD147" i="13" s="1"/>
  <c r="AD148" i="13" s="1"/>
  <c r="AD149" i="13" s="1"/>
  <c r="AD150" i="13" s="1"/>
  <c r="AD151" i="13" s="1"/>
  <c r="AD152" i="13" s="1"/>
  <c r="AD153" i="13" s="1"/>
  <c r="AD154" i="13" s="1"/>
  <c r="AD155" i="13" s="1"/>
  <c r="AD156" i="13" s="1"/>
  <c r="AD157" i="13" s="1"/>
  <c r="AD158" i="13" s="1"/>
  <c r="AD159" i="13" s="1"/>
  <c r="AD160" i="13" s="1"/>
  <c r="AD161" i="13" s="1"/>
  <c r="AD162" i="13" s="1"/>
  <c r="AD163" i="13" s="1"/>
  <c r="AD164" i="13" s="1"/>
  <c r="AD165" i="13" s="1"/>
  <c r="AD166" i="13" s="1"/>
  <c r="AD167" i="13" s="1"/>
  <c r="AD168" i="13" s="1"/>
  <c r="AD169" i="13" s="1"/>
  <c r="AD170" i="13" s="1"/>
  <c r="AD171" i="13" s="1"/>
  <c r="AD172" i="13" s="1"/>
  <c r="AD173" i="13" s="1"/>
  <c r="AD174" i="13" s="1"/>
  <c r="AD175" i="13" s="1"/>
  <c r="AD176" i="13" s="1"/>
  <c r="AD177" i="13" s="1"/>
  <c r="AD178" i="13" s="1"/>
  <c r="AD179" i="13" s="1"/>
  <c r="AD180" i="13" s="1"/>
  <c r="AD181" i="13" s="1"/>
  <c r="AD182" i="13" s="1"/>
  <c r="AD183" i="13" s="1"/>
  <c r="AD184" i="13" s="1"/>
  <c r="AD185" i="13" s="1"/>
  <c r="AD186" i="13" s="1"/>
  <c r="AD187" i="13" s="1"/>
  <c r="AD188" i="13" s="1"/>
  <c r="AD189" i="13" s="1"/>
  <c r="AD190" i="13" s="1"/>
  <c r="AD191" i="13" s="1"/>
  <c r="AD192" i="13" s="1"/>
  <c r="AD193" i="13" s="1"/>
  <c r="AD194" i="13" s="1"/>
  <c r="AD195" i="13" s="1"/>
  <c r="AD196" i="13" s="1"/>
  <c r="AD197" i="13" s="1"/>
  <c r="AD198" i="13" s="1"/>
  <c r="AD199" i="13" s="1"/>
  <c r="AD200" i="13" s="1"/>
  <c r="AD201" i="13" s="1"/>
  <c r="AD202" i="13" s="1"/>
  <c r="AD203" i="13" s="1"/>
  <c r="AD204" i="13" s="1"/>
  <c r="AD205" i="13" s="1"/>
  <c r="AD206" i="13" s="1"/>
  <c r="AD207" i="13" s="1"/>
  <c r="AD208" i="13" s="1"/>
  <c r="AD209" i="13" s="1"/>
  <c r="AD210" i="13" s="1"/>
  <c r="AD211" i="13" s="1"/>
  <c r="AD212" i="13" s="1"/>
  <c r="AD213" i="13" s="1"/>
  <c r="AD214" i="13" s="1"/>
  <c r="AD215" i="13" s="1"/>
  <c r="AD216" i="13" s="1"/>
  <c r="AD217" i="13" s="1"/>
  <c r="AD218" i="13" s="1"/>
  <c r="AD219" i="13" s="1"/>
  <c r="AD220" i="13" s="1"/>
  <c r="AD221" i="13" s="1"/>
  <c r="AD222" i="13" s="1"/>
  <c r="AD223" i="13" s="1"/>
  <c r="AD224" i="13" s="1"/>
  <c r="AD225" i="13" s="1"/>
  <c r="AD226" i="13" s="1"/>
  <c r="AD227" i="13" s="1"/>
  <c r="AD228" i="13" s="1"/>
  <c r="AD229" i="13" s="1"/>
  <c r="AD230" i="13" s="1"/>
  <c r="AD231" i="13" s="1"/>
  <c r="AD232" i="13" s="1"/>
  <c r="AD233" i="13" s="1"/>
  <c r="AD234" i="13" s="1"/>
  <c r="AD235" i="13" s="1"/>
  <c r="AD236" i="13" s="1"/>
  <c r="AD237" i="13" s="1"/>
  <c r="AD238" i="13" s="1"/>
  <c r="AD239" i="13" s="1"/>
  <c r="AD240" i="13" s="1"/>
  <c r="AD241" i="13" s="1"/>
  <c r="AD242" i="13" s="1"/>
  <c r="AD243" i="13" s="1"/>
  <c r="AD244" i="13" s="1"/>
  <c r="AD245" i="13" s="1"/>
  <c r="AD246" i="13" s="1"/>
  <c r="AD247" i="13" s="1"/>
  <c r="AD248" i="13" s="1"/>
  <c r="AD249" i="13" s="1"/>
  <c r="AD250" i="13" s="1"/>
  <c r="AD251" i="13" s="1"/>
  <c r="AD252" i="13" s="1"/>
  <c r="AD253" i="13" s="1"/>
  <c r="AD254" i="13" s="1"/>
  <c r="AD255" i="13" s="1"/>
  <c r="AD256" i="13" s="1"/>
  <c r="AD257" i="13" s="1"/>
  <c r="AD258" i="13" s="1"/>
  <c r="AD259" i="13" s="1"/>
  <c r="AD260" i="13" s="1"/>
  <c r="AD261" i="13" s="1"/>
  <c r="AD262" i="13" s="1"/>
  <c r="AD263" i="13" s="1"/>
  <c r="AD264" i="13" s="1"/>
  <c r="AD265" i="13" s="1"/>
  <c r="AD266" i="13" s="1"/>
  <c r="AD267" i="13" s="1"/>
  <c r="AD268" i="13" s="1"/>
  <c r="AD269" i="13" s="1"/>
  <c r="AD270" i="13" s="1"/>
  <c r="AD271" i="13" s="1"/>
  <c r="AD272" i="13" s="1"/>
  <c r="AD273" i="13" s="1"/>
  <c r="AD274" i="13" s="1"/>
  <c r="AD275" i="13" s="1"/>
  <c r="AD276" i="13" s="1"/>
  <c r="AD277" i="13" s="1"/>
  <c r="AD278" i="13" s="1"/>
  <c r="AD279" i="13" s="1"/>
  <c r="AD280" i="13" s="1"/>
  <c r="AD281" i="13" s="1"/>
  <c r="AD282" i="13" s="1"/>
  <c r="AD283" i="13" s="1"/>
  <c r="AD284" i="13" s="1"/>
  <c r="AD285" i="13" s="1"/>
  <c r="AD286" i="13" s="1"/>
  <c r="AD287" i="13" s="1"/>
  <c r="AD288" i="13" s="1"/>
  <c r="AD289" i="13" s="1"/>
  <c r="AD290" i="13" s="1"/>
  <c r="AD291" i="13" s="1"/>
  <c r="AD292" i="13" s="1"/>
  <c r="AD293" i="13" s="1"/>
  <c r="AD294" i="13" s="1"/>
  <c r="AD295" i="13" s="1"/>
  <c r="AD296" i="13" s="1"/>
  <c r="AD297" i="13" s="1"/>
  <c r="AD298" i="13" s="1"/>
  <c r="AD299" i="13" s="1"/>
  <c r="AD300" i="13" s="1"/>
  <c r="AD301" i="13" s="1"/>
  <c r="AD302" i="13" s="1"/>
  <c r="AD303" i="13" s="1"/>
  <c r="AD304" i="13" s="1"/>
  <c r="AD305" i="13" s="1"/>
  <c r="AD306" i="13" s="1"/>
  <c r="AD307" i="13" s="1"/>
  <c r="AD308" i="13" s="1"/>
  <c r="AD309" i="13" s="1"/>
  <c r="AD310" i="13" s="1"/>
  <c r="AD311" i="13" s="1"/>
  <c r="AD312" i="13" s="1"/>
  <c r="AD313" i="13" s="1"/>
  <c r="AD314" i="13" s="1"/>
  <c r="AD315" i="13" s="1"/>
  <c r="AD316" i="13" s="1"/>
  <c r="AD317" i="13" s="1"/>
  <c r="AD318" i="13" s="1"/>
  <c r="AD319" i="13" s="1"/>
  <c r="AD320" i="13" s="1"/>
  <c r="AD321" i="13" s="1"/>
  <c r="AD322" i="13" s="1"/>
  <c r="AD323" i="13" s="1"/>
  <c r="AD324" i="13" s="1"/>
  <c r="AD325" i="13" s="1"/>
  <c r="AD326" i="13" s="1"/>
  <c r="AD327" i="13" s="1"/>
  <c r="AD328" i="13" s="1"/>
  <c r="AD329" i="13" s="1"/>
  <c r="AD330" i="13" s="1"/>
  <c r="AD331" i="13" s="1"/>
  <c r="AD332" i="13" s="1"/>
  <c r="AD333" i="13" s="1"/>
  <c r="AD334" i="13" s="1"/>
  <c r="AD335" i="13" s="1"/>
  <c r="AD336" i="13" s="1"/>
  <c r="AD337" i="13" s="1"/>
  <c r="AD338" i="13" s="1"/>
  <c r="AD339" i="13" s="1"/>
  <c r="AD340" i="13" s="1"/>
  <c r="AD341" i="13" s="1"/>
  <c r="AD342" i="13" s="1"/>
  <c r="AD343" i="13" s="1"/>
  <c r="AD344" i="13" s="1"/>
  <c r="AD345" i="13" s="1"/>
  <c r="AD346" i="13" s="1"/>
  <c r="AC68" i="13"/>
  <c r="AC69" i="13" s="1"/>
  <c r="AC70" i="13" s="1"/>
  <c r="AC71" i="13" s="1"/>
  <c r="AC72" i="13" s="1"/>
  <c r="AC73" i="13" s="1"/>
  <c r="AC74" i="13" s="1"/>
  <c r="AC75" i="13" s="1"/>
  <c r="AC76" i="13" s="1"/>
  <c r="AC77" i="13" s="1"/>
  <c r="AC78" i="13" s="1"/>
  <c r="AC79" i="13" s="1"/>
  <c r="AC80" i="13" s="1"/>
  <c r="AC81" i="13" s="1"/>
  <c r="AC82" i="13" s="1"/>
  <c r="AC83" i="13" s="1"/>
  <c r="AC84" i="13" s="1"/>
  <c r="AC85" i="13" s="1"/>
  <c r="AC86" i="13" s="1"/>
  <c r="AC87" i="13" s="1"/>
  <c r="AC88" i="13" s="1"/>
  <c r="AC89" i="13" s="1"/>
  <c r="AC90" i="13" s="1"/>
  <c r="AC91" i="13" s="1"/>
  <c r="AC92" i="13" s="1"/>
  <c r="AC93" i="13" s="1"/>
  <c r="AC94" i="13" s="1"/>
  <c r="AC95" i="13" s="1"/>
  <c r="AC96" i="13" s="1"/>
  <c r="AC97" i="13" s="1"/>
  <c r="AC98" i="13" s="1"/>
  <c r="AC99" i="13" s="1"/>
  <c r="AC100" i="13" s="1"/>
  <c r="AC101" i="13" s="1"/>
  <c r="AC102" i="13" s="1"/>
  <c r="AC103" i="13" s="1"/>
  <c r="AC104" i="13" s="1"/>
  <c r="AC105" i="13" s="1"/>
  <c r="AC106" i="13" s="1"/>
  <c r="AC107" i="13" s="1"/>
  <c r="AC108" i="13" s="1"/>
  <c r="AC109" i="13" s="1"/>
  <c r="AC110" i="13" s="1"/>
  <c r="AC111" i="13" s="1"/>
  <c r="AC112" i="13" s="1"/>
  <c r="AC113" i="13" s="1"/>
  <c r="AC114" i="13" s="1"/>
  <c r="AC115" i="13" s="1"/>
  <c r="AC116" i="13" s="1"/>
  <c r="AC117" i="13" s="1"/>
  <c r="AC118" i="13" s="1"/>
  <c r="AC119" i="13" s="1"/>
  <c r="AC120" i="13" s="1"/>
  <c r="AC121" i="13" s="1"/>
  <c r="AC122" i="13" s="1"/>
  <c r="AC123" i="13" s="1"/>
  <c r="AC124" i="13" s="1"/>
  <c r="AC125" i="13" s="1"/>
  <c r="AC126" i="13" s="1"/>
  <c r="AC127" i="13" s="1"/>
  <c r="AC128" i="13" s="1"/>
  <c r="AC129" i="13" s="1"/>
  <c r="AC130" i="13" s="1"/>
  <c r="AC131" i="13" s="1"/>
  <c r="AC132" i="13" s="1"/>
  <c r="AC133" i="13" s="1"/>
  <c r="AC134" i="13" s="1"/>
  <c r="AC135" i="13" s="1"/>
  <c r="AC136" i="13" s="1"/>
  <c r="AC137" i="13" s="1"/>
  <c r="AC138" i="13" s="1"/>
  <c r="AC139" i="13" s="1"/>
  <c r="AC140" i="13" s="1"/>
  <c r="AC141" i="13" s="1"/>
  <c r="AC142" i="13" s="1"/>
  <c r="AC143" i="13" s="1"/>
  <c r="AC144" i="13" s="1"/>
  <c r="AC145" i="13" s="1"/>
  <c r="AC146" i="13" s="1"/>
  <c r="AC147" i="13" s="1"/>
  <c r="AC148" i="13" s="1"/>
  <c r="AC149" i="13" s="1"/>
  <c r="AC150" i="13" s="1"/>
  <c r="AC151" i="13" s="1"/>
  <c r="AC152" i="13" s="1"/>
  <c r="AC153" i="13" s="1"/>
  <c r="AC154" i="13" s="1"/>
  <c r="AC155" i="13" s="1"/>
  <c r="AC156" i="13" s="1"/>
  <c r="AC157" i="13" s="1"/>
  <c r="AC158" i="13" s="1"/>
  <c r="AC159" i="13" s="1"/>
  <c r="AC160" i="13" s="1"/>
  <c r="AC161" i="13" s="1"/>
  <c r="AC162" i="13" s="1"/>
  <c r="AC163" i="13" s="1"/>
  <c r="AC164" i="13" s="1"/>
  <c r="AC165" i="13" s="1"/>
  <c r="AC166" i="13" s="1"/>
  <c r="AC167" i="13" s="1"/>
  <c r="AC168" i="13" s="1"/>
  <c r="AC169" i="13" s="1"/>
  <c r="AC170" i="13" s="1"/>
  <c r="AC171" i="13" s="1"/>
  <c r="AC172" i="13" s="1"/>
  <c r="AC173" i="13" s="1"/>
  <c r="AC174" i="13" s="1"/>
  <c r="AC175" i="13" s="1"/>
  <c r="AC176" i="13" s="1"/>
  <c r="AC177" i="13" s="1"/>
  <c r="AC178" i="13" s="1"/>
  <c r="AC179" i="13" s="1"/>
  <c r="AC180" i="13" s="1"/>
  <c r="AC181" i="13" s="1"/>
  <c r="AC182" i="13" s="1"/>
  <c r="AC183" i="13" s="1"/>
  <c r="AC184" i="13" s="1"/>
  <c r="AC185" i="13" s="1"/>
  <c r="AC186" i="13" s="1"/>
  <c r="AC187" i="13" s="1"/>
  <c r="AC188" i="13" s="1"/>
  <c r="AC189" i="13" s="1"/>
  <c r="AC190" i="13" s="1"/>
  <c r="AC191" i="13" s="1"/>
  <c r="AC192" i="13" s="1"/>
  <c r="AC193" i="13" s="1"/>
  <c r="AC194" i="13" s="1"/>
  <c r="AC195" i="13" s="1"/>
  <c r="AC196" i="13" s="1"/>
  <c r="AC197" i="13" s="1"/>
  <c r="AC198" i="13" s="1"/>
  <c r="AC199" i="13" s="1"/>
  <c r="AC200" i="13" s="1"/>
  <c r="AC201" i="13" s="1"/>
  <c r="AC202" i="13" s="1"/>
  <c r="AC203" i="13" s="1"/>
  <c r="AC204" i="13" s="1"/>
  <c r="AC205" i="13" s="1"/>
  <c r="AC206" i="13" s="1"/>
  <c r="AC207" i="13" s="1"/>
  <c r="AC208" i="13" s="1"/>
  <c r="AC209" i="13" s="1"/>
  <c r="AC210" i="13" s="1"/>
  <c r="AC211" i="13" s="1"/>
  <c r="AC212" i="13" s="1"/>
  <c r="AC213" i="13" s="1"/>
  <c r="AC214" i="13" s="1"/>
  <c r="AC215" i="13" s="1"/>
  <c r="AC216" i="13" s="1"/>
  <c r="AC217" i="13" s="1"/>
  <c r="AC218" i="13" s="1"/>
  <c r="AC219" i="13" s="1"/>
  <c r="AC220" i="13" s="1"/>
  <c r="AC221" i="13" s="1"/>
  <c r="AC222" i="13" s="1"/>
  <c r="AC223" i="13" s="1"/>
  <c r="AC224" i="13" s="1"/>
  <c r="AC225" i="13" s="1"/>
  <c r="AC226" i="13" s="1"/>
  <c r="AC227" i="13" s="1"/>
  <c r="AC228" i="13" s="1"/>
  <c r="AC229" i="13" s="1"/>
  <c r="AC230" i="13" s="1"/>
  <c r="AC231" i="13" s="1"/>
  <c r="AC232" i="13" s="1"/>
  <c r="AC233" i="13" s="1"/>
  <c r="AC234" i="13" s="1"/>
  <c r="AC235" i="13" s="1"/>
  <c r="AC236" i="13" s="1"/>
  <c r="AC237" i="13" s="1"/>
  <c r="AC238" i="13" s="1"/>
  <c r="AC239" i="13" s="1"/>
  <c r="AC240" i="13" s="1"/>
  <c r="AC241" i="13" s="1"/>
  <c r="AC242" i="13" s="1"/>
  <c r="AC243" i="13" s="1"/>
  <c r="AC244" i="13" s="1"/>
  <c r="AC245" i="13" s="1"/>
  <c r="AC246" i="13" s="1"/>
  <c r="AC247" i="13" s="1"/>
  <c r="AC248" i="13" s="1"/>
  <c r="AC249" i="13" s="1"/>
  <c r="AC250" i="13" s="1"/>
  <c r="AC251" i="13" s="1"/>
  <c r="AC252" i="13" s="1"/>
  <c r="AC253" i="13" s="1"/>
  <c r="AC254" i="13" s="1"/>
  <c r="AC255" i="13" s="1"/>
  <c r="AC256" i="13" s="1"/>
  <c r="AC257" i="13" s="1"/>
  <c r="AC258" i="13" s="1"/>
  <c r="AC259" i="13" s="1"/>
  <c r="AC260" i="13" s="1"/>
  <c r="AC261" i="13" s="1"/>
  <c r="AC262" i="13" s="1"/>
  <c r="AC263" i="13" s="1"/>
  <c r="AC264" i="13" s="1"/>
  <c r="AC265" i="13" s="1"/>
  <c r="AC266" i="13" s="1"/>
  <c r="AC267" i="13" s="1"/>
  <c r="AC268" i="13" s="1"/>
  <c r="AC269" i="13" s="1"/>
  <c r="AC270" i="13" s="1"/>
  <c r="AC271" i="13" s="1"/>
  <c r="AC272" i="13" s="1"/>
  <c r="AC273" i="13" s="1"/>
  <c r="AC274" i="13" s="1"/>
  <c r="AC275" i="13" s="1"/>
  <c r="AC276" i="13" s="1"/>
  <c r="AC277" i="13" s="1"/>
  <c r="AC278" i="13" s="1"/>
  <c r="AC279" i="13" s="1"/>
  <c r="AC280" i="13" s="1"/>
  <c r="AC281" i="13" s="1"/>
  <c r="AC282" i="13" s="1"/>
  <c r="AC283" i="13" s="1"/>
  <c r="AC284" i="13" s="1"/>
  <c r="AC285" i="13" s="1"/>
  <c r="AC286" i="13" s="1"/>
  <c r="AC287" i="13" s="1"/>
  <c r="AC288" i="13" s="1"/>
  <c r="AC289" i="13" s="1"/>
  <c r="AC290" i="13" s="1"/>
  <c r="AC291" i="13" s="1"/>
  <c r="AC292" i="13" s="1"/>
  <c r="AC293" i="13" s="1"/>
  <c r="AC294" i="13" s="1"/>
  <c r="AC295" i="13" s="1"/>
  <c r="AC296" i="13" s="1"/>
  <c r="AC297" i="13" s="1"/>
  <c r="AC298" i="13" s="1"/>
  <c r="AC299" i="13" s="1"/>
  <c r="AC300" i="13" s="1"/>
  <c r="AC301" i="13" s="1"/>
  <c r="AC302" i="13" s="1"/>
  <c r="AC303" i="13" s="1"/>
  <c r="AC304" i="13" s="1"/>
  <c r="AC305" i="13" s="1"/>
  <c r="AC306" i="13" s="1"/>
  <c r="AC307" i="13" s="1"/>
  <c r="AC308" i="13" s="1"/>
  <c r="AC309" i="13" s="1"/>
  <c r="AC310" i="13" s="1"/>
  <c r="AC311" i="13" s="1"/>
  <c r="AC312" i="13" s="1"/>
  <c r="AC313" i="13" s="1"/>
  <c r="AC314" i="13" s="1"/>
  <c r="AC315" i="13" s="1"/>
  <c r="AC316" i="13" s="1"/>
  <c r="AC317" i="13" s="1"/>
  <c r="AC318" i="13" s="1"/>
  <c r="AC319" i="13" s="1"/>
  <c r="AC320" i="13" s="1"/>
  <c r="AC321" i="13" s="1"/>
  <c r="AC322" i="13" s="1"/>
  <c r="AC323" i="13" s="1"/>
  <c r="AC324" i="13" s="1"/>
  <c r="AC325" i="13" s="1"/>
  <c r="AC326" i="13" s="1"/>
  <c r="AC327" i="13" s="1"/>
  <c r="AC328" i="13" s="1"/>
  <c r="AC329" i="13" s="1"/>
  <c r="AC330" i="13" s="1"/>
  <c r="AC331" i="13" s="1"/>
  <c r="AC332" i="13" s="1"/>
  <c r="AC333" i="13" s="1"/>
  <c r="AC334" i="13" s="1"/>
  <c r="AC335" i="13" s="1"/>
  <c r="AC336" i="13" s="1"/>
  <c r="AC337" i="13" s="1"/>
  <c r="AC338" i="13" s="1"/>
  <c r="AC339" i="13" s="1"/>
  <c r="AC340" i="13" s="1"/>
  <c r="AC341" i="13" s="1"/>
  <c r="AC342" i="13" s="1"/>
  <c r="AC343" i="13" s="1"/>
  <c r="AC344" i="13" s="1"/>
  <c r="AC345" i="13" s="1"/>
  <c r="AC346" i="13" s="1"/>
  <c r="AE68" i="13"/>
  <c r="AE69" i="13" s="1"/>
  <c r="AE70" i="13" s="1"/>
  <c r="AE71" i="13" s="1"/>
  <c r="AE72" i="13" s="1"/>
  <c r="AE73" i="13" s="1"/>
  <c r="AE74" i="13" s="1"/>
  <c r="AE75" i="13" s="1"/>
  <c r="AE76" i="13" s="1"/>
  <c r="AE77" i="13" s="1"/>
  <c r="AE78" i="13" s="1"/>
  <c r="AE79" i="13" s="1"/>
  <c r="AE80" i="13" s="1"/>
  <c r="AE81" i="13" s="1"/>
  <c r="AE82" i="13" s="1"/>
  <c r="AE83" i="13" s="1"/>
  <c r="AE84" i="13" s="1"/>
  <c r="AE85" i="13" s="1"/>
  <c r="AE86" i="13" s="1"/>
  <c r="AE87" i="13" s="1"/>
  <c r="AE88" i="13" s="1"/>
  <c r="AE89" i="13" s="1"/>
  <c r="AE90" i="13" s="1"/>
  <c r="AE91" i="13" s="1"/>
  <c r="AE92" i="13" s="1"/>
  <c r="AE93" i="13" s="1"/>
  <c r="AE94" i="13" s="1"/>
  <c r="AE95" i="13" s="1"/>
  <c r="AE96" i="13" s="1"/>
  <c r="AE97" i="13" s="1"/>
  <c r="AE98" i="13" s="1"/>
  <c r="AE99" i="13" s="1"/>
  <c r="AE100" i="13" s="1"/>
  <c r="AE101" i="13" s="1"/>
  <c r="AE102" i="13" s="1"/>
  <c r="AE103" i="13" s="1"/>
  <c r="AE104" i="13" s="1"/>
  <c r="AE105" i="13" s="1"/>
  <c r="AE106" i="13" s="1"/>
  <c r="AE107" i="13" s="1"/>
  <c r="AE108" i="13" s="1"/>
  <c r="AE109" i="13" s="1"/>
  <c r="AE110" i="13" s="1"/>
  <c r="AE111" i="13" s="1"/>
  <c r="AE112" i="13" s="1"/>
  <c r="AE113" i="13" s="1"/>
  <c r="AE114" i="13" s="1"/>
  <c r="AE115" i="13" s="1"/>
  <c r="AE116" i="13" s="1"/>
  <c r="AE117" i="13" s="1"/>
  <c r="AE118" i="13" s="1"/>
  <c r="AE119" i="13" s="1"/>
  <c r="AE120" i="13" s="1"/>
  <c r="AE121" i="13" s="1"/>
  <c r="AE122" i="13" s="1"/>
  <c r="AE123" i="13" s="1"/>
  <c r="AE124" i="13" s="1"/>
  <c r="AE125" i="13" s="1"/>
  <c r="AE126" i="13" s="1"/>
  <c r="AE127" i="13" s="1"/>
  <c r="AE128" i="13" s="1"/>
  <c r="AE129" i="13" s="1"/>
  <c r="AE130" i="13" s="1"/>
  <c r="AE131" i="13" s="1"/>
  <c r="AE132" i="13" s="1"/>
  <c r="AE133" i="13" s="1"/>
  <c r="AE134" i="13" s="1"/>
  <c r="AE135" i="13" s="1"/>
  <c r="AE136" i="13" s="1"/>
  <c r="AE137" i="13" s="1"/>
  <c r="AE138" i="13" s="1"/>
  <c r="AE139" i="13" s="1"/>
  <c r="AE140" i="13" s="1"/>
  <c r="AE141" i="13" s="1"/>
  <c r="AE142" i="13" s="1"/>
  <c r="AE143" i="13" s="1"/>
  <c r="AE144" i="13" s="1"/>
  <c r="AE145" i="13" s="1"/>
  <c r="AE146" i="13" s="1"/>
  <c r="AE147" i="13" s="1"/>
  <c r="AE148" i="13" s="1"/>
  <c r="AE149" i="13" s="1"/>
  <c r="AE150" i="13" s="1"/>
  <c r="AE151" i="13" s="1"/>
  <c r="AE152" i="13" s="1"/>
  <c r="AE153" i="13" s="1"/>
  <c r="AE154" i="13" s="1"/>
  <c r="AE155" i="13" s="1"/>
  <c r="AE156" i="13" s="1"/>
  <c r="AE157" i="13" s="1"/>
  <c r="AE158" i="13" s="1"/>
  <c r="AE159" i="13" s="1"/>
  <c r="AE160" i="13" s="1"/>
  <c r="AE161" i="13" s="1"/>
  <c r="AE162" i="13" s="1"/>
  <c r="AE163" i="13" s="1"/>
  <c r="AE164" i="13" s="1"/>
  <c r="AE165" i="13" s="1"/>
  <c r="AE166" i="13" s="1"/>
  <c r="AE167" i="13" s="1"/>
  <c r="AE168" i="13" s="1"/>
  <c r="AE169" i="13" s="1"/>
  <c r="AE170" i="13" s="1"/>
  <c r="AE171" i="13" s="1"/>
  <c r="AE172" i="13" s="1"/>
  <c r="AE173" i="13" s="1"/>
  <c r="AE174" i="13" s="1"/>
  <c r="AE175" i="13" s="1"/>
  <c r="AE176" i="13" s="1"/>
  <c r="AE177" i="13" s="1"/>
  <c r="AE178" i="13" s="1"/>
  <c r="AE179" i="13" s="1"/>
  <c r="AE180" i="13" s="1"/>
  <c r="AE181" i="13" s="1"/>
  <c r="AE182" i="13" s="1"/>
  <c r="AE183" i="13" s="1"/>
  <c r="AE184" i="13" s="1"/>
  <c r="AE185" i="13" s="1"/>
  <c r="AE186" i="13" s="1"/>
  <c r="AE187" i="13" s="1"/>
  <c r="AE188" i="13" s="1"/>
  <c r="AE189" i="13" s="1"/>
  <c r="AE190" i="13" s="1"/>
  <c r="AE191" i="13" s="1"/>
  <c r="AE192" i="13" s="1"/>
  <c r="AE193" i="13" s="1"/>
  <c r="AE194" i="13" s="1"/>
  <c r="AE195" i="13" s="1"/>
  <c r="AE196" i="13" s="1"/>
  <c r="AE197" i="13" s="1"/>
  <c r="AE198" i="13" s="1"/>
  <c r="AE199" i="13" s="1"/>
  <c r="AE200" i="13" s="1"/>
  <c r="AE201" i="13" s="1"/>
  <c r="AE202" i="13" s="1"/>
  <c r="AE203" i="13" s="1"/>
  <c r="AE204" i="13" s="1"/>
  <c r="AE205" i="13" s="1"/>
  <c r="AE206" i="13" s="1"/>
  <c r="AE207" i="13" s="1"/>
  <c r="AE208" i="13" s="1"/>
  <c r="AE209" i="13" s="1"/>
  <c r="AE210" i="13" s="1"/>
  <c r="AE211" i="13" s="1"/>
  <c r="AE212" i="13" s="1"/>
  <c r="AE213" i="13" s="1"/>
  <c r="AE214" i="13" s="1"/>
  <c r="AE215" i="13" s="1"/>
  <c r="AE216" i="13" s="1"/>
  <c r="AE217" i="13" s="1"/>
  <c r="AE218" i="13" s="1"/>
  <c r="AE219" i="13" s="1"/>
  <c r="AE220" i="13" s="1"/>
  <c r="AE221" i="13" s="1"/>
  <c r="AE222" i="13" s="1"/>
  <c r="AE223" i="13" s="1"/>
  <c r="AE224" i="13" s="1"/>
  <c r="AE225" i="13" s="1"/>
  <c r="AE226" i="13" s="1"/>
  <c r="AE227" i="13" s="1"/>
  <c r="AE228" i="13" s="1"/>
  <c r="AE229" i="13" s="1"/>
  <c r="AE230" i="13" s="1"/>
  <c r="AE231" i="13" s="1"/>
  <c r="AE232" i="13" s="1"/>
  <c r="AE233" i="13" s="1"/>
  <c r="AE234" i="13" s="1"/>
  <c r="AE235" i="13" s="1"/>
  <c r="AE236" i="13" s="1"/>
  <c r="AE237" i="13" s="1"/>
  <c r="AE238" i="13" s="1"/>
  <c r="AE239" i="13" s="1"/>
  <c r="AE240" i="13" s="1"/>
  <c r="AE241" i="13" s="1"/>
  <c r="AE242" i="13" s="1"/>
  <c r="AE243" i="13" s="1"/>
  <c r="AE244" i="13" s="1"/>
  <c r="AE245" i="13" s="1"/>
  <c r="AE246" i="13" s="1"/>
  <c r="AE247" i="13" s="1"/>
  <c r="AE248" i="13" s="1"/>
  <c r="AE249" i="13" s="1"/>
  <c r="AE250" i="13" s="1"/>
  <c r="AE251" i="13" s="1"/>
  <c r="AE252" i="13" s="1"/>
  <c r="AE253" i="13" s="1"/>
  <c r="AE254" i="13" s="1"/>
  <c r="AE255" i="13" s="1"/>
  <c r="AE256" i="13" s="1"/>
  <c r="AE257" i="13" s="1"/>
  <c r="AE258" i="13" s="1"/>
  <c r="AE259" i="13" s="1"/>
  <c r="AE260" i="13" s="1"/>
  <c r="AE261" i="13" s="1"/>
  <c r="AE262" i="13" s="1"/>
  <c r="AE263" i="13" s="1"/>
  <c r="AE264" i="13" s="1"/>
  <c r="AE265" i="13" s="1"/>
  <c r="AE266" i="13" s="1"/>
  <c r="AE267" i="13" s="1"/>
  <c r="AE268" i="13" s="1"/>
  <c r="AE269" i="13" s="1"/>
  <c r="AE270" i="13" s="1"/>
  <c r="AE271" i="13" s="1"/>
  <c r="AE272" i="13" s="1"/>
  <c r="AE273" i="13" s="1"/>
  <c r="AE274" i="13" s="1"/>
  <c r="AE275" i="13" s="1"/>
  <c r="AE276" i="13" s="1"/>
  <c r="AE277" i="13" s="1"/>
  <c r="AE278" i="13" s="1"/>
  <c r="AE279" i="13" s="1"/>
  <c r="AE280" i="13" s="1"/>
  <c r="AE281" i="13" s="1"/>
  <c r="AE282" i="13" s="1"/>
  <c r="AE283" i="13" s="1"/>
  <c r="AE284" i="13" s="1"/>
  <c r="AE285" i="13" s="1"/>
  <c r="AE286" i="13" s="1"/>
  <c r="AE287" i="13" s="1"/>
  <c r="AE288" i="13" s="1"/>
  <c r="AE289" i="13" s="1"/>
  <c r="AE290" i="13" s="1"/>
  <c r="AE291" i="13" s="1"/>
  <c r="AE292" i="13" s="1"/>
  <c r="AE293" i="13" s="1"/>
  <c r="AE294" i="13" s="1"/>
  <c r="AE295" i="13" s="1"/>
  <c r="AE296" i="13" s="1"/>
  <c r="AE297" i="13" s="1"/>
  <c r="AE298" i="13" s="1"/>
  <c r="AE299" i="13" s="1"/>
  <c r="AE300" i="13" s="1"/>
  <c r="AE301" i="13" s="1"/>
  <c r="AE302" i="13" s="1"/>
  <c r="AE303" i="13" s="1"/>
  <c r="AE304" i="13" s="1"/>
  <c r="AE305" i="13" s="1"/>
  <c r="AE306" i="13" s="1"/>
  <c r="AE307" i="13" s="1"/>
  <c r="AE308" i="13" s="1"/>
  <c r="AE309" i="13" s="1"/>
  <c r="AE310" i="13" s="1"/>
  <c r="AE311" i="13" s="1"/>
  <c r="AE312" i="13" s="1"/>
  <c r="AE313" i="13" s="1"/>
  <c r="AE314" i="13" s="1"/>
  <c r="AE315" i="13" s="1"/>
  <c r="AE316" i="13" s="1"/>
  <c r="AE317" i="13" s="1"/>
  <c r="AE318" i="13" s="1"/>
  <c r="AE319" i="13" s="1"/>
  <c r="AE320" i="13" s="1"/>
  <c r="AE321" i="13" s="1"/>
  <c r="AE322" i="13" s="1"/>
  <c r="AE323" i="13" s="1"/>
  <c r="AE324" i="13" s="1"/>
  <c r="AE325" i="13" s="1"/>
  <c r="AE326" i="13" s="1"/>
  <c r="AE327" i="13" s="1"/>
  <c r="AE328" i="13" s="1"/>
  <c r="AE329" i="13" s="1"/>
  <c r="AE330" i="13" s="1"/>
  <c r="AE331" i="13" s="1"/>
  <c r="AE332" i="13" s="1"/>
  <c r="AE333" i="13" s="1"/>
  <c r="AE334" i="13" s="1"/>
  <c r="AE335" i="13" s="1"/>
  <c r="AE336" i="13" s="1"/>
  <c r="AE337" i="13" s="1"/>
  <c r="AE338" i="13" s="1"/>
  <c r="AE339" i="13" s="1"/>
  <c r="AE340" i="13" s="1"/>
  <c r="AE341" i="13" s="1"/>
  <c r="AE342" i="13" s="1"/>
  <c r="AE343" i="13" s="1"/>
  <c r="AE344" i="13" s="1"/>
  <c r="AE345" i="13" s="1"/>
  <c r="AE346" i="13" s="1"/>
  <c r="B104" i="13"/>
  <c r="B105" i="13" s="1"/>
  <c r="B106" i="13" s="1"/>
  <c r="B107" i="13" s="1"/>
  <c r="B108" i="13" s="1"/>
  <c r="B109" i="13" s="1"/>
  <c r="B110" i="13" s="1"/>
  <c r="B111" i="13" s="1"/>
  <c r="B112" i="13" s="1"/>
  <c r="B113" i="13" s="1"/>
  <c r="B114" i="13" s="1"/>
  <c r="B115" i="13" s="1"/>
  <c r="B116" i="13" s="1"/>
  <c r="B117" i="13" s="1"/>
  <c r="B118" i="13" s="1"/>
  <c r="B119" i="13" s="1"/>
  <c r="B120" i="13" s="1"/>
  <c r="B121" i="13" s="1"/>
  <c r="B122" i="13" s="1"/>
  <c r="B123" i="13" s="1"/>
  <c r="B124" i="13" s="1"/>
  <c r="B125" i="13" s="1"/>
  <c r="B126" i="13" s="1"/>
  <c r="B127" i="13" s="1"/>
  <c r="B128" i="13" s="1"/>
  <c r="B129" i="13" s="1"/>
  <c r="B130" i="13" s="1"/>
  <c r="B131" i="13" s="1"/>
  <c r="B132" i="13" s="1"/>
  <c r="B133" i="13" s="1"/>
  <c r="B134" i="13" s="1"/>
  <c r="B135" i="13" s="1"/>
  <c r="B136" i="13" s="1"/>
  <c r="B137" i="13" s="1"/>
  <c r="B138" i="13" s="1"/>
  <c r="B139" i="13" s="1"/>
  <c r="B140" i="13" s="1"/>
  <c r="B141" i="13" s="1"/>
  <c r="B142" i="13" s="1"/>
  <c r="B143" i="13" s="1"/>
  <c r="B144" i="13" s="1"/>
  <c r="B145" i="13" s="1"/>
  <c r="B146" i="13" s="1"/>
  <c r="B147" i="13" s="1"/>
  <c r="B148" i="13" s="1"/>
  <c r="B149" i="13" s="1"/>
  <c r="B150" i="13" s="1"/>
  <c r="B151" i="13" s="1"/>
  <c r="B152" i="13" s="1"/>
  <c r="B153" i="13" s="1"/>
  <c r="B154" i="13" s="1"/>
  <c r="B155" i="13" s="1"/>
  <c r="B156" i="13" s="1"/>
  <c r="B157" i="13" s="1"/>
  <c r="B158" i="13" s="1"/>
  <c r="B159" i="13" s="1"/>
  <c r="B160" i="13" s="1"/>
  <c r="B161" i="13" s="1"/>
  <c r="B162" i="13" s="1"/>
  <c r="B163" i="13" s="1"/>
  <c r="B164" i="13" s="1"/>
  <c r="B165" i="13" s="1"/>
  <c r="B166" i="13" s="1"/>
  <c r="B167" i="13" s="1"/>
  <c r="B168" i="13" s="1"/>
  <c r="B169" i="13" s="1"/>
  <c r="B170" i="13" s="1"/>
  <c r="B171" i="13" s="1"/>
  <c r="B172" i="13" s="1"/>
  <c r="B173" i="13" s="1"/>
  <c r="B174" i="13" s="1"/>
  <c r="B175" i="13" s="1"/>
  <c r="B176" i="13" s="1"/>
  <c r="B177" i="13" s="1"/>
  <c r="B178" i="13" s="1"/>
  <c r="B179" i="13" s="1"/>
  <c r="B180" i="13" s="1"/>
  <c r="B181" i="13" s="1"/>
  <c r="B182" i="13" s="1"/>
  <c r="B183" i="13" s="1"/>
  <c r="B184" i="13" s="1"/>
  <c r="B185" i="13" s="1"/>
  <c r="B186" i="13" s="1"/>
  <c r="B187" i="13" s="1"/>
  <c r="B188" i="13" s="1"/>
  <c r="B189" i="13" s="1"/>
  <c r="B190" i="13" s="1"/>
  <c r="B191" i="13" s="1"/>
  <c r="B192" i="13" s="1"/>
  <c r="B193" i="13" s="1"/>
  <c r="B194" i="13" s="1"/>
  <c r="B195" i="13" s="1"/>
  <c r="B196" i="13" s="1"/>
  <c r="B197" i="13" s="1"/>
  <c r="B198" i="13" s="1"/>
  <c r="B199" i="13" s="1"/>
  <c r="B200" i="13" s="1"/>
  <c r="B201" i="13" s="1"/>
  <c r="B202" i="13" s="1"/>
  <c r="B203" i="13" s="1"/>
  <c r="B204" i="13" s="1"/>
  <c r="B205" i="13" s="1"/>
  <c r="B206" i="13" s="1"/>
  <c r="B207" i="13" s="1"/>
  <c r="B208" i="13" s="1"/>
  <c r="B209" i="13" s="1"/>
  <c r="B210" i="13" s="1"/>
  <c r="B211" i="13" s="1"/>
  <c r="B212" i="13" s="1"/>
  <c r="B213" i="13" s="1"/>
  <c r="B214" i="13" s="1"/>
  <c r="B215" i="13" s="1"/>
  <c r="B216" i="13" s="1"/>
  <c r="B217" i="13" s="1"/>
  <c r="B218" i="13" s="1"/>
  <c r="B219" i="13" s="1"/>
  <c r="B220" i="13" s="1"/>
  <c r="B221" i="13" s="1"/>
  <c r="B222" i="13" s="1"/>
  <c r="B223" i="13" s="1"/>
  <c r="B224" i="13" s="1"/>
  <c r="B225" i="13" s="1"/>
  <c r="B226" i="13" s="1"/>
  <c r="B227" i="13" s="1"/>
  <c r="B228" i="13" s="1"/>
  <c r="B229" i="13" s="1"/>
  <c r="B230" i="13" s="1"/>
  <c r="B231" i="13" s="1"/>
  <c r="B232" i="13" s="1"/>
  <c r="B233" i="13" s="1"/>
  <c r="B234" i="13" s="1"/>
  <c r="B235" i="13" s="1"/>
  <c r="B236" i="13" s="1"/>
  <c r="B237" i="13" s="1"/>
  <c r="B238" i="13" s="1"/>
  <c r="B239" i="13" s="1"/>
  <c r="B240" i="13" s="1"/>
  <c r="B241" i="13" s="1"/>
  <c r="B242" i="13" s="1"/>
  <c r="B243" i="13" s="1"/>
  <c r="B244" i="13" s="1"/>
  <c r="B245" i="13" s="1"/>
  <c r="B246" i="13" s="1"/>
  <c r="B247" i="13" s="1"/>
  <c r="B248" i="13" s="1"/>
  <c r="B249" i="13" s="1"/>
  <c r="B250" i="13" s="1"/>
  <c r="B251" i="13" s="1"/>
  <c r="B252" i="13" s="1"/>
  <c r="B253" i="13" s="1"/>
  <c r="B254" i="13" s="1"/>
  <c r="B255" i="13" s="1"/>
  <c r="B256" i="13" s="1"/>
  <c r="B257" i="13" s="1"/>
  <c r="B258" i="13" s="1"/>
  <c r="B259" i="13" s="1"/>
  <c r="B260" i="13" s="1"/>
  <c r="B261" i="13" s="1"/>
  <c r="B262" i="13" s="1"/>
  <c r="B263" i="13" s="1"/>
  <c r="B264" i="13" s="1"/>
  <c r="B265" i="13" s="1"/>
  <c r="B266" i="13" s="1"/>
  <c r="B267" i="13" s="1"/>
  <c r="B268" i="13" s="1"/>
  <c r="B269" i="13" s="1"/>
  <c r="B270" i="13" s="1"/>
  <c r="B271" i="13" s="1"/>
  <c r="B272" i="13" s="1"/>
  <c r="B273" i="13" s="1"/>
  <c r="B274" i="13" s="1"/>
  <c r="B275" i="13" s="1"/>
  <c r="B276" i="13" s="1"/>
  <c r="B277" i="13" s="1"/>
  <c r="B278" i="13" s="1"/>
  <c r="B279" i="13" s="1"/>
  <c r="B280" i="13" s="1"/>
  <c r="B281" i="13" s="1"/>
  <c r="B282" i="13" s="1"/>
  <c r="B283" i="13" s="1"/>
  <c r="B284" i="13" s="1"/>
  <c r="B285" i="13" s="1"/>
  <c r="B286" i="13" s="1"/>
  <c r="B287" i="13" s="1"/>
  <c r="B288" i="13" s="1"/>
  <c r="B289" i="13" s="1"/>
  <c r="B290" i="13" s="1"/>
  <c r="B291" i="13" s="1"/>
  <c r="B292" i="13" s="1"/>
  <c r="B293" i="13" s="1"/>
  <c r="B294" i="13" s="1"/>
  <c r="B295" i="13" s="1"/>
  <c r="B296" i="13" s="1"/>
  <c r="B297" i="13" s="1"/>
  <c r="B298" i="13" s="1"/>
  <c r="B299" i="13" s="1"/>
  <c r="B300" i="13" s="1"/>
  <c r="B301" i="13" s="1"/>
  <c r="B302" i="13" s="1"/>
  <c r="B303" i="13" s="1"/>
  <c r="B304" i="13" s="1"/>
  <c r="B305" i="13" s="1"/>
  <c r="B306" i="13" s="1"/>
  <c r="B307" i="13" s="1"/>
  <c r="B308" i="13" s="1"/>
  <c r="B309" i="13" s="1"/>
  <c r="B310" i="13" s="1"/>
  <c r="B311" i="13" s="1"/>
  <c r="B312" i="13" s="1"/>
  <c r="B313" i="13" s="1"/>
  <c r="B314" i="13" s="1"/>
  <c r="B315" i="13" s="1"/>
  <c r="B316" i="13" s="1"/>
  <c r="B317" i="13" s="1"/>
  <c r="B318" i="13" s="1"/>
  <c r="B319" i="13" s="1"/>
  <c r="B320" i="13" s="1"/>
  <c r="B321" i="13" s="1"/>
  <c r="B322" i="13" s="1"/>
  <c r="B323" i="13" s="1"/>
  <c r="B324" i="13" s="1"/>
  <c r="B325" i="13" s="1"/>
  <c r="B326" i="13" s="1"/>
  <c r="B327" i="13" s="1"/>
  <c r="B328" i="13" s="1"/>
  <c r="B329" i="13" s="1"/>
  <c r="B330" i="13" s="1"/>
  <c r="B331" i="13" s="1"/>
  <c r="B332" i="13" s="1"/>
  <c r="B333" i="13" s="1"/>
  <c r="B334" i="13" s="1"/>
  <c r="B335" i="13" s="1"/>
  <c r="B336" i="13" s="1"/>
  <c r="B337" i="13" s="1"/>
  <c r="B338" i="13" s="1"/>
  <c r="B339" i="13" s="1"/>
  <c r="B340" i="13" s="1"/>
  <c r="B341" i="13" s="1"/>
  <c r="B342" i="13" s="1"/>
  <c r="B343" i="13" s="1"/>
  <c r="B344" i="13" s="1"/>
  <c r="B345" i="13" s="1"/>
  <c r="B346" i="13" s="1"/>
  <c r="C68" i="13"/>
  <c r="C69" i="13" s="1"/>
  <c r="C70" i="13" s="1"/>
  <c r="C71" i="13" s="1"/>
  <c r="C72" i="13" s="1"/>
  <c r="C73" i="13" s="1"/>
  <c r="C74" i="13" s="1"/>
  <c r="C75" i="13" s="1"/>
  <c r="C76" i="13" s="1"/>
  <c r="C77" i="13" s="1"/>
  <c r="C78" i="13" s="1"/>
  <c r="C79" i="13" s="1"/>
  <c r="C80" i="13" s="1"/>
  <c r="C81" i="13" s="1"/>
  <c r="C82" i="13" s="1"/>
  <c r="C83" i="13" s="1"/>
  <c r="C84" i="13" s="1"/>
  <c r="C85" i="13" s="1"/>
  <c r="C86" i="13" s="1"/>
  <c r="C87" i="13" s="1"/>
  <c r="C88" i="13" s="1"/>
  <c r="C89" i="13" s="1"/>
  <c r="C90" i="13" s="1"/>
  <c r="C91" i="13" s="1"/>
  <c r="C92" i="13" s="1"/>
  <c r="C93" i="13" s="1"/>
  <c r="C94" i="13" s="1"/>
  <c r="C95" i="13" s="1"/>
  <c r="C96" i="13" s="1"/>
  <c r="C97" i="13" s="1"/>
  <c r="C98" i="13" s="1"/>
  <c r="C99" i="13" s="1"/>
  <c r="C100" i="13" s="1"/>
  <c r="C101" i="13" s="1"/>
  <c r="C102" i="13" s="1"/>
  <c r="C103" i="13" s="1"/>
  <c r="C104" i="13" s="1"/>
  <c r="C105" i="13" s="1"/>
  <c r="C106" i="13" s="1"/>
  <c r="C107" i="13" s="1"/>
  <c r="C108" i="13" s="1"/>
  <c r="C109" i="13" s="1"/>
  <c r="C110" i="13" s="1"/>
  <c r="C111" i="13" s="1"/>
  <c r="C112" i="13" s="1"/>
  <c r="C113" i="13" s="1"/>
  <c r="C114" i="13" s="1"/>
  <c r="C115" i="13" s="1"/>
  <c r="C116" i="13" s="1"/>
  <c r="C117" i="13" s="1"/>
  <c r="C118" i="13" s="1"/>
  <c r="C119" i="13" s="1"/>
  <c r="C120" i="13" s="1"/>
  <c r="C121" i="13" s="1"/>
  <c r="C122" i="13" s="1"/>
  <c r="C123" i="13" s="1"/>
  <c r="C124" i="13" s="1"/>
  <c r="C125" i="13" s="1"/>
  <c r="C126" i="13" s="1"/>
  <c r="C127" i="13" s="1"/>
  <c r="C128" i="13" s="1"/>
  <c r="C129" i="13" s="1"/>
  <c r="C130" i="13" s="1"/>
  <c r="C131" i="13" s="1"/>
  <c r="C132" i="13" s="1"/>
  <c r="C133" i="13" s="1"/>
  <c r="C134" i="13" s="1"/>
  <c r="C135" i="13" s="1"/>
  <c r="C136" i="13" s="1"/>
  <c r="C137" i="13" s="1"/>
  <c r="C138" i="13" s="1"/>
  <c r="C139" i="13" s="1"/>
  <c r="C140" i="13" s="1"/>
  <c r="C141" i="13" s="1"/>
  <c r="C142" i="13" s="1"/>
  <c r="C143" i="13" s="1"/>
  <c r="C144" i="13" s="1"/>
  <c r="C145" i="13" s="1"/>
  <c r="C146" i="13" s="1"/>
  <c r="C147" i="13" s="1"/>
  <c r="C148" i="13" s="1"/>
  <c r="C149" i="13" s="1"/>
  <c r="C150" i="13" s="1"/>
  <c r="C151" i="13" s="1"/>
  <c r="C152" i="13" s="1"/>
  <c r="C153" i="13" s="1"/>
  <c r="C154" i="13" s="1"/>
  <c r="C155" i="13" s="1"/>
  <c r="C156" i="13" s="1"/>
  <c r="C157" i="13" s="1"/>
  <c r="C158" i="13" s="1"/>
  <c r="C159" i="13" s="1"/>
  <c r="C160" i="13" s="1"/>
  <c r="C161" i="13" s="1"/>
  <c r="C162" i="13" s="1"/>
  <c r="C163" i="13" s="1"/>
  <c r="C164" i="13" s="1"/>
  <c r="C165" i="13" s="1"/>
  <c r="C166" i="13" s="1"/>
  <c r="C167" i="13" s="1"/>
  <c r="C168" i="13" s="1"/>
  <c r="C169" i="13" s="1"/>
  <c r="C170" i="13" s="1"/>
  <c r="C171" i="13" s="1"/>
  <c r="C172" i="13" s="1"/>
  <c r="C173" i="13" s="1"/>
  <c r="C174" i="13" s="1"/>
  <c r="C175" i="13" s="1"/>
  <c r="C176" i="13" s="1"/>
  <c r="C177" i="13" s="1"/>
  <c r="C178" i="13" s="1"/>
  <c r="C179" i="13" s="1"/>
  <c r="C180" i="13" s="1"/>
  <c r="C181" i="13" s="1"/>
  <c r="C182" i="13" s="1"/>
  <c r="C183" i="13" s="1"/>
  <c r="C184" i="13" s="1"/>
  <c r="C185" i="13" s="1"/>
  <c r="C186" i="13" s="1"/>
  <c r="C187" i="13" s="1"/>
  <c r="C188" i="13" s="1"/>
  <c r="C189" i="13" s="1"/>
  <c r="C190" i="13" s="1"/>
  <c r="C191" i="13" s="1"/>
  <c r="C192" i="13" s="1"/>
  <c r="C193" i="13" s="1"/>
  <c r="C194" i="13" s="1"/>
  <c r="C195" i="13" s="1"/>
  <c r="C196" i="13" s="1"/>
  <c r="C197" i="13" s="1"/>
  <c r="C198" i="13" s="1"/>
  <c r="C199" i="13" s="1"/>
  <c r="C200" i="13" s="1"/>
  <c r="C201" i="13" s="1"/>
  <c r="C202" i="13" s="1"/>
  <c r="C203" i="13" s="1"/>
  <c r="C204" i="13" s="1"/>
  <c r="C205" i="13" s="1"/>
  <c r="C206" i="13" s="1"/>
  <c r="C207" i="13" s="1"/>
  <c r="C208" i="13" s="1"/>
  <c r="C209" i="13" s="1"/>
  <c r="C210" i="13" s="1"/>
  <c r="C211" i="13" s="1"/>
  <c r="C212" i="13" s="1"/>
  <c r="C213" i="13" s="1"/>
  <c r="C214" i="13" s="1"/>
  <c r="C215" i="13" s="1"/>
  <c r="C216" i="13" s="1"/>
  <c r="C217" i="13" s="1"/>
  <c r="C218" i="13" s="1"/>
  <c r="C219" i="13" s="1"/>
  <c r="C220" i="13" s="1"/>
  <c r="C221" i="13" s="1"/>
  <c r="C222" i="13" s="1"/>
  <c r="C223" i="13" s="1"/>
  <c r="C224" i="13" s="1"/>
  <c r="C225" i="13" s="1"/>
  <c r="C226" i="13" s="1"/>
  <c r="C227" i="13" s="1"/>
  <c r="C228" i="13" s="1"/>
  <c r="C229" i="13" s="1"/>
  <c r="C230" i="13" s="1"/>
  <c r="C231" i="13" s="1"/>
  <c r="C232" i="13" s="1"/>
  <c r="C233" i="13" s="1"/>
  <c r="C234" i="13" s="1"/>
  <c r="C235" i="13" s="1"/>
  <c r="C236" i="13" s="1"/>
  <c r="C237" i="13" s="1"/>
  <c r="C238" i="13" s="1"/>
  <c r="C239" i="13" s="1"/>
  <c r="C240" i="13" s="1"/>
  <c r="C241" i="13" s="1"/>
  <c r="C242" i="13" s="1"/>
  <c r="C243" i="13" s="1"/>
  <c r="C244" i="13" s="1"/>
  <c r="C245" i="13" s="1"/>
  <c r="C246" i="13" s="1"/>
  <c r="C247" i="13" s="1"/>
  <c r="C248" i="13" s="1"/>
  <c r="C249" i="13" s="1"/>
  <c r="C250" i="13" s="1"/>
  <c r="C251" i="13" s="1"/>
  <c r="C252" i="13" s="1"/>
  <c r="C253" i="13" s="1"/>
  <c r="C254" i="13" s="1"/>
  <c r="C255" i="13" s="1"/>
  <c r="C256" i="13" s="1"/>
  <c r="C257" i="13" s="1"/>
  <c r="C258" i="13" s="1"/>
  <c r="C259" i="13" s="1"/>
  <c r="C260" i="13" s="1"/>
  <c r="C261" i="13" s="1"/>
  <c r="C262" i="13" s="1"/>
  <c r="C263" i="13" s="1"/>
  <c r="C264" i="13" s="1"/>
  <c r="C265" i="13" s="1"/>
  <c r="C266" i="13" s="1"/>
  <c r="C267" i="13" s="1"/>
  <c r="C268" i="13" s="1"/>
  <c r="C269" i="13" s="1"/>
  <c r="C270" i="13" s="1"/>
  <c r="C271" i="13" s="1"/>
  <c r="C272" i="13" s="1"/>
  <c r="C273" i="13" s="1"/>
  <c r="C274" i="13" s="1"/>
  <c r="C275" i="13" s="1"/>
  <c r="C276" i="13" s="1"/>
  <c r="C277" i="13" s="1"/>
  <c r="C278" i="13" s="1"/>
  <c r="C279" i="13" s="1"/>
  <c r="C280" i="13" s="1"/>
  <c r="C281" i="13" s="1"/>
  <c r="C282" i="13" s="1"/>
  <c r="C283" i="13" s="1"/>
  <c r="C284" i="13" s="1"/>
  <c r="C285" i="13" s="1"/>
  <c r="C286" i="13" s="1"/>
  <c r="C287" i="13" s="1"/>
  <c r="C288" i="13" s="1"/>
  <c r="C289" i="13" s="1"/>
  <c r="C290" i="13" s="1"/>
  <c r="C291" i="13" s="1"/>
  <c r="C292" i="13" s="1"/>
  <c r="C293" i="13" s="1"/>
  <c r="C294" i="13" s="1"/>
  <c r="C295" i="13" s="1"/>
  <c r="C296" i="13" s="1"/>
  <c r="C297" i="13" s="1"/>
  <c r="C298" i="13" s="1"/>
  <c r="C299" i="13" s="1"/>
  <c r="C300" i="13" s="1"/>
  <c r="C301" i="13" s="1"/>
  <c r="C302" i="13" s="1"/>
  <c r="C303" i="13" s="1"/>
  <c r="C304" i="13" s="1"/>
  <c r="C305" i="13" s="1"/>
  <c r="C306" i="13" s="1"/>
  <c r="C307" i="13" s="1"/>
  <c r="C308" i="13" s="1"/>
  <c r="C309" i="13" s="1"/>
  <c r="C310" i="13" s="1"/>
  <c r="C311" i="13" s="1"/>
  <c r="C312" i="13" s="1"/>
  <c r="C313" i="13" s="1"/>
  <c r="C314" i="13" s="1"/>
  <c r="C315" i="13" s="1"/>
  <c r="C316" i="13" s="1"/>
  <c r="C317" i="13" s="1"/>
  <c r="C318" i="13" s="1"/>
  <c r="C319" i="13" s="1"/>
  <c r="C320" i="13" s="1"/>
  <c r="C321" i="13" s="1"/>
  <c r="C322" i="13" s="1"/>
  <c r="C323" i="13" s="1"/>
  <c r="C324" i="13" s="1"/>
  <c r="C325" i="13" s="1"/>
  <c r="C326" i="13" s="1"/>
  <c r="C327" i="13" s="1"/>
  <c r="C328" i="13" s="1"/>
  <c r="C329" i="13" s="1"/>
  <c r="C330" i="13" s="1"/>
  <c r="C331" i="13" s="1"/>
  <c r="C332" i="13" s="1"/>
  <c r="C333" i="13" s="1"/>
  <c r="C334" i="13" s="1"/>
  <c r="C335" i="13" s="1"/>
  <c r="C336" i="13" s="1"/>
  <c r="C337" i="13" s="1"/>
  <c r="C338" i="13" s="1"/>
  <c r="C339" i="13" s="1"/>
  <c r="C340" i="13" s="1"/>
  <c r="C341" i="13" s="1"/>
  <c r="C342" i="13" s="1"/>
  <c r="C343" i="13" s="1"/>
  <c r="C344" i="13" s="1"/>
  <c r="C345" i="13" s="1"/>
  <c r="C346" i="13" s="1"/>
  <c r="AW57" i="13"/>
  <c r="AK58" i="13" s="1"/>
  <c r="AT58" i="13" s="1"/>
  <c r="AV57" i="13"/>
  <c r="AJ58" i="13" s="1"/>
  <c r="AS58" i="13" s="1"/>
  <c r="AR8" i="13"/>
  <c r="BI58" i="13" l="1"/>
  <c r="BF58" i="13"/>
  <c r="BH8" i="13"/>
  <c r="BE8" i="13"/>
  <c r="BJ58" i="13"/>
  <c r="BG58" i="13"/>
  <c r="AU8" i="13"/>
  <c r="AI9" i="13" s="1"/>
  <c r="AV58" i="13"/>
  <c r="AJ59" i="13" s="1"/>
  <c r="AS59" i="13" s="1"/>
  <c r="AW58" i="13"/>
  <c r="AK59" i="13" s="1"/>
  <c r="AT59" i="13" s="1"/>
  <c r="AR9" i="13"/>
  <c r="BE9" i="13" l="1"/>
  <c r="BH9" i="13"/>
  <c r="BI59" i="13"/>
  <c r="BF59" i="13"/>
  <c r="BJ59" i="13"/>
  <c r="BG59" i="13"/>
  <c r="AU9" i="13"/>
  <c r="AI10" i="13" s="1"/>
  <c r="AW59" i="13"/>
  <c r="AK60" i="13" s="1"/>
  <c r="AT60" i="13" s="1"/>
  <c r="AV59" i="13"/>
  <c r="AJ60" i="13" s="1"/>
  <c r="AS60" i="13" s="1"/>
  <c r="AR10" i="13"/>
  <c r="BI60" i="13" l="1"/>
  <c r="BF60" i="13"/>
  <c r="BJ60" i="13"/>
  <c r="BG60" i="13"/>
  <c r="BH10" i="13"/>
  <c r="BE10" i="13"/>
  <c r="AU10" i="13"/>
  <c r="AI11" i="13" s="1"/>
  <c r="AV60" i="13"/>
  <c r="AJ61" i="13" s="1"/>
  <c r="AS61" i="13" s="1"/>
  <c r="AW60" i="13"/>
  <c r="AK61" i="13" s="1"/>
  <c r="AT61" i="13" s="1"/>
  <c r="AR11" i="13"/>
  <c r="BH11" i="13" l="1"/>
  <c r="BE11" i="13"/>
  <c r="BI61" i="13"/>
  <c r="BF61" i="13"/>
  <c r="BJ61" i="13"/>
  <c r="BG61" i="13"/>
  <c r="AU11" i="13"/>
  <c r="AI12" i="13" s="1"/>
  <c r="AV61" i="13"/>
  <c r="AJ62" i="13" s="1"/>
  <c r="AS62" i="13" s="1"/>
  <c r="AW61" i="13"/>
  <c r="AK62" i="13" s="1"/>
  <c r="AT62" i="13" s="1"/>
  <c r="AR12" i="13"/>
  <c r="BH12" i="13" l="1"/>
  <c r="BE12" i="13"/>
  <c r="AU12" i="13"/>
  <c r="AI13" i="13" s="1"/>
  <c r="AW62" i="13"/>
  <c r="AK63" i="13" s="1"/>
  <c r="AT63" i="13" s="1"/>
  <c r="AV62" i="13"/>
  <c r="AJ63" i="13" s="1"/>
  <c r="AS63" i="13" s="1"/>
  <c r="AR13" i="13"/>
  <c r="BH13" i="13" l="1"/>
  <c r="BE13" i="13"/>
  <c r="AU13" i="13"/>
  <c r="AI14" i="13" s="1"/>
  <c r="AV63" i="13"/>
  <c r="AJ64" i="13" s="1"/>
  <c r="AS64" i="13" s="1"/>
  <c r="AW63" i="13"/>
  <c r="AK64" i="13" s="1"/>
  <c r="AT64" i="13" s="1"/>
  <c r="AR14" i="13"/>
  <c r="BH14" i="13" l="1"/>
  <c r="BE14" i="13"/>
  <c r="AU14" i="13"/>
  <c r="AI15" i="13" s="1"/>
  <c r="AW64" i="13"/>
  <c r="AK65" i="13" s="1"/>
  <c r="AT65" i="13" s="1"/>
  <c r="AV64" i="13"/>
  <c r="AJ65" i="13" s="1"/>
  <c r="AS65" i="13" s="1"/>
  <c r="AR15" i="13"/>
  <c r="BH15" i="13" l="1"/>
  <c r="BE15" i="13"/>
  <c r="AU15" i="13"/>
  <c r="AI16" i="13" s="1"/>
  <c r="AV65" i="13"/>
  <c r="AJ66" i="13" s="1"/>
  <c r="AS66" i="13" s="1"/>
  <c r="AM3" i="13" s="1"/>
  <c r="AW65" i="13"/>
  <c r="AK66" i="13" s="1"/>
  <c r="AT66" i="13" s="1"/>
  <c r="AN3" i="13" s="1"/>
  <c r="AR16" i="13"/>
  <c r="BH16" i="13" l="1"/>
  <c r="BE16" i="13"/>
  <c r="AU16" i="13"/>
  <c r="AI17" i="13" s="1"/>
  <c r="AV66" i="13"/>
  <c r="AJ67" i="13" s="1"/>
  <c r="AW66" i="13"/>
  <c r="AK67" i="13" s="1"/>
  <c r="AR17" i="13"/>
  <c r="BH17" i="13" l="1"/>
  <c r="BE17" i="13"/>
  <c r="AU17" i="13"/>
  <c r="AI18" i="13" s="1"/>
  <c r="AR18" i="13"/>
  <c r="BH18" i="13" l="1"/>
  <c r="BE18" i="13"/>
  <c r="AU18" i="13"/>
  <c r="AI19" i="13" s="1"/>
  <c r="AR19" i="13"/>
  <c r="BH19" i="13" l="1"/>
  <c r="BE19" i="13"/>
  <c r="AU19" i="13"/>
  <c r="AI20" i="13" s="1"/>
  <c r="AR20" i="13" s="1"/>
  <c r="BH20" i="13" l="1"/>
  <c r="BE20" i="13"/>
  <c r="AU20" i="13"/>
  <c r="AI21" i="13" s="1"/>
  <c r="AR21" i="13" s="1"/>
  <c r="BH21" i="13" l="1"/>
  <c r="BE21" i="13"/>
  <c r="AU21" i="13"/>
  <c r="AI22" i="13" s="1"/>
  <c r="AR22" i="13"/>
  <c r="BH22" i="13" l="1"/>
  <c r="BE22" i="13"/>
  <c r="AU22" i="13"/>
  <c r="AI23" i="13" s="1"/>
  <c r="AR23" i="13"/>
  <c r="BE23" i="13" l="1"/>
  <c r="BH23" i="13"/>
  <c r="AU23" i="13"/>
  <c r="AI24" i="13" s="1"/>
  <c r="AR24" i="13" s="1"/>
  <c r="BH24" i="13" l="1"/>
  <c r="BE24" i="13"/>
  <c r="AU24" i="13"/>
  <c r="AI25" i="13" s="1"/>
  <c r="AR25" i="13"/>
  <c r="BH25" i="13" l="1"/>
  <c r="BE25" i="13"/>
  <c r="AU25" i="13"/>
  <c r="AI26" i="13" s="1"/>
  <c r="AR26" i="13" s="1"/>
  <c r="BH26" i="13" l="1"/>
  <c r="BE26" i="13"/>
  <c r="AU26" i="13"/>
  <c r="AI27" i="13" s="1"/>
  <c r="AR27" i="13"/>
  <c r="BH27" i="13" l="1"/>
  <c r="BE27" i="13"/>
  <c r="AU27" i="13"/>
  <c r="AI28" i="13" s="1"/>
  <c r="AR28" i="13"/>
  <c r="BE28" i="13" l="1"/>
  <c r="BH28" i="13"/>
  <c r="AU28" i="13"/>
  <c r="AI29" i="13" s="1"/>
  <c r="AR29" i="13"/>
  <c r="BH29" i="13" l="1"/>
  <c r="BE29" i="13"/>
  <c r="AU29" i="13"/>
  <c r="AI30" i="13" s="1"/>
  <c r="AR30" i="13"/>
  <c r="BH30" i="13" l="1"/>
  <c r="BE30" i="13"/>
  <c r="AU30" i="13"/>
  <c r="AI31" i="13" s="1"/>
  <c r="AR31" i="13"/>
  <c r="BH31" i="13" l="1"/>
  <c r="BE31" i="13"/>
  <c r="AU31" i="13"/>
  <c r="AI32" i="13" s="1"/>
  <c r="AR32" i="13"/>
  <c r="BH32" i="13" l="1"/>
  <c r="BE32" i="13"/>
  <c r="AU32" i="13"/>
  <c r="AI33" i="13" s="1"/>
  <c r="AR33" i="13"/>
  <c r="BH33" i="13" l="1"/>
  <c r="BE33" i="13"/>
  <c r="AU33" i="13"/>
  <c r="AI34" i="13" s="1"/>
  <c r="AR34" i="13"/>
  <c r="BH34" i="13" l="1"/>
  <c r="BE34" i="13"/>
  <c r="AU34" i="13"/>
  <c r="AI35" i="13" s="1"/>
  <c r="AR35" i="13"/>
  <c r="BH35" i="13" l="1"/>
  <c r="BE35" i="13"/>
  <c r="AU35" i="13"/>
  <c r="AI36" i="13" s="1"/>
  <c r="AR36" i="13"/>
  <c r="BE36" i="13" l="1"/>
  <c r="BH36" i="13"/>
  <c r="AU36" i="13"/>
  <c r="AI37" i="13" s="1"/>
  <c r="AR37" i="13" s="1"/>
  <c r="BH37" i="13" l="1"/>
  <c r="BE37" i="13"/>
  <c r="AU37" i="13"/>
  <c r="AI38" i="13" s="1"/>
  <c r="AR38" i="13"/>
  <c r="BH38" i="13" l="1"/>
  <c r="BE38" i="13"/>
  <c r="AU38" i="13"/>
  <c r="AI39" i="13" s="1"/>
  <c r="AR39" i="13"/>
  <c r="BH39" i="13" l="1"/>
  <c r="BE39" i="13"/>
  <c r="AU39" i="13"/>
  <c r="AI40" i="13" s="1"/>
  <c r="AR40" i="13"/>
  <c r="BH40" i="13" l="1"/>
  <c r="BE40" i="13"/>
  <c r="AU40" i="13"/>
  <c r="AI41" i="13" s="1"/>
  <c r="AR41" i="13" s="1"/>
  <c r="BH41" i="13" l="1"/>
  <c r="BE41" i="13"/>
  <c r="AU41" i="13"/>
  <c r="AI42" i="13" s="1"/>
  <c r="AR42" i="13"/>
  <c r="BH42" i="13" l="1"/>
  <c r="BE42" i="13"/>
  <c r="AU42" i="13"/>
  <c r="AI43" i="13" s="1"/>
  <c r="AR43" i="13"/>
  <c r="BH43" i="13" l="1"/>
  <c r="BE43" i="13"/>
  <c r="AU43" i="13"/>
  <c r="AI44" i="13" s="1"/>
  <c r="AR44" i="13"/>
  <c r="BH44" i="13" l="1"/>
  <c r="BE44" i="13"/>
  <c r="AU44" i="13"/>
  <c r="AI45" i="13" s="1"/>
  <c r="AR45" i="13"/>
  <c r="BH45" i="13" l="1"/>
  <c r="BE45" i="13"/>
  <c r="AU45" i="13"/>
  <c r="AI46" i="13" s="1"/>
  <c r="AR46" i="13"/>
  <c r="BH46" i="13" l="1"/>
  <c r="BE46" i="13"/>
  <c r="AU46" i="13"/>
  <c r="AI47" i="13" s="1"/>
  <c r="AR47" i="13"/>
  <c r="BH47" i="13" l="1"/>
  <c r="BE47" i="13"/>
  <c r="AU47" i="13"/>
  <c r="AI48" i="13" s="1"/>
  <c r="AR48" i="13"/>
  <c r="BH48" i="13" l="1"/>
  <c r="BE48" i="13"/>
  <c r="AU48" i="13"/>
  <c r="AI49" i="13" s="1"/>
  <c r="AR49" i="13"/>
  <c r="BH49" i="13" l="1"/>
  <c r="BE49" i="13"/>
  <c r="AU49" i="13"/>
  <c r="AI50" i="13" s="1"/>
  <c r="AR50" i="13"/>
  <c r="BH50" i="13" l="1"/>
  <c r="BE50" i="13"/>
  <c r="AU50" i="13"/>
  <c r="AI51" i="13" s="1"/>
  <c r="AR51" i="13"/>
  <c r="BH51" i="13" l="1"/>
  <c r="BE51" i="13"/>
  <c r="AU51" i="13"/>
  <c r="AI52" i="13" s="1"/>
  <c r="AR52" i="13"/>
  <c r="BH52" i="13" l="1"/>
  <c r="BE52" i="13"/>
  <c r="AU52" i="13"/>
  <c r="AI53" i="13" s="1"/>
  <c r="AR53" i="13" s="1"/>
  <c r="BH53" i="13" l="1"/>
  <c r="BE53" i="13"/>
  <c r="AU53" i="13"/>
  <c r="AI54" i="13" s="1"/>
  <c r="AR54" i="13" s="1"/>
  <c r="BH54" i="13" l="1"/>
  <c r="BE54" i="13"/>
  <c r="AU54" i="13"/>
  <c r="AI55" i="13" s="1"/>
  <c r="AR55" i="13"/>
  <c r="BH55" i="13" l="1"/>
  <c r="BE55" i="13"/>
  <c r="AU55" i="13"/>
  <c r="AI56" i="13" s="1"/>
  <c r="AR56" i="13" s="1"/>
  <c r="BH56" i="13" l="1"/>
  <c r="BE56" i="13"/>
  <c r="AU56" i="13"/>
  <c r="AI57" i="13" s="1"/>
  <c r="AR57" i="13" s="1"/>
  <c r="BH57" i="13" l="1"/>
  <c r="BE57" i="13"/>
  <c r="AU57" i="13"/>
  <c r="AI58" i="13" s="1"/>
  <c r="AR58" i="13" s="1"/>
  <c r="BH58" i="13" l="1"/>
  <c r="BE58" i="13"/>
  <c r="AU58" i="13"/>
  <c r="AI59" i="13" s="1"/>
  <c r="AR59" i="13" l="1"/>
  <c r="BH59" i="13" l="1"/>
  <c r="BE59" i="13"/>
  <c r="AU59" i="13"/>
  <c r="AI60" i="13" s="1"/>
  <c r="AR60" i="13" l="1"/>
  <c r="BH60" i="13" l="1"/>
  <c r="BE60" i="13"/>
  <c r="AU60" i="13"/>
  <c r="AI61" i="13" s="1"/>
  <c r="AR61" i="13" l="1"/>
  <c r="BH61" i="13" l="1"/>
  <c r="BE61" i="13"/>
  <c r="AU61" i="13"/>
  <c r="AI62" i="13" s="1"/>
  <c r="AR62" i="13" l="1"/>
  <c r="AU62" i="13" l="1"/>
  <c r="AI63" i="13" s="1"/>
  <c r="AR63" i="13" l="1"/>
  <c r="BH63" i="13" l="1"/>
  <c r="BE63" i="13"/>
  <c r="AU63" i="13"/>
  <c r="AI64" i="13" s="1"/>
  <c r="AR64" i="13" l="1"/>
  <c r="BH64" i="13" l="1"/>
  <c r="BE64" i="13"/>
  <c r="AU64" i="13"/>
  <c r="AI65" i="13" s="1"/>
  <c r="AR65" i="13" l="1"/>
  <c r="BH65" i="13" l="1"/>
  <c r="BE65" i="13"/>
  <c r="AU65" i="13"/>
  <c r="AI66" i="13" s="1"/>
  <c r="AR66" i="13" l="1"/>
  <c r="AL3" i="13" l="1"/>
  <c r="BH66" i="13"/>
  <c r="BH67" i="13" s="1"/>
  <c r="AU66" i="13"/>
  <c r="AI67" i="13" s="1"/>
  <c r="BC62" i="13" l="1"/>
  <c r="BF62" i="13" s="1"/>
  <c r="BC63" i="13"/>
  <c r="BF63" i="13" s="1"/>
  <c r="BD65" i="13"/>
  <c r="BG65" i="13" s="1"/>
  <c r="BJ64" i="13"/>
  <c r="BD64" i="13"/>
  <c r="BG64" i="13"/>
  <c r="BI64" i="13"/>
  <c r="BA64" i="13"/>
  <c r="BJ63" i="13"/>
  <c r="BC64" i="13"/>
  <c r="BF64" i="13" s="1"/>
  <c r="BD62" i="13"/>
  <c r="BG62" i="13" s="1"/>
  <c r="BB62" i="13"/>
  <c r="BE62" i="13" s="1"/>
  <c r="BD63" i="13"/>
  <c r="BG63" i="13" s="1"/>
  <c r="BC65" i="13"/>
  <c r="BF65" i="13" s="1"/>
  <c r="BJ62" i="13"/>
  <c r="BI62" i="13"/>
  <c r="BA62" i="13"/>
  <c r="BA63" i="13"/>
  <c r="BI63" i="13"/>
  <c r="BI65" i="13"/>
  <c r="BA65" i="13"/>
  <c r="BH62" i="13"/>
  <c r="BJ65" i="13"/>
  <c r="Z67" i="13" l="1"/>
  <c r="BB66" i="13"/>
  <c r="AR67" i="13" s="1"/>
  <c r="BE66" i="13" l="1"/>
  <c r="H67" i="13"/>
  <c r="K67" i="13" s="1"/>
  <c r="B27" i="14" l="1"/>
  <c r="N67" i="13"/>
  <c r="Q67" i="13"/>
  <c r="AU67" i="13"/>
  <c r="AI68" i="13" s="1"/>
  <c r="AA67" i="13"/>
  <c r="BI66" i="13"/>
  <c r="BC66" i="13"/>
  <c r="AS67" i="13" s="1"/>
  <c r="BA66" i="13"/>
  <c r="BD66" i="13"/>
  <c r="AT67" i="13" s="1"/>
  <c r="AB67" i="13"/>
  <c r="BJ66" i="13"/>
  <c r="BG66" i="13" l="1"/>
  <c r="BF66" i="13"/>
  <c r="F277" i="7"/>
  <c r="AV67" i="13" l="1"/>
  <c r="AJ68" i="13" s="1"/>
  <c r="I67" i="13"/>
  <c r="K278" i="7"/>
  <c r="I278" i="7"/>
  <c r="J278" i="7"/>
  <c r="H278" i="7"/>
  <c r="G278" i="7"/>
  <c r="AW67" i="13"/>
  <c r="AK68" i="13" s="1"/>
  <c r="J67" i="13"/>
  <c r="L278" i="7" l="1"/>
  <c r="G178" i="12" s="1"/>
  <c r="L67" i="13"/>
  <c r="R67" i="13"/>
  <c r="BK67" i="13"/>
  <c r="S67" i="13"/>
  <c r="M67" i="13"/>
  <c r="D27" i="14" s="1"/>
  <c r="C27" i="14" l="1"/>
  <c r="E27" i="14"/>
  <c r="P67" i="13"/>
  <c r="O67" i="13"/>
  <c r="H178" i="12"/>
  <c r="I178" i="12" s="1"/>
  <c r="BM68" i="13" l="1"/>
  <c r="BL68" i="13"/>
  <c r="BQ68" i="13"/>
  <c r="BP68" i="13"/>
  <c r="BN68" i="13"/>
  <c r="BO68" i="13"/>
  <c r="J179" i="12"/>
  <c r="BC67" i="13"/>
  <c r="AS68" i="13" s="1"/>
  <c r="AB68" i="13"/>
  <c r="BH68" i="13"/>
  <c r="BF67" i="13" l="1"/>
  <c r="Z68" i="13"/>
  <c r="BB67" i="13"/>
  <c r="AR68" i="13" s="1"/>
  <c r="BD67" i="13"/>
  <c r="AT68" i="13" s="1"/>
  <c r="AA68" i="13"/>
  <c r="BA67" i="13"/>
  <c r="BI67" i="13"/>
  <c r="BJ67" i="13"/>
  <c r="BG67" i="13" l="1"/>
  <c r="BE67" i="13"/>
  <c r="F278" i="7"/>
  <c r="AV68" i="13"/>
  <c r="AJ69" i="13" s="1"/>
  <c r="I68" i="13"/>
  <c r="K279" i="7" l="1"/>
  <c r="H279" i="7"/>
  <c r="J279" i="7"/>
  <c r="I279" i="7"/>
  <c r="G279" i="7"/>
  <c r="BI68" i="13"/>
  <c r="BC68" i="13"/>
  <c r="BF68" i="13" s="1"/>
  <c r="J68" i="13"/>
  <c r="AW68" i="13"/>
  <c r="AK69" i="13" s="1"/>
  <c r="AU68" i="13"/>
  <c r="AI69" i="13" s="1"/>
  <c r="H68" i="13"/>
  <c r="L68" i="13"/>
  <c r="C28" i="14" s="1"/>
  <c r="R68" i="13"/>
  <c r="AA69" i="13" s="1"/>
  <c r="AS69" i="13" l="1"/>
  <c r="O68" i="13"/>
  <c r="L279" i="7"/>
  <c r="G179" i="12" s="1"/>
  <c r="Q68" i="13"/>
  <c r="Z69" i="13" s="1"/>
  <c r="K68" i="13"/>
  <c r="BK68" i="13"/>
  <c r="BH69" i="13" s="1"/>
  <c r="I69" i="13"/>
  <c r="AV69" i="13"/>
  <c r="AJ70" i="13" s="1"/>
  <c r="BJ68" i="13"/>
  <c r="BD68" i="13"/>
  <c r="BG68" i="13" s="1"/>
  <c r="M68" i="13"/>
  <c r="D28" i="14" s="1"/>
  <c r="S68" i="13"/>
  <c r="AB69" i="13" s="1"/>
  <c r="BB68" i="13"/>
  <c r="BE68" i="13" s="1"/>
  <c r="BA68" i="13"/>
  <c r="B28" i="14" l="1"/>
  <c r="E28" i="14"/>
  <c r="AR69" i="13"/>
  <c r="AT69" i="13"/>
  <c r="N68" i="13"/>
  <c r="P68" i="13"/>
  <c r="R69" i="13"/>
  <c r="AA70" i="13" s="1"/>
  <c r="L69" i="13"/>
  <c r="C29" i="14" s="1"/>
  <c r="AW69" i="13"/>
  <c r="AK70" i="13" s="1"/>
  <c r="J69" i="13"/>
  <c r="BI69" i="13"/>
  <c r="BC69" i="13"/>
  <c r="BF69" i="13" s="1"/>
  <c r="F279" i="7"/>
  <c r="H179" i="12"/>
  <c r="I179" i="12" s="1"/>
  <c r="O69" i="13" l="1"/>
  <c r="BM69" i="13"/>
  <c r="AS70" i="13" s="1"/>
  <c r="BL69" i="13"/>
  <c r="BP69" i="13"/>
  <c r="BQ69" i="13"/>
  <c r="BO69" i="13"/>
  <c r="BN69" i="13"/>
  <c r="J180" i="12"/>
  <c r="M69" i="13"/>
  <c r="D29" i="14" s="1"/>
  <c r="S69" i="13"/>
  <c r="AB70" i="13" s="1"/>
  <c r="BD69" i="13"/>
  <c r="BG69" i="13" s="1"/>
  <c r="BJ69" i="13"/>
  <c r="AU69" i="13"/>
  <c r="AI70" i="13" s="1"/>
  <c r="H69" i="13"/>
  <c r="G280" i="7"/>
  <c r="J280" i="7"/>
  <c r="H280" i="7"/>
  <c r="K280" i="7"/>
  <c r="I280" i="7"/>
  <c r="AT70" i="13" l="1"/>
  <c r="I70" i="13"/>
  <c r="AV70" i="13"/>
  <c r="AJ71" i="13" s="1"/>
  <c r="P69" i="13"/>
  <c r="BA69" i="13"/>
  <c r="BB69" i="13"/>
  <c r="BE69" i="13" s="1"/>
  <c r="BK69" i="13"/>
  <c r="BH70" i="13" s="1"/>
  <c r="K69" i="13"/>
  <c r="Q69" i="13"/>
  <c r="Z70" i="13" s="1"/>
  <c r="L70" i="13"/>
  <c r="C30" i="14" s="1"/>
  <c r="R70" i="13"/>
  <c r="L280" i="7"/>
  <c r="G180" i="12" s="1"/>
  <c r="B29" i="14" l="1"/>
  <c r="E29" i="14"/>
  <c r="AR70" i="13"/>
  <c r="N69" i="13"/>
  <c r="O70" i="13"/>
  <c r="F280" i="7"/>
  <c r="AA71" i="13"/>
  <c r="AW70" i="13"/>
  <c r="AK71" i="13" s="1"/>
  <c r="J70" i="13"/>
  <c r="H180" i="12"/>
  <c r="I180" i="12" s="1"/>
  <c r="BO70" i="13" l="1"/>
  <c r="BN70" i="13"/>
  <c r="BM70" i="13"/>
  <c r="BL70" i="13"/>
  <c r="BQ70" i="13"/>
  <c r="BP70" i="13"/>
  <c r="I281" i="7"/>
  <c r="H281" i="7"/>
  <c r="K281" i="7"/>
  <c r="G281" i="7"/>
  <c r="J281" i="7"/>
  <c r="AU70" i="13"/>
  <c r="AI71" i="13" s="1"/>
  <c r="H70" i="13"/>
  <c r="J181" i="12"/>
  <c r="BD70" i="13"/>
  <c r="BG70" i="13" s="1"/>
  <c r="BJ70" i="13"/>
  <c r="S70" i="13"/>
  <c r="AB71" i="13" s="1"/>
  <c r="M70" i="13"/>
  <c r="D30" i="14" s="1"/>
  <c r="BI70" i="13"/>
  <c r="BC70" i="13"/>
  <c r="AS71" i="13" l="1"/>
  <c r="AT71" i="13"/>
  <c r="P70" i="13"/>
  <c r="L281" i="7"/>
  <c r="G181" i="12" s="1"/>
  <c r="Q70" i="13"/>
  <c r="Z71" i="13" s="1"/>
  <c r="BK70" i="13"/>
  <c r="BH71" i="13" s="1"/>
  <c r="K70" i="13"/>
  <c r="BF70" i="13"/>
  <c r="BB70" i="13"/>
  <c r="BE70" i="13" s="1"/>
  <c r="BA70" i="13"/>
  <c r="B30" i="14" l="1"/>
  <c r="E30" i="14"/>
  <c r="AR71" i="13"/>
  <c r="N70" i="13"/>
  <c r="F281" i="7"/>
  <c r="H181" i="12"/>
  <c r="I181" i="12" s="1"/>
  <c r="J71" i="13"/>
  <c r="AW71" i="13"/>
  <c r="AK72" i="13" s="1"/>
  <c r="AV71" i="13"/>
  <c r="AJ72" i="13" s="1"/>
  <c r="I71" i="13"/>
  <c r="BQ71" i="13" l="1"/>
  <c r="BP71" i="13"/>
  <c r="BO71" i="13"/>
  <c r="BN71" i="13"/>
  <c r="BL71" i="13"/>
  <c r="BM71" i="13"/>
  <c r="BA71" i="13"/>
  <c r="BB71" i="13"/>
  <c r="BE71" i="13" s="1"/>
  <c r="K282" i="7"/>
  <c r="I282" i="7"/>
  <c r="H282" i="7"/>
  <c r="J282" i="7"/>
  <c r="G282" i="7"/>
  <c r="R71" i="13"/>
  <c r="AA72" i="13" s="1"/>
  <c r="L71" i="13"/>
  <c r="C31" i="14" s="1"/>
  <c r="S71" i="13"/>
  <c r="AB72" i="13" s="1"/>
  <c r="M71" i="13"/>
  <c r="D31" i="14" s="1"/>
  <c r="J182" i="12"/>
  <c r="BD71" i="13"/>
  <c r="BG71" i="13" s="1"/>
  <c r="BJ71" i="13"/>
  <c r="AU71" i="13"/>
  <c r="AI72" i="13" s="1"/>
  <c r="H71" i="13"/>
  <c r="BC71" i="13"/>
  <c r="BF71" i="13" s="1"/>
  <c r="BI71" i="13"/>
  <c r="AS72" i="13" l="1"/>
  <c r="AT72" i="13"/>
  <c r="AR72" i="13"/>
  <c r="P71" i="13"/>
  <c r="O71" i="13"/>
  <c r="Q71" i="13"/>
  <c r="Z72" i="13" s="1"/>
  <c r="BK71" i="13"/>
  <c r="BH72" i="13" s="1"/>
  <c r="K71" i="13"/>
  <c r="L282" i="7"/>
  <c r="G182" i="12" s="1"/>
  <c r="B31" i="14" l="1"/>
  <c r="E31" i="14"/>
  <c r="N71" i="13"/>
  <c r="J72" i="13"/>
  <c r="AW72" i="13"/>
  <c r="AK73" i="13" s="1"/>
  <c r="F282" i="7"/>
  <c r="H72" i="13"/>
  <c r="AU72" i="13"/>
  <c r="AI73" i="13" s="1"/>
  <c r="H182" i="12"/>
  <c r="I182" i="12" s="1"/>
  <c r="I72" i="13"/>
  <c r="AV72" i="13"/>
  <c r="AJ73" i="13" s="1"/>
  <c r="BQ72" i="13" l="1"/>
  <c r="BP72" i="13"/>
  <c r="BN72" i="13"/>
  <c r="BM72" i="13"/>
  <c r="AS73" i="13" s="1"/>
  <c r="BL72" i="13"/>
  <c r="AR73" i="13" s="1"/>
  <c r="BO72" i="13"/>
  <c r="BJ72" i="13"/>
  <c r="BD72" i="13"/>
  <c r="BG72" i="13" s="1"/>
  <c r="BK72" i="13"/>
  <c r="BH73" i="13" s="1"/>
  <c r="K72" i="13"/>
  <c r="Q72" i="13"/>
  <c r="Z73" i="13" s="1"/>
  <c r="R72" i="13"/>
  <c r="AA73" i="13" s="1"/>
  <c r="L72" i="13"/>
  <c r="C32" i="14" s="1"/>
  <c r="BC72" i="13"/>
  <c r="BF72" i="13" s="1"/>
  <c r="BI72" i="13"/>
  <c r="BB72" i="13"/>
  <c r="BE72" i="13" s="1"/>
  <c r="BA72" i="13"/>
  <c r="I283" i="7"/>
  <c r="K283" i="7"/>
  <c r="G283" i="7"/>
  <c r="H283" i="7"/>
  <c r="J283" i="7"/>
  <c r="J183" i="12"/>
  <c r="M72" i="13"/>
  <c r="D32" i="14" s="1"/>
  <c r="S72" i="13"/>
  <c r="AB73" i="13" s="1"/>
  <c r="B32" i="14" l="1"/>
  <c r="E32" i="14"/>
  <c r="AT73" i="13"/>
  <c r="AW73" i="13"/>
  <c r="AK74" i="13" s="1"/>
  <c r="O72" i="13"/>
  <c r="N72" i="13"/>
  <c r="P72" i="13"/>
  <c r="I73" i="13"/>
  <c r="F283" i="7"/>
  <c r="G284" i="7" s="1"/>
  <c r="AU73" i="13"/>
  <c r="AI74" i="13" s="1"/>
  <c r="H73" i="13"/>
  <c r="L283" i="7"/>
  <c r="G183" i="12" s="1"/>
  <c r="J73" i="13" l="1"/>
  <c r="S73" i="13" s="1"/>
  <c r="AB74" i="13" s="1"/>
  <c r="K284" i="7"/>
  <c r="BD73" i="13"/>
  <c r="BG73" i="13" s="1"/>
  <c r="BJ73" i="13"/>
  <c r="AV73" i="13"/>
  <c r="AJ74" i="13" s="1"/>
  <c r="H183" i="12"/>
  <c r="I183" i="12" s="1"/>
  <c r="K73" i="13"/>
  <c r="Q73" i="13"/>
  <c r="Z74" i="13" s="1"/>
  <c r="BK73" i="13"/>
  <c r="BH74" i="13" s="1"/>
  <c r="H284" i="7"/>
  <c r="BB73" i="13"/>
  <c r="BE73" i="13" s="1"/>
  <c r="BA73" i="13"/>
  <c r="J284" i="7"/>
  <c r="M73" i="13"/>
  <c r="D33" i="14" s="1"/>
  <c r="I284" i="7"/>
  <c r="BC73" i="13"/>
  <c r="BF73" i="13" s="1"/>
  <c r="BI73" i="13"/>
  <c r="L73" i="13"/>
  <c r="C33" i="14" s="1"/>
  <c r="R73" i="13"/>
  <c r="AA74" i="13" s="1"/>
  <c r="B33" i="14" l="1"/>
  <c r="E33" i="14"/>
  <c r="O73" i="13"/>
  <c r="N73" i="13"/>
  <c r="P73" i="13"/>
  <c r="BM73" i="13"/>
  <c r="AS74" i="13" s="1"/>
  <c r="BL73" i="13"/>
  <c r="AR74" i="13" s="1"/>
  <c r="BP73" i="13"/>
  <c r="BQ73" i="13"/>
  <c r="BO73" i="13"/>
  <c r="BN73" i="13"/>
  <c r="AT74" i="13" s="1"/>
  <c r="J184" i="12"/>
  <c r="F284" i="7"/>
  <c r="H285" i="7" s="1"/>
  <c r="L284" i="7"/>
  <c r="G184" i="12" s="1"/>
  <c r="AW74" i="13" l="1"/>
  <c r="AK75" i="13" s="1"/>
  <c r="H74" i="13"/>
  <c r="AV74" i="13"/>
  <c r="AJ75" i="13" s="1"/>
  <c r="J74" i="13"/>
  <c r="S74" i="13" s="1"/>
  <c r="AB75" i="13" s="1"/>
  <c r="AU74" i="13"/>
  <c r="AI75" i="13" s="1"/>
  <c r="BA74" i="13"/>
  <c r="G285" i="7"/>
  <c r="K285" i="7"/>
  <c r="I285" i="7"/>
  <c r="BB74" i="13"/>
  <c r="H184" i="12"/>
  <c r="I184" i="12" s="1"/>
  <c r="J285" i="7"/>
  <c r="BD74" i="13"/>
  <c r="BG74" i="13" s="1"/>
  <c r="K74" i="13" l="1"/>
  <c r="Q74" i="13"/>
  <c r="Z75" i="13" s="1"/>
  <c r="BE74" i="13"/>
  <c r="I74" i="13"/>
  <c r="M74" i="13"/>
  <c r="D34" i="14" s="1"/>
  <c r="BJ74" i="13"/>
  <c r="J185" i="12"/>
  <c r="BO74" i="13"/>
  <c r="BN74" i="13"/>
  <c r="AT75" i="13" s="1"/>
  <c r="BM74" i="13"/>
  <c r="AS75" i="13" s="1"/>
  <c r="BL74" i="13"/>
  <c r="AR75" i="13" s="1"/>
  <c r="BP74" i="13"/>
  <c r="BQ74" i="13"/>
  <c r="BI74" i="13"/>
  <c r="BC74" i="13"/>
  <c r="L285" i="7"/>
  <c r="G185" i="12" s="1"/>
  <c r="B34" i="14" l="1"/>
  <c r="L74" i="13"/>
  <c r="C34" i="14" s="1"/>
  <c r="R74" i="13"/>
  <c r="AA75" i="13" s="1"/>
  <c r="F285" i="7" s="1"/>
  <c r="J286" i="7" s="1"/>
  <c r="N74" i="13"/>
  <c r="P74" i="13"/>
  <c r="BK74" i="13"/>
  <c r="BH75" i="13" s="1"/>
  <c r="BF74" i="13"/>
  <c r="AU75" i="13"/>
  <c r="AI76" i="13" s="1"/>
  <c r="H75" i="13"/>
  <c r="H185" i="12"/>
  <c r="I185" i="12" s="1"/>
  <c r="AW75" i="13"/>
  <c r="AK76" i="13" s="1"/>
  <c r="J75" i="13"/>
  <c r="E34" i="14" l="1"/>
  <c r="O74" i="13"/>
  <c r="BQ75" i="13"/>
  <c r="BP75" i="13"/>
  <c r="BO75" i="13"/>
  <c r="BN75" i="13"/>
  <c r="BL75" i="13"/>
  <c r="BM75" i="13"/>
  <c r="H286" i="7"/>
  <c r="G286" i="7"/>
  <c r="K286" i="7"/>
  <c r="I286" i="7"/>
  <c r="I75" i="13"/>
  <c r="BK75" i="13" s="1"/>
  <c r="BH76" i="13" s="1"/>
  <c r="BA75" i="13"/>
  <c r="AV75" i="13"/>
  <c r="AJ76" i="13" s="1"/>
  <c r="J186" i="12"/>
  <c r="K75" i="13"/>
  <c r="Q75" i="13"/>
  <c r="Z76" i="13" s="1"/>
  <c r="BJ75" i="13"/>
  <c r="BD75" i="13"/>
  <c r="BG75" i="13" s="1"/>
  <c r="BB75" i="13"/>
  <c r="BE75" i="13" s="1"/>
  <c r="S75" i="13"/>
  <c r="AB76" i="13" s="1"/>
  <c r="M75" i="13"/>
  <c r="D35" i="14" s="1"/>
  <c r="B35" i="14" l="1"/>
  <c r="AR76" i="13"/>
  <c r="AT76" i="13"/>
  <c r="N75" i="13"/>
  <c r="P75" i="13"/>
  <c r="L286" i="7"/>
  <c r="G186" i="12" s="1"/>
  <c r="H186" i="12" s="1"/>
  <c r="I186" i="12" s="1"/>
  <c r="BC75" i="13"/>
  <c r="BF75" i="13" s="1"/>
  <c r="BI75" i="13"/>
  <c r="R75" i="13"/>
  <c r="AA76" i="13" s="1"/>
  <c r="L75" i="13"/>
  <c r="C35" i="14" s="1"/>
  <c r="AW76" i="13"/>
  <c r="AK77" i="13" s="1"/>
  <c r="E35" i="14" l="1"/>
  <c r="AS76" i="13"/>
  <c r="O75" i="13"/>
  <c r="J187" i="12"/>
  <c r="BQ76" i="13"/>
  <c r="BP76" i="13"/>
  <c r="BN76" i="13"/>
  <c r="BL76" i="13"/>
  <c r="BO76" i="13"/>
  <c r="BM76" i="13"/>
  <c r="F286" i="7"/>
  <c r="H287" i="7" s="1"/>
  <c r="J76" i="13"/>
  <c r="S76" i="13" s="1"/>
  <c r="BJ76" i="13"/>
  <c r="AU76" i="13"/>
  <c r="AI77" i="13" s="1"/>
  <c r="H76" i="13"/>
  <c r="M76" i="13" l="1"/>
  <c r="D36" i="14" s="1"/>
  <c r="P76" i="13"/>
  <c r="J287" i="7"/>
  <c r="I287" i="7"/>
  <c r="K287" i="7"/>
  <c r="G287" i="7"/>
  <c r="I76" i="13"/>
  <c r="BK76" i="13" s="1"/>
  <c r="BH77" i="13" s="1"/>
  <c r="AV76" i="13"/>
  <c r="AJ77" i="13" s="1"/>
  <c r="BA76" i="13"/>
  <c r="AB77" i="13"/>
  <c r="BD76" i="13"/>
  <c r="BG76" i="13" s="1"/>
  <c r="Q76" i="13"/>
  <c r="Z77" i="13" s="1"/>
  <c r="K76" i="13"/>
  <c r="BB76" i="13"/>
  <c r="BE76" i="13" s="1"/>
  <c r="B36" i="14" l="1"/>
  <c r="AR77" i="13"/>
  <c r="AT77" i="13"/>
  <c r="AW77" i="13" s="1"/>
  <c r="AK78" i="13" s="1"/>
  <c r="N76" i="13"/>
  <c r="L287" i="7"/>
  <c r="G187" i="12" s="1"/>
  <c r="H187" i="12" s="1"/>
  <c r="I187" i="12" s="1"/>
  <c r="BI76" i="13"/>
  <c r="BC76" i="13"/>
  <c r="AS77" i="13" s="1"/>
  <c r="L76" i="13"/>
  <c r="C36" i="14" s="1"/>
  <c r="R76" i="13"/>
  <c r="AA77" i="13" s="1"/>
  <c r="E36" i="14" l="1"/>
  <c r="O76" i="13"/>
  <c r="BM77" i="13"/>
  <c r="BL77" i="13"/>
  <c r="BP77" i="13"/>
  <c r="BQ77" i="13"/>
  <c r="BO77" i="13"/>
  <c r="BN77" i="13"/>
  <c r="AT78" i="13" s="1"/>
  <c r="J77" i="13"/>
  <c r="M77" i="13" s="1"/>
  <c r="D37" i="14" s="1"/>
  <c r="BF76" i="13"/>
  <c r="F287" i="7"/>
  <c r="I288" i="7" s="1"/>
  <c r="H77" i="13"/>
  <c r="AU77" i="13"/>
  <c r="AI78" i="13" s="1"/>
  <c r="BJ77" i="13"/>
  <c r="BD77" i="13"/>
  <c r="BG77" i="13" s="1"/>
  <c r="J188" i="12"/>
  <c r="P77" i="13" l="1"/>
  <c r="S77" i="13"/>
  <c r="AB78" i="13" s="1"/>
  <c r="K288" i="7"/>
  <c r="J288" i="7"/>
  <c r="H288" i="7"/>
  <c r="G288" i="7"/>
  <c r="AV77" i="13"/>
  <c r="AJ78" i="13" s="1"/>
  <c r="I77" i="13"/>
  <c r="BK77" i="13" s="1"/>
  <c r="BH78" i="13" s="1"/>
  <c r="BA77" i="13"/>
  <c r="AW78" i="13"/>
  <c r="AK79" i="13" s="1"/>
  <c r="K77" i="13"/>
  <c r="Q77" i="13"/>
  <c r="Z78" i="13" s="1"/>
  <c r="BB77" i="13"/>
  <c r="BE77" i="13" s="1"/>
  <c r="B37" i="14" l="1"/>
  <c r="L288" i="7"/>
  <c r="G188" i="12" s="1"/>
  <c r="AR78" i="13"/>
  <c r="N77" i="13"/>
  <c r="J78" i="13"/>
  <c r="S78" i="13" s="1"/>
  <c r="L77" i="13"/>
  <c r="C37" i="14" s="1"/>
  <c r="R77" i="13"/>
  <c r="AA78" i="13" s="1"/>
  <c r="F288" i="7" s="1"/>
  <c r="BC77" i="13"/>
  <c r="AS78" i="13" s="1"/>
  <c r="BI77" i="13"/>
  <c r="H188" i="12"/>
  <c r="I188" i="12" s="1"/>
  <c r="E37" i="14" l="1"/>
  <c r="O77" i="13"/>
  <c r="M78" i="13"/>
  <c r="D38" i="14" s="1"/>
  <c r="BO78" i="13"/>
  <c r="BN78" i="13"/>
  <c r="BM78" i="13"/>
  <c r="BL78" i="13"/>
  <c r="BQ78" i="13"/>
  <c r="BP78" i="13"/>
  <c r="BF77" i="13"/>
  <c r="AB79" i="13"/>
  <c r="BD78" i="13"/>
  <c r="BJ78" i="13"/>
  <c r="AU78" i="13"/>
  <c r="AI79" i="13" s="1"/>
  <c r="H78" i="13"/>
  <c r="I289" i="7"/>
  <c r="H289" i="7"/>
  <c r="G289" i="7"/>
  <c r="K289" i="7"/>
  <c r="J289" i="7"/>
  <c r="J189" i="12"/>
  <c r="AT79" i="13" l="1"/>
  <c r="P78" i="13"/>
  <c r="AV78" i="13"/>
  <c r="AJ79" i="13" s="1"/>
  <c r="I78" i="13"/>
  <c r="BK78" i="13" s="1"/>
  <c r="BH79" i="13" s="1"/>
  <c r="K78" i="13"/>
  <c r="Q78" i="13"/>
  <c r="Z79" i="13" s="1"/>
  <c r="BB78" i="13"/>
  <c r="BE78" i="13" s="1"/>
  <c r="BA78" i="13"/>
  <c r="L289" i="7"/>
  <c r="G189" i="12" s="1"/>
  <c r="BG78" i="13"/>
  <c r="B38" i="14" l="1"/>
  <c r="AR79" i="13"/>
  <c r="N78" i="13"/>
  <c r="R78" i="13"/>
  <c r="AA79" i="13" s="1"/>
  <c r="F289" i="7" s="1"/>
  <c r="L78" i="13"/>
  <c r="C38" i="14" s="1"/>
  <c r="BI78" i="13"/>
  <c r="BC78" i="13"/>
  <c r="AS79" i="13" s="1"/>
  <c r="H189" i="12"/>
  <c r="I189" i="12" s="1"/>
  <c r="AW79" i="13"/>
  <c r="AK80" i="13" s="1"/>
  <c r="J79" i="13"/>
  <c r="E38" i="14" l="1"/>
  <c r="O78" i="13"/>
  <c r="BQ79" i="13"/>
  <c r="BP79" i="13"/>
  <c r="BO79" i="13"/>
  <c r="BN79" i="13"/>
  <c r="AT80" i="13" s="1"/>
  <c r="BL79" i="13"/>
  <c r="BM79" i="13"/>
  <c r="BF78" i="13"/>
  <c r="AU79" i="13"/>
  <c r="AI80" i="13" s="1"/>
  <c r="H79" i="13"/>
  <c r="M79" i="13"/>
  <c r="D39" i="14" s="1"/>
  <c r="S79" i="13"/>
  <c r="AB80" i="13" s="1"/>
  <c r="BD79" i="13"/>
  <c r="BG79" i="13" s="1"/>
  <c r="BJ79" i="13"/>
  <c r="J190" i="12"/>
  <c r="J290" i="7"/>
  <c r="I290" i="7"/>
  <c r="H290" i="7"/>
  <c r="K290" i="7"/>
  <c r="G290" i="7"/>
  <c r="P79" i="13" l="1"/>
  <c r="AV79" i="13"/>
  <c r="AJ80" i="13" s="1"/>
  <c r="I79" i="13"/>
  <c r="BK79" i="13" s="1"/>
  <c r="BH80" i="13" s="1"/>
  <c r="BA79" i="13"/>
  <c r="BB79" i="13"/>
  <c r="BE79" i="13" s="1"/>
  <c r="K79" i="13"/>
  <c r="Q79" i="13"/>
  <c r="Z80" i="13" s="1"/>
  <c r="L290" i="7"/>
  <c r="G190" i="12" s="1"/>
  <c r="B39" i="14" l="1"/>
  <c r="AR80" i="13"/>
  <c r="N79" i="13"/>
  <c r="BI79" i="13"/>
  <c r="BC79" i="13"/>
  <c r="AS80" i="13" s="1"/>
  <c r="AU80" i="13"/>
  <c r="AI81" i="13" s="1"/>
  <c r="R79" i="13"/>
  <c r="AA80" i="13" s="1"/>
  <c r="L79" i="13"/>
  <c r="C39" i="14" s="1"/>
  <c r="AW80" i="13"/>
  <c r="AK81" i="13" s="1"/>
  <c r="J80" i="13"/>
  <c r="H190" i="12"/>
  <c r="I190" i="12" s="1"/>
  <c r="E39" i="14" l="1"/>
  <c r="O79" i="13"/>
  <c r="BQ80" i="13"/>
  <c r="BP80" i="13"/>
  <c r="BN80" i="13"/>
  <c r="AT81" i="13" s="1"/>
  <c r="BO80" i="13"/>
  <c r="BM80" i="13"/>
  <c r="BL80" i="13"/>
  <c r="AR81" i="13" s="1"/>
  <c r="BF79" i="13"/>
  <c r="F290" i="7"/>
  <c r="K291" i="7" s="1"/>
  <c r="H80" i="13"/>
  <c r="Q80" i="13" s="1"/>
  <c r="Z81" i="13" s="1"/>
  <c r="S80" i="13"/>
  <c r="AB81" i="13" s="1"/>
  <c r="M80" i="13"/>
  <c r="D40" i="14" s="1"/>
  <c r="BB80" i="13"/>
  <c r="BE80" i="13" s="1"/>
  <c r="BJ80" i="13"/>
  <c r="BD80" i="13"/>
  <c r="BG80" i="13" s="1"/>
  <c r="J191" i="12"/>
  <c r="P80" i="13" l="1"/>
  <c r="J291" i="7"/>
  <c r="H291" i="7"/>
  <c r="K80" i="13"/>
  <c r="I291" i="7"/>
  <c r="G291" i="7"/>
  <c r="I80" i="13"/>
  <c r="AV80" i="13"/>
  <c r="AJ81" i="13" s="1"/>
  <c r="B40" i="14" l="1"/>
  <c r="N80" i="13"/>
  <c r="L291" i="7"/>
  <c r="G191" i="12" s="1"/>
  <c r="H191" i="12" s="1"/>
  <c r="I191" i="12" s="1"/>
  <c r="BI80" i="13"/>
  <c r="BA80" i="13"/>
  <c r="BC80" i="13"/>
  <c r="BF80" i="13" s="1"/>
  <c r="L80" i="13"/>
  <c r="C40" i="14" s="1"/>
  <c r="R80" i="13"/>
  <c r="AA81" i="13" s="1"/>
  <c r="BK80" i="13"/>
  <c r="BH81" i="13" s="1"/>
  <c r="J81" i="13"/>
  <c r="AW81" i="13"/>
  <c r="AK82" i="13" s="1"/>
  <c r="H81" i="13"/>
  <c r="AU81" i="13"/>
  <c r="AI82" i="13" s="1"/>
  <c r="E40" i="14" l="1"/>
  <c r="AS81" i="13"/>
  <c r="AV81" i="13" s="1"/>
  <c r="AJ82" i="13" s="1"/>
  <c r="O80" i="13"/>
  <c r="BM81" i="13"/>
  <c r="BL81" i="13"/>
  <c r="BP81" i="13"/>
  <c r="BO81" i="13"/>
  <c r="BN81" i="13"/>
  <c r="AT82" i="13" s="1"/>
  <c r="BQ81" i="13"/>
  <c r="BC81" i="13"/>
  <c r="BF81" i="13" s="1"/>
  <c r="BB81" i="13"/>
  <c r="BE81" i="13" s="1"/>
  <c r="F291" i="7"/>
  <c r="BJ81" i="13"/>
  <c r="BD81" i="13"/>
  <c r="BG81" i="13" s="1"/>
  <c r="K81" i="13"/>
  <c r="Q81" i="13"/>
  <c r="S81" i="13"/>
  <c r="AB82" i="13" s="1"/>
  <c r="M81" i="13"/>
  <c r="D41" i="14" s="1"/>
  <c r="J192" i="12"/>
  <c r="BI81" i="13" l="1"/>
  <c r="B41" i="14"/>
  <c r="I81" i="13"/>
  <c r="BK81" i="13" s="1"/>
  <c r="BH82" i="13" s="1"/>
  <c r="AR82" i="13"/>
  <c r="AS82" i="13"/>
  <c r="P81" i="13"/>
  <c r="AV82" i="13"/>
  <c r="AJ83" i="13" s="1"/>
  <c r="N81" i="13"/>
  <c r="BA81" i="13"/>
  <c r="Z82" i="13"/>
  <c r="R81" i="13"/>
  <c r="AA82" i="13" s="1"/>
  <c r="J292" i="7"/>
  <c r="G292" i="7"/>
  <c r="I292" i="7"/>
  <c r="H292" i="7"/>
  <c r="K292" i="7"/>
  <c r="L81" i="13" l="1"/>
  <c r="E41" i="14" s="1"/>
  <c r="C41" i="14"/>
  <c r="O81" i="13"/>
  <c r="I82" i="13"/>
  <c r="R82" i="13" s="1"/>
  <c r="AA83" i="13" s="1"/>
  <c r="J82" i="13"/>
  <c r="S82" i="13" s="1"/>
  <c r="AB83" i="13" s="1"/>
  <c r="AW82" i="13"/>
  <c r="AK83" i="13" s="1"/>
  <c r="F292" i="7"/>
  <c r="J293" i="7" s="1"/>
  <c r="L292" i="7"/>
  <c r="G192" i="12" s="1"/>
  <c r="H82" i="13"/>
  <c r="AU82" i="13"/>
  <c r="AI83" i="13" s="1"/>
  <c r="BD82" i="13"/>
  <c r="BG82" i="13" s="1"/>
  <c r="BJ82" i="13"/>
  <c r="L82" i="13" l="1"/>
  <c r="C42" i="14" s="1"/>
  <c r="M82" i="13"/>
  <c r="D42" i="14" s="1"/>
  <c r="G293" i="7"/>
  <c r="K293" i="7"/>
  <c r="H293" i="7"/>
  <c r="I293" i="7"/>
  <c r="BI82" i="13"/>
  <c r="BC82" i="13"/>
  <c r="H192" i="12"/>
  <c r="I192" i="12" s="1"/>
  <c r="BB82" i="13"/>
  <c r="BE82" i="13" s="1"/>
  <c r="BA82" i="13"/>
  <c r="K82" i="13"/>
  <c r="BK82" i="13"/>
  <c r="BH83" i="13" s="1"/>
  <c r="Q82" i="13"/>
  <c r="Z83" i="13" s="1"/>
  <c r="B42" i="14" l="1"/>
  <c r="E42" i="14"/>
  <c r="O82" i="13"/>
  <c r="N82" i="13"/>
  <c r="P82" i="13"/>
  <c r="BO82" i="13"/>
  <c r="BN82" i="13"/>
  <c r="BM82" i="13"/>
  <c r="AS83" i="13" s="1"/>
  <c r="BL82" i="13"/>
  <c r="AR83" i="13" s="1"/>
  <c r="BQ82" i="13"/>
  <c r="BP82" i="13"/>
  <c r="L293" i="7"/>
  <c r="G193" i="12" s="1"/>
  <c r="H193" i="12" s="1"/>
  <c r="I193" i="12" s="1"/>
  <c r="BF82" i="13"/>
  <c r="J193" i="12"/>
  <c r="F293" i="7"/>
  <c r="AT83" i="13" l="1"/>
  <c r="J83" i="13" s="1"/>
  <c r="I83" i="13"/>
  <c r="AW83" i="13"/>
  <c r="AK84" i="13" s="1"/>
  <c r="AV83" i="13"/>
  <c r="AJ84" i="13" s="1"/>
  <c r="BQ83" i="13"/>
  <c r="BP83" i="13"/>
  <c r="BO83" i="13"/>
  <c r="BN83" i="13"/>
  <c r="BL83" i="13"/>
  <c r="BM83" i="13"/>
  <c r="BA83" i="13"/>
  <c r="BB83" i="13"/>
  <c r="BE83" i="13" s="1"/>
  <c r="J294" i="7"/>
  <c r="K294" i="7"/>
  <c r="I294" i="7"/>
  <c r="G294" i="7"/>
  <c r="H294" i="7"/>
  <c r="J194" i="12"/>
  <c r="AU83" i="13"/>
  <c r="AI84" i="13" s="1"/>
  <c r="H83" i="13"/>
  <c r="BJ83" i="13"/>
  <c r="BD83" i="13"/>
  <c r="BG83" i="13" s="1"/>
  <c r="BC83" i="13"/>
  <c r="BF83" i="13" s="1"/>
  <c r="BI83" i="13"/>
  <c r="AR84" i="13" l="1"/>
  <c r="AS84" i="13"/>
  <c r="AT84" i="13"/>
  <c r="M83" i="13"/>
  <c r="D43" i="14" s="1"/>
  <c r="S83" i="13"/>
  <c r="AB84" i="13" s="1"/>
  <c r="L83" i="13"/>
  <c r="C43" i="14" s="1"/>
  <c r="R83" i="13"/>
  <c r="AA84" i="13" s="1"/>
  <c r="P83" i="13"/>
  <c r="Q83" i="13"/>
  <c r="Z84" i="13" s="1"/>
  <c r="K83" i="13"/>
  <c r="BK83" i="13"/>
  <c r="L294" i="7"/>
  <c r="G194" i="12" s="1"/>
  <c r="B43" i="14" l="1"/>
  <c r="E43" i="14"/>
  <c r="N83" i="13"/>
  <c r="O83" i="13"/>
  <c r="H194" i="12"/>
  <c r="I194" i="12" s="1"/>
  <c r="H84" i="13"/>
  <c r="AU84" i="13"/>
  <c r="AI85" i="13" s="1"/>
  <c r="F294" i="7"/>
  <c r="J84" i="13"/>
  <c r="AW84" i="13"/>
  <c r="AK85" i="13" s="1"/>
  <c r="AV84" i="13"/>
  <c r="AJ85" i="13" s="1"/>
  <c r="I84" i="13"/>
  <c r="BQ84" i="13" l="1"/>
  <c r="BP84" i="13"/>
  <c r="BN84" i="13"/>
  <c r="BO84" i="13"/>
  <c r="BM84" i="13"/>
  <c r="BL84" i="13"/>
  <c r="L84" i="13"/>
  <c r="C44" i="14" s="1"/>
  <c r="R84" i="13"/>
  <c r="Q84" i="13"/>
  <c r="BK84" i="13"/>
  <c r="K84" i="13"/>
  <c r="S84" i="13"/>
  <c r="M84" i="13"/>
  <c r="D44" i="14" s="1"/>
  <c r="K295" i="7"/>
  <c r="J295" i="7"/>
  <c r="I295" i="7"/>
  <c r="G295" i="7"/>
  <c r="H295" i="7"/>
  <c r="J195" i="12"/>
  <c r="B44" i="14" l="1"/>
  <c r="E44" i="14"/>
  <c r="N84" i="13"/>
  <c r="O84" i="13"/>
  <c r="P84" i="13"/>
  <c r="L295" i="7"/>
  <c r="G195" i="12" s="1"/>
  <c r="H195" i="12" l="1"/>
  <c r="I195" i="12" s="1"/>
  <c r="BM85" i="13" l="1"/>
  <c r="BL85" i="13"/>
  <c r="BP85" i="13"/>
  <c r="BN85" i="13"/>
  <c r="BQ85" i="13"/>
  <c r="BO85" i="13"/>
  <c r="J196" i="12"/>
  <c r="BH84" i="13"/>
  <c r="BI84" i="13" s="1"/>
  <c r="BJ84" i="13" l="1"/>
  <c r="BC84" i="13"/>
  <c r="AS85" i="13" s="1"/>
  <c r="AA85" i="13"/>
  <c r="BD84" i="13" l="1"/>
  <c r="AT85" i="13" s="1"/>
  <c r="AB85" i="13"/>
  <c r="BG84" i="13"/>
  <c r="BH85" i="13"/>
  <c r="Z85" i="13"/>
  <c r="BB84" i="13"/>
  <c r="AR85" i="13" s="1"/>
  <c r="BA84" i="13"/>
  <c r="BF84" i="13"/>
  <c r="AW85" i="13" l="1"/>
  <c r="AK86" i="13" s="1"/>
  <c r="J85" i="13"/>
  <c r="BE84" i="13"/>
  <c r="F295" i="7"/>
  <c r="AV85" i="13"/>
  <c r="AJ86" i="13" s="1"/>
  <c r="I85" i="13"/>
  <c r="S85" i="13" l="1"/>
  <c r="M85" i="13"/>
  <c r="D45" i="14" s="1"/>
  <c r="BD85" i="13"/>
  <c r="AT86" i="13" s="1"/>
  <c r="BJ85" i="13"/>
  <c r="K296" i="7"/>
  <c r="G296" i="7"/>
  <c r="H296" i="7"/>
  <c r="I296" i="7"/>
  <c r="J296" i="7"/>
  <c r="R85" i="13"/>
  <c r="AA86" i="13" s="1"/>
  <c r="L85" i="13"/>
  <c r="C45" i="14" s="1"/>
  <c r="AU85" i="13"/>
  <c r="AI86" i="13" s="1"/>
  <c r="H85" i="13"/>
  <c r="AB86" i="13"/>
  <c r="BC85" i="13"/>
  <c r="BF85" i="13" s="1"/>
  <c r="BI85" i="13"/>
  <c r="AS86" i="13" l="1"/>
  <c r="I86" i="13" s="1"/>
  <c r="O85" i="13"/>
  <c r="P85" i="13"/>
  <c r="L296" i="7"/>
  <c r="G196" i="12" s="1"/>
  <c r="BB85" i="13"/>
  <c r="BE85" i="13" s="1"/>
  <c r="BA85" i="13"/>
  <c r="AV86" i="13"/>
  <c r="AJ87" i="13" s="1"/>
  <c r="BK85" i="13"/>
  <c r="BH86" i="13" s="1"/>
  <c r="Q85" i="13"/>
  <c r="Z86" i="13" s="1"/>
  <c r="K85" i="13"/>
  <c r="BG85" i="13"/>
  <c r="B45" i="14" l="1"/>
  <c r="E45" i="14"/>
  <c r="AR86" i="13"/>
  <c r="N85" i="13"/>
  <c r="F296" i="7"/>
  <c r="R86" i="13"/>
  <c r="AA87" i="13" s="1"/>
  <c r="L86" i="13"/>
  <c r="C46" i="14" s="1"/>
  <c r="AW86" i="13"/>
  <c r="AK87" i="13" s="1"/>
  <c r="J86" i="13"/>
  <c r="H196" i="12"/>
  <c r="I196" i="12" s="1"/>
  <c r="O86" i="13" l="1"/>
  <c r="BO86" i="13"/>
  <c r="BN86" i="13"/>
  <c r="BM86" i="13"/>
  <c r="BL86" i="13"/>
  <c r="BP86" i="13"/>
  <c r="BQ86" i="13"/>
  <c r="BB86" i="13"/>
  <c r="BE86" i="13" s="1"/>
  <c r="BA86" i="13"/>
  <c r="H297" i="7"/>
  <c r="J297" i="7"/>
  <c r="K297" i="7"/>
  <c r="G297" i="7"/>
  <c r="I297" i="7"/>
  <c r="S86" i="13"/>
  <c r="AB87" i="13" s="1"/>
  <c r="M86" i="13"/>
  <c r="D46" i="14" s="1"/>
  <c r="J197" i="12"/>
  <c r="BD86" i="13"/>
  <c r="BG86" i="13" s="1"/>
  <c r="BJ86" i="13"/>
  <c r="H86" i="13"/>
  <c r="AU86" i="13"/>
  <c r="AI87" i="13" s="1"/>
  <c r="AR87" i="13" s="1"/>
  <c r="BC86" i="13"/>
  <c r="BI86" i="13"/>
  <c r="AS87" i="13" l="1"/>
  <c r="AT87" i="13"/>
  <c r="J87" i="13" s="1"/>
  <c r="P86" i="13"/>
  <c r="BF86" i="13"/>
  <c r="BK86" i="13"/>
  <c r="BH87" i="13" s="1"/>
  <c r="Q86" i="13"/>
  <c r="Z87" i="13" s="1"/>
  <c r="K86" i="13"/>
  <c r="L297" i="7"/>
  <c r="G197" i="12" s="1"/>
  <c r="B46" i="14" l="1"/>
  <c r="E46" i="14"/>
  <c r="AW87" i="13"/>
  <c r="AK88" i="13" s="1"/>
  <c r="N86" i="13"/>
  <c r="H197" i="12"/>
  <c r="I197" i="12" s="1"/>
  <c r="F297" i="7"/>
  <c r="I87" i="13"/>
  <c r="AV87" i="13"/>
  <c r="AJ88" i="13" s="1"/>
  <c r="H87" i="13"/>
  <c r="AU87" i="13"/>
  <c r="AI88" i="13" s="1"/>
  <c r="S87" i="13"/>
  <c r="M87" i="13"/>
  <c r="D47" i="14" s="1"/>
  <c r="P87" i="13" l="1"/>
  <c r="BQ87" i="13"/>
  <c r="BP87" i="13"/>
  <c r="BO87" i="13"/>
  <c r="BN87" i="13"/>
  <c r="BL87" i="13"/>
  <c r="BM87" i="13"/>
  <c r="AS88" i="13" s="1"/>
  <c r="BB87" i="13"/>
  <c r="BE87" i="13" s="1"/>
  <c r="BA87" i="13"/>
  <c r="H298" i="7"/>
  <c r="J298" i="7"/>
  <c r="I298" i="7"/>
  <c r="K298" i="7"/>
  <c r="G298" i="7"/>
  <c r="BC87" i="13"/>
  <c r="BF87" i="13" s="1"/>
  <c r="BI87" i="13"/>
  <c r="R87" i="13"/>
  <c r="AA88" i="13" s="1"/>
  <c r="L87" i="13"/>
  <c r="C47" i="14" s="1"/>
  <c r="AB88" i="13"/>
  <c r="BK87" i="13"/>
  <c r="BH88" i="13" s="1"/>
  <c r="Q87" i="13"/>
  <c r="Z88" i="13" s="1"/>
  <c r="K87" i="13"/>
  <c r="BD87" i="13"/>
  <c r="BJ87" i="13"/>
  <c r="J198" i="12"/>
  <c r="B47" i="14" l="1"/>
  <c r="E47" i="14"/>
  <c r="AT88" i="13"/>
  <c r="AR88" i="13"/>
  <c r="O87" i="13"/>
  <c r="N87" i="13"/>
  <c r="F298" i="7"/>
  <c r="BG87" i="13"/>
  <c r="H88" i="13"/>
  <c r="AU88" i="13"/>
  <c r="AI89" i="13" s="1"/>
  <c r="L298" i="7"/>
  <c r="G198" i="12" s="1"/>
  <c r="I88" i="13"/>
  <c r="AV88" i="13"/>
  <c r="AJ89" i="13" s="1"/>
  <c r="H198" i="12" l="1"/>
  <c r="I198" i="12" s="1"/>
  <c r="J88" i="13"/>
  <c r="BK88" i="13" s="1"/>
  <c r="BH89" i="13" s="1"/>
  <c r="AW88" i="13"/>
  <c r="AK89" i="13" s="1"/>
  <c r="I299" i="7"/>
  <c r="BC88" i="13"/>
  <c r="BF88" i="13" s="1"/>
  <c r="BI88" i="13"/>
  <c r="H299" i="7"/>
  <c r="Q88" i="13"/>
  <c r="Z89" i="13" s="1"/>
  <c r="K88" i="13"/>
  <c r="R88" i="13"/>
  <c r="AA89" i="13" s="1"/>
  <c r="L88" i="13"/>
  <c r="C48" i="14" s="1"/>
  <c r="J299" i="7"/>
  <c r="G299" i="7"/>
  <c r="K299" i="7"/>
  <c r="BB88" i="13"/>
  <c r="BE88" i="13" s="1"/>
  <c r="B48" i="14" l="1"/>
  <c r="O88" i="13"/>
  <c r="N88" i="13"/>
  <c r="BQ88" i="13"/>
  <c r="BP88" i="13"/>
  <c r="BN88" i="13"/>
  <c r="BO88" i="13"/>
  <c r="BM88" i="13"/>
  <c r="AS89" i="13" s="1"/>
  <c r="BL88" i="13"/>
  <c r="AR89" i="13" s="1"/>
  <c r="BD88" i="13"/>
  <c r="BG88" i="13" s="1"/>
  <c r="BJ88" i="13"/>
  <c r="L299" i="7"/>
  <c r="G199" i="12" s="1"/>
  <c r="S88" i="13"/>
  <c r="AB89" i="13" s="1"/>
  <c r="M88" i="13"/>
  <c r="E48" i="14" s="1"/>
  <c r="BA88" i="13"/>
  <c r="J199" i="12"/>
  <c r="AT89" i="13" l="1"/>
  <c r="D48" i="14"/>
  <c r="I89" i="13"/>
  <c r="AU89" i="13"/>
  <c r="AI90" i="13" s="1"/>
  <c r="P88" i="13"/>
  <c r="AV89" i="13"/>
  <c r="AJ90" i="13" s="1"/>
  <c r="H89" i="13"/>
  <c r="Q89" i="13" s="1"/>
  <c r="Z90" i="13" s="1"/>
  <c r="F299" i="7"/>
  <c r="J300" i="7" s="1"/>
  <c r="H199" i="12"/>
  <c r="I199" i="12" s="1"/>
  <c r="BB89" i="13"/>
  <c r="BC89" i="13"/>
  <c r="BF89" i="13" s="1"/>
  <c r="BI89" i="13"/>
  <c r="BE89" i="13" l="1"/>
  <c r="I300" i="7"/>
  <c r="G300" i="7"/>
  <c r="H300" i="7"/>
  <c r="L89" i="13"/>
  <c r="C49" i="14" s="1"/>
  <c r="R89" i="13"/>
  <c r="AA90" i="13" s="1"/>
  <c r="K89" i="13"/>
  <c r="J200" i="12"/>
  <c r="BM89" i="13"/>
  <c r="AS90" i="13" s="1"/>
  <c r="BL89" i="13"/>
  <c r="AR90" i="13" s="1"/>
  <c r="BP89" i="13"/>
  <c r="BQ89" i="13"/>
  <c r="BO89" i="13"/>
  <c r="BN89" i="13"/>
  <c r="K300" i="7"/>
  <c r="BD89" i="13"/>
  <c r="BG89" i="13" s="1"/>
  <c r="BJ89" i="13"/>
  <c r="BA89" i="13"/>
  <c r="AW89" i="13"/>
  <c r="AK90" i="13" s="1"/>
  <c r="J89" i="13"/>
  <c r="B49" i="14" l="1"/>
  <c r="AT90" i="13"/>
  <c r="L300" i="7"/>
  <c r="G200" i="12" s="1"/>
  <c r="O89" i="13"/>
  <c r="N89" i="13"/>
  <c r="H90" i="13"/>
  <c r="AV90" i="13"/>
  <c r="AJ91" i="13" s="1"/>
  <c r="I90" i="13"/>
  <c r="L90" i="13" s="1"/>
  <c r="C50" i="14" s="1"/>
  <c r="H200" i="12"/>
  <c r="I200" i="12" s="1"/>
  <c r="S89" i="13"/>
  <c r="AB90" i="13" s="1"/>
  <c r="M89" i="13"/>
  <c r="D49" i="14" s="1"/>
  <c r="BK89" i="13"/>
  <c r="BH90" i="13" s="1"/>
  <c r="E49" i="14" l="1"/>
  <c r="R90" i="13"/>
  <c r="AU90" i="13"/>
  <c r="AI91" i="13" s="1"/>
  <c r="Q90" i="13"/>
  <c r="K90" i="13"/>
  <c r="P89" i="13"/>
  <c r="O90" i="13"/>
  <c r="BO90" i="13"/>
  <c r="BN90" i="13"/>
  <c r="BM90" i="13"/>
  <c r="BL90" i="13"/>
  <c r="BQ90" i="13"/>
  <c r="BP90" i="13"/>
  <c r="F300" i="7"/>
  <c r="AA91" i="13"/>
  <c r="J201" i="12"/>
  <c r="AW90" i="13"/>
  <c r="AK91" i="13" s="1"/>
  <c r="J90" i="13"/>
  <c r="N90" i="13" l="1"/>
  <c r="B50" i="14"/>
  <c r="AT91" i="13"/>
  <c r="S90" i="13"/>
  <c r="AB91" i="13" s="1"/>
  <c r="M90" i="13"/>
  <c r="D50" i="14" s="1"/>
  <c r="BK90" i="13"/>
  <c r="BH91" i="13" s="1"/>
  <c r="BB90" i="13"/>
  <c r="AR91" i="13" s="1"/>
  <c r="BA90" i="13"/>
  <c r="J301" i="7"/>
  <c r="I301" i="7"/>
  <c r="H301" i="7"/>
  <c r="K301" i="7"/>
  <c r="G301" i="7"/>
  <c r="BD90" i="13"/>
  <c r="BG90" i="13" s="1"/>
  <c r="BJ90" i="13"/>
  <c r="BC90" i="13"/>
  <c r="AS91" i="13" s="1"/>
  <c r="BI90" i="13"/>
  <c r="Z91" i="13"/>
  <c r="E50" i="14" l="1"/>
  <c r="P90" i="13"/>
  <c r="F301" i="7"/>
  <c r="K302" i="7" s="1"/>
  <c r="L301" i="7"/>
  <c r="G201" i="12" s="1"/>
  <c r="BE90" i="13"/>
  <c r="BF90" i="13"/>
  <c r="H302" i="7" l="1"/>
  <c r="I302" i="7"/>
  <c r="J302" i="7"/>
  <c r="G302" i="7"/>
  <c r="L302" i="7" s="1"/>
  <c r="G202" i="12" s="1"/>
  <c r="BB91" i="13"/>
  <c r="BE91" i="13" s="1"/>
  <c r="I91" i="13"/>
  <c r="AV91" i="13"/>
  <c r="AJ92" i="13" s="1"/>
  <c r="BD91" i="13"/>
  <c r="BG91" i="13" s="1"/>
  <c r="BJ91" i="13"/>
  <c r="H201" i="12"/>
  <c r="I201" i="12" s="1"/>
  <c r="H91" i="13"/>
  <c r="AU91" i="13"/>
  <c r="AI92" i="13" s="1"/>
  <c r="J91" i="13"/>
  <c r="AW91" i="13"/>
  <c r="AK92" i="13" s="1"/>
  <c r="BA91" i="13"/>
  <c r="BQ91" i="13" l="1"/>
  <c r="BP91" i="13"/>
  <c r="BO91" i="13"/>
  <c r="BN91" i="13"/>
  <c r="AT92" i="13" s="1"/>
  <c r="BL91" i="13"/>
  <c r="AR92" i="13" s="1"/>
  <c r="BM91" i="13"/>
  <c r="H202" i="12"/>
  <c r="I202" i="12" s="1"/>
  <c r="J202" i="12"/>
  <c r="S91" i="13"/>
  <c r="AB92" i="13" s="1"/>
  <c r="M91" i="13"/>
  <c r="D51" i="14" s="1"/>
  <c r="BC91" i="13"/>
  <c r="BF91" i="13" s="1"/>
  <c r="BI91" i="13"/>
  <c r="R91" i="13"/>
  <c r="AA92" i="13" s="1"/>
  <c r="L91" i="13"/>
  <c r="C51" i="14" s="1"/>
  <c r="BK91" i="13"/>
  <c r="BH92" i="13" s="1"/>
  <c r="Q91" i="13"/>
  <c r="Z92" i="13" s="1"/>
  <c r="K91" i="13"/>
  <c r="B51" i="14" l="1"/>
  <c r="E51" i="14"/>
  <c r="AS92" i="13"/>
  <c r="P91" i="13"/>
  <c r="O91" i="13"/>
  <c r="N91" i="13"/>
  <c r="BQ92" i="13"/>
  <c r="BP92" i="13"/>
  <c r="BN92" i="13"/>
  <c r="BM92" i="13"/>
  <c r="BL92" i="13"/>
  <c r="BO92" i="13"/>
  <c r="J203" i="12"/>
  <c r="F302" i="7"/>
  <c r="J92" i="13"/>
  <c r="AW92" i="13"/>
  <c r="AK93" i="13" s="1"/>
  <c r="H92" i="13"/>
  <c r="AU92" i="13"/>
  <c r="AI93" i="13" s="1"/>
  <c r="I92" i="13" l="1"/>
  <c r="BK92" i="13" s="1"/>
  <c r="BH93" i="13" s="1"/>
  <c r="AV92" i="13"/>
  <c r="AJ93" i="13" s="1"/>
  <c r="S92" i="13"/>
  <c r="AB93" i="13" s="1"/>
  <c r="M92" i="13"/>
  <c r="D52" i="14" s="1"/>
  <c r="BB92" i="13"/>
  <c r="BE92" i="13" s="1"/>
  <c r="I303" i="7"/>
  <c r="J303" i="7"/>
  <c r="H303" i="7"/>
  <c r="G303" i="7"/>
  <c r="K303" i="7"/>
  <c r="Q92" i="13"/>
  <c r="Z93" i="13" s="1"/>
  <c r="K92" i="13"/>
  <c r="BD92" i="13"/>
  <c r="BG92" i="13" s="1"/>
  <c r="BJ92" i="13"/>
  <c r="BA92" i="13"/>
  <c r="B52" i="14" l="1"/>
  <c r="AT93" i="13"/>
  <c r="AR93" i="13"/>
  <c r="AU93" i="13" s="1"/>
  <c r="AI94" i="13" s="1"/>
  <c r="N92" i="13"/>
  <c r="P92" i="13"/>
  <c r="BC92" i="13"/>
  <c r="BF92" i="13" s="1"/>
  <c r="BI92" i="13"/>
  <c r="L303" i="7"/>
  <c r="G203" i="12" s="1"/>
  <c r="R92" i="13"/>
  <c r="AA93" i="13" s="1"/>
  <c r="L92" i="13"/>
  <c r="E52" i="14" s="1"/>
  <c r="C52" i="14" l="1"/>
  <c r="AS93" i="13"/>
  <c r="H93" i="13"/>
  <c r="K93" i="13" s="1"/>
  <c r="O92" i="13"/>
  <c r="AW93" i="13"/>
  <c r="AK94" i="13" s="1"/>
  <c r="J93" i="13"/>
  <c r="H203" i="12"/>
  <c r="I203" i="12" s="1"/>
  <c r="Q93" i="13"/>
  <c r="Z94" i="13" s="1"/>
  <c r="F303" i="7"/>
  <c r="BB93" i="13"/>
  <c r="BE93" i="13" s="1"/>
  <c r="B53" i="14" l="1"/>
  <c r="N93" i="13"/>
  <c r="BM93" i="13"/>
  <c r="BL93" i="13"/>
  <c r="AR94" i="13" s="1"/>
  <c r="BP93" i="13"/>
  <c r="BO93" i="13"/>
  <c r="BN93" i="13"/>
  <c r="BQ93" i="13"/>
  <c r="J204" i="12"/>
  <c r="AV93" i="13"/>
  <c r="AJ94" i="13" s="1"/>
  <c r="I93" i="13"/>
  <c r="BD93" i="13"/>
  <c r="BG93" i="13" s="1"/>
  <c r="BJ93" i="13"/>
  <c r="S93" i="13"/>
  <c r="AB94" i="13" s="1"/>
  <c r="M93" i="13"/>
  <c r="D53" i="14" s="1"/>
  <c r="K304" i="7"/>
  <c r="I304" i="7"/>
  <c r="H304" i="7"/>
  <c r="G304" i="7"/>
  <c r="J304" i="7"/>
  <c r="AT94" i="13" l="1"/>
  <c r="AU94" i="13"/>
  <c r="AI95" i="13" s="1"/>
  <c r="P93" i="13"/>
  <c r="H94" i="13"/>
  <c r="Q94" i="13" s="1"/>
  <c r="BC93" i="13"/>
  <c r="BF93" i="13" s="1"/>
  <c r="BI93" i="13"/>
  <c r="BA93" i="13"/>
  <c r="R93" i="13"/>
  <c r="AA94" i="13" s="1"/>
  <c r="L93" i="13"/>
  <c r="BK93" i="13"/>
  <c r="BH94" i="13" s="1"/>
  <c r="AW94" i="13"/>
  <c r="AK95" i="13" s="1"/>
  <c r="J94" i="13"/>
  <c r="L304" i="7"/>
  <c r="G204" i="12" s="1"/>
  <c r="C53" i="14" l="1"/>
  <c r="E53" i="14"/>
  <c r="AS94" i="13"/>
  <c r="I94" i="13" s="1"/>
  <c r="O93" i="13"/>
  <c r="K94" i="13"/>
  <c r="S94" i="13"/>
  <c r="M94" i="13"/>
  <c r="D54" i="14" s="1"/>
  <c r="F304" i="7"/>
  <c r="Z95" i="13"/>
  <c r="H204" i="12"/>
  <c r="I204" i="12" s="1"/>
  <c r="B54" i="14" l="1"/>
  <c r="AV94" i="13"/>
  <c r="AJ95" i="13" s="1"/>
  <c r="N94" i="13"/>
  <c r="P94" i="13"/>
  <c r="BO94" i="13"/>
  <c r="BN94" i="13"/>
  <c r="BM94" i="13"/>
  <c r="BL94" i="13"/>
  <c r="BQ94" i="13"/>
  <c r="BP94" i="13"/>
  <c r="J305" i="7"/>
  <c r="I305" i="7"/>
  <c r="K305" i="7"/>
  <c r="G305" i="7"/>
  <c r="H305" i="7"/>
  <c r="R94" i="13"/>
  <c r="AA95" i="13" s="1"/>
  <c r="L94" i="13"/>
  <c r="E54" i="14" s="1"/>
  <c r="BK94" i="13"/>
  <c r="BH95" i="13" s="1"/>
  <c r="BC94" i="13"/>
  <c r="BF94" i="13" s="1"/>
  <c r="BI94" i="13"/>
  <c r="AB95" i="13"/>
  <c r="BD94" i="13"/>
  <c r="BJ94" i="13"/>
  <c r="J205" i="12"/>
  <c r="BB94" i="13"/>
  <c r="BA94" i="13"/>
  <c r="AR95" i="13" l="1"/>
  <c r="AT95" i="13"/>
  <c r="C54" i="14"/>
  <c r="AS95" i="13"/>
  <c r="I95" i="13" s="1"/>
  <c r="O94" i="13"/>
  <c r="BC95" i="13"/>
  <c r="L305" i="7"/>
  <c r="G205" i="12" s="1"/>
  <c r="BE94" i="13"/>
  <c r="BG94" i="13"/>
  <c r="F305" i="7"/>
  <c r="H306" i="7" s="1"/>
  <c r="AV95" i="13" l="1"/>
  <c r="AJ96" i="13" s="1"/>
  <c r="BF95" i="13"/>
  <c r="BI95" i="13"/>
  <c r="K306" i="7"/>
  <c r="G306" i="7"/>
  <c r="J306" i="7"/>
  <c r="J95" i="13"/>
  <c r="AW95" i="13"/>
  <c r="AK96" i="13" s="1"/>
  <c r="H95" i="13"/>
  <c r="AU95" i="13"/>
  <c r="AI96" i="13" s="1"/>
  <c r="R95" i="13"/>
  <c r="AA96" i="13" s="1"/>
  <c r="L95" i="13"/>
  <c r="C55" i="14" s="1"/>
  <c r="H205" i="12"/>
  <c r="I205" i="12" s="1"/>
  <c r="I306" i="7"/>
  <c r="O95" i="13" l="1"/>
  <c r="L306" i="7"/>
  <c r="G206" i="12" s="1"/>
  <c r="H206" i="12" s="1"/>
  <c r="I206" i="12" s="1"/>
  <c r="BQ95" i="13"/>
  <c r="BP95" i="13"/>
  <c r="BO95" i="13"/>
  <c r="BN95" i="13"/>
  <c r="AT96" i="13" s="1"/>
  <c r="BL95" i="13"/>
  <c r="BM95" i="13"/>
  <c r="AS96" i="13" s="1"/>
  <c r="BB95" i="13"/>
  <c r="BE95" i="13" s="1"/>
  <c r="BA95" i="13"/>
  <c r="BK95" i="13"/>
  <c r="BH96" i="13" s="1"/>
  <c r="Q95" i="13"/>
  <c r="Z96" i="13" s="1"/>
  <c r="K95" i="13"/>
  <c r="BD95" i="13"/>
  <c r="BG95" i="13" s="1"/>
  <c r="BJ95" i="13"/>
  <c r="J206" i="12"/>
  <c r="S95" i="13"/>
  <c r="AB96" i="13" s="1"/>
  <c r="M95" i="13"/>
  <c r="D55" i="14" s="1"/>
  <c r="B55" i="14" l="1"/>
  <c r="E55" i="14"/>
  <c r="AR96" i="13"/>
  <c r="H96" i="13" s="1"/>
  <c r="I96" i="13"/>
  <c r="N95" i="13"/>
  <c r="P95" i="13"/>
  <c r="AV96" i="13"/>
  <c r="AJ97" i="13" s="1"/>
  <c r="BQ96" i="13"/>
  <c r="BP96" i="13"/>
  <c r="BN96" i="13"/>
  <c r="BL96" i="13"/>
  <c r="BO96" i="13"/>
  <c r="BM96" i="13"/>
  <c r="F306" i="7"/>
  <c r="J96" i="13"/>
  <c r="AW96" i="13"/>
  <c r="AK97" i="13" s="1"/>
  <c r="J207" i="12"/>
  <c r="AU96" i="13" l="1"/>
  <c r="AI97" i="13" s="1"/>
  <c r="L96" i="13"/>
  <c r="C56" i="14" s="1"/>
  <c r="R96" i="13"/>
  <c r="AA97" i="13" s="1"/>
  <c r="O96" i="13"/>
  <c r="H307" i="7"/>
  <c r="G307" i="7"/>
  <c r="J307" i="7"/>
  <c r="K307" i="7"/>
  <c r="I307" i="7"/>
  <c r="BD96" i="13"/>
  <c r="BG96" i="13" s="1"/>
  <c r="BJ96" i="13"/>
  <c r="BK96" i="13"/>
  <c r="BH97" i="13" s="1"/>
  <c r="Q96" i="13"/>
  <c r="Z97" i="13" s="1"/>
  <c r="K96" i="13"/>
  <c r="S96" i="13"/>
  <c r="AB97" i="13" s="1"/>
  <c r="M96" i="13"/>
  <c r="D56" i="14" s="1"/>
  <c r="BB96" i="13"/>
  <c r="BE96" i="13" s="1"/>
  <c r="BA96" i="13"/>
  <c r="BC96" i="13"/>
  <c r="AS97" i="13" s="1"/>
  <c r="BI96" i="13"/>
  <c r="B56" i="14" l="1"/>
  <c r="E56" i="14"/>
  <c r="AR97" i="13"/>
  <c r="AT97" i="13"/>
  <c r="AU97" i="13"/>
  <c r="AI98" i="13" s="1"/>
  <c r="P96" i="13"/>
  <c r="N96" i="13"/>
  <c r="L307" i="7"/>
  <c r="G207" i="12" s="1"/>
  <c r="BF96" i="13"/>
  <c r="F307" i="7"/>
  <c r="G308" i="7" s="1"/>
  <c r="H97" i="13" l="1"/>
  <c r="BD97" i="13"/>
  <c r="BG97" i="13" s="1"/>
  <c r="BJ97" i="13"/>
  <c r="Q97" i="13"/>
  <c r="Z98" i="13" s="1"/>
  <c r="K97" i="13"/>
  <c r="AV97" i="13"/>
  <c r="AJ98" i="13" s="1"/>
  <c r="I97" i="13"/>
  <c r="H207" i="12"/>
  <c r="I207" i="12" s="1"/>
  <c r="AW97" i="13"/>
  <c r="AK98" i="13" s="1"/>
  <c r="J97" i="13"/>
  <c r="K308" i="7"/>
  <c r="J308" i="7"/>
  <c r="H308" i="7"/>
  <c r="I308" i="7"/>
  <c r="BB97" i="13"/>
  <c r="BE97" i="13" s="1"/>
  <c r="B57" i="14" l="1"/>
  <c r="BK97" i="13"/>
  <c r="BH98" i="13" s="1"/>
  <c r="N97" i="13"/>
  <c r="BM97" i="13"/>
  <c r="AS98" i="13" s="1"/>
  <c r="BL97" i="13"/>
  <c r="AR98" i="13" s="1"/>
  <c r="BP97" i="13"/>
  <c r="BN97" i="13"/>
  <c r="AT98" i="13" s="1"/>
  <c r="BQ97" i="13"/>
  <c r="BO97" i="13"/>
  <c r="L308" i="7"/>
  <c r="G208" i="12" s="1"/>
  <c r="H208" i="12" s="1"/>
  <c r="I208" i="12" s="1"/>
  <c r="J208" i="12"/>
  <c r="R97" i="13"/>
  <c r="AA98" i="13" s="1"/>
  <c r="L97" i="13"/>
  <c r="C57" i="14" s="1"/>
  <c r="BC97" i="13"/>
  <c r="BF97" i="13" s="1"/>
  <c r="BI97" i="13"/>
  <c r="BA97" i="13"/>
  <c r="S97" i="13"/>
  <c r="AB98" i="13" s="1"/>
  <c r="M97" i="13"/>
  <c r="D57" i="14" s="1"/>
  <c r="E57" i="14" l="1"/>
  <c r="O97" i="13"/>
  <c r="P97" i="13"/>
  <c r="BO98" i="13"/>
  <c r="BN98" i="13"/>
  <c r="BM98" i="13"/>
  <c r="BL98" i="13"/>
  <c r="BQ98" i="13"/>
  <c r="BP98" i="13"/>
  <c r="J209" i="12"/>
  <c r="F308" i="7"/>
  <c r="AU98" i="13"/>
  <c r="AI99" i="13" s="1"/>
  <c r="H98" i="13"/>
  <c r="AW98" i="13"/>
  <c r="AK99" i="13" s="1"/>
  <c r="J98" i="13"/>
  <c r="AV98" i="13" l="1"/>
  <c r="AJ99" i="13" s="1"/>
  <c r="I98" i="13"/>
  <c r="BK98" i="13" s="1"/>
  <c r="BH99" i="13" s="1"/>
  <c r="Q98" i="13"/>
  <c r="Z99" i="13" s="1"/>
  <c r="K98" i="13"/>
  <c r="BB98" i="13"/>
  <c r="BE98" i="13" s="1"/>
  <c r="BD98" i="13"/>
  <c r="BG98" i="13" s="1"/>
  <c r="BJ98" i="13"/>
  <c r="BA98" i="13"/>
  <c r="S98" i="13"/>
  <c r="AB99" i="13" s="1"/>
  <c r="M98" i="13"/>
  <c r="D58" i="14" s="1"/>
  <c r="G309" i="7"/>
  <c r="J309" i="7"/>
  <c r="H309" i="7"/>
  <c r="K309" i="7"/>
  <c r="I309" i="7"/>
  <c r="B58" i="14" l="1"/>
  <c r="AT99" i="13"/>
  <c r="AR99" i="13"/>
  <c r="P98" i="13"/>
  <c r="N98" i="13"/>
  <c r="BB99" i="13"/>
  <c r="BE99" i="13" s="1"/>
  <c r="R98" i="13"/>
  <c r="AA99" i="13" s="1"/>
  <c r="L98" i="13"/>
  <c r="E58" i="14" s="1"/>
  <c r="L309" i="7"/>
  <c r="G209" i="12" s="1"/>
  <c r="H99" i="13"/>
  <c r="AU99" i="13"/>
  <c r="AI100" i="13" s="1"/>
  <c r="BC98" i="13"/>
  <c r="BF98" i="13" s="1"/>
  <c r="BI98" i="13"/>
  <c r="C58" i="14" l="1"/>
  <c r="AS99" i="13"/>
  <c r="O98" i="13"/>
  <c r="F309" i="7"/>
  <c r="K310" i="7" s="1"/>
  <c r="BD99" i="13"/>
  <c r="BG99" i="13" s="1"/>
  <c r="BJ99" i="13"/>
  <c r="Q99" i="13"/>
  <c r="Z100" i="13" s="1"/>
  <c r="K99" i="13"/>
  <c r="I99" i="13"/>
  <c r="AV99" i="13"/>
  <c r="AJ100" i="13" s="1"/>
  <c r="J99" i="13"/>
  <c r="AW99" i="13"/>
  <c r="AK100" i="13" s="1"/>
  <c r="H209" i="12"/>
  <c r="I209" i="12" s="1"/>
  <c r="B59" i="14" l="1"/>
  <c r="I310" i="7"/>
  <c r="G310" i="7"/>
  <c r="J310" i="7"/>
  <c r="H310" i="7"/>
  <c r="N99" i="13"/>
  <c r="BQ99" i="13"/>
  <c r="BP99" i="13"/>
  <c r="BO99" i="13"/>
  <c r="BN99" i="13"/>
  <c r="AT100" i="13" s="1"/>
  <c r="BL99" i="13"/>
  <c r="AR100" i="13" s="1"/>
  <c r="BM99" i="13"/>
  <c r="BK99" i="13"/>
  <c r="BH100" i="13" s="1"/>
  <c r="J210" i="12"/>
  <c r="R99" i="13"/>
  <c r="AA100" i="13" s="1"/>
  <c r="L99" i="13"/>
  <c r="C59" i="14" s="1"/>
  <c r="BC99" i="13"/>
  <c r="BF99" i="13" s="1"/>
  <c r="BI99" i="13"/>
  <c r="BA99" i="13"/>
  <c r="S99" i="13"/>
  <c r="AB100" i="13" s="1"/>
  <c r="M99" i="13"/>
  <c r="D59" i="14" s="1"/>
  <c r="L310" i="7"/>
  <c r="G210" i="12" s="1"/>
  <c r="E59" i="14" l="1"/>
  <c r="AS100" i="13"/>
  <c r="AU100" i="13"/>
  <c r="AI101" i="13" s="1"/>
  <c r="O99" i="13"/>
  <c r="P99" i="13"/>
  <c r="H100" i="13"/>
  <c r="Q100" i="13" s="1"/>
  <c r="Z101" i="13" s="1"/>
  <c r="F310" i="7"/>
  <c r="I311" i="7" s="1"/>
  <c r="H210" i="12"/>
  <c r="I210" i="12" s="1"/>
  <c r="J100" i="13"/>
  <c r="AW100" i="13"/>
  <c r="AK101" i="13" s="1"/>
  <c r="BB100" i="13"/>
  <c r="BE100" i="13" s="1"/>
  <c r="H311" i="7" l="1"/>
  <c r="K100" i="13"/>
  <c r="J311" i="7"/>
  <c r="K311" i="7"/>
  <c r="G311" i="7"/>
  <c r="L311" i="7" s="1"/>
  <c r="G211" i="12" s="1"/>
  <c r="BQ100" i="13"/>
  <c r="BP100" i="13"/>
  <c r="BN100" i="13"/>
  <c r="AT101" i="13" s="1"/>
  <c r="BO100" i="13"/>
  <c r="BM100" i="13"/>
  <c r="BL100" i="13"/>
  <c r="AR101" i="13" s="1"/>
  <c r="S100" i="13"/>
  <c r="AB101" i="13" s="1"/>
  <c r="M100" i="13"/>
  <c r="D60" i="14" s="1"/>
  <c r="J211" i="12"/>
  <c r="BD100" i="13"/>
  <c r="BG100" i="13" s="1"/>
  <c r="BJ100" i="13"/>
  <c r="I100" i="13"/>
  <c r="AV100" i="13"/>
  <c r="AJ101" i="13" s="1"/>
  <c r="B60" i="14" l="1"/>
  <c r="H101" i="13"/>
  <c r="P100" i="13"/>
  <c r="N100" i="13"/>
  <c r="AU101" i="13"/>
  <c r="AI102" i="13" s="1"/>
  <c r="H211" i="12"/>
  <c r="I211" i="12" s="1"/>
  <c r="BC100" i="13"/>
  <c r="BF100" i="13" s="1"/>
  <c r="BI100" i="13"/>
  <c r="BA100" i="13"/>
  <c r="R100" i="13"/>
  <c r="AA101" i="13" s="1"/>
  <c r="L100" i="13"/>
  <c r="E60" i="14" s="1"/>
  <c r="BK100" i="13"/>
  <c r="BH101" i="13" s="1"/>
  <c r="C60" i="14" l="1"/>
  <c r="AS101" i="13"/>
  <c r="Q101" i="13"/>
  <c r="Z102" i="13" s="1"/>
  <c r="K101" i="13"/>
  <c r="O100" i="13"/>
  <c r="N101" i="13"/>
  <c r="BM101" i="13"/>
  <c r="BL101" i="13"/>
  <c r="BP101" i="13"/>
  <c r="BQ101" i="13"/>
  <c r="BO101" i="13"/>
  <c r="BN101" i="13"/>
  <c r="F311" i="7"/>
  <c r="AV101" i="13"/>
  <c r="AJ102" i="13" s="1"/>
  <c r="AW101" i="13"/>
  <c r="AK102" i="13" s="1"/>
  <c r="J101" i="13"/>
  <c r="J212" i="12"/>
  <c r="B61" i="14" l="1"/>
  <c r="BI101" i="13"/>
  <c r="BC101" i="13"/>
  <c r="BF101" i="13" s="1"/>
  <c r="I101" i="13"/>
  <c r="R101" i="13" s="1"/>
  <c r="AA102" i="13" s="1"/>
  <c r="S101" i="13"/>
  <c r="AB102" i="13" s="1"/>
  <c r="M101" i="13"/>
  <c r="D61" i="14" s="1"/>
  <c r="BB101" i="13"/>
  <c r="AR102" i="13" s="1"/>
  <c r="BA101" i="13"/>
  <c r="I312" i="7"/>
  <c r="H312" i="7"/>
  <c r="G312" i="7"/>
  <c r="J312" i="7"/>
  <c r="K312" i="7"/>
  <c r="BD101" i="13"/>
  <c r="BG101" i="13" s="1"/>
  <c r="BJ101" i="13"/>
  <c r="AT102" i="13" l="1"/>
  <c r="AS102" i="13"/>
  <c r="P101" i="13"/>
  <c r="J102" i="13"/>
  <c r="BK101" i="13"/>
  <c r="BH102" i="13" s="1"/>
  <c r="L101" i="13"/>
  <c r="AW102" i="13"/>
  <c r="AK103" i="13" s="1"/>
  <c r="BE101" i="13"/>
  <c r="F312" i="7"/>
  <c r="K313" i="7" s="1"/>
  <c r="L312" i="7"/>
  <c r="G212" i="12" s="1"/>
  <c r="AV102" i="13"/>
  <c r="AJ103" i="13" s="1"/>
  <c r="I102" i="13"/>
  <c r="C61" i="14" l="1"/>
  <c r="E61" i="14"/>
  <c r="O101" i="13"/>
  <c r="H313" i="7"/>
  <c r="AU102" i="13"/>
  <c r="AI103" i="13" s="1"/>
  <c r="H102" i="13"/>
  <c r="I313" i="7"/>
  <c r="BD102" i="13"/>
  <c r="BG102" i="13" s="1"/>
  <c r="BJ102" i="13"/>
  <c r="R102" i="13"/>
  <c r="AA103" i="13" s="1"/>
  <c r="L102" i="13"/>
  <c r="C62" i="14" s="1"/>
  <c r="S102" i="13"/>
  <c r="AB103" i="13" s="1"/>
  <c r="M102" i="13"/>
  <c r="D62" i="14" s="1"/>
  <c r="G313" i="7"/>
  <c r="H212" i="12"/>
  <c r="I212" i="12" s="1"/>
  <c r="J313" i="7"/>
  <c r="BC102" i="13"/>
  <c r="BF102" i="13" s="1"/>
  <c r="BI102" i="13"/>
  <c r="P102" i="13" l="1"/>
  <c r="O102" i="13"/>
  <c r="BO102" i="13"/>
  <c r="BN102" i="13"/>
  <c r="AT103" i="13" s="1"/>
  <c r="BM102" i="13"/>
  <c r="AS103" i="13" s="1"/>
  <c r="BL102" i="13"/>
  <c r="BQ102" i="13"/>
  <c r="BP102" i="13"/>
  <c r="BB102" i="13"/>
  <c r="BE102" i="13" s="1"/>
  <c r="BA102" i="13"/>
  <c r="L313" i="7"/>
  <c r="G213" i="12" s="1"/>
  <c r="BK102" i="13"/>
  <c r="BH103" i="13" s="1"/>
  <c r="Q102" i="13"/>
  <c r="Z103" i="13" s="1"/>
  <c r="K102" i="13"/>
  <c r="J213" i="12"/>
  <c r="AR103" i="13" l="1"/>
  <c r="B62" i="14"/>
  <c r="E62" i="14"/>
  <c r="AV103" i="13"/>
  <c r="AJ104" i="13" s="1"/>
  <c r="N102" i="13"/>
  <c r="I103" i="13"/>
  <c r="L103" i="13" s="1"/>
  <c r="C63" i="14" s="1"/>
  <c r="H213" i="12"/>
  <c r="I213" i="12" s="1"/>
  <c r="H103" i="13"/>
  <c r="AU103" i="13"/>
  <c r="AI104" i="13" s="1"/>
  <c r="J103" i="13"/>
  <c r="AW103" i="13"/>
  <c r="AK104" i="13" s="1"/>
  <c r="F313" i="7"/>
  <c r="O103" i="13" l="1"/>
  <c r="R103" i="13"/>
  <c r="AA104" i="13" s="1"/>
  <c r="J214" i="12"/>
  <c r="BQ103" i="13"/>
  <c r="BP103" i="13"/>
  <c r="BO103" i="13"/>
  <c r="BN103" i="13"/>
  <c r="BL103" i="13"/>
  <c r="AR104" i="13" s="1"/>
  <c r="BM103" i="13"/>
  <c r="S103" i="13"/>
  <c r="AB104" i="13" s="1"/>
  <c r="M103" i="13"/>
  <c r="D63" i="14" s="1"/>
  <c r="K314" i="7"/>
  <c r="H314" i="7"/>
  <c r="J314" i="7"/>
  <c r="G314" i="7"/>
  <c r="I314" i="7"/>
  <c r="BB103" i="13"/>
  <c r="BE103" i="13" s="1"/>
  <c r="BA103" i="13"/>
  <c r="BD103" i="13"/>
  <c r="BG103" i="13" s="1"/>
  <c r="BJ103" i="13"/>
  <c r="BK103" i="13"/>
  <c r="BH104" i="13" s="1"/>
  <c r="Q103" i="13"/>
  <c r="Z104" i="13" s="1"/>
  <c r="K103" i="13"/>
  <c r="BC103" i="13"/>
  <c r="BI103" i="13"/>
  <c r="B63" i="14" l="1"/>
  <c r="E63" i="14"/>
  <c r="AS104" i="13"/>
  <c r="AT104" i="13"/>
  <c r="P103" i="13"/>
  <c r="N103" i="13"/>
  <c r="AW104" i="13"/>
  <c r="AK105" i="13" s="1"/>
  <c r="L314" i="7"/>
  <c r="G214" i="12" s="1"/>
  <c r="F314" i="7"/>
  <c r="I315" i="7" s="1"/>
  <c r="H104" i="13"/>
  <c r="AU104" i="13"/>
  <c r="AI105" i="13" s="1"/>
  <c r="BF103" i="13"/>
  <c r="H315" i="7" l="1"/>
  <c r="G315" i="7"/>
  <c r="J104" i="13"/>
  <c r="M104" i="13" s="1"/>
  <c r="D64" i="14" s="1"/>
  <c r="BC104" i="13"/>
  <c r="BF104" i="13" s="1"/>
  <c r="BI104" i="13"/>
  <c r="H214" i="12"/>
  <c r="I214" i="12" s="1"/>
  <c r="Q104" i="13"/>
  <c r="Z105" i="13" s="1"/>
  <c r="K104" i="13"/>
  <c r="I104" i="13"/>
  <c r="AV104" i="13"/>
  <c r="AJ105" i="13" s="1"/>
  <c r="K315" i="7"/>
  <c r="BB104" i="13"/>
  <c r="BE104" i="13" s="1"/>
  <c r="BA104" i="13"/>
  <c r="J315" i="7"/>
  <c r="BD104" i="13"/>
  <c r="BG104" i="13" s="1"/>
  <c r="BJ104" i="13"/>
  <c r="B64" i="14" l="1"/>
  <c r="S104" i="13"/>
  <c r="AB105" i="13" s="1"/>
  <c r="N104" i="13"/>
  <c r="P104" i="13"/>
  <c r="BQ104" i="13"/>
  <c r="BP104" i="13"/>
  <c r="BN104" i="13"/>
  <c r="AT105" i="13" s="1"/>
  <c r="BM104" i="13"/>
  <c r="AS105" i="13" s="1"/>
  <c r="BL104" i="13"/>
  <c r="AR105" i="13" s="1"/>
  <c r="BO104" i="13"/>
  <c r="L315" i="7"/>
  <c r="G215" i="12" s="1"/>
  <c r="H215" i="12" s="1"/>
  <c r="I215" i="12" s="1"/>
  <c r="R104" i="13"/>
  <c r="AA105" i="13" s="1"/>
  <c r="L104" i="13"/>
  <c r="C64" i="14" s="1"/>
  <c r="J215" i="12"/>
  <c r="BK104" i="13"/>
  <c r="BH105" i="13" s="1"/>
  <c r="E64" i="14" l="1"/>
  <c r="AW105" i="13"/>
  <c r="AK106" i="13" s="1"/>
  <c r="AU105" i="13"/>
  <c r="AI106" i="13" s="1"/>
  <c r="O104" i="13"/>
  <c r="J105" i="13"/>
  <c r="M105" i="13" s="1"/>
  <c r="D65" i="14" s="1"/>
  <c r="BM105" i="13"/>
  <c r="BL105" i="13"/>
  <c r="BP105" i="13"/>
  <c r="BQ105" i="13"/>
  <c r="BO105" i="13"/>
  <c r="BN105" i="13"/>
  <c r="H105" i="13"/>
  <c r="Q105" i="13" s="1"/>
  <c r="AV105" i="13"/>
  <c r="AJ106" i="13" s="1"/>
  <c r="I105" i="13"/>
  <c r="F315" i="7"/>
  <c r="J216" i="12"/>
  <c r="S105" i="13" l="1"/>
  <c r="AB106" i="13" s="1"/>
  <c r="P105" i="13"/>
  <c r="K105" i="13"/>
  <c r="BK105" i="13"/>
  <c r="BH106" i="13" s="1"/>
  <c r="BC105" i="13"/>
  <c r="BF105" i="13" s="1"/>
  <c r="BI105" i="13"/>
  <c r="BD105" i="13"/>
  <c r="AT106" i="13" s="1"/>
  <c r="BJ105" i="13"/>
  <c r="BB105" i="13"/>
  <c r="AR106" i="13" s="1"/>
  <c r="BA105" i="13"/>
  <c r="Z106" i="13"/>
  <c r="I316" i="7"/>
  <c r="H316" i="7"/>
  <c r="G316" i="7"/>
  <c r="K316" i="7"/>
  <c r="J316" i="7"/>
  <c r="R105" i="13"/>
  <c r="AA106" i="13" s="1"/>
  <c r="L105" i="13"/>
  <c r="C65" i="14" s="1"/>
  <c r="B65" i="14" l="1"/>
  <c r="E65" i="14"/>
  <c r="AS106" i="13"/>
  <c r="N105" i="13"/>
  <c r="O105" i="13"/>
  <c r="F316" i="7"/>
  <c r="I317" i="7" s="1"/>
  <c r="BC106" i="13"/>
  <c r="BF106" i="13" s="1"/>
  <c r="BE105" i="13"/>
  <c r="BG105" i="13"/>
  <c r="AV106" i="13"/>
  <c r="AJ107" i="13" s="1"/>
  <c r="I106" i="13"/>
  <c r="L316" i="7"/>
  <c r="G216" i="12" s="1"/>
  <c r="H317" i="7" l="1"/>
  <c r="J317" i="7"/>
  <c r="G317" i="7"/>
  <c r="K317" i="7"/>
  <c r="BI106" i="13"/>
  <c r="R106" i="13"/>
  <c r="AA107" i="13" s="1"/>
  <c r="L106" i="13"/>
  <c r="C66" i="14" s="1"/>
  <c r="H216" i="12"/>
  <c r="I216" i="12" s="1"/>
  <c r="AU106" i="13"/>
  <c r="AI107" i="13" s="1"/>
  <c r="H106" i="13"/>
  <c r="AW106" i="13"/>
  <c r="AK107" i="13" s="1"/>
  <c r="J106" i="13"/>
  <c r="L317" i="7" l="1"/>
  <c r="G217" i="12" s="1"/>
  <c r="O106" i="13"/>
  <c r="BO106" i="13"/>
  <c r="BN106" i="13"/>
  <c r="BM106" i="13"/>
  <c r="AS107" i="13" s="1"/>
  <c r="BL106" i="13"/>
  <c r="AR107" i="13" s="1"/>
  <c r="BP106" i="13"/>
  <c r="BQ106" i="13"/>
  <c r="H217" i="12"/>
  <c r="I217" i="12" s="1"/>
  <c r="S106" i="13"/>
  <c r="AB107" i="13" s="1"/>
  <c r="M106" i="13"/>
  <c r="D66" i="14" s="1"/>
  <c r="J217" i="12"/>
  <c r="BB106" i="13"/>
  <c r="BE106" i="13" s="1"/>
  <c r="BA106" i="13"/>
  <c r="BK106" i="13"/>
  <c r="BH107" i="13" s="1"/>
  <c r="Q106" i="13"/>
  <c r="Z107" i="13" s="1"/>
  <c r="K106" i="13"/>
  <c r="BD106" i="13"/>
  <c r="BG106" i="13" s="1"/>
  <c r="BJ106" i="13"/>
  <c r="B66" i="14" l="1"/>
  <c r="E66" i="14"/>
  <c r="AT107" i="13"/>
  <c r="AW107" i="13" s="1"/>
  <c r="AK108" i="13" s="1"/>
  <c r="I107" i="13"/>
  <c r="P106" i="13"/>
  <c r="N106" i="13"/>
  <c r="AV107" i="13"/>
  <c r="AJ108" i="13" s="1"/>
  <c r="BQ107" i="13"/>
  <c r="BP107" i="13"/>
  <c r="BO107" i="13"/>
  <c r="BN107" i="13"/>
  <c r="BL107" i="13"/>
  <c r="BM107" i="13"/>
  <c r="H107" i="13"/>
  <c r="J218" i="12"/>
  <c r="F317" i="7"/>
  <c r="J107" i="13" l="1"/>
  <c r="R107" i="13"/>
  <c r="AA108" i="13" s="1"/>
  <c r="L107" i="13"/>
  <c r="AU107" i="13"/>
  <c r="AI108" i="13" s="1"/>
  <c r="BB107" i="13"/>
  <c r="BE107" i="13" s="1"/>
  <c r="BA107" i="13"/>
  <c r="I318" i="7"/>
  <c r="H318" i="7"/>
  <c r="K318" i="7"/>
  <c r="J318" i="7"/>
  <c r="G318" i="7"/>
  <c r="BD107" i="13"/>
  <c r="BG107" i="13" s="1"/>
  <c r="BJ107" i="13"/>
  <c r="S107" i="13"/>
  <c r="AB108" i="13" s="1"/>
  <c r="M107" i="13"/>
  <c r="D67" i="14" s="1"/>
  <c r="BK107" i="13"/>
  <c r="BH108" i="13" s="1"/>
  <c r="Q107" i="13"/>
  <c r="Z108" i="13" s="1"/>
  <c r="K107" i="13"/>
  <c r="BC107" i="13"/>
  <c r="AS108" i="13" s="1"/>
  <c r="BI107" i="13"/>
  <c r="B67" i="14" l="1"/>
  <c r="E67" i="14"/>
  <c r="AT108" i="13"/>
  <c r="AR108" i="13"/>
  <c r="O107" i="13"/>
  <c r="C67" i="14"/>
  <c r="P107" i="13"/>
  <c r="N107" i="13"/>
  <c r="BF107" i="13"/>
  <c r="F318" i="7"/>
  <c r="G319" i="7" s="1"/>
  <c r="H108" i="13"/>
  <c r="AU108" i="13"/>
  <c r="AI109" i="13" s="1"/>
  <c r="L318" i="7"/>
  <c r="G218" i="12" s="1"/>
  <c r="K319" i="7" l="1"/>
  <c r="Q108" i="13"/>
  <c r="Z109" i="13" s="1"/>
  <c r="K108" i="13"/>
  <c r="J108" i="13"/>
  <c r="AW108" i="13"/>
  <c r="AK109" i="13" s="1"/>
  <c r="I108" i="13"/>
  <c r="AV108" i="13"/>
  <c r="AJ109" i="13" s="1"/>
  <c r="BB108" i="13"/>
  <c r="BE108" i="13" s="1"/>
  <c r="H319" i="7"/>
  <c r="H218" i="12"/>
  <c r="I218" i="12" s="1"/>
  <c r="I319" i="7"/>
  <c r="J319" i="7"/>
  <c r="B68" i="14" l="1"/>
  <c r="N108" i="13"/>
  <c r="BQ108" i="13"/>
  <c r="BP108" i="13"/>
  <c r="BN108" i="13"/>
  <c r="AT109" i="13" s="1"/>
  <c r="BL108" i="13"/>
  <c r="AR109" i="13" s="1"/>
  <c r="BO108" i="13"/>
  <c r="BM108" i="13"/>
  <c r="BA108" i="13"/>
  <c r="BK108" i="13"/>
  <c r="BH109" i="13" s="1"/>
  <c r="BC108" i="13"/>
  <c r="BF108" i="13" s="1"/>
  <c r="BI108" i="13"/>
  <c r="J219" i="12"/>
  <c r="BD108" i="13"/>
  <c r="BG108" i="13" s="1"/>
  <c r="BJ108" i="13"/>
  <c r="L319" i="7"/>
  <c r="G219" i="12" s="1"/>
  <c r="S108" i="13"/>
  <c r="AB109" i="13" s="1"/>
  <c r="M108" i="13"/>
  <c r="D68" i="14" s="1"/>
  <c r="R108" i="13"/>
  <c r="AA109" i="13" s="1"/>
  <c r="L108" i="13"/>
  <c r="C68" i="14" s="1"/>
  <c r="E68" i="14" l="1"/>
  <c r="AS109" i="13"/>
  <c r="O108" i="13"/>
  <c r="P108" i="13"/>
  <c r="AW109" i="13"/>
  <c r="AK110" i="13" s="1"/>
  <c r="J109" i="13"/>
  <c r="AV109" i="13"/>
  <c r="AJ110" i="13" s="1"/>
  <c r="I109" i="13"/>
  <c r="F319" i="7"/>
  <c r="AU109" i="13"/>
  <c r="AI110" i="13" s="1"/>
  <c r="H109" i="13"/>
  <c r="H219" i="12"/>
  <c r="I219" i="12" s="1"/>
  <c r="J220" i="12" l="1"/>
  <c r="BM109" i="13"/>
  <c r="BL109" i="13"/>
  <c r="BP109" i="13"/>
  <c r="BQ109" i="13"/>
  <c r="BO109" i="13"/>
  <c r="BN109" i="13"/>
  <c r="BB109" i="13"/>
  <c r="BE109" i="13" s="1"/>
  <c r="BA109" i="13"/>
  <c r="BD109" i="13"/>
  <c r="BG109" i="13" s="1"/>
  <c r="BJ109" i="13"/>
  <c r="R109" i="13"/>
  <c r="AA110" i="13" s="1"/>
  <c r="L109" i="13"/>
  <c r="C69" i="14" s="1"/>
  <c r="G320" i="7"/>
  <c r="K320" i="7"/>
  <c r="J320" i="7"/>
  <c r="H320" i="7"/>
  <c r="I320" i="7"/>
  <c r="S109" i="13"/>
  <c r="AB110" i="13" s="1"/>
  <c r="M109" i="13"/>
  <c r="D69" i="14" s="1"/>
  <c r="BC109" i="13"/>
  <c r="BF109" i="13" s="1"/>
  <c r="BI109" i="13"/>
  <c r="Q109" i="13"/>
  <c r="Z110" i="13" s="1"/>
  <c r="BK109" i="13"/>
  <c r="BH110" i="13" s="1"/>
  <c r="K109" i="13"/>
  <c r="B69" i="14" l="1"/>
  <c r="E69" i="14"/>
  <c r="AT110" i="13"/>
  <c r="AR110" i="13"/>
  <c r="AS110" i="13"/>
  <c r="O109" i="13"/>
  <c r="P109" i="13"/>
  <c r="N109" i="13"/>
  <c r="AU110" i="13"/>
  <c r="AI111" i="13" s="1"/>
  <c r="H110" i="13"/>
  <c r="L320" i="7"/>
  <c r="G220" i="12" s="1"/>
  <c r="F320" i="7"/>
  <c r="H321" i="7" s="1"/>
  <c r="AW110" i="13" l="1"/>
  <c r="AK111" i="13" s="1"/>
  <c r="J110" i="13"/>
  <c r="S110" i="13" s="1"/>
  <c r="AB111" i="13" s="1"/>
  <c r="M110" i="13"/>
  <c r="D70" i="14" s="1"/>
  <c r="I110" i="13"/>
  <c r="BK110" i="13" s="1"/>
  <c r="BH111" i="13" s="1"/>
  <c r="AV110" i="13"/>
  <c r="AJ111" i="13" s="1"/>
  <c r="I321" i="7"/>
  <c r="H220" i="12"/>
  <c r="I220" i="12" s="1"/>
  <c r="Q110" i="13"/>
  <c r="Z111" i="13" s="1"/>
  <c r="K110" i="13"/>
  <c r="J321" i="7"/>
  <c r="BB110" i="13"/>
  <c r="BE110" i="13" s="1"/>
  <c r="BD110" i="13"/>
  <c r="BG110" i="13" s="1"/>
  <c r="BJ110" i="13"/>
  <c r="G321" i="7"/>
  <c r="K321" i="7"/>
  <c r="BA110" i="13"/>
  <c r="B70" i="14" l="1"/>
  <c r="E70" i="14"/>
  <c r="N110" i="13"/>
  <c r="P110" i="13"/>
  <c r="BO110" i="13"/>
  <c r="BN110" i="13"/>
  <c r="AT111" i="13" s="1"/>
  <c r="BM110" i="13"/>
  <c r="BL110" i="13"/>
  <c r="AR111" i="13" s="1"/>
  <c r="BQ110" i="13"/>
  <c r="BP110" i="13"/>
  <c r="J221" i="12"/>
  <c r="R110" i="13"/>
  <c r="AA111" i="13" s="1"/>
  <c r="L110" i="13"/>
  <c r="C70" i="14" s="1"/>
  <c r="BC110" i="13"/>
  <c r="BF110" i="13" s="1"/>
  <c r="BI110" i="13"/>
  <c r="L321" i="7"/>
  <c r="G221" i="12" s="1"/>
  <c r="AS111" i="13" l="1"/>
  <c r="O110" i="13"/>
  <c r="F321" i="7"/>
  <c r="J322" i="7" s="1"/>
  <c r="H111" i="13"/>
  <c r="AU111" i="13"/>
  <c r="AI112" i="13" s="1"/>
  <c r="J111" i="13"/>
  <c r="AW111" i="13"/>
  <c r="AK112" i="13" s="1"/>
  <c r="H221" i="12"/>
  <c r="I221" i="12" s="1"/>
  <c r="I322" i="7" l="1"/>
  <c r="G322" i="7"/>
  <c r="H322" i="7"/>
  <c r="BQ111" i="13"/>
  <c r="BP111" i="13"/>
  <c r="BO111" i="13"/>
  <c r="BN111" i="13"/>
  <c r="BL111" i="13"/>
  <c r="BM111" i="13"/>
  <c r="K322" i="7"/>
  <c r="BD111" i="13"/>
  <c r="BG111" i="13" s="1"/>
  <c r="BJ111" i="13"/>
  <c r="Q111" i="13"/>
  <c r="Z112" i="13" s="1"/>
  <c r="K111" i="13"/>
  <c r="I111" i="13"/>
  <c r="AV111" i="13"/>
  <c r="AJ112" i="13" s="1"/>
  <c r="S111" i="13"/>
  <c r="AB112" i="13" s="1"/>
  <c r="M111" i="13"/>
  <c r="D71" i="14" s="1"/>
  <c r="J222" i="12"/>
  <c r="BB111" i="13"/>
  <c r="BE111" i="13" s="1"/>
  <c r="B71" i="14" l="1"/>
  <c r="AR112" i="13"/>
  <c r="AT112" i="13"/>
  <c r="AW112" i="13" s="1"/>
  <c r="AK113" i="13" s="1"/>
  <c r="L322" i="7"/>
  <c r="G222" i="12" s="1"/>
  <c r="N111" i="13"/>
  <c r="P111" i="13"/>
  <c r="BC111" i="13"/>
  <c r="BF111" i="13" s="1"/>
  <c r="BI111" i="13"/>
  <c r="R111" i="13"/>
  <c r="AA112" i="13" s="1"/>
  <c r="L111" i="13"/>
  <c r="E71" i="14" s="1"/>
  <c r="H222" i="12"/>
  <c r="I222" i="12" s="1"/>
  <c r="BA111" i="13"/>
  <c r="BK111" i="13"/>
  <c r="BH112" i="13" s="1"/>
  <c r="J112" i="13" l="1"/>
  <c r="C71" i="14"/>
  <c r="AS112" i="13"/>
  <c r="AV112" i="13" s="1"/>
  <c r="AJ113" i="13" s="1"/>
  <c r="O111" i="13"/>
  <c r="BQ112" i="13"/>
  <c r="BP112" i="13"/>
  <c r="BN112" i="13"/>
  <c r="BO112" i="13"/>
  <c r="BM112" i="13"/>
  <c r="BL112" i="13"/>
  <c r="J223" i="12"/>
  <c r="F322" i="7"/>
  <c r="AU112" i="13"/>
  <c r="AI113" i="13" s="1"/>
  <c r="H112" i="13"/>
  <c r="S112" i="13"/>
  <c r="M112" i="13"/>
  <c r="D72" i="14" s="1"/>
  <c r="I112" i="13" l="1"/>
  <c r="P112" i="13"/>
  <c r="J323" i="7"/>
  <c r="H323" i="7"/>
  <c r="G323" i="7"/>
  <c r="K323" i="7"/>
  <c r="I323" i="7"/>
  <c r="AB113" i="13"/>
  <c r="R112" i="13"/>
  <c r="AA113" i="13" s="1"/>
  <c r="L112" i="13"/>
  <c r="C72" i="14" s="1"/>
  <c r="BD112" i="13"/>
  <c r="AT113" i="13" s="1"/>
  <c r="BJ112" i="13"/>
  <c r="BB112" i="13"/>
  <c r="BE112" i="13" s="1"/>
  <c r="BA112" i="13"/>
  <c r="Q112" i="13"/>
  <c r="Z113" i="13" s="1"/>
  <c r="BK112" i="13"/>
  <c r="BH113" i="13" s="1"/>
  <c r="K112" i="13"/>
  <c r="BC112" i="13"/>
  <c r="BF112" i="13" s="1"/>
  <c r="BI112" i="13"/>
  <c r="B72" i="14" l="1"/>
  <c r="E72" i="14"/>
  <c r="AS113" i="13"/>
  <c r="AR113" i="13"/>
  <c r="O112" i="13"/>
  <c r="N112" i="13"/>
  <c r="BG112" i="13"/>
  <c r="L323" i="7"/>
  <c r="G223" i="12" s="1"/>
  <c r="AV113" i="13"/>
  <c r="AJ114" i="13" s="1"/>
  <c r="I113" i="13"/>
  <c r="F323" i="7"/>
  <c r="K324" i="7" s="1"/>
  <c r="G324" i="7" l="1"/>
  <c r="I324" i="7"/>
  <c r="AU113" i="13"/>
  <c r="AI114" i="13" s="1"/>
  <c r="H113" i="13"/>
  <c r="H223" i="12"/>
  <c r="I223" i="12" s="1"/>
  <c r="J324" i="7"/>
  <c r="H324" i="7"/>
  <c r="AW113" i="13"/>
  <c r="AK114" i="13" s="1"/>
  <c r="J113" i="13"/>
  <c r="R113" i="13"/>
  <c r="AA114" i="13" s="1"/>
  <c r="L113" i="13"/>
  <c r="C73" i="14" s="1"/>
  <c r="BC113" i="13"/>
  <c r="BF113" i="13" s="1"/>
  <c r="BI113" i="13"/>
  <c r="O113" i="13" l="1"/>
  <c r="BM113" i="13"/>
  <c r="AS114" i="13" s="1"/>
  <c r="BL113" i="13"/>
  <c r="BP113" i="13"/>
  <c r="BO113" i="13"/>
  <c r="BN113" i="13"/>
  <c r="BQ113" i="13"/>
  <c r="BD113" i="13"/>
  <c r="BG113" i="13" s="1"/>
  <c r="BJ113" i="13"/>
  <c r="S113" i="13"/>
  <c r="AB114" i="13" s="1"/>
  <c r="M113" i="13"/>
  <c r="D73" i="14" s="1"/>
  <c r="BK113" i="13"/>
  <c r="BH114" i="13" s="1"/>
  <c r="Q113" i="13"/>
  <c r="Z114" i="13" s="1"/>
  <c r="K113" i="13"/>
  <c r="L324" i="7"/>
  <c r="G224" i="12" s="1"/>
  <c r="BB113" i="13"/>
  <c r="BE113" i="13" s="1"/>
  <c r="BA113" i="13"/>
  <c r="J224" i="12"/>
  <c r="B73" i="14" l="1"/>
  <c r="E73" i="14"/>
  <c r="AT114" i="13"/>
  <c r="AR114" i="13"/>
  <c r="N113" i="13"/>
  <c r="P113" i="13"/>
  <c r="I114" i="13"/>
  <c r="AV114" i="13"/>
  <c r="AJ115" i="13" s="1"/>
  <c r="H224" i="12"/>
  <c r="I224" i="12" s="1"/>
  <c r="F324" i="7"/>
  <c r="J114" i="13"/>
  <c r="AW114" i="13"/>
  <c r="AK115" i="13" s="1"/>
  <c r="J225" i="12" l="1"/>
  <c r="BO114" i="13"/>
  <c r="BN114" i="13"/>
  <c r="BM114" i="13"/>
  <c r="BL114" i="13"/>
  <c r="BQ114" i="13"/>
  <c r="BP114" i="13"/>
  <c r="BB114" i="13"/>
  <c r="BE114" i="13" s="1"/>
  <c r="BA114" i="13"/>
  <c r="H114" i="13"/>
  <c r="AU114" i="13"/>
  <c r="AI115" i="13" s="1"/>
  <c r="BD114" i="13"/>
  <c r="BG114" i="13" s="1"/>
  <c r="BJ114" i="13"/>
  <c r="R114" i="13"/>
  <c r="AA115" i="13" s="1"/>
  <c r="L114" i="13"/>
  <c r="C74" i="14" s="1"/>
  <c r="S114" i="13"/>
  <c r="AB115" i="13" s="1"/>
  <c r="M114" i="13"/>
  <c r="D74" i="14" s="1"/>
  <c r="K325" i="7"/>
  <c r="G325" i="7"/>
  <c r="I325" i="7"/>
  <c r="H325" i="7"/>
  <c r="J325" i="7"/>
  <c r="BC114" i="13"/>
  <c r="BF114" i="13" s="1"/>
  <c r="BI114" i="13"/>
  <c r="AS115" i="13" l="1"/>
  <c r="AT115" i="13"/>
  <c r="AR115" i="13"/>
  <c r="O114" i="13"/>
  <c r="P114" i="13"/>
  <c r="J115" i="13"/>
  <c r="I115" i="13"/>
  <c r="AV115" i="13"/>
  <c r="AJ116" i="13" s="1"/>
  <c r="BK114" i="13"/>
  <c r="BH115" i="13" s="1"/>
  <c r="Q114" i="13"/>
  <c r="Z115" i="13" s="1"/>
  <c r="K114" i="13"/>
  <c r="L325" i="7"/>
  <c r="G225" i="12" s="1"/>
  <c r="B74" i="14" l="1"/>
  <c r="E74" i="14"/>
  <c r="N114" i="13"/>
  <c r="AW115" i="13"/>
  <c r="AK116" i="13" s="1"/>
  <c r="H225" i="12"/>
  <c r="I225" i="12" s="1"/>
  <c r="S115" i="13"/>
  <c r="M115" i="13"/>
  <c r="D75" i="14" s="1"/>
  <c r="H115" i="13"/>
  <c r="AU115" i="13"/>
  <c r="AI116" i="13" s="1"/>
  <c r="F325" i="7"/>
  <c r="R115" i="13"/>
  <c r="L115" i="13"/>
  <c r="C75" i="14" s="1"/>
  <c r="O115" i="13" l="1"/>
  <c r="P115" i="13"/>
  <c r="BQ115" i="13"/>
  <c r="BP115" i="13"/>
  <c r="BO115" i="13"/>
  <c r="BN115" i="13"/>
  <c r="AT116" i="13" s="1"/>
  <c r="BL115" i="13"/>
  <c r="BM115" i="13"/>
  <c r="AA116" i="13"/>
  <c r="BB115" i="13"/>
  <c r="BE115" i="13" s="1"/>
  <c r="BA115" i="13"/>
  <c r="BC115" i="13"/>
  <c r="BI115" i="13"/>
  <c r="BD115" i="13"/>
  <c r="BJ115" i="13"/>
  <c r="AB116" i="13"/>
  <c r="J326" i="7"/>
  <c r="I326" i="7"/>
  <c r="H326" i="7"/>
  <c r="G326" i="7"/>
  <c r="K326" i="7"/>
  <c r="BK115" i="13"/>
  <c r="BH116" i="13" s="1"/>
  <c r="Q115" i="13"/>
  <c r="Z116" i="13" s="1"/>
  <c r="K115" i="13"/>
  <c r="J226" i="12"/>
  <c r="B75" i="14" l="1"/>
  <c r="E75" i="14"/>
  <c r="AS116" i="13"/>
  <c r="AR116" i="13"/>
  <c r="AU116" i="13" s="1"/>
  <c r="AI117" i="13" s="1"/>
  <c r="N115" i="13"/>
  <c r="BG115" i="13"/>
  <c r="F326" i="7"/>
  <c r="L326" i="7"/>
  <c r="G226" i="12" s="1"/>
  <c r="BF115" i="13"/>
  <c r="H116" i="13" l="1"/>
  <c r="Q116" i="13" s="1"/>
  <c r="Z117" i="13" s="1"/>
  <c r="BD116" i="13"/>
  <c r="BG116" i="13" s="1"/>
  <c r="BJ116" i="13"/>
  <c r="AV116" i="13"/>
  <c r="AJ117" i="13" s="1"/>
  <c r="I116" i="13"/>
  <c r="H226" i="12"/>
  <c r="I226" i="12" s="1"/>
  <c r="H327" i="7"/>
  <c r="J327" i="7"/>
  <c r="AW116" i="13"/>
  <c r="AK117" i="13" s="1"/>
  <c r="J116" i="13"/>
  <c r="I327" i="7"/>
  <c r="K327" i="7"/>
  <c r="G327" i="7"/>
  <c r="BB116" i="13"/>
  <c r="BE116" i="13" s="1"/>
  <c r="K116" i="13" l="1"/>
  <c r="N116" i="13"/>
  <c r="BQ116" i="13"/>
  <c r="BP116" i="13"/>
  <c r="BN116" i="13"/>
  <c r="AT117" i="13" s="1"/>
  <c r="BO116" i="13"/>
  <c r="BM116" i="13"/>
  <c r="BL116" i="13"/>
  <c r="AR117" i="13" s="1"/>
  <c r="BK116" i="13"/>
  <c r="BH117" i="13" s="1"/>
  <c r="J227" i="12"/>
  <c r="L327" i="7"/>
  <c r="G227" i="12" s="1"/>
  <c r="BC116" i="13"/>
  <c r="BF116" i="13" s="1"/>
  <c r="BI116" i="13"/>
  <c r="R116" i="13"/>
  <c r="AA117" i="13" s="1"/>
  <c r="L116" i="13"/>
  <c r="C76" i="14" s="1"/>
  <c r="S116" i="13"/>
  <c r="AB117" i="13" s="1"/>
  <c r="M116" i="13"/>
  <c r="D76" i="14" s="1"/>
  <c r="BA116" i="13"/>
  <c r="B76" i="14" l="1"/>
  <c r="E76" i="14"/>
  <c r="AS117" i="13"/>
  <c r="H117" i="13"/>
  <c r="O116" i="13"/>
  <c r="P116" i="13"/>
  <c r="AU117" i="13"/>
  <c r="AI118" i="13" s="1"/>
  <c r="F327" i="7"/>
  <c r="BB117" i="13"/>
  <c r="BE117" i="13" s="1"/>
  <c r="AW117" i="13"/>
  <c r="AK118" i="13" s="1"/>
  <c r="J117" i="13"/>
  <c r="H227" i="12"/>
  <c r="I227" i="12" s="1"/>
  <c r="Q117" i="13" l="1"/>
  <c r="Z118" i="13" s="1"/>
  <c r="K117" i="13"/>
  <c r="BM117" i="13"/>
  <c r="BL117" i="13"/>
  <c r="AR118" i="13" s="1"/>
  <c r="BP117" i="13"/>
  <c r="BN117" i="13"/>
  <c r="BQ117" i="13"/>
  <c r="BO117" i="13"/>
  <c r="S117" i="13"/>
  <c r="AB118" i="13" s="1"/>
  <c r="M117" i="13"/>
  <c r="D77" i="14" s="1"/>
  <c r="AV117" i="13"/>
  <c r="AJ118" i="13" s="1"/>
  <c r="I117" i="13"/>
  <c r="K328" i="7"/>
  <c r="J328" i="7"/>
  <c r="H328" i="7"/>
  <c r="I328" i="7"/>
  <c r="G328" i="7"/>
  <c r="BD117" i="13"/>
  <c r="BG117" i="13" s="1"/>
  <c r="BJ117" i="13"/>
  <c r="J228" i="12"/>
  <c r="AT118" i="13" l="1"/>
  <c r="N117" i="13"/>
  <c r="B77" i="14"/>
  <c r="P117" i="13"/>
  <c r="J118" i="13"/>
  <c r="R117" i="13"/>
  <c r="AA118" i="13" s="1"/>
  <c r="L117" i="13"/>
  <c r="C77" i="14" s="1"/>
  <c r="BK117" i="13"/>
  <c r="BH118" i="13" s="1"/>
  <c r="L328" i="7"/>
  <c r="G228" i="12" s="1"/>
  <c r="H118" i="13"/>
  <c r="AU118" i="13"/>
  <c r="AI119" i="13" s="1"/>
  <c r="BC117" i="13"/>
  <c r="BF117" i="13" s="1"/>
  <c r="BI117" i="13"/>
  <c r="BA117" i="13"/>
  <c r="E77" i="14" l="1"/>
  <c r="AS118" i="13"/>
  <c r="O117" i="13"/>
  <c r="AW118" i="13"/>
  <c r="AK119" i="13" s="1"/>
  <c r="F328" i="7"/>
  <c r="I118" i="13"/>
  <c r="BK118" i="13" s="1"/>
  <c r="AV118" i="13"/>
  <c r="AJ119" i="13" s="1"/>
  <c r="Q118" i="13"/>
  <c r="Z119" i="13" s="1"/>
  <c r="K118" i="13"/>
  <c r="H228" i="12"/>
  <c r="I228" i="12" s="1"/>
  <c r="S118" i="13"/>
  <c r="M118" i="13"/>
  <c r="D78" i="14" s="1"/>
  <c r="B78" i="14" l="1"/>
  <c r="P118" i="13"/>
  <c r="N118" i="13"/>
  <c r="BO118" i="13"/>
  <c r="BN118" i="13"/>
  <c r="BM118" i="13"/>
  <c r="BL118" i="13"/>
  <c r="BP118" i="13"/>
  <c r="BQ118" i="13"/>
  <c r="BC118" i="13"/>
  <c r="BF118" i="13" s="1"/>
  <c r="BI118" i="13"/>
  <c r="R118" i="13"/>
  <c r="AA119" i="13" s="1"/>
  <c r="L118" i="13"/>
  <c r="E78" i="14" s="1"/>
  <c r="G329" i="7"/>
  <c r="J329" i="7"/>
  <c r="I329" i="7"/>
  <c r="H329" i="7"/>
  <c r="K329" i="7"/>
  <c r="J229" i="12"/>
  <c r="BD118" i="13"/>
  <c r="BJ118" i="13"/>
  <c r="BH119" i="13"/>
  <c r="BB118" i="13"/>
  <c r="BA118" i="13"/>
  <c r="AB119" i="13"/>
  <c r="AR119" i="13" l="1"/>
  <c r="C78" i="14"/>
  <c r="AS119" i="13"/>
  <c r="I119" i="13" s="1"/>
  <c r="AT119" i="13"/>
  <c r="O118" i="13"/>
  <c r="F329" i="7"/>
  <c r="I330" i="7" s="1"/>
  <c r="BE118" i="13"/>
  <c r="BG118" i="13"/>
  <c r="L329" i="7"/>
  <c r="G229" i="12" s="1"/>
  <c r="AV119" i="13" l="1"/>
  <c r="AJ120" i="13" s="1"/>
  <c r="J330" i="7"/>
  <c r="G330" i="7"/>
  <c r="H119" i="13"/>
  <c r="AU119" i="13"/>
  <c r="AI120" i="13" s="1"/>
  <c r="R119" i="13"/>
  <c r="AA120" i="13" s="1"/>
  <c r="L119" i="13"/>
  <c r="C79" i="14" s="1"/>
  <c r="H229" i="12"/>
  <c r="I229" i="12" s="1"/>
  <c r="K330" i="7"/>
  <c r="J119" i="13"/>
  <c r="AW119" i="13"/>
  <c r="AK120" i="13" s="1"/>
  <c r="H330" i="7"/>
  <c r="BC119" i="13"/>
  <c r="BF119" i="13" s="1"/>
  <c r="BI119" i="13"/>
  <c r="O119" i="13" l="1"/>
  <c r="BQ119" i="13"/>
  <c r="BP119" i="13"/>
  <c r="BO119" i="13"/>
  <c r="BN119" i="13"/>
  <c r="AT120" i="13" s="1"/>
  <c r="BL119" i="13"/>
  <c r="AR120" i="13" s="1"/>
  <c r="BM119" i="13"/>
  <c r="AS120" i="13" s="1"/>
  <c r="J230" i="12"/>
  <c r="BK119" i="13"/>
  <c r="BH120" i="13" s="1"/>
  <c r="Q119" i="13"/>
  <c r="Z120" i="13" s="1"/>
  <c r="K119" i="13"/>
  <c r="S119" i="13"/>
  <c r="AB120" i="13" s="1"/>
  <c r="M119" i="13"/>
  <c r="D79" i="14" s="1"/>
  <c r="L330" i="7"/>
  <c r="G230" i="12" s="1"/>
  <c r="BD119" i="13"/>
  <c r="BG119" i="13" s="1"/>
  <c r="BJ119" i="13"/>
  <c r="BB119" i="13"/>
  <c r="BE119" i="13" s="1"/>
  <c r="BA119" i="13"/>
  <c r="B79" i="14" l="1"/>
  <c r="E79" i="14"/>
  <c r="AV120" i="13"/>
  <c r="AJ121" i="13" s="1"/>
  <c r="P119" i="13"/>
  <c r="N119" i="13"/>
  <c r="I120" i="13"/>
  <c r="L120" i="13" s="1"/>
  <c r="C80" i="14" s="1"/>
  <c r="AU120" i="13"/>
  <c r="AI121" i="13" s="1"/>
  <c r="F330" i="7"/>
  <c r="AW120" i="13"/>
  <c r="AK121" i="13" s="1"/>
  <c r="J120" i="13"/>
  <c r="H230" i="12"/>
  <c r="I230" i="12" s="1"/>
  <c r="O120" i="13" l="1"/>
  <c r="R120" i="13"/>
  <c r="AA121" i="13" s="1"/>
  <c r="BQ120" i="13"/>
  <c r="BP120" i="13"/>
  <c r="BN120" i="13"/>
  <c r="BO120" i="13"/>
  <c r="BM120" i="13"/>
  <c r="BL120" i="13"/>
  <c r="H120" i="13"/>
  <c r="K120" i="13" s="1"/>
  <c r="BB120" i="13"/>
  <c r="BE120" i="13" s="1"/>
  <c r="BD120" i="13"/>
  <c r="BG120" i="13" s="1"/>
  <c r="BJ120" i="13"/>
  <c r="S120" i="13"/>
  <c r="AB121" i="13" s="1"/>
  <c r="M120" i="13"/>
  <c r="D80" i="14" s="1"/>
  <c r="J231" i="12"/>
  <c r="I331" i="7"/>
  <c r="J331" i="7"/>
  <c r="G331" i="7"/>
  <c r="K331" i="7"/>
  <c r="H331" i="7"/>
  <c r="BC120" i="13"/>
  <c r="BI120" i="13"/>
  <c r="B80" i="14" l="1"/>
  <c r="E80" i="14"/>
  <c r="AR121" i="13"/>
  <c r="AS121" i="13"/>
  <c r="AT121" i="13"/>
  <c r="J121" i="13" s="1"/>
  <c r="N120" i="13"/>
  <c r="P120" i="13"/>
  <c r="BK120" i="13"/>
  <c r="BH121" i="13" s="1"/>
  <c r="Q120" i="13"/>
  <c r="Z121" i="13" s="1"/>
  <c r="F331" i="7" s="1"/>
  <c r="K332" i="7" s="1"/>
  <c r="BA120" i="13"/>
  <c r="L331" i="7"/>
  <c r="G231" i="12" s="1"/>
  <c r="AW121" i="13"/>
  <c r="AK122" i="13" s="1"/>
  <c r="BF120" i="13"/>
  <c r="J332" i="7" l="1"/>
  <c r="H332" i="7"/>
  <c r="G332" i="7"/>
  <c r="AU121" i="13"/>
  <c r="AI122" i="13" s="1"/>
  <c r="H121" i="13"/>
  <c r="AV121" i="13"/>
  <c r="AJ122" i="13" s="1"/>
  <c r="I121" i="13"/>
  <c r="H231" i="12"/>
  <c r="I231" i="12" s="1"/>
  <c r="I332" i="7"/>
  <c r="BD121" i="13"/>
  <c r="BG121" i="13" s="1"/>
  <c r="BJ121" i="13"/>
  <c r="S121" i="13"/>
  <c r="AB122" i="13" s="1"/>
  <c r="M121" i="13"/>
  <c r="D81" i="14" s="1"/>
  <c r="L332" i="7" l="1"/>
  <c r="G232" i="12" s="1"/>
  <c r="P121" i="13"/>
  <c r="BM121" i="13"/>
  <c r="BL121" i="13"/>
  <c r="BQ121" i="13"/>
  <c r="BP121" i="13"/>
  <c r="BN121" i="13"/>
  <c r="AT122" i="13" s="1"/>
  <c r="BO121" i="13"/>
  <c r="R121" i="13"/>
  <c r="AA122" i="13" s="1"/>
  <c r="L121" i="13"/>
  <c r="C81" i="14" s="1"/>
  <c r="H232" i="12"/>
  <c r="I232" i="12" s="1"/>
  <c r="BB121" i="13"/>
  <c r="BE121" i="13" s="1"/>
  <c r="BA121" i="13"/>
  <c r="BK121" i="13"/>
  <c r="BH122" i="13" s="1"/>
  <c r="Q121" i="13"/>
  <c r="Z122" i="13" s="1"/>
  <c r="K121" i="13"/>
  <c r="BC121" i="13"/>
  <c r="BF121" i="13" s="1"/>
  <c r="BI121" i="13"/>
  <c r="J232" i="12"/>
  <c r="B81" i="14" l="1"/>
  <c r="E81" i="14"/>
  <c r="AR122" i="13"/>
  <c r="AS122" i="13"/>
  <c r="I122" i="13" s="1"/>
  <c r="N121" i="13"/>
  <c r="O121" i="13"/>
  <c r="BO122" i="13"/>
  <c r="BN122" i="13"/>
  <c r="BM122" i="13"/>
  <c r="BL122" i="13"/>
  <c r="BP122" i="13"/>
  <c r="BQ122" i="13"/>
  <c r="J122" i="13"/>
  <c r="AW122" i="13"/>
  <c r="AK123" i="13" s="1"/>
  <c r="F332" i="7"/>
  <c r="AV122" i="13"/>
  <c r="AJ123" i="13" s="1"/>
  <c r="J233" i="12"/>
  <c r="H122" i="13"/>
  <c r="AU122" i="13"/>
  <c r="AI123" i="13" s="1"/>
  <c r="BB122" i="13" l="1"/>
  <c r="BE122" i="13" s="1"/>
  <c r="BA122" i="13"/>
  <c r="BC122" i="13"/>
  <c r="BF122" i="13" s="1"/>
  <c r="BI122" i="13"/>
  <c r="BD122" i="13"/>
  <c r="BG122" i="13" s="1"/>
  <c r="BJ122" i="13"/>
  <c r="S122" i="13"/>
  <c r="AB123" i="13" s="1"/>
  <c r="M122" i="13"/>
  <c r="D82" i="14" s="1"/>
  <c r="BK122" i="13"/>
  <c r="BH123" i="13" s="1"/>
  <c r="Q122" i="13"/>
  <c r="Z123" i="13" s="1"/>
  <c r="K122" i="13"/>
  <c r="R122" i="13"/>
  <c r="AA123" i="13" s="1"/>
  <c r="L122" i="13"/>
  <c r="C82" i="14" s="1"/>
  <c r="K333" i="7"/>
  <c r="J333" i="7"/>
  <c r="G333" i="7"/>
  <c r="H333" i="7"/>
  <c r="I333" i="7"/>
  <c r="B82" i="14" l="1"/>
  <c r="E82" i="14"/>
  <c r="AT123" i="13"/>
  <c r="AS123" i="13"/>
  <c r="AR123" i="13"/>
  <c r="H123" i="13" s="1"/>
  <c r="J123" i="13"/>
  <c r="P122" i="13"/>
  <c r="N122" i="13"/>
  <c r="O122" i="13"/>
  <c r="L333" i="7"/>
  <c r="G233" i="12" s="1"/>
  <c r="AW123" i="13"/>
  <c r="AK124" i="13" s="1"/>
  <c r="F333" i="7"/>
  <c r="H334" i="7" s="1"/>
  <c r="AU123" i="13" l="1"/>
  <c r="AI124" i="13" s="1"/>
  <c r="BC123" i="13"/>
  <c r="BF123" i="13" s="1"/>
  <c r="BI123" i="13"/>
  <c r="G334" i="7"/>
  <c r="I334" i="7"/>
  <c r="J334" i="7"/>
  <c r="I123" i="13"/>
  <c r="BK123" i="13" s="1"/>
  <c r="BH124" i="13" s="1"/>
  <c r="AV123" i="13"/>
  <c r="AJ124" i="13" s="1"/>
  <c r="BD123" i="13"/>
  <c r="BG123" i="13" s="1"/>
  <c r="BJ123" i="13"/>
  <c r="K334" i="7"/>
  <c r="Q123" i="13"/>
  <c r="Z124" i="13" s="1"/>
  <c r="K123" i="13"/>
  <c r="S123" i="13"/>
  <c r="AB124" i="13" s="1"/>
  <c r="M123" i="13"/>
  <c r="D83" i="14" s="1"/>
  <c r="H233" i="12"/>
  <c r="I233" i="12" s="1"/>
  <c r="BB123" i="13"/>
  <c r="BE123" i="13" s="1"/>
  <c r="BA123" i="13"/>
  <c r="B83" i="14" l="1"/>
  <c r="N123" i="13"/>
  <c r="P123" i="13"/>
  <c r="BQ123" i="13"/>
  <c r="BM123" i="13"/>
  <c r="AS124" i="13" s="1"/>
  <c r="BP123" i="13"/>
  <c r="BO123" i="13"/>
  <c r="BN123" i="13"/>
  <c r="AT124" i="13" s="1"/>
  <c r="BL123" i="13"/>
  <c r="AR124" i="13" s="1"/>
  <c r="L334" i="7"/>
  <c r="G234" i="12" s="1"/>
  <c r="J234" i="12"/>
  <c r="R123" i="13"/>
  <c r="AA124" i="13" s="1"/>
  <c r="L123" i="13"/>
  <c r="C83" i="14" s="1"/>
  <c r="E83" i="14" l="1"/>
  <c r="AW124" i="13"/>
  <c r="AK125" i="13" s="1"/>
  <c r="O123" i="13"/>
  <c r="J124" i="13"/>
  <c r="M124" i="13" s="1"/>
  <c r="D84" i="14" s="1"/>
  <c r="BC124" i="13"/>
  <c r="BF124" i="13" s="1"/>
  <c r="AV124" i="13"/>
  <c r="AJ125" i="13" s="1"/>
  <c r="I124" i="13"/>
  <c r="H234" i="12"/>
  <c r="I234" i="12" s="1"/>
  <c r="BD124" i="13"/>
  <c r="BG124" i="13" s="1"/>
  <c r="BJ124" i="13"/>
  <c r="AU124" i="13"/>
  <c r="AI125" i="13" s="1"/>
  <c r="H124" i="13"/>
  <c r="F334" i="7"/>
  <c r="S124" i="13" l="1"/>
  <c r="AB125" i="13" s="1"/>
  <c r="P124" i="13"/>
  <c r="BL124" i="13"/>
  <c r="BQ124" i="13"/>
  <c r="BP124" i="13"/>
  <c r="BO124" i="13"/>
  <c r="BN124" i="13"/>
  <c r="AT125" i="13" s="1"/>
  <c r="BM124" i="13"/>
  <c r="AS125" i="13" s="1"/>
  <c r="BI124" i="13"/>
  <c r="R124" i="13"/>
  <c r="AA125" i="13" s="1"/>
  <c r="L124" i="13"/>
  <c r="C84" i="14" s="1"/>
  <c r="BB124" i="13"/>
  <c r="BE124" i="13" s="1"/>
  <c r="BA124" i="13"/>
  <c r="Q124" i="13"/>
  <c r="Z125" i="13" s="1"/>
  <c r="BK124" i="13"/>
  <c r="BH125" i="13" s="1"/>
  <c r="K124" i="13"/>
  <c r="H335" i="7"/>
  <c r="J335" i="7"/>
  <c r="K335" i="7"/>
  <c r="I335" i="7"/>
  <c r="G335" i="7"/>
  <c r="J235" i="12"/>
  <c r="B84" i="14" l="1"/>
  <c r="E84" i="14"/>
  <c r="AR125" i="13"/>
  <c r="N124" i="13"/>
  <c r="O124" i="13"/>
  <c r="F335" i="7"/>
  <c r="K336" i="7" s="1"/>
  <c r="AW125" i="13"/>
  <c r="AK126" i="13" s="1"/>
  <c r="J125" i="13"/>
  <c r="AV125" i="13"/>
  <c r="AJ126" i="13" s="1"/>
  <c r="I125" i="13"/>
  <c r="L335" i="7"/>
  <c r="G235" i="12" s="1"/>
  <c r="I336" i="7" l="1"/>
  <c r="G336" i="7"/>
  <c r="BA125" i="13"/>
  <c r="BB125" i="13"/>
  <c r="BE125" i="13" s="1"/>
  <c r="H336" i="7"/>
  <c r="J336" i="7"/>
  <c r="H125" i="13"/>
  <c r="BK125" i="13" s="1"/>
  <c r="BH126" i="13" s="1"/>
  <c r="AU125" i="13"/>
  <c r="AI126" i="13" s="1"/>
  <c r="R125" i="13"/>
  <c r="AA126" i="13" s="1"/>
  <c r="L125" i="13"/>
  <c r="C85" i="14" s="1"/>
  <c r="H235" i="12"/>
  <c r="I235" i="12" s="1"/>
  <c r="BD125" i="13"/>
  <c r="BG125" i="13" s="1"/>
  <c r="BJ125" i="13"/>
  <c r="BC125" i="13"/>
  <c r="BF125" i="13" s="1"/>
  <c r="BI125" i="13"/>
  <c r="S125" i="13"/>
  <c r="AB126" i="13" s="1"/>
  <c r="M125" i="13"/>
  <c r="D85" i="14" s="1"/>
  <c r="O125" i="13" l="1"/>
  <c r="P125" i="13"/>
  <c r="BP125" i="13"/>
  <c r="BM125" i="13"/>
  <c r="AS126" i="13" s="1"/>
  <c r="BO125" i="13"/>
  <c r="BN125" i="13"/>
  <c r="AT126" i="13" s="1"/>
  <c r="BL125" i="13"/>
  <c r="AR126" i="13" s="1"/>
  <c r="BQ125" i="13"/>
  <c r="L336" i="7"/>
  <c r="G236" i="12" s="1"/>
  <c r="H236" i="12" s="1"/>
  <c r="I236" i="12" s="1"/>
  <c r="K125" i="13"/>
  <c r="Q125" i="13"/>
  <c r="Z126" i="13" s="1"/>
  <c r="F336" i="7" s="1"/>
  <c r="J236" i="12"/>
  <c r="B85" i="14" l="1"/>
  <c r="E85" i="14"/>
  <c r="N125" i="13"/>
  <c r="AU126" i="13"/>
  <c r="AI127" i="13" s="1"/>
  <c r="H126" i="13"/>
  <c r="Q126" i="13" s="1"/>
  <c r="Z127" i="13" s="1"/>
  <c r="BO126" i="13"/>
  <c r="BQ126" i="13"/>
  <c r="BN126" i="13"/>
  <c r="BP126" i="13"/>
  <c r="BM126" i="13"/>
  <c r="BL126" i="13"/>
  <c r="I126" i="13"/>
  <c r="AV126" i="13"/>
  <c r="AJ127" i="13" s="1"/>
  <c r="J126" i="13"/>
  <c r="AW126" i="13"/>
  <c r="AK127" i="13" s="1"/>
  <c r="J237" i="12"/>
  <c r="J337" i="7"/>
  <c r="G337" i="7"/>
  <c r="H337" i="7"/>
  <c r="I337" i="7"/>
  <c r="K337" i="7"/>
  <c r="BB126" i="13"/>
  <c r="BE126" i="13" s="1"/>
  <c r="AR127" i="13" l="1"/>
  <c r="AS127" i="13"/>
  <c r="K126" i="13"/>
  <c r="N126" i="13"/>
  <c r="BD126" i="13"/>
  <c r="BG126" i="13" s="1"/>
  <c r="BJ126" i="13"/>
  <c r="S126" i="13"/>
  <c r="AB127" i="13" s="1"/>
  <c r="M126" i="13"/>
  <c r="D86" i="14" s="1"/>
  <c r="R126" i="13"/>
  <c r="AA127" i="13" s="1"/>
  <c r="L126" i="13"/>
  <c r="C86" i="14" s="1"/>
  <c r="BK126" i="13"/>
  <c r="BH127" i="13" s="1"/>
  <c r="BA126" i="13"/>
  <c r="BC126" i="13"/>
  <c r="BF126" i="13" s="1"/>
  <c r="BI126" i="13"/>
  <c r="L337" i="7"/>
  <c r="G237" i="12" s="1"/>
  <c r="B86" i="14" l="1"/>
  <c r="E86" i="14"/>
  <c r="AT127" i="13"/>
  <c r="J127" i="13" s="1"/>
  <c r="O126" i="13"/>
  <c r="P126" i="13"/>
  <c r="F337" i="7"/>
  <c r="H237" i="12"/>
  <c r="I237" i="12" s="1"/>
  <c r="BB127" i="13"/>
  <c r="BE127" i="13" s="1"/>
  <c r="H127" i="13"/>
  <c r="AU127" i="13"/>
  <c r="AI128" i="13" s="1"/>
  <c r="AW127" i="13" l="1"/>
  <c r="AK128" i="13" s="1"/>
  <c r="BL127" i="13"/>
  <c r="AR128" i="13" s="1"/>
  <c r="BQ127" i="13"/>
  <c r="BP127" i="13"/>
  <c r="BN127" i="13"/>
  <c r="BM127" i="13"/>
  <c r="BO127" i="13"/>
  <c r="I127" i="13"/>
  <c r="BK127" i="13" s="1"/>
  <c r="BH128" i="13" s="1"/>
  <c r="AV127" i="13"/>
  <c r="AJ128" i="13" s="1"/>
  <c r="Q127" i="13"/>
  <c r="Z128" i="13" s="1"/>
  <c r="K127" i="13"/>
  <c r="K338" i="7"/>
  <c r="J338" i="7"/>
  <c r="I338" i="7"/>
  <c r="G338" i="7"/>
  <c r="H338" i="7"/>
  <c r="BD127" i="13"/>
  <c r="BG127" i="13" s="1"/>
  <c r="BJ127" i="13"/>
  <c r="J238" i="12"/>
  <c r="S127" i="13"/>
  <c r="AB128" i="13" s="1"/>
  <c r="M127" i="13"/>
  <c r="D87" i="14" s="1"/>
  <c r="B87" i="14" l="1"/>
  <c r="AT128" i="13"/>
  <c r="P127" i="13"/>
  <c r="N127" i="13"/>
  <c r="BC127" i="13"/>
  <c r="BF127" i="13" s="1"/>
  <c r="BI127" i="13"/>
  <c r="BA127" i="13"/>
  <c r="BB128" i="13"/>
  <c r="BE128" i="13" s="1"/>
  <c r="AU128" i="13"/>
  <c r="AI129" i="13" s="1"/>
  <c r="H128" i="13"/>
  <c r="L338" i="7"/>
  <c r="G238" i="12" s="1"/>
  <c r="R127" i="13"/>
  <c r="AA128" i="13" s="1"/>
  <c r="L127" i="13"/>
  <c r="E87" i="14" s="1"/>
  <c r="C87" i="14" l="1"/>
  <c r="AS128" i="13"/>
  <c r="AV128" i="13" s="1"/>
  <c r="AJ129" i="13" s="1"/>
  <c r="O127" i="13"/>
  <c r="J128" i="13"/>
  <c r="S128" i="13" s="1"/>
  <c r="AB129" i="13" s="1"/>
  <c r="AW128" i="13"/>
  <c r="AK129" i="13" s="1"/>
  <c r="F338" i="7"/>
  <c r="BD128" i="13"/>
  <c r="BG128" i="13" s="1"/>
  <c r="BJ128" i="13"/>
  <c r="Q128" i="13"/>
  <c r="Z129" i="13" s="1"/>
  <c r="K128" i="13"/>
  <c r="H238" i="12"/>
  <c r="I238" i="12" s="1"/>
  <c r="B88" i="14" l="1"/>
  <c r="I128" i="13"/>
  <c r="BK128" i="13" s="1"/>
  <c r="BH129" i="13" s="1"/>
  <c r="N128" i="13"/>
  <c r="BN128" i="13"/>
  <c r="AT129" i="13" s="1"/>
  <c r="BO128" i="13"/>
  <c r="BQ128" i="13"/>
  <c r="BP128" i="13"/>
  <c r="BM128" i="13"/>
  <c r="BL128" i="13"/>
  <c r="AR129" i="13" s="1"/>
  <c r="M128" i="13"/>
  <c r="D88" i="14" s="1"/>
  <c r="J239" i="12"/>
  <c r="BC128" i="13"/>
  <c r="BF128" i="13" s="1"/>
  <c r="BI128" i="13"/>
  <c r="BA128" i="13"/>
  <c r="BB129" i="13"/>
  <c r="R128" i="13"/>
  <c r="AA129" i="13" s="1"/>
  <c r="L128" i="13"/>
  <c r="C88" i="14" s="1"/>
  <c r="G339" i="7"/>
  <c r="K339" i="7"/>
  <c r="I339" i="7"/>
  <c r="H339" i="7"/>
  <c r="J339" i="7"/>
  <c r="E88" i="14" l="1"/>
  <c r="AS129" i="13"/>
  <c r="H129" i="13"/>
  <c r="P128" i="13"/>
  <c r="O128" i="13"/>
  <c r="AU129" i="13"/>
  <c r="AI130" i="13" s="1"/>
  <c r="BE129" i="13"/>
  <c r="L339" i="7"/>
  <c r="G239" i="12" s="1"/>
  <c r="AW129" i="13"/>
  <c r="AK130" i="13" s="1"/>
  <c r="J129" i="13"/>
  <c r="F339" i="7"/>
  <c r="Q129" i="13" l="1"/>
  <c r="Z130" i="13" s="1"/>
  <c r="K129" i="13"/>
  <c r="AV129" i="13"/>
  <c r="AJ130" i="13" s="1"/>
  <c r="I129" i="13"/>
  <c r="S129" i="13"/>
  <c r="AB130" i="13" s="1"/>
  <c r="M129" i="13"/>
  <c r="D89" i="14" s="1"/>
  <c r="H239" i="12"/>
  <c r="I239" i="12" s="1"/>
  <c r="K340" i="7"/>
  <c r="I340" i="7"/>
  <c r="H340" i="7"/>
  <c r="G340" i="7"/>
  <c r="BD129" i="13"/>
  <c r="BG129" i="13" s="1"/>
  <c r="BJ129" i="13"/>
  <c r="J340" i="7"/>
  <c r="N129" i="13" l="1"/>
  <c r="B89" i="14"/>
  <c r="P129" i="13"/>
  <c r="BP129" i="13"/>
  <c r="BM129" i="13"/>
  <c r="AS130" i="13" s="1"/>
  <c r="BL129" i="13"/>
  <c r="AR130" i="13" s="1"/>
  <c r="BO129" i="13"/>
  <c r="BN129" i="13"/>
  <c r="AT130" i="13" s="1"/>
  <c r="BQ129" i="13"/>
  <c r="J240" i="12"/>
  <c r="L340" i="7"/>
  <c r="G240" i="12" s="1"/>
  <c r="R129" i="13"/>
  <c r="AA130" i="13" s="1"/>
  <c r="L129" i="13"/>
  <c r="C89" i="14" s="1"/>
  <c r="BK129" i="13"/>
  <c r="BH130" i="13" s="1"/>
  <c r="BC129" i="13"/>
  <c r="BF129" i="13" s="1"/>
  <c r="BI129" i="13"/>
  <c r="BA129" i="13"/>
  <c r="E89" i="14" l="1"/>
  <c r="O129" i="13"/>
  <c r="H130" i="13"/>
  <c r="AU130" i="13"/>
  <c r="AI131" i="13" s="1"/>
  <c r="BC130" i="13"/>
  <c r="BF130" i="13" s="1"/>
  <c r="I130" i="13"/>
  <c r="AV130" i="13"/>
  <c r="AJ131" i="13" s="1"/>
  <c r="J130" i="13"/>
  <c r="AW130" i="13"/>
  <c r="AK131" i="13" s="1"/>
  <c r="H240" i="12"/>
  <c r="I240" i="12" s="1"/>
  <c r="F340" i="7"/>
  <c r="Q130" i="13" l="1"/>
  <c r="Z131" i="13" s="1"/>
  <c r="K130" i="13"/>
  <c r="BO130" i="13"/>
  <c r="BN130" i="13"/>
  <c r="BQ130" i="13"/>
  <c r="BP130" i="13"/>
  <c r="BM130" i="13"/>
  <c r="AS131" i="13" s="1"/>
  <c r="BL130" i="13"/>
  <c r="BI130" i="13"/>
  <c r="BD130" i="13"/>
  <c r="BG130" i="13" s="1"/>
  <c r="BJ130" i="13"/>
  <c r="H341" i="7"/>
  <c r="J341" i="7"/>
  <c r="I341" i="7"/>
  <c r="K341" i="7"/>
  <c r="G341" i="7"/>
  <c r="S130" i="13"/>
  <c r="AB131" i="13" s="1"/>
  <c r="M130" i="13"/>
  <c r="D90" i="14" s="1"/>
  <c r="R130" i="13"/>
  <c r="AA131" i="13" s="1"/>
  <c r="L130" i="13"/>
  <c r="C90" i="14" s="1"/>
  <c r="BK130" i="13"/>
  <c r="BH131" i="13" s="1"/>
  <c r="BB130" i="13"/>
  <c r="BA130" i="13"/>
  <c r="J241" i="12"/>
  <c r="B90" i="14" l="1"/>
  <c r="E90" i="14"/>
  <c r="AR131" i="13"/>
  <c r="AT131" i="13"/>
  <c r="O130" i="13"/>
  <c r="P130" i="13"/>
  <c r="N130" i="13"/>
  <c r="BE130" i="13"/>
  <c r="F341" i="7"/>
  <c r="J131" i="13"/>
  <c r="AW131" i="13"/>
  <c r="AK132" i="13" s="1"/>
  <c r="I131" i="13"/>
  <c r="AV131" i="13"/>
  <c r="AJ132" i="13" s="1"/>
  <c r="L341" i="7"/>
  <c r="G241" i="12" s="1"/>
  <c r="H342" i="7" l="1"/>
  <c r="H131" i="13"/>
  <c r="AU131" i="13"/>
  <c r="AI132" i="13" s="1"/>
  <c r="J342" i="7"/>
  <c r="R131" i="13"/>
  <c r="AA132" i="13" s="1"/>
  <c r="L131" i="13"/>
  <c r="C91" i="14" s="1"/>
  <c r="BD131" i="13"/>
  <c r="BG131" i="13" s="1"/>
  <c r="BJ131" i="13"/>
  <c r="G342" i="7"/>
  <c r="K342" i="7"/>
  <c r="S131" i="13"/>
  <c r="AB132" i="13" s="1"/>
  <c r="M131" i="13"/>
  <c r="D91" i="14" s="1"/>
  <c r="H241" i="12"/>
  <c r="I241" i="12" s="1"/>
  <c r="I342" i="7"/>
  <c r="BC131" i="13"/>
  <c r="BF131" i="13" s="1"/>
  <c r="BI131" i="13"/>
  <c r="P131" i="13" l="1"/>
  <c r="O131" i="13"/>
  <c r="BL131" i="13"/>
  <c r="BQ131" i="13"/>
  <c r="BP131" i="13"/>
  <c r="BO131" i="13"/>
  <c r="BN131" i="13"/>
  <c r="AT132" i="13" s="1"/>
  <c r="BM131" i="13"/>
  <c r="AS132" i="13" s="1"/>
  <c r="L342" i="7"/>
  <c r="G242" i="12" s="1"/>
  <c r="J242" i="12"/>
  <c r="BB131" i="13"/>
  <c r="BE131" i="13" s="1"/>
  <c r="BA131" i="13"/>
  <c r="BK131" i="13"/>
  <c r="BH132" i="13" s="1"/>
  <c r="Q131" i="13"/>
  <c r="Z132" i="13" s="1"/>
  <c r="K131" i="13"/>
  <c r="B91" i="14" l="1"/>
  <c r="E91" i="14"/>
  <c r="AR132" i="13"/>
  <c r="AV132" i="13"/>
  <c r="AJ133" i="13" s="1"/>
  <c r="N131" i="13"/>
  <c r="I132" i="13"/>
  <c r="L132" i="13" s="1"/>
  <c r="C92" i="14" s="1"/>
  <c r="AU132" i="13"/>
  <c r="AI133" i="13" s="1"/>
  <c r="AW132" i="13"/>
  <c r="AK133" i="13" s="1"/>
  <c r="J132" i="13"/>
  <c r="F342" i="7"/>
  <c r="H242" i="12"/>
  <c r="I242" i="12" s="1"/>
  <c r="R132" i="13" l="1"/>
  <c r="AA133" i="13" s="1"/>
  <c r="O132" i="13"/>
  <c r="BN132" i="13"/>
  <c r="BP132" i="13"/>
  <c r="BQ132" i="13"/>
  <c r="BO132" i="13"/>
  <c r="BM132" i="13"/>
  <c r="AS133" i="13" s="1"/>
  <c r="BL132" i="13"/>
  <c r="AR133" i="13" s="1"/>
  <c r="H132" i="13"/>
  <c r="K132" i="13" s="1"/>
  <c r="I343" i="7"/>
  <c r="G343" i="7"/>
  <c r="H343" i="7"/>
  <c r="J343" i="7"/>
  <c r="K343" i="7"/>
  <c r="BB132" i="13"/>
  <c r="BE132" i="13" s="1"/>
  <c r="BA132" i="13"/>
  <c r="BC132" i="13"/>
  <c r="BI132" i="13"/>
  <c r="J243" i="12"/>
  <c r="S132" i="13"/>
  <c r="AB133" i="13" s="1"/>
  <c r="M132" i="13"/>
  <c r="D92" i="14" s="1"/>
  <c r="BD132" i="13"/>
  <c r="BG132" i="13" s="1"/>
  <c r="BJ132" i="13"/>
  <c r="B92" i="14" l="1"/>
  <c r="E92" i="14"/>
  <c r="AT133" i="13"/>
  <c r="BK132" i="13"/>
  <c r="BH133" i="13" s="1"/>
  <c r="Q132" i="13"/>
  <c r="Z133" i="13" s="1"/>
  <c r="P132" i="13"/>
  <c r="N132" i="13"/>
  <c r="L343" i="7"/>
  <c r="G243" i="12" s="1"/>
  <c r="F343" i="7"/>
  <c r="H344" i="7" s="1"/>
  <c r="BF132" i="13"/>
  <c r="AU133" i="13"/>
  <c r="AI134" i="13" s="1"/>
  <c r="H133" i="13"/>
  <c r="AW133" i="13" l="1"/>
  <c r="AK134" i="13" s="1"/>
  <c r="J133" i="13"/>
  <c r="Q133" i="13"/>
  <c r="Z134" i="13" s="1"/>
  <c r="K133" i="13"/>
  <c r="I344" i="7"/>
  <c r="K344" i="7"/>
  <c r="G344" i="7"/>
  <c r="BB133" i="13"/>
  <c r="BE133" i="13" s="1"/>
  <c r="H243" i="12"/>
  <c r="I243" i="12" s="1"/>
  <c r="AV133" i="13"/>
  <c r="AJ134" i="13" s="1"/>
  <c r="I133" i="13"/>
  <c r="BK133" i="13" s="1"/>
  <c r="BH134" i="13" s="1"/>
  <c r="J344" i="7"/>
  <c r="B93" i="14" l="1"/>
  <c r="N133" i="13"/>
  <c r="BP133" i="13"/>
  <c r="BM133" i="13"/>
  <c r="BL133" i="13"/>
  <c r="AR134" i="13" s="1"/>
  <c r="BQ133" i="13"/>
  <c r="BO133" i="13"/>
  <c r="BN133" i="13"/>
  <c r="AT134" i="13" s="1"/>
  <c r="BB134" i="13"/>
  <c r="S133" i="13"/>
  <c r="AB134" i="13" s="1"/>
  <c r="M133" i="13"/>
  <c r="D93" i="14" s="1"/>
  <c r="J244" i="12"/>
  <c r="R133" i="13"/>
  <c r="AA134" i="13" s="1"/>
  <c r="L133" i="13"/>
  <c r="C93" i="14" s="1"/>
  <c r="BD133" i="13"/>
  <c r="BG133" i="13" s="1"/>
  <c r="BJ133" i="13"/>
  <c r="BC133" i="13"/>
  <c r="BF133" i="13" s="1"/>
  <c r="BI133" i="13"/>
  <c r="BA133" i="13"/>
  <c r="L344" i="7"/>
  <c r="G244" i="12" s="1"/>
  <c r="E93" i="14" l="1"/>
  <c r="AS134" i="13"/>
  <c r="O133" i="13"/>
  <c r="P133" i="13"/>
  <c r="BE134" i="13"/>
  <c r="AU134" i="13"/>
  <c r="AI135" i="13" s="1"/>
  <c r="H134" i="13"/>
  <c r="Q134" i="13" s="1"/>
  <c r="Z135" i="13" s="1"/>
  <c r="F344" i="7"/>
  <c r="I345" i="7" s="1"/>
  <c r="J134" i="13"/>
  <c r="AW134" i="13"/>
  <c r="AK135" i="13" s="1"/>
  <c r="H244" i="12"/>
  <c r="I244" i="12" s="1"/>
  <c r="K134" i="13" l="1"/>
  <c r="BO134" i="13"/>
  <c r="BN134" i="13"/>
  <c r="BQ134" i="13"/>
  <c r="BP134" i="13"/>
  <c r="BM134" i="13"/>
  <c r="BL134" i="13"/>
  <c r="AR135" i="13" s="1"/>
  <c r="G345" i="7"/>
  <c r="K345" i="7"/>
  <c r="H345" i="7"/>
  <c r="J345" i="7"/>
  <c r="BD134" i="13"/>
  <c r="BG134" i="13" s="1"/>
  <c r="BJ134" i="13"/>
  <c r="S134" i="13"/>
  <c r="AB135" i="13" s="1"/>
  <c r="M134" i="13"/>
  <c r="D94" i="14" s="1"/>
  <c r="I134" i="13"/>
  <c r="AV134" i="13"/>
  <c r="AJ135" i="13" s="1"/>
  <c r="J245" i="12"/>
  <c r="B94" i="14" l="1"/>
  <c r="AT135" i="13"/>
  <c r="P134" i="13"/>
  <c r="N134" i="13"/>
  <c r="H135" i="13"/>
  <c r="Q135" i="13" s="1"/>
  <c r="AU135" i="13"/>
  <c r="AI136" i="13" s="1"/>
  <c r="L345" i="7"/>
  <c r="G245" i="12" s="1"/>
  <c r="H245" i="12" s="1"/>
  <c r="I245" i="12" s="1"/>
  <c r="R134" i="13"/>
  <c r="AA135" i="13" s="1"/>
  <c r="L134" i="13"/>
  <c r="E94" i="14" s="1"/>
  <c r="BK134" i="13"/>
  <c r="BH135" i="13" s="1"/>
  <c r="BC134" i="13"/>
  <c r="BF134" i="13" s="1"/>
  <c r="BI134" i="13"/>
  <c r="BA134" i="13"/>
  <c r="C94" i="14" l="1"/>
  <c r="AS135" i="13"/>
  <c r="O134" i="13"/>
  <c r="K135" i="13"/>
  <c r="J246" i="12"/>
  <c r="BL135" i="13"/>
  <c r="BQ135" i="13"/>
  <c r="BP135" i="13"/>
  <c r="BO135" i="13"/>
  <c r="BN135" i="13"/>
  <c r="BM135" i="13"/>
  <c r="J135" i="13"/>
  <c r="AW135" i="13"/>
  <c r="AK136" i="13" s="1"/>
  <c r="Z136" i="13"/>
  <c r="F345" i="7"/>
  <c r="B95" i="14" l="1"/>
  <c r="N135" i="13"/>
  <c r="BD135" i="13"/>
  <c r="BG135" i="13" s="1"/>
  <c r="BJ135" i="13"/>
  <c r="BC135" i="13"/>
  <c r="BF135" i="13" s="1"/>
  <c r="BI135" i="13"/>
  <c r="I135" i="13"/>
  <c r="AV135" i="13"/>
  <c r="AJ136" i="13" s="1"/>
  <c r="AS136" i="13" s="1"/>
  <c r="BB135" i="13"/>
  <c r="AR136" i="13" s="1"/>
  <c r="BA135" i="13"/>
  <c r="I346" i="7"/>
  <c r="H346" i="7"/>
  <c r="J346" i="7"/>
  <c r="G346" i="7"/>
  <c r="K346" i="7"/>
  <c r="S135" i="13"/>
  <c r="AB136" i="13" s="1"/>
  <c r="M135" i="13"/>
  <c r="D95" i="14" s="1"/>
  <c r="AT136" i="13" l="1"/>
  <c r="P135" i="13"/>
  <c r="R135" i="13"/>
  <c r="AA136" i="13" s="1"/>
  <c r="L135" i="13"/>
  <c r="BK135" i="13"/>
  <c r="BH136" i="13" s="1"/>
  <c r="BE135" i="13"/>
  <c r="L346" i="7"/>
  <c r="G246" i="12" s="1"/>
  <c r="J136" i="13"/>
  <c r="AW136" i="13"/>
  <c r="AK137" i="13" s="1"/>
  <c r="C95" i="14" l="1"/>
  <c r="E95" i="14"/>
  <c r="O135" i="13"/>
  <c r="S136" i="13"/>
  <c r="M136" i="13"/>
  <c r="D96" i="14" s="1"/>
  <c r="I136" i="13"/>
  <c r="AV136" i="13"/>
  <c r="AJ137" i="13" s="1"/>
  <c r="F346" i="7"/>
  <c r="H246" i="12"/>
  <c r="I246" i="12" s="1"/>
  <c r="AU136" i="13"/>
  <c r="AI137" i="13" s="1"/>
  <c r="H136" i="13"/>
  <c r="P136" i="13" l="1"/>
  <c r="BN136" i="13"/>
  <c r="AT137" i="13" s="1"/>
  <c r="BL136" i="13"/>
  <c r="BQ136" i="13"/>
  <c r="BP136" i="13"/>
  <c r="BO136" i="13"/>
  <c r="BM136" i="13"/>
  <c r="Q136" i="13"/>
  <c r="Z137" i="13" s="1"/>
  <c r="BK136" i="13"/>
  <c r="BH137" i="13" s="1"/>
  <c r="K136" i="13"/>
  <c r="BC136" i="13"/>
  <c r="BF136" i="13" s="1"/>
  <c r="BI136" i="13"/>
  <c r="BD136" i="13"/>
  <c r="BJ136" i="13"/>
  <c r="R136" i="13"/>
  <c r="AA137" i="13" s="1"/>
  <c r="L136" i="13"/>
  <c r="C96" i="14" s="1"/>
  <c r="I347" i="7"/>
  <c r="G347" i="7"/>
  <c r="K347" i="7"/>
  <c r="J347" i="7"/>
  <c r="H347" i="7"/>
  <c r="AB137" i="13"/>
  <c r="J247" i="12"/>
  <c r="BB136" i="13"/>
  <c r="BE136" i="13" s="1"/>
  <c r="BA136" i="13"/>
  <c r="B96" i="14" l="1"/>
  <c r="E96" i="14"/>
  <c r="AS137" i="13"/>
  <c r="AR137" i="13"/>
  <c r="N136" i="13"/>
  <c r="O136" i="13"/>
  <c r="F347" i="7"/>
  <c r="J348" i="7" s="1"/>
  <c r="BG136" i="13"/>
  <c r="AV137" i="13"/>
  <c r="AJ138" i="13" s="1"/>
  <c r="I137" i="13"/>
  <c r="L347" i="7"/>
  <c r="G247" i="12" s="1"/>
  <c r="I348" i="7" l="1"/>
  <c r="H348" i="7"/>
  <c r="G348" i="7"/>
  <c r="K348" i="7"/>
  <c r="AU137" i="13"/>
  <c r="AI138" i="13" s="1"/>
  <c r="H137" i="13"/>
  <c r="BC137" i="13"/>
  <c r="BF137" i="13" s="1"/>
  <c r="BI137" i="13"/>
  <c r="R137" i="13"/>
  <c r="AA138" i="13" s="1"/>
  <c r="L137" i="13"/>
  <c r="C97" i="14" s="1"/>
  <c r="AW137" i="13"/>
  <c r="AK138" i="13" s="1"/>
  <c r="J137" i="13"/>
  <c r="H247" i="12"/>
  <c r="I247" i="12" s="1"/>
  <c r="L348" i="7" l="1"/>
  <c r="G248" i="12" s="1"/>
  <c r="O137" i="13"/>
  <c r="BP137" i="13"/>
  <c r="BM137" i="13"/>
  <c r="AS138" i="13" s="1"/>
  <c r="BL137" i="13"/>
  <c r="BQ137" i="13"/>
  <c r="BO137" i="13"/>
  <c r="BN137" i="13"/>
  <c r="BD137" i="13"/>
  <c r="BG137" i="13" s="1"/>
  <c r="BJ137" i="13"/>
  <c r="BB137" i="13"/>
  <c r="BE137" i="13" s="1"/>
  <c r="BA137" i="13"/>
  <c r="S137" i="13"/>
  <c r="AB138" i="13" s="1"/>
  <c r="M137" i="13"/>
  <c r="D97" i="14" s="1"/>
  <c r="Q137" i="13"/>
  <c r="Z138" i="13" s="1"/>
  <c r="BK137" i="13"/>
  <c r="BH138" i="13" s="1"/>
  <c r="K137" i="13"/>
  <c r="J248" i="12"/>
  <c r="H248" i="12"/>
  <c r="I248" i="12" s="1"/>
  <c r="B97" i="14" l="1"/>
  <c r="E97" i="14"/>
  <c r="AT138" i="13"/>
  <c r="J138" i="13" s="1"/>
  <c r="AR138" i="13"/>
  <c r="P137" i="13"/>
  <c r="N137" i="13"/>
  <c r="BO138" i="13"/>
  <c r="BN138" i="13"/>
  <c r="BL138" i="13"/>
  <c r="BQ138" i="13"/>
  <c r="BM138" i="13"/>
  <c r="BP138" i="13"/>
  <c r="F348" i="7"/>
  <c r="J249" i="12"/>
  <c r="I138" i="13"/>
  <c r="AV138" i="13"/>
  <c r="AJ139" i="13" s="1"/>
  <c r="AW138" i="13" l="1"/>
  <c r="AK139" i="13" s="1"/>
  <c r="BB138" i="13"/>
  <c r="BE138" i="13" s="1"/>
  <c r="BA138" i="13"/>
  <c r="G349" i="7"/>
  <c r="K349" i="7"/>
  <c r="H349" i="7"/>
  <c r="I349" i="7"/>
  <c r="J349" i="7"/>
  <c r="S138" i="13"/>
  <c r="AB139" i="13" s="1"/>
  <c r="M138" i="13"/>
  <c r="D98" i="14" s="1"/>
  <c r="BD138" i="13"/>
  <c r="BG138" i="13" s="1"/>
  <c r="BJ138" i="13"/>
  <c r="H138" i="13"/>
  <c r="AU138" i="13"/>
  <c r="AI139" i="13" s="1"/>
  <c r="AR139" i="13" s="1"/>
  <c r="R138" i="13"/>
  <c r="AA139" i="13" s="1"/>
  <c r="L138" i="13"/>
  <c r="C98" i="14" s="1"/>
  <c r="BC138" i="13"/>
  <c r="BF138" i="13" s="1"/>
  <c r="BI138" i="13"/>
  <c r="AT139" i="13" l="1"/>
  <c r="AS139" i="13"/>
  <c r="O138" i="13"/>
  <c r="P138" i="13"/>
  <c r="L349" i="7"/>
  <c r="G249" i="12" s="1"/>
  <c r="BK138" i="13"/>
  <c r="BH139" i="13" s="1"/>
  <c r="Q138" i="13"/>
  <c r="Z139" i="13" s="1"/>
  <c r="K138" i="13"/>
  <c r="B98" i="14" l="1"/>
  <c r="E98" i="14"/>
  <c r="N138" i="13"/>
  <c r="J139" i="13"/>
  <c r="AW139" i="13"/>
  <c r="AK140" i="13" s="1"/>
  <c r="F349" i="7"/>
  <c r="H249" i="12"/>
  <c r="I249" i="12" s="1"/>
  <c r="H139" i="13"/>
  <c r="AU139" i="13"/>
  <c r="AI140" i="13" s="1"/>
  <c r="I139" i="13"/>
  <c r="AV139" i="13"/>
  <c r="AJ140" i="13" s="1"/>
  <c r="BL139" i="13" l="1"/>
  <c r="BQ139" i="13"/>
  <c r="BP139" i="13"/>
  <c r="BM139" i="13"/>
  <c r="BO139" i="13"/>
  <c r="BN139" i="13"/>
  <c r="AT140" i="13" s="1"/>
  <c r="R139" i="13"/>
  <c r="AA140" i="13" s="1"/>
  <c r="L139" i="13"/>
  <c r="C99" i="14" s="1"/>
  <c r="BC139" i="13"/>
  <c r="BF139" i="13" s="1"/>
  <c r="BI139" i="13"/>
  <c r="G350" i="7"/>
  <c r="K350" i="7"/>
  <c r="J350" i="7"/>
  <c r="H350" i="7"/>
  <c r="I350" i="7"/>
  <c r="J250" i="12"/>
  <c r="BD139" i="13"/>
  <c r="BG139" i="13" s="1"/>
  <c r="BJ139" i="13"/>
  <c r="BK139" i="13"/>
  <c r="BH140" i="13" s="1"/>
  <c r="Q139" i="13"/>
  <c r="Z140" i="13" s="1"/>
  <c r="K139" i="13"/>
  <c r="BB139" i="13"/>
  <c r="BE139" i="13" s="1"/>
  <c r="BA139" i="13"/>
  <c r="S139" i="13"/>
  <c r="AB140" i="13" s="1"/>
  <c r="M139" i="13"/>
  <c r="D99" i="14" s="1"/>
  <c r="B99" i="14" l="1"/>
  <c r="E99" i="14"/>
  <c r="AS140" i="13"/>
  <c r="AR140" i="13"/>
  <c r="P139" i="13"/>
  <c r="N139" i="13"/>
  <c r="O139" i="13"/>
  <c r="F350" i="7"/>
  <c r="J351" i="7" s="1"/>
  <c r="J140" i="13"/>
  <c r="AW140" i="13"/>
  <c r="AK141" i="13" s="1"/>
  <c r="AU140" i="13"/>
  <c r="AI141" i="13" s="1"/>
  <c r="H140" i="13"/>
  <c r="L350" i="7"/>
  <c r="G250" i="12" s="1"/>
  <c r="H351" i="7" l="1"/>
  <c r="K351" i="7"/>
  <c r="G351" i="7"/>
  <c r="I351" i="7"/>
  <c r="BC140" i="13"/>
  <c r="BF140" i="13" s="1"/>
  <c r="BI140" i="13"/>
  <c r="H250" i="12"/>
  <c r="I250" i="12" s="1"/>
  <c r="BD140" i="13"/>
  <c r="BG140" i="13" s="1"/>
  <c r="BJ140" i="13"/>
  <c r="Q140" i="13"/>
  <c r="Z141" i="13" s="1"/>
  <c r="K140" i="13"/>
  <c r="I140" i="13"/>
  <c r="AV140" i="13"/>
  <c r="AJ141" i="13" s="1"/>
  <c r="S140" i="13"/>
  <c r="AB141" i="13" s="1"/>
  <c r="M140" i="13"/>
  <c r="D100" i="14" s="1"/>
  <c r="BB140" i="13"/>
  <c r="BE140" i="13" s="1"/>
  <c r="BA140" i="13"/>
  <c r="B100" i="14" l="1"/>
  <c r="L351" i="7"/>
  <c r="G251" i="12" s="1"/>
  <c r="H251" i="12" s="1"/>
  <c r="I251" i="12" s="1"/>
  <c r="N140" i="13"/>
  <c r="P140" i="13"/>
  <c r="BN140" i="13"/>
  <c r="AT141" i="13" s="1"/>
  <c r="BM140" i="13"/>
  <c r="AS141" i="13" s="1"/>
  <c r="BL140" i="13"/>
  <c r="AR141" i="13" s="1"/>
  <c r="BQ140" i="13"/>
  <c r="BP140" i="13"/>
  <c r="BO140" i="13"/>
  <c r="J251" i="12"/>
  <c r="R140" i="13"/>
  <c r="AA141" i="13" s="1"/>
  <c r="L140" i="13"/>
  <c r="E100" i="14" s="1"/>
  <c r="BK140" i="13"/>
  <c r="BH141" i="13" s="1"/>
  <c r="C100" i="14" l="1"/>
  <c r="AW141" i="13"/>
  <c r="AK142" i="13" s="1"/>
  <c r="AU141" i="13"/>
  <c r="AI142" i="13" s="1"/>
  <c r="O140" i="13"/>
  <c r="J141" i="13"/>
  <c r="S141" i="13" s="1"/>
  <c r="BP141" i="13"/>
  <c r="BM141" i="13"/>
  <c r="BL141" i="13"/>
  <c r="BQ141" i="13"/>
  <c r="BO141" i="13"/>
  <c r="BN141" i="13"/>
  <c r="H141" i="13"/>
  <c r="F351" i="7"/>
  <c r="I352" i="7" s="1"/>
  <c r="AV141" i="13"/>
  <c r="AJ142" i="13" s="1"/>
  <c r="I141" i="13"/>
  <c r="J252" i="12"/>
  <c r="M141" i="13" l="1"/>
  <c r="BK141" i="13"/>
  <c r="BH142" i="13" s="1"/>
  <c r="K352" i="7"/>
  <c r="K141" i="13"/>
  <c r="Q141" i="13"/>
  <c r="Z142" i="13" s="1"/>
  <c r="J352" i="7"/>
  <c r="G352" i="7"/>
  <c r="H352" i="7"/>
  <c r="R141" i="13"/>
  <c r="AA142" i="13" s="1"/>
  <c r="L141" i="13"/>
  <c r="C101" i="14" s="1"/>
  <c r="AB142" i="13"/>
  <c r="BC141" i="13"/>
  <c r="BF141" i="13" s="1"/>
  <c r="BI141" i="13"/>
  <c r="BD141" i="13"/>
  <c r="AT142" i="13" s="1"/>
  <c r="BJ141" i="13"/>
  <c r="BB141" i="13"/>
  <c r="AR142" i="13" s="1"/>
  <c r="BA141" i="13"/>
  <c r="B101" i="14" l="1"/>
  <c r="E101" i="14"/>
  <c r="P141" i="13"/>
  <c r="D101" i="14"/>
  <c r="AS142" i="13"/>
  <c r="N141" i="13"/>
  <c r="O141" i="13"/>
  <c r="L352" i="7"/>
  <c r="G252" i="12" s="1"/>
  <c r="H252" i="12" s="1"/>
  <c r="I252" i="12" s="1"/>
  <c r="BG141" i="13"/>
  <c r="BE141" i="13"/>
  <c r="F352" i="7"/>
  <c r="BO142" i="13" l="1"/>
  <c r="BN142" i="13"/>
  <c r="BM142" i="13"/>
  <c r="BL142" i="13"/>
  <c r="BQ142" i="13"/>
  <c r="BP142" i="13"/>
  <c r="J253" i="12"/>
  <c r="H142" i="13"/>
  <c r="AU142" i="13"/>
  <c r="AI143" i="13" s="1"/>
  <c r="J142" i="13"/>
  <c r="AW142" i="13"/>
  <c r="AK143" i="13" s="1"/>
  <c r="H353" i="7"/>
  <c r="I353" i="7"/>
  <c r="K353" i="7"/>
  <c r="J353" i="7"/>
  <c r="G353" i="7"/>
  <c r="I142" i="13"/>
  <c r="AV142" i="13"/>
  <c r="AJ143" i="13" s="1"/>
  <c r="S142" i="13" l="1"/>
  <c r="AB143" i="13" s="1"/>
  <c r="M142" i="13"/>
  <c r="D102" i="14" s="1"/>
  <c r="R142" i="13"/>
  <c r="AA143" i="13" s="1"/>
  <c r="L142" i="13"/>
  <c r="C102" i="14" s="1"/>
  <c r="BK142" i="13"/>
  <c r="BH143" i="13" s="1"/>
  <c r="Q142" i="13"/>
  <c r="Z143" i="13" s="1"/>
  <c r="K142" i="13"/>
  <c r="L353" i="7"/>
  <c r="G253" i="12" s="1"/>
  <c r="BB142" i="13"/>
  <c r="BE142" i="13" s="1"/>
  <c r="BA142" i="13"/>
  <c r="BC142" i="13"/>
  <c r="BF142" i="13" s="1"/>
  <c r="BI142" i="13"/>
  <c r="BD142" i="13"/>
  <c r="BG142" i="13" s="1"/>
  <c r="BJ142" i="13"/>
  <c r="B102" i="14" l="1"/>
  <c r="E102" i="14"/>
  <c r="AR143" i="13"/>
  <c r="AS143" i="13"/>
  <c r="AT143" i="13"/>
  <c r="P142" i="13"/>
  <c r="O142" i="13"/>
  <c r="N142" i="13"/>
  <c r="H253" i="12"/>
  <c r="I253" i="12" s="1"/>
  <c r="I143" i="13"/>
  <c r="AV143" i="13"/>
  <c r="AJ144" i="13" s="1"/>
  <c r="F353" i="7"/>
  <c r="BL143" i="13" l="1"/>
  <c r="BQ143" i="13"/>
  <c r="BP143" i="13"/>
  <c r="BN143" i="13"/>
  <c r="BO143" i="13"/>
  <c r="BM143" i="13"/>
  <c r="H143" i="13"/>
  <c r="AU143" i="13"/>
  <c r="AI144" i="13" s="1"/>
  <c r="R143" i="13"/>
  <c r="AA144" i="13" s="1"/>
  <c r="L143" i="13"/>
  <c r="C103" i="14" s="1"/>
  <c r="BC143" i="13"/>
  <c r="BF143" i="13" s="1"/>
  <c r="BI143" i="13"/>
  <c r="J143" i="13"/>
  <c r="AW143" i="13"/>
  <c r="AK144" i="13" s="1"/>
  <c r="J254" i="12"/>
  <c r="H354" i="7"/>
  <c r="G354" i="7"/>
  <c r="J354" i="7"/>
  <c r="I354" i="7"/>
  <c r="K354" i="7"/>
  <c r="AS144" i="13" l="1"/>
  <c r="O143" i="13"/>
  <c r="L354" i="7"/>
  <c r="G254" i="12" s="1"/>
  <c r="BD143" i="13"/>
  <c r="BG143" i="13" s="1"/>
  <c r="BJ143" i="13"/>
  <c r="BB143" i="13"/>
  <c r="BE143" i="13" s="1"/>
  <c r="BA143" i="13"/>
  <c r="I144" i="13"/>
  <c r="AV144" i="13"/>
  <c r="AJ145" i="13" s="1"/>
  <c r="S143" i="13"/>
  <c r="AB144" i="13" s="1"/>
  <c r="M143" i="13"/>
  <c r="D103" i="14" s="1"/>
  <c r="BK143" i="13"/>
  <c r="BH144" i="13" s="1"/>
  <c r="Q143" i="13"/>
  <c r="Z144" i="13" s="1"/>
  <c r="K143" i="13"/>
  <c r="B103" i="14" l="1"/>
  <c r="E103" i="14"/>
  <c r="AR144" i="13"/>
  <c r="AT144" i="13"/>
  <c r="AW144" i="13" s="1"/>
  <c r="AK145" i="13" s="1"/>
  <c r="N143" i="13"/>
  <c r="P143" i="13"/>
  <c r="AU144" i="13"/>
  <c r="AI145" i="13" s="1"/>
  <c r="H144" i="13"/>
  <c r="R144" i="13"/>
  <c r="L144" i="13"/>
  <c r="C104" i="14" s="1"/>
  <c r="H254" i="12"/>
  <c r="I254" i="12" s="1"/>
  <c r="F354" i="7"/>
  <c r="J144" i="13" l="1"/>
  <c r="O144" i="13"/>
  <c r="BN144" i="13"/>
  <c r="BO144" i="13"/>
  <c r="BM144" i="13"/>
  <c r="AS145" i="13" s="1"/>
  <c r="BL144" i="13"/>
  <c r="BQ144" i="13"/>
  <c r="BP144" i="13"/>
  <c r="AA145" i="13"/>
  <c r="G355" i="7"/>
  <c r="K355" i="7"/>
  <c r="J355" i="7"/>
  <c r="I355" i="7"/>
  <c r="H355" i="7"/>
  <c r="Q144" i="13"/>
  <c r="Z145" i="13" s="1"/>
  <c r="BK144" i="13"/>
  <c r="BH145" i="13" s="1"/>
  <c r="K144" i="13"/>
  <c r="S144" i="13"/>
  <c r="AB145" i="13" s="1"/>
  <c r="M144" i="13"/>
  <c r="D104" i="14" s="1"/>
  <c r="BD144" i="13"/>
  <c r="BG144" i="13" s="1"/>
  <c r="BJ144" i="13"/>
  <c r="J255" i="12"/>
  <c r="BB144" i="13"/>
  <c r="BE144" i="13" s="1"/>
  <c r="BA144" i="13"/>
  <c r="BC144" i="13"/>
  <c r="BI144" i="13"/>
  <c r="B104" i="14" l="1"/>
  <c r="E104" i="14"/>
  <c r="AR145" i="13"/>
  <c r="AT145" i="13"/>
  <c r="P144" i="13"/>
  <c r="N144" i="13"/>
  <c r="BF144" i="13"/>
  <c r="L355" i="7"/>
  <c r="G255" i="12" s="1"/>
  <c r="F355" i="7"/>
  <c r="I356" i="7" s="1"/>
  <c r="BD145" i="13" l="1"/>
  <c r="BG145" i="13" s="1"/>
  <c r="BJ145" i="13"/>
  <c r="BB145" i="13"/>
  <c r="BE145" i="13" s="1"/>
  <c r="J356" i="7"/>
  <c r="H356" i="7"/>
  <c r="K356" i="7"/>
  <c r="H255" i="12"/>
  <c r="I255" i="12" s="1"/>
  <c r="AW145" i="13"/>
  <c r="AK146" i="13" s="1"/>
  <c r="J145" i="13"/>
  <c r="G356" i="7"/>
  <c r="AU145" i="13"/>
  <c r="AI146" i="13" s="1"/>
  <c r="H145" i="13"/>
  <c r="AV145" i="13"/>
  <c r="AJ146" i="13" s="1"/>
  <c r="I145" i="13"/>
  <c r="BA145" i="13"/>
  <c r="BP145" i="13" l="1"/>
  <c r="BM145" i="13"/>
  <c r="BL145" i="13"/>
  <c r="AR146" i="13" s="1"/>
  <c r="BO145" i="13"/>
  <c r="BQ145" i="13"/>
  <c r="BN145" i="13"/>
  <c r="AT146" i="13" s="1"/>
  <c r="J256" i="12"/>
  <c r="BC145" i="13"/>
  <c r="BF145" i="13" s="1"/>
  <c r="BI145" i="13"/>
  <c r="R145" i="13"/>
  <c r="AA146" i="13" s="1"/>
  <c r="L145" i="13"/>
  <c r="C105" i="14" s="1"/>
  <c r="Q145" i="13"/>
  <c r="Z146" i="13" s="1"/>
  <c r="BK145" i="13"/>
  <c r="BH146" i="13" s="1"/>
  <c r="K145" i="13"/>
  <c r="S145" i="13"/>
  <c r="AB146" i="13" s="1"/>
  <c r="M145" i="13"/>
  <c r="D105" i="14" s="1"/>
  <c r="L356" i="7"/>
  <c r="G256" i="12" s="1"/>
  <c r="B105" i="14" l="1"/>
  <c r="E105" i="14"/>
  <c r="AS146" i="13"/>
  <c r="N145" i="13"/>
  <c r="P145" i="13"/>
  <c r="O145" i="13"/>
  <c r="H256" i="12"/>
  <c r="I256" i="12" s="1"/>
  <c r="K1" i="7" s="1"/>
  <c r="H146" i="13"/>
  <c r="AU146" i="13"/>
  <c r="AI147" i="13" s="1"/>
  <c r="F356" i="7"/>
  <c r="J146" i="13"/>
  <c r="AW146" i="13"/>
  <c r="AK147" i="13" s="1"/>
  <c r="J257" i="12" l="1"/>
  <c r="BO146" i="13"/>
  <c r="BN146" i="13"/>
  <c r="BP146" i="13"/>
  <c r="BM146" i="13"/>
  <c r="BL146" i="13"/>
  <c r="AR147" i="13" s="1"/>
  <c r="BQ146" i="13"/>
  <c r="Q146" i="13"/>
  <c r="Z147" i="13" s="1"/>
  <c r="K146" i="13"/>
  <c r="I357" i="7"/>
  <c r="J357" i="7"/>
  <c r="K357" i="7"/>
  <c r="H357" i="7"/>
  <c r="G357" i="7"/>
  <c r="BD146" i="13"/>
  <c r="BG146" i="13" s="1"/>
  <c r="BJ146" i="13"/>
  <c r="BB146" i="13"/>
  <c r="BE146" i="13" s="1"/>
  <c r="S146" i="13"/>
  <c r="AB147" i="13" s="1"/>
  <c r="M146" i="13"/>
  <c r="D106" i="14" s="1"/>
  <c r="I146" i="13"/>
  <c r="BK146" i="13" s="1"/>
  <c r="BH147" i="13" s="1"/>
  <c r="AV146" i="13"/>
  <c r="AJ147" i="13" s="1"/>
  <c r="BA146" i="13"/>
  <c r="B106" i="14" l="1"/>
  <c r="AT147" i="13"/>
  <c r="P146" i="13"/>
  <c r="N146" i="13"/>
  <c r="BC146" i="13"/>
  <c r="BF146" i="13" s="1"/>
  <c r="BI146" i="13"/>
  <c r="L357" i="7"/>
  <c r="G257" i="12" s="1"/>
  <c r="R146" i="13"/>
  <c r="AA147" i="13" s="1"/>
  <c r="L146" i="13"/>
  <c r="E106" i="14" s="1"/>
  <c r="C106" i="14" l="1"/>
  <c r="AS147" i="13"/>
  <c r="O146" i="13"/>
  <c r="BC147" i="13"/>
  <c r="H257" i="12"/>
  <c r="I257" i="12" s="1"/>
  <c r="F357" i="7"/>
  <c r="J147" i="13"/>
  <c r="AW147" i="13"/>
  <c r="AK148" i="13" s="1"/>
  <c r="I147" i="13"/>
  <c r="AV147" i="13"/>
  <c r="AJ148" i="13" s="1"/>
  <c r="H147" i="13"/>
  <c r="AU147" i="13"/>
  <c r="AI148" i="13" s="1"/>
  <c r="BF147" i="13" l="1"/>
  <c r="BL147" i="13"/>
  <c r="BQ147" i="13"/>
  <c r="BP147" i="13"/>
  <c r="BO147" i="13"/>
  <c r="BN147" i="13"/>
  <c r="BM147" i="13"/>
  <c r="AS148" i="13" s="1"/>
  <c r="BI147" i="13"/>
  <c r="J358" i="7"/>
  <c r="I358" i="7"/>
  <c r="G358" i="7"/>
  <c r="K358" i="7"/>
  <c r="H358" i="7"/>
  <c r="BK147" i="13"/>
  <c r="BH148" i="13" s="1"/>
  <c r="Q147" i="13"/>
  <c r="Z148" i="13" s="1"/>
  <c r="K147" i="13"/>
  <c r="S147" i="13"/>
  <c r="AB148" i="13" s="1"/>
  <c r="M147" i="13"/>
  <c r="D107" i="14" s="1"/>
  <c r="BD147" i="13"/>
  <c r="BG147" i="13" s="1"/>
  <c r="BJ147" i="13"/>
  <c r="BB147" i="13"/>
  <c r="BE147" i="13" s="1"/>
  <c r="BA147" i="13"/>
  <c r="J258" i="12"/>
  <c r="R147" i="13"/>
  <c r="AA148" i="13" s="1"/>
  <c r="L147" i="13"/>
  <c r="C107" i="14" s="1"/>
  <c r="B107" i="14" l="1"/>
  <c r="E107" i="14"/>
  <c r="AT148" i="13"/>
  <c r="AR148" i="13"/>
  <c r="O147" i="13"/>
  <c r="N147" i="13"/>
  <c r="P147" i="13"/>
  <c r="I148" i="13"/>
  <c r="AV148" i="13"/>
  <c r="AJ149" i="13" s="1"/>
  <c r="L358" i="7"/>
  <c r="G258" i="12" s="1"/>
  <c r="J148" i="13"/>
  <c r="AW148" i="13"/>
  <c r="AK149" i="13" s="1"/>
  <c r="F358" i="7"/>
  <c r="I359" i="7" s="1"/>
  <c r="K359" i="7" l="1"/>
  <c r="H359" i="7"/>
  <c r="AU148" i="13"/>
  <c r="AI149" i="13" s="1"/>
  <c r="H148" i="13"/>
  <c r="S148" i="13"/>
  <c r="AB149" i="13" s="1"/>
  <c r="M148" i="13"/>
  <c r="D108" i="14" s="1"/>
  <c r="BD148" i="13"/>
  <c r="BG148" i="13" s="1"/>
  <c r="BJ148" i="13"/>
  <c r="J359" i="7"/>
  <c r="R148" i="13"/>
  <c r="AA149" i="13" s="1"/>
  <c r="L148" i="13"/>
  <c r="C108" i="14" s="1"/>
  <c r="G359" i="7"/>
  <c r="H258" i="12"/>
  <c r="I258" i="12" s="1"/>
  <c r="BC148" i="13"/>
  <c r="BF148" i="13" s="1"/>
  <c r="BI148" i="13"/>
  <c r="P148" i="13" l="1"/>
  <c r="O148" i="13"/>
  <c r="BN148" i="13"/>
  <c r="AT149" i="13" s="1"/>
  <c r="BP148" i="13"/>
  <c r="BO148" i="13"/>
  <c r="BM148" i="13"/>
  <c r="AS149" i="13" s="1"/>
  <c r="BL148" i="13"/>
  <c r="AR149" i="13" s="1"/>
  <c r="BQ148" i="13"/>
  <c r="Q148" i="13"/>
  <c r="Z149" i="13" s="1"/>
  <c r="BK148" i="13"/>
  <c r="BH149" i="13" s="1"/>
  <c r="K148" i="13"/>
  <c r="J259" i="12"/>
  <c r="BB148" i="13"/>
  <c r="BE148" i="13" s="1"/>
  <c r="BA148" i="13"/>
  <c r="L359" i="7"/>
  <c r="G259" i="12" s="1"/>
  <c r="B108" i="14" l="1"/>
  <c r="E108" i="14"/>
  <c r="N148" i="13"/>
  <c r="H259" i="12"/>
  <c r="I259" i="12" s="1"/>
  <c r="AV149" i="13"/>
  <c r="AJ150" i="13" s="1"/>
  <c r="I149" i="13"/>
  <c r="AU149" i="13"/>
  <c r="AI150" i="13" s="1"/>
  <c r="H149" i="13"/>
  <c r="AW149" i="13"/>
  <c r="AK150" i="13" s="1"/>
  <c r="J149" i="13"/>
  <c r="F359" i="7"/>
  <c r="J260" i="12" l="1"/>
  <c r="BP149" i="13"/>
  <c r="BM149" i="13"/>
  <c r="BL149" i="13"/>
  <c r="AR150" i="13" s="1"/>
  <c r="BO149" i="13"/>
  <c r="BN149" i="13"/>
  <c r="AT150" i="13" s="1"/>
  <c r="BQ149" i="13"/>
  <c r="I360" i="7"/>
  <c r="H360" i="7"/>
  <c r="K360" i="7"/>
  <c r="G360" i="7"/>
  <c r="J360" i="7"/>
  <c r="BD149" i="13"/>
  <c r="BG149" i="13" s="1"/>
  <c r="BJ149" i="13"/>
  <c r="BB149" i="13"/>
  <c r="BE149" i="13" s="1"/>
  <c r="BA149" i="13"/>
  <c r="Q149" i="13"/>
  <c r="Z150" i="13" s="1"/>
  <c r="BK149" i="13"/>
  <c r="BH150" i="13" s="1"/>
  <c r="K149" i="13"/>
  <c r="R149" i="13"/>
  <c r="AA150" i="13" s="1"/>
  <c r="L149" i="13"/>
  <c r="C109" i="14" s="1"/>
  <c r="S149" i="13"/>
  <c r="AB150" i="13" s="1"/>
  <c r="M149" i="13"/>
  <c r="D109" i="14" s="1"/>
  <c r="BC149" i="13"/>
  <c r="BF149" i="13" s="1"/>
  <c r="BI149" i="13"/>
  <c r="B109" i="14" l="1"/>
  <c r="E109" i="14"/>
  <c r="AS150" i="13"/>
  <c r="AV150" i="13" s="1"/>
  <c r="AJ151" i="13" s="1"/>
  <c r="O149" i="13"/>
  <c r="N149" i="13"/>
  <c r="P149" i="13"/>
  <c r="BD150" i="13"/>
  <c r="BG150" i="13" s="1"/>
  <c r="BC150" i="13"/>
  <c r="BF150" i="13" s="1"/>
  <c r="H150" i="13"/>
  <c r="AU150" i="13"/>
  <c r="AI151" i="13" s="1"/>
  <c r="L360" i="7"/>
  <c r="G260" i="12" s="1"/>
  <c r="I150" i="13"/>
  <c r="J150" i="13"/>
  <c r="AW150" i="13"/>
  <c r="AK151" i="13" s="1"/>
  <c r="F360" i="7"/>
  <c r="J361" i="7" s="1"/>
  <c r="BJ150" i="13" l="1"/>
  <c r="BI150" i="13"/>
  <c r="I361" i="7"/>
  <c r="H260" i="12"/>
  <c r="I260" i="12" s="1"/>
  <c r="S150" i="13"/>
  <c r="AB151" i="13" s="1"/>
  <c r="M150" i="13"/>
  <c r="D110" i="14" s="1"/>
  <c r="R150" i="13"/>
  <c r="AA151" i="13" s="1"/>
  <c r="L150" i="13"/>
  <c r="C110" i="14" s="1"/>
  <c r="G361" i="7"/>
  <c r="H361" i="7"/>
  <c r="BK150" i="13"/>
  <c r="BH151" i="13" s="1"/>
  <c r="Q150" i="13"/>
  <c r="Z151" i="13" s="1"/>
  <c r="K150" i="13"/>
  <c r="K361" i="7"/>
  <c r="BB150" i="13"/>
  <c r="BE150" i="13" s="1"/>
  <c r="BA150" i="13"/>
  <c r="B110" i="14" l="1"/>
  <c r="E110" i="14"/>
  <c r="N150" i="13"/>
  <c r="O150" i="13"/>
  <c r="P150" i="13"/>
  <c r="BO150" i="13"/>
  <c r="BN150" i="13"/>
  <c r="AT151" i="13" s="1"/>
  <c r="BQ150" i="13"/>
  <c r="BP150" i="13"/>
  <c r="BM150" i="13"/>
  <c r="AS151" i="13" s="1"/>
  <c r="BL150" i="13"/>
  <c r="AR151" i="13" s="1"/>
  <c r="F361" i="7"/>
  <c r="H362" i="7" s="1"/>
  <c r="J261" i="12"/>
  <c r="L361" i="7"/>
  <c r="G261" i="12" s="1"/>
  <c r="I151" i="13" l="1"/>
  <c r="J151" i="13"/>
  <c r="S151" i="13" s="1"/>
  <c r="AB152" i="13" s="1"/>
  <c r="AV151" i="13"/>
  <c r="AJ152" i="13" s="1"/>
  <c r="K362" i="7"/>
  <c r="G362" i="7"/>
  <c r="H261" i="12"/>
  <c r="I261" i="12" s="1"/>
  <c r="H151" i="13"/>
  <c r="AU151" i="13"/>
  <c r="AI152" i="13" s="1"/>
  <c r="BC151" i="13"/>
  <c r="BF151" i="13" s="1"/>
  <c r="BI151" i="13"/>
  <c r="BD151" i="13"/>
  <c r="J362" i="7"/>
  <c r="I362" i="7"/>
  <c r="R151" i="13" l="1"/>
  <c r="AA152" i="13" s="1"/>
  <c r="L151" i="13"/>
  <c r="M151" i="13"/>
  <c r="AW151" i="13"/>
  <c r="AK152" i="13" s="1"/>
  <c r="BJ151" i="13"/>
  <c r="BG151" i="13"/>
  <c r="BL151" i="13"/>
  <c r="AR152" i="13" s="1"/>
  <c r="BQ151" i="13"/>
  <c r="BP151" i="13"/>
  <c r="BO151" i="13"/>
  <c r="BN151" i="13"/>
  <c r="BM151" i="13"/>
  <c r="AS152" i="13" s="1"/>
  <c r="L362" i="7"/>
  <c r="G262" i="12" s="1"/>
  <c r="BB151" i="13"/>
  <c r="BE151" i="13" s="1"/>
  <c r="BA151" i="13"/>
  <c r="BK151" i="13"/>
  <c r="BH152" i="13" s="1"/>
  <c r="Q151" i="13"/>
  <c r="Z152" i="13" s="1"/>
  <c r="K151" i="13"/>
  <c r="J262" i="12"/>
  <c r="B111" i="14" l="1"/>
  <c r="E111" i="14"/>
  <c r="P151" i="13"/>
  <c r="D111" i="14"/>
  <c r="O151" i="13"/>
  <c r="C111" i="14"/>
  <c r="AT152" i="13"/>
  <c r="AW152" i="13" s="1"/>
  <c r="AK153" i="13" s="1"/>
  <c r="N151" i="13"/>
  <c r="I152" i="13"/>
  <c r="R152" i="13" s="1"/>
  <c r="AV152" i="13"/>
  <c r="AJ153" i="13" s="1"/>
  <c r="H262" i="12"/>
  <c r="I262" i="12" s="1"/>
  <c r="AU152" i="13"/>
  <c r="AI153" i="13" s="1"/>
  <c r="H152" i="13"/>
  <c r="F362" i="7"/>
  <c r="J152" i="13" l="1"/>
  <c r="S152" i="13" s="1"/>
  <c r="L152" i="13"/>
  <c r="C112" i="14" s="1"/>
  <c r="J263" i="12"/>
  <c r="BN152" i="13"/>
  <c r="BQ152" i="13"/>
  <c r="BP152" i="13"/>
  <c r="BO152" i="13"/>
  <c r="BL152" i="13"/>
  <c r="BM152" i="13"/>
  <c r="AA153" i="13"/>
  <c r="AB153" i="13"/>
  <c r="BB152" i="13"/>
  <c r="BE152" i="13" s="1"/>
  <c r="BA152" i="13"/>
  <c r="K363" i="7"/>
  <c r="H363" i="7"/>
  <c r="G363" i="7"/>
  <c r="I363" i="7"/>
  <c r="J363" i="7"/>
  <c r="BD152" i="13"/>
  <c r="BJ152" i="13"/>
  <c r="Q152" i="13"/>
  <c r="Z153" i="13" s="1"/>
  <c r="BK152" i="13"/>
  <c r="BH153" i="13" s="1"/>
  <c r="K152" i="13"/>
  <c r="BC152" i="13"/>
  <c r="BI152" i="13"/>
  <c r="B112" i="14" l="1"/>
  <c r="AR153" i="13"/>
  <c r="AS153" i="13"/>
  <c r="M152" i="13"/>
  <c r="E112" i="14" s="1"/>
  <c r="AT153" i="13"/>
  <c r="N152" i="13"/>
  <c r="O152" i="13"/>
  <c r="F363" i="7"/>
  <c r="I364" i="7" s="1"/>
  <c r="BF152" i="13"/>
  <c r="L363" i="7"/>
  <c r="G263" i="12" s="1"/>
  <c r="BG152" i="13"/>
  <c r="D112" i="14" l="1"/>
  <c r="P152" i="13"/>
  <c r="J364" i="7"/>
  <c r="G364" i="7"/>
  <c r="K364" i="7"/>
  <c r="H364" i="7"/>
  <c r="L364" i="7" s="1"/>
  <c r="G264" i="12" s="1"/>
  <c r="H263" i="12"/>
  <c r="I263" i="12" s="1"/>
  <c r="AV153" i="13"/>
  <c r="AJ154" i="13" s="1"/>
  <c r="I153" i="13"/>
  <c r="AW153" i="13"/>
  <c r="AK154" i="13" s="1"/>
  <c r="J153" i="13"/>
  <c r="H153" i="13"/>
  <c r="AU153" i="13"/>
  <c r="AI154" i="13" s="1"/>
  <c r="BP153" i="13" l="1"/>
  <c r="BM153" i="13"/>
  <c r="BL153" i="13"/>
  <c r="BQ153" i="13"/>
  <c r="BO153" i="13"/>
  <c r="BN153" i="13"/>
  <c r="AT154" i="13" s="1"/>
  <c r="J264" i="12"/>
  <c r="R153" i="13"/>
  <c r="AA154" i="13" s="1"/>
  <c r="L153" i="13"/>
  <c r="C113" i="14" s="1"/>
  <c r="Q153" i="13"/>
  <c r="Z154" i="13" s="1"/>
  <c r="BK153" i="13"/>
  <c r="BH154" i="13" s="1"/>
  <c r="K153" i="13"/>
  <c r="H264" i="12"/>
  <c r="I264" i="12" s="1"/>
  <c r="BC153" i="13"/>
  <c r="BF153" i="13" s="1"/>
  <c r="BI153" i="13"/>
  <c r="BD153" i="13"/>
  <c r="BG153" i="13" s="1"/>
  <c r="BJ153" i="13"/>
  <c r="S153" i="13"/>
  <c r="AB154" i="13" s="1"/>
  <c r="M153" i="13"/>
  <c r="D113" i="14" s="1"/>
  <c r="BB153" i="13"/>
  <c r="BE153" i="13" s="1"/>
  <c r="BA153" i="13"/>
  <c r="B113" i="14" l="1"/>
  <c r="E113" i="14"/>
  <c r="AR154" i="13"/>
  <c r="H154" i="13" s="1"/>
  <c r="AS154" i="13"/>
  <c r="N153" i="13"/>
  <c r="P153" i="13"/>
  <c r="O153" i="13"/>
  <c r="BO154" i="13"/>
  <c r="BN154" i="13"/>
  <c r="BQ154" i="13"/>
  <c r="BP154" i="13"/>
  <c r="BM154" i="13"/>
  <c r="BL154" i="13"/>
  <c r="J154" i="13"/>
  <c r="F364" i="7"/>
  <c r="J265" i="12"/>
  <c r="AU154" i="13" l="1"/>
  <c r="AI155" i="13" s="1"/>
  <c r="AW154" i="13"/>
  <c r="AK155" i="13" s="1"/>
  <c r="I154" i="13"/>
  <c r="AV154" i="13"/>
  <c r="AJ155" i="13" s="1"/>
  <c r="BK154" i="13"/>
  <c r="BH155" i="13" s="1"/>
  <c r="Q154" i="13"/>
  <c r="Z155" i="13" s="1"/>
  <c r="K154" i="13"/>
  <c r="S154" i="13"/>
  <c r="AB155" i="13" s="1"/>
  <c r="M154" i="13"/>
  <c r="D114" i="14" s="1"/>
  <c r="G365" i="7"/>
  <c r="K365" i="7"/>
  <c r="H365" i="7"/>
  <c r="I365" i="7"/>
  <c r="J365" i="7"/>
  <c r="BB154" i="13"/>
  <c r="BE154" i="13" s="1"/>
  <c r="BD154" i="13"/>
  <c r="BG154" i="13" s="1"/>
  <c r="BJ154" i="13"/>
  <c r="B114" i="14" l="1"/>
  <c r="AT155" i="13"/>
  <c r="AW155" i="13" s="1"/>
  <c r="AK156" i="13" s="1"/>
  <c r="AR155" i="13"/>
  <c r="N154" i="13"/>
  <c r="P154" i="13"/>
  <c r="BB155" i="13"/>
  <c r="BE155" i="13" s="1"/>
  <c r="BC154" i="13"/>
  <c r="BF154" i="13" s="1"/>
  <c r="BI154" i="13"/>
  <c r="BA154" i="13"/>
  <c r="L365" i="7"/>
  <c r="G265" i="12" s="1"/>
  <c r="J155" i="13"/>
  <c r="R154" i="13"/>
  <c r="AA155" i="13" s="1"/>
  <c r="L154" i="13"/>
  <c r="C114" i="14" s="1"/>
  <c r="E114" i="14" l="1"/>
  <c r="AS155" i="13"/>
  <c r="O154" i="13"/>
  <c r="H155" i="13"/>
  <c r="Q155" i="13" s="1"/>
  <c r="Z156" i="13" s="1"/>
  <c r="AU155" i="13"/>
  <c r="AI156" i="13" s="1"/>
  <c r="BD155" i="13"/>
  <c r="BG155" i="13" s="1"/>
  <c r="BJ155" i="13"/>
  <c r="S155" i="13"/>
  <c r="AB156" i="13" s="1"/>
  <c r="M155" i="13"/>
  <c r="D115" i="14" s="1"/>
  <c r="H265" i="12"/>
  <c r="I265" i="12" s="1"/>
  <c r="I155" i="13"/>
  <c r="AV155" i="13"/>
  <c r="AJ156" i="13" s="1"/>
  <c r="F365" i="7"/>
  <c r="K155" i="13" l="1"/>
  <c r="BK155" i="13"/>
  <c r="BH156" i="13" s="1"/>
  <c r="N155" i="13"/>
  <c r="P155" i="13"/>
  <c r="BL155" i="13"/>
  <c r="AR156" i="13" s="1"/>
  <c r="BQ155" i="13"/>
  <c r="BP155" i="13"/>
  <c r="BN155" i="13"/>
  <c r="AT156" i="13" s="1"/>
  <c r="BM155" i="13"/>
  <c r="BO155" i="13"/>
  <c r="BC155" i="13"/>
  <c r="BF155" i="13" s="1"/>
  <c r="BI155" i="13"/>
  <c r="BA155" i="13"/>
  <c r="BB156" i="13"/>
  <c r="R155" i="13"/>
  <c r="AA156" i="13" s="1"/>
  <c r="L155" i="13"/>
  <c r="G366" i="7"/>
  <c r="J366" i="7"/>
  <c r="H366" i="7"/>
  <c r="K366" i="7"/>
  <c r="I366" i="7"/>
  <c r="J266" i="12"/>
  <c r="B115" i="14" l="1"/>
  <c r="E115" i="14"/>
  <c r="AS156" i="13"/>
  <c r="I156" i="13" s="1"/>
  <c r="C115" i="14"/>
  <c r="O155" i="13"/>
  <c r="H156" i="13"/>
  <c r="Q156" i="13" s="1"/>
  <c r="Z157" i="13" s="1"/>
  <c r="AU156" i="13"/>
  <c r="AI157" i="13" s="1"/>
  <c r="BE156" i="13"/>
  <c r="F366" i="7"/>
  <c r="I367" i="7" s="1"/>
  <c r="BD156" i="13"/>
  <c r="BG156" i="13" s="1"/>
  <c r="BJ156" i="13"/>
  <c r="L366" i="7"/>
  <c r="G266" i="12" s="1"/>
  <c r="J156" i="13"/>
  <c r="AW156" i="13"/>
  <c r="AK157" i="13" s="1"/>
  <c r="AV156" i="13" l="1"/>
  <c r="AJ157" i="13" s="1"/>
  <c r="K156" i="13"/>
  <c r="N156" i="13"/>
  <c r="G367" i="7"/>
  <c r="H367" i="7"/>
  <c r="K367" i="7"/>
  <c r="J367" i="7"/>
  <c r="BC156" i="13"/>
  <c r="BF156" i="13" s="1"/>
  <c r="BI156" i="13"/>
  <c r="BA156" i="13"/>
  <c r="R156" i="13"/>
  <c r="AA157" i="13" s="1"/>
  <c r="L156" i="13"/>
  <c r="C116" i="14" s="1"/>
  <c r="H266" i="12"/>
  <c r="I266" i="12" s="1"/>
  <c r="S156" i="13"/>
  <c r="AB157" i="13" s="1"/>
  <c r="M156" i="13"/>
  <c r="D116" i="14" s="1"/>
  <c r="BK156" i="13"/>
  <c r="BH157" i="13" s="1"/>
  <c r="B116" i="14" l="1"/>
  <c r="E116" i="14"/>
  <c r="L367" i="7"/>
  <c r="G267" i="12" s="1"/>
  <c r="H267" i="12" s="1"/>
  <c r="I267" i="12" s="1"/>
  <c r="P156" i="13"/>
  <c r="O156" i="13"/>
  <c r="BN156" i="13"/>
  <c r="AT157" i="13" s="1"/>
  <c r="BQ156" i="13"/>
  <c r="BP156" i="13"/>
  <c r="BO156" i="13"/>
  <c r="BM156" i="13"/>
  <c r="AS157" i="13" s="1"/>
  <c r="BL156" i="13"/>
  <c r="AR157" i="13" s="1"/>
  <c r="J267" i="12"/>
  <c r="F367" i="7"/>
  <c r="AW157" i="13" l="1"/>
  <c r="AK158" i="13" s="1"/>
  <c r="H157" i="13"/>
  <c r="AU157" i="13"/>
  <c r="AI158" i="13" s="1"/>
  <c r="BP157" i="13"/>
  <c r="BM157" i="13"/>
  <c r="BL157" i="13"/>
  <c r="BO157" i="13"/>
  <c r="BN157" i="13"/>
  <c r="BQ157" i="13"/>
  <c r="BI157" i="13"/>
  <c r="BC157" i="13"/>
  <c r="BF157" i="13" s="1"/>
  <c r="I157" i="13"/>
  <c r="AV157" i="13"/>
  <c r="AJ158" i="13" s="1"/>
  <c r="J268" i="12"/>
  <c r="G368" i="7"/>
  <c r="K368" i="7"/>
  <c r="H368" i="7"/>
  <c r="J368" i="7"/>
  <c r="I368" i="7"/>
  <c r="BD157" i="13"/>
  <c r="BG157" i="13" s="1"/>
  <c r="BJ157" i="13"/>
  <c r="BB157" i="13"/>
  <c r="BA157" i="13"/>
  <c r="AS158" i="13" l="1"/>
  <c r="AR158" i="13"/>
  <c r="AT158" i="13"/>
  <c r="J158" i="13" s="1"/>
  <c r="J157" i="13"/>
  <c r="I158" i="13"/>
  <c r="Q157" i="13"/>
  <c r="Z158" i="13" s="1"/>
  <c r="K157" i="13"/>
  <c r="L157" i="13"/>
  <c r="C117" i="14" s="1"/>
  <c r="R157" i="13"/>
  <c r="AA158" i="13" s="1"/>
  <c r="L368" i="7"/>
  <c r="G268" i="12" s="1"/>
  <c r="BE157" i="13"/>
  <c r="B117" i="14" l="1"/>
  <c r="AV158" i="13"/>
  <c r="AJ159" i="13" s="1"/>
  <c r="S157" i="13"/>
  <c r="AB158" i="13" s="1"/>
  <c r="F368" i="7" s="1"/>
  <c r="K369" i="7" s="1"/>
  <c r="M157" i="13"/>
  <c r="E117" i="14" s="1"/>
  <c r="BK157" i="13"/>
  <c r="BH158" i="13" s="1"/>
  <c r="O157" i="13"/>
  <c r="N157" i="13"/>
  <c r="AW158" i="13"/>
  <c r="AK159" i="13" s="1"/>
  <c r="BC158" i="13"/>
  <c r="BF158" i="13" s="1"/>
  <c r="H158" i="13"/>
  <c r="AU158" i="13"/>
  <c r="AI159" i="13" s="1"/>
  <c r="S158" i="13"/>
  <c r="AB159" i="13" s="1"/>
  <c r="M158" i="13"/>
  <c r="D118" i="14" s="1"/>
  <c r="R158" i="13"/>
  <c r="L158" i="13"/>
  <c r="C118" i="14" s="1"/>
  <c r="BD158" i="13"/>
  <c r="BG158" i="13" s="1"/>
  <c r="BJ158" i="13"/>
  <c r="H268" i="12"/>
  <c r="I268" i="12" s="1"/>
  <c r="D117" i="14" l="1"/>
  <c r="P157" i="13"/>
  <c r="O158" i="13"/>
  <c r="P158" i="13"/>
  <c r="J369" i="7"/>
  <c r="G369" i="7"/>
  <c r="BO158" i="13"/>
  <c r="BN158" i="13"/>
  <c r="AT159" i="13" s="1"/>
  <c r="BQ158" i="13"/>
  <c r="BP158" i="13"/>
  <c r="BM158" i="13"/>
  <c r="AS159" i="13" s="1"/>
  <c r="BL158" i="13"/>
  <c r="H369" i="7"/>
  <c r="I369" i="7"/>
  <c r="BI158" i="13"/>
  <c r="AA159" i="13"/>
  <c r="BK158" i="13"/>
  <c r="BH159" i="13" s="1"/>
  <c r="Q158" i="13"/>
  <c r="Z159" i="13" s="1"/>
  <c r="K158" i="13"/>
  <c r="J269" i="12"/>
  <c r="BB158" i="13"/>
  <c r="BE158" i="13" s="1"/>
  <c r="BA158" i="13"/>
  <c r="B118" i="14" l="1"/>
  <c r="E118" i="14"/>
  <c r="AR159" i="13"/>
  <c r="J159" i="13"/>
  <c r="N158" i="13"/>
  <c r="L369" i="7"/>
  <c r="G269" i="12" s="1"/>
  <c r="H269" i="12" s="1"/>
  <c r="I269" i="12" s="1"/>
  <c r="BN159" i="13" s="1"/>
  <c r="AW159" i="13"/>
  <c r="AK160" i="13" s="1"/>
  <c r="F369" i="7"/>
  <c r="I159" i="13"/>
  <c r="AV159" i="13"/>
  <c r="AJ160" i="13" s="1"/>
  <c r="S159" i="13" l="1"/>
  <c r="M159" i="13"/>
  <c r="BL159" i="13"/>
  <c r="BO159" i="13"/>
  <c r="BQ159" i="13"/>
  <c r="J270" i="12"/>
  <c r="BP159" i="13"/>
  <c r="BM159" i="13"/>
  <c r="AB160" i="13"/>
  <c r="BB159" i="13"/>
  <c r="BE159" i="13" s="1"/>
  <c r="BA159" i="13"/>
  <c r="G370" i="7"/>
  <c r="J370" i="7"/>
  <c r="I370" i="7"/>
  <c r="H370" i="7"/>
  <c r="K370" i="7"/>
  <c r="BD159" i="13"/>
  <c r="AT160" i="13" s="1"/>
  <c r="BJ159" i="13"/>
  <c r="R159" i="13"/>
  <c r="AA160" i="13" s="1"/>
  <c r="L159" i="13"/>
  <c r="C119" i="14" s="1"/>
  <c r="H159" i="13"/>
  <c r="AU159" i="13"/>
  <c r="AI160" i="13" s="1"/>
  <c r="AR160" i="13" s="1"/>
  <c r="BC159" i="13"/>
  <c r="BF159" i="13" s="1"/>
  <c r="BI159" i="13"/>
  <c r="AS160" i="13" l="1"/>
  <c r="P159" i="13"/>
  <c r="D119" i="14"/>
  <c r="O159" i="13"/>
  <c r="L370" i="7"/>
  <c r="G270" i="12" s="1"/>
  <c r="BG159" i="13"/>
  <c r="BK159" i="13"/>
  <c r="BH160" i="13" s="1"/>
  <c r="Q159" i="13"/>
  <c r="Z160" i="13" s="1"/>
  <c r="K159" i="13"/>
  <c r="B119" i="14" l="1"/>
  <c r="E119" i="14"/>
  <c r="N159" i="13"/>
  <c r="J160" i="13"/>
  <c r="AW160" i="13"/>
  <c r="AK161" i="13" s="1"/>
  <c r="F370" i="7"/>
  <c r="I160" i="13"/>
  <c r="AV160" i="13"/>
  <c r="AJ161" i="13" s="1"/>
  <c r="AU160" i="13"/>
  <c r="AI161" i="13" s="1"/>
  <c r="H160" i="13"/>
  <c r="H270" i="12"/>
  <c r="I270" i="12" s="1"/>
  <c r="BN160" i="13" l="1"/>
  <c r="BQ160" i="13"/>
  <c r="BP160" i="13"/>
  <c r="BO160" i="13"/>
  <c r="BM160" i="13"/>
  <c r="BL160" i="13"/>
  <c r="BD160" i="13"/>
  <c r="BG160" i="13" s="1"/>
  <c r="BJ160" i="13"/>
  <c r="G371" i="7"/>
  <c r="H371" i="7"/>
  <c r="I371" i="7"/>
  <c r="K371" i="7"/>
  <c r="J371" i="7"/>
  <c r="R160" i="13"/>
  <c r="AA161" i="13" s="1"/>
  <c r="L160" i="13"/>
  <c r="C120" i="14" s="1"/>
  <c r="BK160" i="13"/>
  <c r="BH161" i="13" s="1"/>
  <c r="Q160" i="13"/>
  <c r="Z161" i="13" s="1"/>
  <c r="K160" i="13"/>
  <c r="J271" i="12"/>
  <c r="BB160" i="13"/>
  <c r="BE160" i="13" s="1"/>
  <c r="BA160" i="13"/>
  <c r="BC160" i="13"/>
  <c r="BF160" i="13" s="1"/>
  <c r="BI160" i="13"/>
  <c r="S160" i="13"/>
  <c r="AB161" i="13" s="1"/>
  <c r="M160" i="13"/>
  <c r="D120" i="14" s="1"/>
  <c r="B120" i="14" l="1"/>
  <c r="E120" i="14"/>
  <c r="AR161" i="13"/>
  <c r="AS161" i="13"/>
  <c r="AT161" i="13"/>
  <c r="AW161" i="13" s="1"/>
  <c r="AK162" i="13" s="1"/>
  <c r="O160" i="13"/>
  <c r="N160" i="13"/>
  <c r="P160" i="13"/>
  <c r="BD161" i="13"/>
  <c r="L371" i="7"/>
  <c r="G271" i="12" s="1"/>
  <c r="F371" i="7"/>
  <c r="H372" i="7" s="1"/>
  <c r="J161" i="13" l="1"/>
  <c r="BG161" i="13"/>
  <c r="BJ161" i="13"/>
  <c r="K372" i="7"/>
  <c r="J372" i="7"/>
  <c r="G372" i="7"/>
  <c r="I372" i="7"/>
  <c r="BC161" i="13"/>
  <c r="BF161" i="13" s="1"/>
  <c r="BI161" i="13"/>
  <c r="H271" i="12"/>
  <c r="I271" i="12" s="1"/>
  <c r="AU161" i="13"/>
  <c r="AI162" i="13" s="1"/>
  <c r="H161" i="13"/>
  <c r="S161" i="13"/>
  <c r="AB162" i="13" s="1"/>
  <c r="M161" i="13"/>
  <c r="D121" i="14" s="1"/>
  <c r="BB161" i="13"/>
  <c r="BE161" i="13" s="1"/>
  <c r="BA161" i="13"/>
  <c r="AV161" i="13"/>
  <c r="AJ162" i="13" s="1"/>
  <c r="I161" i="13"/>
  <c r="P161" i="13" l="1"/>
  <c r="BP161" i="13"/>
  <c r="BM161" i="13"/>
  <c r="AS162" i="13" s="1"/>
  <c r="BL161" i="13"/>
  <c r="AR162" i="13" s="1"/>
  <c r="BQ161" i="13"/>
  <c r="BO161" i="13"/>
  <c r="BN161" i="13"/>
  <c r="AT162" i="13" s="1"/>
  <c r="L372" i="7"/>
  <c r="G272" i="12" s="1"/>
  <c r="H272" i="12" s="1"/>
  <c r="I272" i="12" s="1"/>
  <c r="J272" i="12"/>
  <c r="Q161" i="13"/>
  <c r="Z162" i="13" s="1"/>
  <c r="BK161" i="13"/>
  <c r="BH162" i="13" s="1"/>
  <c r="K161" i="13"/>
  <c r="R161" i="13"/>
  <c r="AA162" i="13" s="1"/>
  <c r="L161" i="13"/>
  <c r="C121" i="14" s="1"/>
  <c r="B121" i="14" l="1"/>
  <c r="E121" i="14"/>
  <c r="J162" i="13"/>
  <c r="O161" i="13"/>
  <c r="N161" i="13"/>
  <c r="AW162" i="13"/>
  <c r="AK163" i="13" s="1"/>
  <c r="BL162" i="13"/>
  <c r="BP162" i="13"/>
  <c r="BO162" i="13"/>
  <c r="BN162" i="13"/>
  <c r="BQ162" i="13"/>
  <c r="BM162" i="13"/>
  <c r="H162" i="13"/>
  <c r="AU162" i="13"/>
  <c r="AI163" i="13" s="1"/>
  <c r="I162" i="13"/>
  <c r="AV162" i="13"/>
  <c r="AJ163" i="13" s="1"/>
  <c r="F372" i="7"/>
  <c r="J273" i="12"/>
  <c r="S162" i="13" l="1"/>
  <c r="M162" i="13"/>
  <c r="BB162" i="13"/>
  <c r="BE162" i="13" s="1"/>
  <c r="BA162" i="13"/>
  <c r="G373" i="7"/>
  <c r="K373" i="7"/>
  <c r="J373" i="7"/>
  <c r="I373" i="7"/>
  <c r="H373" i="7"/>
  <c r="BK162" i="13"/>
  <c r="BH163" i="13" s="1"/>
  <c r="Q162" i="13"/>
  <c r="Z163" i="13" s="1"/>
  <c r="K162" i="13"/>
  <c r="BD162" i="13"/>
  <c r="AT163" i="13" s="1"/>
  <c r="BJ162" i="13"/>
  <c r="BC162" i="13"/>
  <c r="BF162" i="13" s="1"/>
  <c r="BI162" i="13"/>
  <c r="R162" i="13"/>
  <c r="AA163" i="13" s="1"/>
  <c r="L162" i="13"/>
  <c r="C122" i="14" s="1"/>
  <c r="AB163" i="13"/>
  <c r="B122" i="14" l="1"/>
  <c r="E122" i="14"/>
  <c r="P162" i="13"/>
  <c r="D122" i="14"/>
  <c r="AS163" i="13"/>
  <c r="AR163" i="13"/>
  <c r="H163" i="13"/>
  <c r="N162" i="13"/>
  <c r="O162" i="13"/>
  <c r="F373" i="7"/>
  <c r="J374" i="7" s="1"/>
  <c r="L373" i="7"/>
  <c r="G273" i="12" s="1"/>
  <c r="BG162" i="13"/>
  <c r="AU163" i="13" l="1"/>
  <c r="AI164" i="13" s="1"/>
  <c r="I374" i="7"/>
  <c r="H374" i="7"/>
  <c r="AV163" i="13"/>
  <c r="AJ164" i="13" s="1"/>
  <c r="I163" i="13"/>
  <c r="L163" i="13" s="1"/>
  <c r="C123" i="14" s="1"/>
  <c r="K374" i="7"/>
  <c r="G374" i="7"/>
  <c r="BD163" i="13"/>
  <c r="BG163" i="13" s="1"/>
  <c r="BJ163" i="13"/>
  <c r="Q163" i="13"/>
  <c r="Z164" i="13" s="1"/>
  <c r="K163" i="13"/>
  <c r="BB163" i="13"/>
  <c r="BE163" i="13" s="1"/>
  <c r="BA163" i="13"/>
  <c r="J163" i="13"/>
  <c r="AW163" i="13"/>
  <c r="AK164" i="13" s="1"/>
  <c r="H273" i="12"/>
  <c r="I273" i="12" s="1"/>
  <c r="BC163" i="13"/>
  <c r="BF163" i="13" s="1"/>
  <c r="BI163" i="13"/>
  <c r="B123" i="14" l="1"/>
  <c r="N163" i="13"/>
  <c r="O163" i="13"/>
  <c r="R163" i="13"/>
  <c r="AA164" i="13" s="1"/>
  <c r="BN163" i="13"/>
  <c r="AT164" i="13" s="1"/>
  <c r="BL163" i="13"/>
  <c r="AR164" i="13" s="1"/>
  <c r="BQ163" i="13"/>
  <c r="BP163" i="13"/>
  <c r="BO163" i="13"/>
  <c r="BM163" i="13"/>
  <c r="AS164" i="13" s="1"/>
  <c r="L374" i="7"/>
  <c r="G274" i="12" s="1"/>
  <c r="H274" i="12" s="1"/>
  <c r="I274" i="12" s="1"/>
  <c r="J274" i="12"/>
  <c r="S163" i="13"/>
  <c r="AB164" i="13" s="1"/>
  <c r="M163" i="13"/>
  <c r="D123" i="14" s="1"/>
  <c r="BK163" i="13"/>
  <c r="BH164" i="13" s="1"/>
  <c r="E123" i="14" l="1"/>
  <c r="AU164" i="13"/>
  <c r="AI165" i="13" s="1"/>
  <c r="P163" i="13"/>
  <c r="H164" i="13"/>
  <c r="K164" i="13" s="1"/>
  <c r="BP164" i="13"/>
  <c r="BN164" i="13"/>
  <c r="BL164" i="13"/>
  <c r="BQ164" i="13"/>
  <c r="BO164" i="13"/>
  <c r="BM164" i="13"/>
  <c r="F374" i="7"/>
  <c r="J375" i="7" s="1"/>
  <c r="I164" i="13"/>
  <c r="AV164" i="13"/>
  <c r="AJ165" i="13" s="1"/>
  <c r="J164" i="13"/>
  <c r="AW164" i="13"/>
  <c r="AK165" i="13" s="1"/>
  <c r="J275" i="12"/>
  <c r="B124" i="14" l="1"/>
  <c r="Q164" i="13"/>
  <c r="Z165" i="13" s="1"/>
  <c r="N164" i="13"/>
  <c r="G375" i="7"/>
  <c r="K375" i="7"/>
  <c r="I375" i="7"/>
  <c r="H375" i="7"/>
  <c r="S164" i="13"/>
  <c r="AB165" i="13" s="1"/>
  <c r="M164" i="13"/>
  <c r="D124" i="14" s="1"/>
  <c r="BK164" i="13"/>
  <c r="BH165" i="13" s="1"/>
  <c r="BB164" i="13"/>
  <c r="AR165" i="13" s="1"/>
  <c r="BA164" i="13"/>
  <c r="BD164" i="13"/>
  <c r="BG164" i="13" s="1"/>
  <c r="BJ164" i="13"/>
  <c r="R164" i="13"/>
  <c r="AA165" i="13" s="1"/>
  <c r="L164" i="13"/>
  <c r="C124" i="14" s="1"/>
  <c r="BC164" i="13"/>
  <c r="BF164" i="13" s="1"/>
  <c r="BI164" i="13"/>
  <c r="E124" i="14" l="1"/>
  <c r="AT165" i="13"/>
  <c r="AS165" i="13"/>
  <c r="O164" i="13"/>
  <c r="P164" i="13"/>
  <c r="L375" i="7"/>
  <c r="G275" i="12" s="1"/>
  <c r="H275" i="12" s="1"/>
  <c r="I275" i="12" s="1"/>
  <c r="BE164" i="13"/>
  <c r="F375" i="7"/>
  <c r="BP165" i="13" l="1"/>
  <c r="BN165" i="13"/>
  <c r="BM165" i="13"/>
  <c r="BL165" i="13"/>
  <c r="BO165" i="13"/>
  <c r="BQ165" i="13"/>
  <c r="AU165" i="13"/>
  <c r="AI166" i="13" s="1"/>
  <c r="H165" i="13"/>
  <c r="J276" i="12"/>
  <c r="AW165" i="13"/>
  <c r="AK166" i="13" s="1"/>
  <c r="J165" i="13"/>
  <c r="AV165" i="13"/>
  <c r="AJ166" i="13" s="1"/>
  <c r="I165" i="13"/>
  <c r="G376" i="7"/>
  <c r="I376" i="7"/>
  <c r="K376" i="7"/>
  <c r="H376" i="7"/>
  <c r="J376" i="7"/>
  <c r="L376" i="7" l="1"/>
  <c r="G276" i="12" s="1"/>
  <c r="BB165" i="13"/>
  <c r="BE165" i="13" s="1"/>
  <c r="BA165" i="13"/>
  <c r="BC165" i="13"/>
  <c r="BF165" i="13" s="1"/>
  <c r="BI165" i="13"/>
  <c r="R165" i="13"/>
  <c r="AA166" i="13" s="1"/>
  <c r="L165" i="13"/>
  <c r="C125" i="14" s="1"/>
  <c r="Q165" i="13"/>
  <c r="Z166" i="13" s="1"/>
  <c r="BK165" i="13"/>
  <c r="BH166" i="13" s="1"/>
  <c r="K165" i="13"/>
  <c r="BD165" i="13"/>
  <c r="BG165" i="13" s="1"/>
  <c r="BJ165" i="13"/>
  <c r="S165" i="13"/>
  <c r="AB166" i="13" s="1"/>
  <c r="M165" i="13"/>
  <c r="D125" i="14" s="1"/>
  <c r="B125" i="14" l="1"/>
  <c r="E125" i="14"/>
  <c r="AR166" i="13"/>
  <c r="AT166" i="13"/>
  <c r="AS166" i="13"/>
  <c r="I166" i="13" s="1"/>
  <c r="AU166" i="13"/>
  <c r="AI167" i="13" s="1"/>
  <c r="O165" i="13"/>
  <c r="N165" i="13"/>
  <c r="P165" i="13"/>
  <c r="BB166" i="13"/>
  <c r="AV166" i="13"/>
  <c r="AJ167" i="13" s="1"/>
  <c r="H276" i="12"/>
  <c r="I276" i="12" s="1"/>
  <c r="F376" i="7"/>
  <c r="H166" i="13"/>
  <c r="BE166" i="13" l="1"/>
  <c r="BL166" i="13"/>
  <c r="AR167" i="13" s="1"/>
  <c r="BP166" i="13"/>
  <c r="BO166" i="13"/>
  <c r="BN166" i="13"/>
  <c r="BQ166" i="13"/>
  <c r="BM166" i="13"/>
  <c r="BD166" i="13"/>
  <c r="BG166" i="13" s="1"/>
  <c r="BJ166" i="13"/>
  <c r="Q166" i="13"/>
  <c r="Z167" i="13" s="1"/>
  <c r="K166" i="13"/>
  <c r="BC166" i="13"/>
  <c r="BF166" i="13" s="1"/>
  <c r="BI166" i="13"/>
  <c r="R166" i="13"/>
  <c r="AA167" i="13" s="1"/>
  <c r="L166" i="13"/>
  <c r="C126" i="14" s="1"/>
  <c r="J166" i="13"/>
  <c r="BK166" i="13" s="1"/>
  <c r="BH167" i="13" s="1"/>
  <c r="AW166" i="13"/>
  <c r="AK167" i="13" s="1"/>
  <c r="J377" i="7"/>
  <c r="K377" i="7"/>
  <c r="H377" i="7"/>
  <c r="I377" i="7"/>
  <c r="G377" i="7"/>
  <c r="BA166" i="13"/>
  <c r="J277" i="12"/>
  <c r="B126" i="14" l="1"/>
  <c r="AS167" i="13"/>
  <c r="AT167" i="13"/>
  <c r="O166" i="13"/>
  <c r="N166" i="13"/>
  <c r="I167" i="13"/>
  <c r="AV167" i="13"/>
  <c r="AJ168" i="13" s="1"/>
  <c r="L377" i="7"/>
  <c r="G277" i="12" s="1"/>
  <c r="S166" i="13"/>
  <c r="AB167" i="13" s="1"/>
  <c r="M166" i="13"/>
  <c r="E126" i="14" s="1"/>
  <c r="H167" i="13"/>
  <c r="AU167" i="13"/>
  <c r="AI168" i="13" s="1"/>
  <c r="D126" i="14" l="1"/>
  <c r="P166" i="13"/>
  <c r="F377" i="7"/>
  <c r="K378" i="7" s="1"/>
  <c r="R167" i="13"/>
  <c r="AA168" i="13" s="1"/>
  <c r="L167" i="13"/>
  <c r="C127" i="14" s="1"/>
  <c r="BC167" i="13"/>
  <c r="BF167" i="13" s="1"/>
  <c r="BI167" i="13"/>
  <c r="J167" i="13"/>
  <c r="AW167" i="13"/>
  <c r="AK168" i="13" s="1"/>
  <c r="Q167" i="13"/>
  <c r="Z168" i="13" s="1"/>
  <c r="K167" i="13"/>
  <c r="H277" i="12"/>
  <c r="I277" i="12" s="1"/>
  <c r="BB167" i="13"/>
  <c r="BE167" i="13" s="1"/>
  <c r="B127" i="14" l="1"/>
  <c r="O167" i="13"/>
  <c r="N167" i="13"/>
  <c r="BN167" i="13"/>
  <c r="BL167" i="13"/>
  <c r="AR168" i="13" s="1"/>
  <c r="BQ167" i="13"/>
  <c r="BP167" i="13"/>
  <c r="BO167" i="13"/>
  <c r="BM167" i="13"/>
  <c r="AS168" i="13" s="1"/>
  <c r="J378" i="7"/>
  <c r="H378" i="7"/>
  <c r="G378" i="7"/>
  <c r="I378" i="7"/>
  <c r="S167" i="13"/>
  <c r="AB168" i="13" s="1"/>
  <c r="M167" i="13"/>
  <c r="E127" i="14" s="1"/>
  <c r="J278" i="12"/>
  <c r="BD167" i="13"/>
  <c r="BG167" i="13" s="1"/>
  <c r="BJ167" i="13"/>
  <c r="BA167" i="13"/>
  <c r="BK167" i="13"/>
  <c r="BH168" i="13" s="1"/>
  <c r="AT168" i="13" l="1"/>
  <c r="D127" i="14"/>
  <c r="AU168" i="13"/>
  <c r="AI169" i="13" s="1"/>
  <c r="P167" i="13"/>
  <c r="L378" i="7"/>
  <c r="G278" i="12" s="1"/>
  <c r="H278" i="12" s="1"/>
  <c r="I278" i="12" s="1"/>
  <c r="H168" i="13"/>
  <c r="K168" i="13" s="1"/>
  <c r="I168" i="13"/>
  <c r="AV168" i="13"/>
  <c r="AJ169" i="13" s="1"/>
  <c r="F378" i="7"/>
  <c r="B128" i="14" l="1"/>
  <c r="Q168" i="13"/>
  <c r="N168" i="13"/>
  <c r="J279" i="12"/>
  <c r="BP168" i="13"/>
  <c r="BN168" i="13"/>
  <c r="BL168" i="13"/>
  <c r="BQ168" i="13"/>
  <c r="BO168" i="13"/>
  <c r="BM168" i="13"/>
  <c r="AS169" i="13" s="1"/>
  <c r="Z169" i="13"/>
  <c r="AW168" i="13"/>
  <c r="AK169" i="13" s="1"/>
  <c r="J168" i="13"/>
  <c r="S168" i="13" s="1"/>
  <c r="AB169" i="13" s="1"/>
  <c r="BD168" i="13"/>
  <c r="BG168" i="13" s="1"/>
  <c r="BJ168" i="13"/>
  <c r="BC168" i="13"/>
  <c r="BF168" i="13" s="1"/>
  <c r="BI168" i="13"/>
  <c r="R168" i="13"/>
  <c r="AA169" i="13" s="1"/>
  <c r="L168" i="13"/>
  <c r="C128" i="14" s="1"/>
  <c r="K379" i="7"/>
  <c r="G379" i="7"/>
  <c r="H379" i="7"/>
  <c r="I379" i="7"/>
  <c r="J379" i="7"/>
  <c r="BB168" i="13"/>
  <c r="BA168" i="13"/>
  <c r="AR169" i="13" l="1"/>
  <c r="AT169" i="13"/>
  <c r="O168" i="13"/>
  <c r="J169" i="13"/>
  <c r="M168" i="13"/>
  <c r="D128" i="14" s="1"/>
  <c r="BK168" i="13"/>
  <c r="BH169" i="13" s="1"/>
  <c r="F379" i="7"/>
  <c r="H380" i="7" s="1"/>
  <c r="BE168" i="13"/>
  <c r="L379" i="7"/>
  <c r="G279" i="12" s="1"/>
  <c r="E128" i="14" l="1"/>
  <c r="P168" i="13"/>
  <c r="I380" i="7"/>
  <c r="BD169" i="13"/>
  <c r="BG169" i="13" s="1"/>
  <c r="AW169" i="13"/>
  <c r="AK170" i="13" s="1"/>
  <c r="K380" i="7"/>
  <c r="G380" i="7"/>
  <c r="J380" i="7"/>
  <c r="S169" i="13"/>
  <c r="AB170" i="13" s="1"/>
  <c r="M169" i="13"/>
  <c r="D129" i="14" s="1"/>
  <c r="AU169" i="13"/>
  <c r="AI170" i="13" s="1"/>
  <c r="H169" i="13"/>
  <c r="AV169" i="13"/>
  <c r="AJ170" i="13" s="1"/>
  <c r="I169" i="13"/>
  <c r="H279" i="12"/>
  <c r="I279" i="12" s="1"/>
  <c r="P169" i="13" l="1"/>
  <c r="BP169" i="13"/>
  <c r="BN169" i="13"/>
  <c r="AT170" i="13" s="1"/>
  <c r="BM169" i="13"/>
  <c r="BL169" i="13"/>
  <c r="BQ169" i="13"/>
  <c r="BO169" i="13"/>
  <c r="L380" i="7"/>
  <c r="G280" i="12" s="1"/>
  <c r="H280" i="12" s="1"/>
  <c r="I280" i="12" s="1"/>
  <c r="BJ169" i="13"/>
  <c r="BC169" i="13"/>
  <c r="BF169" i="13" s="1"/>
  <c r="BI169" i="13"/>
  <c r="BB169" i="13"/>
  <c r="BE169" i="13" s="1"/>
  <c r="BA169" i="13"/>
  <c r="J280" i="12"/>
  <c r="R169" i="13"/>
  <c r="AA170" i="13" s="1"/>
  <c r="L169" i="13"/>
  <c r="C129" i="14" s="1"/>
  <c r="Q169" i="13"/>
  <c r="Z170" i="13" s="1"/>
  <c r="BK169" i="13"/>
  <c r="BH170" i="13" s="1"/>
  <c r="K169" i="13"/>
  <c r="B129" i="14" l="1"/>
  <c r="E129" i="14"/>
  <c r="AR170" i="13"/>
  <c r="H170" i="13" s="1"/>
  <c r="AS170" i="13"/>
  <c r="I170" i="13" s="1"/>
  <c r="J170" i="13"/>
  <c r="N169" i="13"/>
  <c r="O169" i="13"/>
  <c r="BL170" i="13"/>
  <c r="BP170" i="13"/>
  <c r="BO170" i="13"/>
  <c r="BN170" i="13"/>
  <c r="BQ170" i="13"/>
  <c r="BM170" i="13"/>
  <c r="AW170" i="13"/>
  <c r="AK171" i="13" s="1"/>
  <c r="F380" i="7"/>
  <c r="J281" i="12"/>
  <c r="AV170" i="13" l="1"/>
  <c r="AJ171" i="13" s="1"/>
  <c r="S170" i="13"/>
  <c r="M170" i="13"/>
  <c r="AU170" i="13"/>
  <c r="AI171" i="13" s="1"/>
  <c r="AB171" i="13"/>
  <c r="BC170" i="13"/>
  <c r="BF170" i="13" s="1"/>
  <c r="BI170" i="13"/>
  <c r="R170" i="13"/>
  <c r="AA171" i="13" s="1"/>
  <c r="L170" i="13"/>
  <c r="C130" i="14" s="1"/>
  <c r="BB170" i="13"/>
  <c r="BE170" i="13" s="1"/>
  <c r="BA170" i="13"/>
  <c r="BK170" i="13"/>
  <c r="BH171" i="13" s="1"/>
  <c r="Q170" i="13"/>
  <c r="Z171" i="13" s="1"/>
  <c r="K170" i="13"/>
  <c r="I381" i="7"/>
  <c r="G381" i="7"/>
  <c r="H381" i="7"/>
  <c r="K381" i="7"/>
  <c r="J381" i="7"/>
  <c r="BD170" i="13"/>
  <c r="AT171" i="13" s="1"/>
  <c r="BJ170" i="13"/>
  <c r="B130" i="14" l="1"/>
  <c r="E130" i="14"/>
  <c r="AR171" i="13"/>
  <c r="P170" i="13"/>
  <c r="D130" i="14"/>
  <c r="AS171" i="13"/>
  <c r="N170" i="13"/>
  <c r="O170" i="13"/>
  <c r="BG170" i="13"/>
  <c r="F381" i="7"/>
  <c r="H382" i="7" s="1"/>
  <c r="L381" i="7"/>
  <c r="G281" i="12" s="1"/>
  <c r="G382" i="7" l="1"/>
  <c r="K382" i="7"/>
  <c r="I382" i="7"/>
  <c r="I171" i="13"/>
  <c r="AV171" i="13"/>
  <c r="AJ172" i="13" s="1"/>
  <c r="J171" i="13"/>
  <c r="AW171" i="13"/>
  <c r="AK172" i="13" s="1"/>
  <c r="H171" i="13"/>
  <c r="AU171" i="13"/>
  <c r="AI172" i="13" s="1"/>
  <c r="H281" i="12"/>
  <c r="I281" i="12" s="1"/>
  <c r="J382" i="7"/>
  <c r="BN171" i="13" l="1"/>
  <c r="BL171" i="13"/>
  <c r="BQ171" i="13"/>
  <c r="BP171" i="13"/>
  <c r="BO171" i="13"/>
  <c r="BM171" i="13"/>
  <c r="L382" i="7"/>
  <c r="G282" i="12" s="1"/>
  <c r="H282" i="12" s="1"/>
  <c r="I282" i="12" s="1"/>
  <c r="BB171" i="13"/>
  <c r="BE171" i="13" s="1"/>
  <c r="BA171" i="13"/>
  <c r="S171" i="13"/>
  <c r="AB172" i="13" s="1"/>
  <c r="M171" i="13"/>
  <c r="D131" i="14" s="1"/>
  <c r="J282" i="12"/>
  <c r="BD171" i="13"/>
  <c r="BG171" i="13" s="1"/>
  <c r="BJ171" i="13"/>
  <c r="BK171" i="13"/>
  <c r="BH172" i="13" s="1"/>
  <c r="Q171" i="13"/>
  <c r="Z172" i="13" s="1"/>
  <c r="K171" i="13"/>
  <c r="R171" i="13"/>
  <c r="AA172" i="13" s="1"/>
  <c r="L171" i="13"/>
  <c r="C131" i="14" s="1"/>
  <c r="BC171" i="13"/>
  <c r="BF171" i="13" s="1"/>
  <c r="BI171" i="13"/>
  <c r="B131" i="14" l="1"/>
  <c r="E131" i="14"/>
  <c r="AR172" i="13"/>
  <c r="AS172" i="13"/>
  <c r="AT172" i="13"/>
  <c r="O171" i="13"/>
  <c r="P171" i="13"/>
  <c r="N171" i="13"/>
  <c r="BP172" i="13"/>
  <c r="BN172" i="13"/>
  <c r="BL172" i="13"/>
  <c r="BO172" i="13"/>
  <c r="BM172" i="13"/>
  <c r="BQ172" i="13"/>
  <c r="AU172" i="13"/>
  <c r="AI173" i="13" s="1"/>
  <c r="H172" i="13"/>
  <c r="F382" i="7"/>
  <c r="J283" i="12"/>
  <c r="I172" i="13" l="1"/>
  <c r="AV172" i="13"/>
  <c r="AJ173" i="13" s="1"/>
  <c r="R172" i="13"/>
  <c r="AA173" i="13" s="1"/>
  <c r="L172" i="13"/>
  <c r="C132" i="14" s="1"/>
  <c r="I383" i="7"/>
  <c r="G383" i="7"/>
  <c r="H383" i="7"/>
  <c r="K383" i="7"/>
  <c r="J383" i="7"/>
  <c r="BC172" i="13"/>
  <c r="BF172" i="13" s="1"/>
  <c r="BI172" i="13"/>
  <c r="J172" i="13"/>
  <c r="BK172" i="13" s="1"/>
  <c r="BH173" i="13" s="1"/>
  <c r="AW172" i="13"/>
  <c r="AK173" i="13" s="1"/>
  <c r="BB172" i="13"/>
  <c r="BE172" i="13" s="1"/>
  <c r="Q172" i="13"/>
  <c r="Z173" i="13" s="1"/>
  <c r="K172" i="13"/>
  <c r="BA172" i="13"/>
  <c r="B132" i="14" l="1"/>
  <c r="AS173" i="13"/>
  <c r="AR173" i="13"/>
  <c r="O172" i="13"/>
  <c r="N172" i="13"/>
  <c r="L383" i="7"/>
  <c r="G283" i="12" s="1"/>
  <c r="BD172" i="13"/>
  <c r="BG172" i="13" s="1"/>
  <c r="BJ172" i="13"/>
  <c r="S172" i="13"/>
  <c r="AB173" i="13" s="1"/>
  <c r="M172" i="13"/>
  <c r="E132" i="14" s="1"/>
  <c r="D132" i="14" l="1"/>
  <c r="AT173" i="13"/>
  <c r="J173" i="13" s="1"/>
  <c r="P172" i="13"/>
  <c r="F383" i="7"/>
  <c r="AV173" i="13"/>
  <c r="AJ174" i="13" s="1"/>
  <c r="I173" i="13"/>
  <c r="AU173" i="13"/>
  <c r="AI174" i="13" s="1"/>
  <c r="H173" i="13"/>
  <c r="H283" i="12"/>
  <c r="I283" i="12" s="1"/>
  <c r="AW173" i="13"/>
  <c r="AK174" i="13" s="1"/>
  <c r="BP173" i="13" l="1"/>
  <c r="BN173" i="13"/>
  <c r="BM173" i="13"/>
  <c r="BL173" i="13"/>
  <c r="BQ173" i="13"/>
  <c r="BO173" i="13"/>
  <c r="BD173" i="13"/>
  <c r="BG173" i="13" s="1"/>
  <c r="BJ173" i="13"/>
  <c r="BC173" i="13"/>
  <c r="BF173" i="13" s="1"/>
  <c r="BI173" i="13"/>
  <c r="S173" i="13"/>
  <c r="AB174" i="13" s="1"/>
  <c r="M173" i="13"/>
  <c r="D133" i="14" s="1"/>
  <c r="R173" i="13"/>
  <c r="AA174" i="13" s="1"/>
  <c r="L173" i="13"/>
  <c r="C133" i="14" s="1"/>
  <c r="J284" i="12"/>
  <c r="Q173" i="13"/>
  <c r="Z174" i="13" s="1"/>
  <c r="BK173" i="13"/>
  <c r="BH174" i="13" s="1"/>
  <c r="K173" i="13"/>
  <c r="BB173" i="13"/>
  <c r="BE173" i="13" s="1"/>
  <c r="BA173" i="13"/>
  <c r="H384" i="7"/>
  <c r="I384" i="7"/>
  <c r="K384" i="7"/>
  <c r="J384" i="7"/>
  <c r="G384" i="7"/>
  <c r="B133" i="14" l="1"/>
  <c r="E133" i="14"/>
  <c r="AR174" i="13"/>
  <c r="AS174" i="13"/>
  <c r="AT174" i="13"/>
  <c r="AW174" i="13" s="1"/>
  <c r="AK175" i="13" s="1"/>
  <c r="O173" i="13"/>
  <c r="P173" i="13"/>
  <c r="N173" i="13"/>
  <c r="BC174" i="13"/>
  <c r="BF174" i="13" s="1"/>
  <c r="AV174" i="13"/>
  <c r="AJ175" i="13" s="1"/>
  <c r="I174" i="13"/>
  <c r="F384" i="7"/>
  <c r="H385" i="7" s="1"/>
  <c r="L384" i="7"/>
  <c r="G284" i="12" s="1"/>
  <c r="J174" i="13" l="1"/>
  <c r="BI174" i="13"/>
  <c r="K385" i="7"/>
  <c r="G385" i="7"/>
  <c r="I385" i="7"/>
  <c r="H284" i="12"/>
  <c r="I284" i="12" s="1"/>
  <c r="R174" i="13"/>
  <c r="AA175" i="13" s="1"/>
  <c r="L174" i="13"/>
  <c r="C134" i="14" s="1"/>
  <c r="H174" i="13"/>
  <c r="AU174" i="13"/>
  <c r="AI175" i="13" s="1"/>
  <c r="S174" i="13"/>
  <c r="AB175" i="13" s="1"/>
  <c r="M174" i="13"/>
  <c r="D134" i="14" s="1"/>
  <c r="BD174" i="13"/>
  <c r="BG174" i="13" s="1"/>
  <c r="BJ174" i="13"/>
  <c r="J385" i="7"/>
  <c r="L385" i="7" l="1"/>
  <c r="G285" i="12" s="1"/>
  <c r="O174" i="13"/>
  <c r="P174" i="13"/>
  <c r="BL174" i="13"/>
  <c r="BP174" i="13"/>
  <c r="BO174" i="13"/>
  <c r="BN174" i="13"/>
  <c r="AT175" i="13" s="1"/>
  <c r="BQ174" i="13"/>
  <c r="BM174" i="13"/>
  <c r="AS175" i="13" s="1"/>
  <c r="BB174" i="13"/>
  <c r="BE174" i="13" s="1"/>
  <c r="BA174" i="13"/>
  <c r="H285" i="12"/>
  <c r="I285" i="12" s="1"/>
  <c r="BK174" i="13"/>
  <c r="BH175" i="13" s="1"/>
  <c r="Q174" i="13"/>
  <c r="Z175" i="13" s="1"/>
  <c r="K174" i="13"/>
  <c r="J285" i="12"/>
  <c r="B134" i="14" l="1"/>
  <c r="E134" i="14"/>
  <c r="AR175" i="13"/>
  <c r="H175" i="13" s="1"/>
  <c r="I175" i="13"/>
  <c r="J175" i="13"/>
  <c r="N174" i="13"/>
  <c r="AW175" i="13"/>
  <c r="AK176" i="13" s="1"/>
  <c r="BN175" i="13"/>
  <c r="BL175" i="13"/>
  <c r="BQ175" i="13"/>
  <c r="BP175" i="13"/>
  <c r="BO175" i="13"/>
  <c r="BM175" i="13"/>
  <c r="F385" i="7"/>
  <c r="J286" i="12"/>
  <c r="S175" i="13" l="1"/>
  <c r="M175" i="13"/>
  <c r="D135" i="14" s="1"/>
  <c r="L175" i="13"/>
  <c r="C135" i="14" s="1"/>
  <c r="R175" i="13"/>
  <c r="AA176" i="13" s="1"/>
  <c r="AV175" i="13"/>
  <c r="AJ176" i="13" s="1"/>
  <c r="P175" i="13"/>
  <c r="AU175" i="13"/>
  <c r="AI176" i="13" s="1"/>
  <c r="AB176" i="13"/>
  <c r="BK175" i="13"/>
  <c r="BH176" i="13" s="1"/>
  <c r="Q175" i="13"/>
  <c r="Z176" i="13" s="1"/>
  <c r="K175" i="13"/>
  <c r="BD175" i="13"/>
  <c r="AT176" i="13" s="1"/>
  <c r="BJ175" i="13"/>
  <c r="H386" i="7"/>
  <c r="I386" i="7"/>
  <c r="K386" i="7"/>
  <c r="G386" i="7"/>
  <c r="J386" i="7"/>
  <c r="BC175" i="13"/>
  <c r="BI175" i="13"/>
  <c r="BB175" i="13"/>
  <c r="BE175" i="13" s="1"/>
  <c r="BA175" i="13"/>
  <c r="B135" i="14" l="1"/>
  <c r="E135" i="14"/>
  <c r="AS176" i="13"/>
  <c r="AR176" i="13"/>
  <c r="O175" i="13"/>
  <c r="N175" i="13"/>
  <c r="F386" i="7"/>
  <c r="H387" i="7" s="1"/>
  <c r="BG175" i="13"/>
  <c r="BF175" i="13"/>
  <c r="L386" i="7"/>
  <c r="G286" i="12" s="1"/>
  <c r="J387" i="7" l="1"/>
  <c r="G387" i="7"/>
  <c r="I387" i="7"/>
  <c r="K387" i="7"/>
  <c r="BC176" i="13"/>
  <c r="BF176" i="13" s="1"/>
  <c r="BI176" i="13"/>
  <c r="H286" i="12"/>
  <c r="I286" i="12" s="1"/>
  <c r="H176" i="13"/>
  <c r="AU176" i="13"/>
  <c r="AI177" i="13" s="1"/>
  <c r="J176" i="13"/>
  <c r="AW176" i="13"/>
  <c r="AK177" i="13" s="1"/>
  <c r="I176" i="13"/>
  <c r="AV176" i="13"/>
  <c r="AJ177" i="13" s="1"/>
  <c r="L387" i="7" l="1"/>
  <c r="G287" i="12" s="1"/>
  <c r="BP176" i="13"/>
  <c r="BN176" i="13"/>
  <c r="BL176" i="13"/>
  <c r="AR177" i="13" s="1"/>
  <c r="BM176" i="13"/>
  <c r="AS177" i="13" s="1"/>
  <c r="BQ176" i="13"/>
  <c r="BO176" i="13"/>
  <c r="S176" i="13"/>
  <c r="AB177" i="13" s="1"/>
  <c r="M176" i="13"/>
  <c r="D136" i="14" s="1"/>
  <c r="BD176" i="13"/>
  <c r="BG176" i="13" s="1"/>
  <c r="BJ176" i="13"/>
  <c r="J287" i="12"/>
  <c r="BB176" i="13"/>
  <c r="BE176" i="13" s="1"/>
  <c r="BA176" i="13"/>
  <c r="BK176" i="13"/>
  <c r="BH177" i="13" s="1"/>
  <c r="Q176" i="13"/>
  <c r="Z177" i="13" s="1"/>
  <c r="K176" i="13"/>
  <c r="H287" i="12"/>
  <c r="I287" i="12" s="1"/>
  <c r="R176" i="13"/>
  <c r="AA177" i="13" s="1"/>
  <c r="L176" i="13"/>
  <c r="C136" i="14" s="1"/>
  <c r="B136" i="14" l="1"/>
  <c r="E136" i="14"/>
  <c r="AT177" i="13"/>
  <c r="AW177" i="13" s="1"/>
  <c r="AK178" i="13" s="1"/>
  <c r="N176" i="13"/>
  <c r="P176" i="13"/>
  <c r="O176" i="13"/>
  <c r="BP177" i="13"/>
  <c r="BN177" i="13"/>
  <c r="BM177" i="13"/>
  <c r="BL177" i="13"/>
  <c r="BQ177" i="13"/>
  <c r="BO177" i="13"/>
  <c r="AV177" i="13"/>
  <c r="AJ178" i="13" s="1"/>
  <c r="I177" i="13"/>
  <c r="J288" i="12"/>
  <c r="F387" i="7"/>
  <c r="J177" i="13" l="1"/>
  <c r="S177" i="13" s="1"/>
  <c r="AB178" i="13" s="1"/>
  <c r="BB177" i="13"/>
  <c r="BE177" i="13" s="1"/>
  <c r="BA177" i="13"/>
  <c r="M177" i="13"/>
  <c r="D137" i="14" s="1"/>
  <c r="BD177" i="13"/>
  <c r="BG177" i="13" s="1"/>
  <c r="BJ177" i="13"/>
  <c r="BC177" i="13"/>
  <c r="BF177" i="13" s="1"/>
  <c r="BI177" i="13"/>
  <c r="AU177" i="13"/>
  <c r="AI178" i="13" s="1"/>
  <c r="AR178" i="13" s="1"/>
  <c r="H177" i="13"/>
  <c r="G388" i="7"/>
  <c r="I388" i="7"/>
  <c r="K388" i="7"/>
  <c r="H388" i="7"/>
  <c r="J388" i="7"/>
  <c r="R177" i="13"/>
  <c r="AA178" i="13" s="1"/>
  <c r="L177" i="13"/>
  <c r="C137" i="14" s="1"/>
  <c r="AT178" i="13" l="1"/>
  <c r="AS178" i="13"/>
  <c r="P177" i="13"/>
  <c r="O177" i="13"/>
  <c r="J178" i="13"/>
  <c r="AV178" i="13"/>
  <c r="AJ179" i="13" s="1"/>
  <c r="I178" i="13"/>
  <c r="L388" i="7"/>
  <c r="G288" i="12" s="1"/>
  <c r="Q177" i="13"/>
  <c r="Z178" i="13" s="1"/>
  <c r="BK177" i="13"/>
  <c r="BH178" i="13" s="1"/>
  <c r="K177" i="13"/>
  <c r="B137" i="14" l="1"/>
  <c r="E137" i="14"/>
  <c r="N177" i="13"/>
  <c r="AW178" i="13"/>
  <c r="AK179" i="13" s="1"/>
  <c r="AU178" i="13"/>
  <c r="AI179" i="13" s="1"/>
  <c r="H178" i="13"/>
  <c r="S178" i="13"/>
  <c r="M178" i="13"/>
  <c r="D138" i="14" s="1"/>
  <c r="R178" i="13"/>
  <c r="L178" i="13"/>
  <c r="C138" i="14" s="1"/>
  <c r="H288" i="12"/>
  <c r="I288" i="12" s="1"/>
  <c r="F388" i="7"/>
  <c r="P178" i="13" l="1"/>
  <c r="O178" i="13"/>
  <c r="BL178" i="13"/>
  <c r="BP178" i="13"/>
  <c r="BO178" i="13"/>
  <c r="BN178" i="13"/>
  <c r="AT179" i="13" s="1"/>
  <c r="BQ178" i="13"/>
  <c r="BM178" i="13"/>
  <c r="AB179" i="13"/>
  <c r="BC178" i="13"/>
  <c r="BI178" i="13"/>
  <c r="J289" i="12"/>
  <c r="BD178" i="13"/>
  <c r="BJ178" i="13"/>
  <c r="BK178" i="13"/>
  <c r="BH179" i="13" s="1"/>
  <c r="Q178" i="13"/>
  <c r="Z179" i="13" s="1"/>
  <c r="K178" i="13"/>
  <c r="AA179" i="13"/>
  <c r="I389" i="7"/>
  <c r="G389" i="7"/>
  <c r="K389" i="7"/>
  <c r="H389" i="7"/>
  <c r="J389" i="7"/>
  <c r="BB178" i="13"/>
  <c r="BE178" i="13" s="1"/>
  <c r="BA178" i="13"/>
  <c r="B138" i="14" l="1"/>
  <c r="E138" i="14"/>
  <c r="AS179" i="13"/>
  <c r="AR179" i="13"/>
  <c r="H179" i="13" s="1"/>
  <c r="N178" i="13"/>
  <c r="F389" i="7"/>
  <c r="H390" i="7" s="1"/>
  <c r="BB179" i="13"/>
  <c r="BE179" i="13" s="1"/>
  <c r="AU179" i="13"/>
  <c r="AI180" i="13" s="1"/>
  <c r="L389" i="7"/>
  <c r="G289" i="12" s="1"/>
  <c r="BG178" i="13"/>
  <c r="BF178" i="13"/>
  <c r="J390" i="7" l="1"/>
  <c r="I390" i="7"/>
  <c r="K390" i="7"/>
  <c r="G390" i="7"/>
  <c r="Q179" i="13"/>
  <c r="Z180" i="13" s="1"/>
  <c r="K179" i="13"/>
  <c r="BD179" i="13"/>
  <c r="BG179" i="13" s="1"/>
  <c r="BJ179" i="13"/>
  <c r="I179" i="13"/>
  <c r="AV179" i="13"/>
  <c r="AJ180" i="13" s="1"/>
  <c r="H289" i="12"/>
  <c r="I289" i="12" s="1"/>
  <c r="J179" i="13"/>
  <c r="AW179" i="13"/>
  <c r="AK180" i="13" s="1"/>
  <c r="B139" i="14" l="1"/>
  <c r="L390" i="7"/>
  <c r="G290" i="12" s="1"/>
  <c r="BK179" i="13"/>
  <c r="BH180" i="13" s="1"/>
  <c r="N179" i="13"/>
  <c r="BN179" i="13"/>
  <c r="AT180" i="13" s="1"/>
  <c r="BL179" i="13"/>
  <c r="AR180" i="13" s="1"/>
  <c r="BQ179" i="13"/>
  <c r="BP179" i="13"/>
  <c r="BO179" i="13"/>
  <c r="BM179" i="13"/>
  <c r="J290" i="12"/>
  <c r="BC179" i="13"/>
  <c r="BF179" i="13" s="1"/>
  <c r="BI179" i="13"/>
  <c r="BA179" i="13"/>
  <c r="S179" i="13"/>
  <c r="AB180" i="13" s="1"/>
  <c r="M179" i="13"/>
  <c r="D139" i="14" s="1"/>
  <c r="R179" i="13"/>
  <c r="AA180" i="13" s="1"/>
  <c r="L179" i="13"/>
  <c r="C139" i="14" s="1"/>
  <c r="H290" i="12"/>
  <c r="I290" i="12" s="1"/>
  <c r="E139" i="14" l="1"/>
  <c r="AS180" i="13"/>
  <c r="AV180" i="13" s="1"/>
  <c r="AJ181" i="13" s="1"/>
  <c r="H180" i="13"/>
  <c r="P179" i="13"/>
  <c r="O179" i="13"/>
  <c r="AU180" i="13"/>
  <c r="AI181" i="13" s="1"/>
  <c r="BP180" i="13"/>
  <c r="BN180" i="13"/>
  <c r="BL180" i="13"/>
  <c r="BQ180" i="13"/>
  <c r="BO180" i="13"/>
  <c r="BM180" i="13"/>
  <c r="I180" i="13"/>
  <c r="J291" i="12"/>
  <c r="F390" i="7"/>
  <c r="AW180" i="13"/>
  <c r="AK181" i="13" s="1"/>
  <c r="J180" i="13"/>
  <c r="BB180" i="13"/>
  <c r="BE180" i="13" s="1"/>
  <c r="AR181" i="13" l="1"/>
  <c r="Q180" i="13"/>
  <c r="Z181" i="13" s="1"/>
  <c r="K180" i="13"/>
  <c r="AU181" i="13"/>
  <c r="AI182" i="13" s="1"/>
  <c r="BA180" i="13"/>
  <c r="R180" i="13"/>
  <c r="AA181" i="13" s="1"/>
  <c r="L180" i="13"/>
  <c r="C140" i="14" s="1"/>
  <c r="S180" i="13"/>
  <c r="AB181" i="13" s="1"/>
  <c r="M180" i="13"/>
  <c r="D140" i="14" s="1"/>
  <c r="BD180" i="13"/>
  <c r="BG180" i="13" s="1"/>
  <c r="BJ180" i="13"/>
  <c r="K391" i="7"/>
  <c r="G391" i="7"/>
  <c r="J391" i="7"/>
  <c r="I391" i="7"/>
  <c r="H391" i="7"/>
  <c r="BK180" i="13"/>
  <c r="BH181" i="13" s="1"/>
  <c r="BC180" i="13"/>
  <c r="BF180" i="13" s="1"/>
  <c r="BI180" i="13"/>
  <c r="E140" i="14" l="1"/>
  <c r="N180" i="13"/>
  <c r="B140" i="14"/>
  <c r="AT181" i="13"/>
  <c r="AS181" i="13"/>
  <c r="O180" i="13"/>
  <c r="P180" i="13"/>
  <c r="H181" i="13"/>
  <c r="Q181" i="13" s="1"/>
  <c r="BB181" i="13"/>
  <c r="BE181" i="13" s="1"/>
  <c r="F391" i="7"/>
  <c r="K392" i="7" s="1"/>
  <c r="L391" i="7"/>
  <c r="G291" i="12" s="1"/>
  <c r="J392" i="7" l="1"/>
  <c r="I392" i="7"/>
  <c r="Z182" i="13"/>
  <c r="K181" i="13"/>
  <c r="G392" i="7"/>
  <c r="H392" i="7"/>
  <c r="J181" i="13"/>
  <c r="AW181" i="13"/>
  <c r="AK182" i="13" s="1"/>
  <c r="I181" i="13"/>
  <c r="AV181" i="13"/>
  <c r="AJ182" i="13" s="1"/>
  <c r="H291" i="12"/>
  <c r="I291" i="12" s="1"/>
  <c r="B141" i="14" l="1"/>
  <c r="N181" i="13"/>
  <c r="BP181" i="13"/>
  <c r="BN181" i="13"/>
  <c r="BM181" i="13"/>
  <c r="AS182" i="13" s="1"/>
  <c r="BL181" i="13"/>
  <c r="AR182" i="13" s="1"/>
  <c r="BQ181" i="13"/>
  <c r="BO181" i="13"/>
  <c r="L392" i="7"/>
  <c r="G292" i="12" s="1"/>
  <c r="H292" i="12" s="1"/>
  <c r="I292" i="12" s="1"/>
  <c r="J292" i="12"/>
  <c r="S181" i="13"/>
  <c r="AB182" i="13" s="1"/>
  <c r="M181" i="13"/>
  <c r="D141" i="14" s="1"/>
  <c r="BD181" i="13"/>
  <c r="BG181" i="13" s="1"/>
  <c r="BJ181" i="13"/>
  <c r="BC181" i="13"/>
  <c r="BF181" i="13" s="1"/>
  <c r="BI181" i="13"/>
  <c r="BA181" i="13"/>
  <c r="R181" i="13"/>
  <c r="AA182" i="13" s="1"/>
  <c r="L181" i="13"/>
  <c r="C141" i="14" s="1"/>
  <c r="BK181" i="13"/>
  <c r="BH182" i="13" s="1"/>
  <c r="E141" i="14" l="1"/>
  <c r="AT182" i="13"/>
  <c r="J182" i="13" s="1"/>
  <c r="AU182" i="13"/>
  <c r="AI183" i="13" s="1"/>
  <c r="P181" i="13"/>
  <c r="O181" i="13"/>
  <c r="H182" i="13"/>
  <c r="Q182" i="13" s="1"/>
  <c r="Z183" i="13" s="1"/>
  <c r="BL182" i="13"/>
  <c r="BP182" i="13"/>
  <c r="BO182" i="13"/>
  <c r="BN182" i="13"/>
  <c r="BQ182" i="13"/>
  <c r="BM182" i="13"/>
  <c r="BB182" i="13"/>
  <c r="F392" i="7"/>
  <c r="J293" i="12"/>
  <c r="AR183" i="13" l="1"/>
  <c r="K182" i="13"/>
  <c r="AW182" i="13"/>
  <c r="AK183" i="13" s="1"/>
  <c r="BD182" i="13"/>
  <c r="BG182" i="13" s="1"/>
  <c r="BC182" i="13"/>
  <c r="BF182" i="13" s="1"/>
  <c r="BI182" i="13"/>
  <c r="S182" i="13"/>
  <c r="AB183" i="13" s="1"/>
  <c r="M182" i="13"/>
  <c r="D142" i="14" s="1"/>
  <c r="I182" i="13"/>
  <c r="AV182" i="13"/>
  <c r="AJ183" i="13" s="1"/>
  <c r="AS183" i="13" s="1"/>
  <c r="K393" i="7"/>
  <c r="J393" i="7"/>
  <c r="G393" i="7"/>
  <c r="H393" i="7"/>
  <c r="I393" i="7"/>
  <c r="BE182" i="13"/>
  <c r="BJ182" i="13"/>
  <c r="B142" i="14" l="1"/>
  <c r="AT183" i="13"/>
  <c r="P182" i="13"/>
  <c r="N182" i="13"/>
  <c r="BA182" i="13"/>
  <c r="L393" i="7"/>
  <c r="G293" i="12" s="1"/>
  <c r="AU183" i="13"/>
  <c r="AI184" i="13" s="1"/>
  <c r="H183" i="13"/>
  <c r="R182" i="13"/>
  <c r="AA183" i="13" s="1"/>
  <c r="L182" i="13"/>
  <c r="E142" i="14" s="1"/>
  <c r="BK182" i="13"/>
  <c r="BH183" i="13" s="1"/>
  <c r="C142" i="14" l="1"/>
  <c r="O182" i="13"/>
  <c r="J183" i="13"/>
  <c r="AW183" i="13"/>
  <c r="AK184" i="13" s="1"/>
  <c r="I183" i="13"/>
  <c r="BK183" i="13" s="1"/>
  <c r="AV183" i="13"/>
  <c r="AJ184" i="13" s="1"/>
  <c r="F393" i="7"/>
  <c r="H293" i="12"/>
  <c r="I293" i="12" s="1"/>
  <c r="Q183" i="13"/>
  <c r="K183" i="13"/>
  <c r="B143" i="14" l="1"/>
  <c r="N183" i="13"/>
  <c r="BN183" i="13"/>
  <c r="BL183" i="13"/>
  <c r="BQ183" i="13"/>
  <c r="BP183" i="13"/>
  <c r="BM183" i="13"/>
  <c r="BO183" i="13"/>
  <c r="Z184" i="13"/>
  <c r="R183" i="13"/>
  <c r="AA184" i="13" s="1"/>
  <c r="L183" i="13"/>
  <c r="C143" i="14" s="1"/>
  <c r="J294" i="12"/>
  <c r="S183" i="13"/>
  <c r="AB184" i="13" s="1"/>
  <c r="M183" i="13"/>
  <c r="D143" i="14" s="1"/>
  <c r="J394" i="7"/>
  <c r="I394" i="7"/>
  <c r="H394" i="7"/>
  <c r="K394" i="7"/>
  <c r="G394" i="7"/>
  <c r="BD183" i="13"/>
  <c r="BG183" i="13" s="1"/>
  <c r="BJ183" i="13"/>
  <c r="BC183" i="13"/>
  <c r="BF183" i="13" s="1"/>
  <c r="BI183" i="13"/>
  <c r="BB183" i="13"/>
  <c r="BH184" i="13"/>
  <c r="BA183" i="13"/>
  <c r="E143" i="14" l="1"/>
  <c r="AS184" i="13"/>
  <c r="AR184" i="13"/>
  <c r="AT184" i="13"/>
  <c r="P183" i="13"/>
  <c r="O183" i="13"/>
  <c r="BE183" i="13"/>
  <c r="L394" i="7"/>
  <c r="G294" i="12" s="1"/>
  <c r="F394" i="7"/>
  <c r="H395" i="7" s="1"/>
  <c r="I395" i="7" l="1"/>
  <c r="AW184" i="13"/>
  <c r="AK185" i="13" s="1"/>
  <c r="J184" i="13"/>
  <c r="AV184" i="13"/>
  <c r="AJ185" i="13" s="1"/>
  <c r="I184" i="13"/>
  <c r="K395" i="7"/>
  <c r="H294" i="12"/>
  <c r="I294" i="12" s="1"/>
  <c r="AU184" i="13"/>
  <c r="AI185" i="13" s="1"/>
  <c r="H184" i="13"/>
  <c r="G395" i="7"/>
  <c r="J395" i="7"/>
  <c r="BP184" i="13" l="1"/>
  <c r="BN184" i="13"/>
  <c r="BL184" i="13"/>
  <c r="BQ184" i="13"/>
  <c r="BO184" i="13"/>
  <c r="BM184" i="13"/>
  <c r="BB184" i="13"/>
  <c r="BE184" i="13" s="1"/>
  <c r="BA184" i="13"/>
  <c r="L395" i="7"/>
  <c r="G295" i="12" s="1"/>
  <c r="BD184" i="13"/>
  <c r="BG184" i="13" s="1"/>
  <c r="BJ184" i="13"/>
  <c r="BC184" i="13"/>
  <c r="BF184" i="13" s="1"/>
  <c r="BI184" i="13"/>
  <c r="R184" i="13"/>
  <c r="AA185" i="13" s="1"/>
  <c r="L184" i="13"/>
  <c r="C144" i="14" s="1"/>
  <c r="S184" i="13"/>
  <c r="AB185" i="13" s="1"/>
  <c r="M184" i="13"/>
  <c r="D144" i="14" s="1"/>
  <c r="Q184" i="13"/>
  <c r="Z185" i="13" s="1"/>
  <c r="BK184" i="13"/>
  <c r="BH185" i="13" s="1"/>
  <c r="K184" i="13"/>
  <c r="J295" i="12"/>
  <c r="B144" i="14" l="1"/>
  <c r="E144" i="14"/>
  <c r="AS185" i="13"/>
  <c r="AV185" i="13" s="1"/>
  <c r="AJ186" i="13" s="1"/>
  <c r="AR185" i="13"/>
  <c r="AT185" i="13"/>
  <c r="O184" i="13"/>
  <c r="N184" i="13"/>
  <c r="P184" i="13"/>
  <c r="H185" i="13"/>
  <c r="AU185" i="13"/>
  <c r="AI186" i="13" s="1"/>
  <c r="H295" i="12"/>
  <c r="I295" i="12" s="1"/>
  <c r="I185" i="13"/>
  <c r="F395" i="7"/>
  <c r="J296" i="12" l="1"/>
  <c r="BP185" i="13"/>
  <c r="BN185" i="13"/>
  <c r="BM185" i="13"/>
  <c r="BL185" i="13"/>
  <c r="BQ185" i="13"/>
  <c r="BO185" i="13"/>
  <c r="Q185" i="13"/>
  <c r="Z186" i="13" s="1"/>
  <c r="K185" i="13"/>
  <c r="BC185" i="13"/>
  <c r="BF185" i="13" s="1"/>
  <c r="BI185" i="13"/>
  <c r="BB185" i="13"/>
  <c r="BE185" i="13" s="1"/>
  <c r="BA185" i="13"/>
  <c r="H396" i="7"/>
  <c r="I396" i="7"/>
  <c r="J396" i="7"/>
  <c r="K396" i="7"/>
  <c r="G396" i="7"/>
  <c r="R185" i="13"/>
  <c r="AA186" i="13" s="1"/>
  <c r="L185" i="13"/>
  <c r="C145" i="14" s="1"/>
  <c r="J185" i="13"/>
  <c r="BK185" i="13" s="1"/>
  <c r="BH186" i="13" s="1"/>
  <c r="AW185" i="13"/>
  <c r="AK186" i="13" s="1"/>
  <c r="B145" i="14" l="1"/>
  <c r="E145" i="14"/>
  <c r="AR186" i="13"/>
  <c r="AS186" i="13"/>
  <c r="O185" i="13"/>
  <c r="N185" i="13"/>
  <c r="L396" i="7"/>
  <c r="G296" i="12" s="1"/>
  <c r="BD185" i="13"/>
  <c r="BG185" i="13" s="1"/>
  <c r="BJ185" i="13"/>
  <c r="I186" i="13"/>
  <c r="AV186" i="13"/>
  <c r="AJ187" i="13" s="1"/>
  <c r="S185" i="13"/>
  <c r="AB186" i="13" s="1"/>
  <c r="M185" i="13"/>
  <c r="D145" i="14" l="1"/>
  <c r="AT186" i="13"/>
  <c r="P185" i="13"/>
  <c r="F396" i="7"/>
  <c r="H296" i="12"/>
  <c r="I296" i="12" s="1"/>
  <c r="H186" i="13"/>
  <c r="AU186" i="13"/>
  <c r="AI187" i="13" s="1"/>
  <c r="BC186" i="13"/>
  <c r="BF186" i="13" s="1"/>
  <c r="BI186" i="13"/>
  <c r="R186" i="13"/>
  <c r="AA187" i="13" s="1"/>
  <c r="L186" i="13"/>
  <c r="C146" i="14" s="1"/>
  <c r="O186" i="13" l="1"/>
  <c r="BL186" i="13"/>
  <c r="BP186" i="13"/>
  <c r="BO186" i="13"/>
  <c r="BN186" i="13"/>
  <c r="BQ186" i="13"/>
  <c r="BM186" i="13"/>
  <c r="AS187" i="13" s="1"/>
  <c r="J297" i="12"/>
  <c r="Q186" i="13"/>
  <c r="Z187" i="13" s="1"/>
  <c r="K186" i="13"/>
  <c r="H397" i="7"/>
  <c r="K397" i="7"/>
  <c r="I397" i="7"/>
  <c r="G397" i="7"/>
  <c r="J397" i="7"/>
  <c r="BB186" i="13"/>
  <c r="BE186" i="13" s="1"/>
  <c r="J186" i="13"/>
  <c r="BK186" i="13" s="1"/>
  <c r="BH187" i="13" s="1"/>
  <c r="AW186" i="13"/>
  <c r="AK187" i="13" s="1"/>
  <c r="B146" i="14" l="1"/>
  <c r="AR187" i="13"/>
  <c r="N186" i="13"/>
  <c r="L397" i="7"/>
  <c r="G297" i="12" s="1"/>
  <c r="BD186" i="13"/>
  <c r="BG186" i="13" s="1"/>
  <c r="BJ186" i="13"/>
  <c r="S186" i="13"/>
  <c r="AB187" i="13" s="1"/>
  <c r="M186" i="13"/>
  <c r="E146" i="14" s="1"/>
  <c r="BA186" i="13"/>
  <c r="I187" i="13"/>
  <c r="AV187" i="13"/>
  <c r="AJ188" i="13" s="1"/>
  <c r="D146" i="14" l="1"/>
  <c r="AT187" i="13"/>
  <c r="P186" i="13"/>
  <c r="BD187" i="13"/>
  <c r="BG187" i="13" s="1"/>
  <c r="BJ187" i="13"/>
  <c r="H297" i="12"/>
  <c r="I297" i="12" s="1"/>
  <c r="AU187" i="13"/>
  <c r="AI188" i="13" s="1"/>
  <c r="H187" i="13"/>
  <c r="J187" i="13"/>
  <c r="AW187" i="13"/>
  <c r="AK188" i="13" s="1"/>
  <c r="R187" i="13"/>
  <c r="AA188" i="13" s="1"/>
  <c r="L187" i="13"/>
  <c r="C147" i="14" s="1"/>
  <c r="F397" i="7"/>
  <c r="BC187" i="13"/>
  <c r="BF187" i="13" s="1"/>
  <c r="BI187" i="13"/>
  <c r="O187" i="13" l="1"/>
  <c r="BN187" i="13"/>
  <c r="AT188" i="13" s="1"/>
  <c r="BL187" i="13"/>
  <c r="BQ187" i="13"/>
  <c r="BP187" i="13"/>
  <c r="BO187" i="13"/>
  <c r="BM187" i="13"/>
  <c r="AS188" i="13" s="1"/>
  <c r="BB187" i="13"/>
  <c r="BE187" i="13" s="1"/>
  <c r="BA187" i="13"/>
  <c r="S187" i="13"/>
  <c r="AB188" i="13" s="1"/>
  <c r="M187" i="13"/>
  <c r="D147" i="14" s="1"/>
  <c r="I398" i="7"/>
  <c r="K398" i="7"/>
  <c r="H398" i="7"/>
  <c r="J398" i="7"/>
  <c r="G398" i="7"/>
  <c r="J298" i="12"/>
  <c r="BK187" i="13"/>
  <c r="BH188" i="13" s="1"/>
  <c r="Q187" i="13"/>
  <c r="Z188" i="13" s="1"/>
  <c r="K187" i="13"/>
  <c r="B147" i="14" l="1"/>
  <c r="E147" i="14"/>
  <c r="AR188" i="13"/>
  <c r="AV188" i="13"/>
  <c r="AJ189" i="13" s="1"/>
  <c r="P187" i="13"/>
  <c r="N187" i="13"/>
  <c r="I188" i="13"/>
  <c r="L188" i="13" s="1"/>
  <c r="C148" i="14" s="1"/>
  <c r="AU188" i="13"/>
  <c r="AI189" i="13" s="1"/>
  <c r="H188" i="13"/>
  <c r="F398" i="7"/>
  <c r="K399" i="7" s="1"/>
  <c r="L398" i="7"/>
  <c r="G298" i="12" s="1"/>
  <c r="AW188" i="13"/>
  <c r="AK189" i="13" s="1"/>
  <c r="J188" i="13"/>
  <c r="O188" i="13" l="1"/>
  <c r="R188" i="13"/>
  <c r="AA189" i="13" s="1"/>
  <c r="J399" i="7"/>
  <c r="H399" i="7"/>
  <c r="I399" i="7"/>
  <c r="G399" i="7"/>
  <c r="S188" i="13"/>
  <c r="AB189" i="13" s="1"/>
  <c r="M188" i="13"/>
  <c r="D148" i="14" s="1"/>
  <c r="H298" i="12"/>
  <c r="I298" i="12" s="1"/>
  <c r="BB188" i="13"/>
  <c r="BE188" i="13" s="1"/>
  <c r="BA188" i="13"/>
  <c r="BD188" i="13"/>
  <c r="BG188" i="13" s="1"/>
  <c r="BJ188" i="13"/>
  <c r="Q188" i="13"/>
  <c r="Z189" i="13" s="1"/>
  <c r="BK188" i="13"/>
  <c r="BH189" i="13" s="1"/>
  <c r="K188" i="13"/>
  <c r="BC188" i="13"/>
  <c r="BI188" i="13"/>
  <c r="B148" i="14" l="1"/>
  <c r="E148" i="14"/>
  <c r="N188" i="13"/>
  <c r="P188" i="13"/>
  <c r="BP188" i="13"/>
  <c r="BN188" i="13"/>
  <c r="AT189" i="13" s="1"/>
  <c r="BL188" i="13"/>
  <c r="AR189" i="13" s="1"/>
  <c r="BQ188" i="13"/>
  <c r="BO188" i="13"/>
  <c r="BM188" i="13"/>
  <c r="AS189" i="13" s="1"/>
  <c r="L399" i="7"/>
  <c r="G299" i="12" s="1"/>
  <c r="H299" i="12" s="1"/>
  <c r="I299" i="12" s="1"/>
  <c r="J299" i="12"/>
  <c r="BF188" i="13"/>
  <c r="F399" i="7"/>
  <c r="J189" i="13" l="1"/>
  <c r="BP189" i="13"/>
  <c r="BN189" i="13"/>
  <c r="BM189" i="13"/>
  <c r="BL189" i="13"/>
  <c r="BQ189" i="13"/>
  <c r="BO189" i="13"/>
  <c r="BJ189" i="13"/>
  <c r="J300" i="12"/>
  <c r="I189" i="13"/>
  <c r="AV189" i="13"/>
  <c r="AJ190" i="13" s="1"/>
  <c r="H189" i="13"/>
  <c r="AU189" i="13"/>
  <c r="AI190" i="13" s="1"/>
  <c r="K400" i="7"/>
  <c r="G400" i="7"/>
  <c r="H400" i="7"/>
  <c r="J400" i="7"/>
  <c r="I400" i="7"/>
  <c r="AW189" i="13" l="1"/>
  <c r="AK190" i="13" s="1"/>
  <c r="M189" i="13"/>
  <c r="D149" i="14" s="1"/>
  <c r="S189" i="13"/>
  <c r="AB190" i="13" s="1"/>
  <c r="P189" i="13"/>
  <c r="BD189" i="13"/>
  <c r="BG189" i="13" s="1"/>
  <c r="R189" i="13"/>
  <c r="AA190" i="13" s="1"/>
  <c r="L189" i="13"/>
  <c r="C149" i="14" s="1"/>
  <c r="BB189" i="13"/>
  <c r="BE189" i="13" s="1"/>
  <c r="BA189" i="13"/>
  <c r="BK189" i="13"/>
  <c r="BH190" i="13" s="1"/>
  <c r="Q189" i="13"/>
  <c r="Z190" i="13" s="1"/>
  <c r="K189" i="13"/>
  <c r="BC189" i="13"/>
  <c r="BF189" i="13" s="1"/>
  <c r="BI189" i="13"/>
  <c r="L400" i="7"/>
  <c r="G300" i="12" s="1"/>
  <c r="B149" i="14" l="1"/>
  <c r="E149" i="14"/>
  <c r="AT190" i="13"/>
  <c r="AR190" i="13"/>
  <c r="H190" i="13" s="1"/>
  <c r="AS190" i="13"/>
  <c r="J190" i="13"/>
  <c r="M190" i="13" s="1"/>
  <c r="D150" i="14" s="1"/>
  <c r="O189" i="13"/>
  <c r="N189" i="13"/>
  <c r="AW190" i="13"/>
  <c r="AK191" i="13" s="1"/>
  <c r="H300" i="12"/>
  <c r="I300" i="12" s="1"/>
  <c r="F400" i="7"/>
  <c r="S190" i="13" l="1"/>
  <c r="P190" i="13"/>
  <c r="BL190" i="13"/>
  <c r="BP190" i="13"/>
  <c r="BO190" i="13"/>
  <c r="BN190" i="13"/>
  <c r="BM190" i="13"/>
  <c r="BQ190" i="13"/>
  <c r="AU190" i="13"/>
  <c r="AI191" i="13" s="1"/>
  <c r="I401" i="7"/>
  <c r="G401" i="7"/>
  <c r="J401" i="7"/>
  <c r="H401" i="7"/>
  <c r="K401" i="7"/>
  <c r="J301" i="12"/>
  <c r="AB191" i="13"/>
  <c r="Q190" i="13"/>
  <c r="Z191" i="13" s="1"/>
  <c r="K190" i="13"/>
  <c r="BD190" i="13"/>
  <c r="BJ190" i="13"/>
  <c r="BB190" i="13"/>
  <c r="BE190" i="13" s="1"/>
  <c r="I190" i="13"/>
  <c r="BK190" i="13" s="1"/>
  <c r="BH191" i="13" s="1"/>
  <c r="AV190" i="13"/>
  <c r="AJ191" i="13" s="1"/>
  <c r="BA190" i="13"/>
  <c r="B150" i="14" l="1"/>
  <c r="AT191" i="13"/>
  <c r="AR191" i="13"/>
  <c r="H191" i="13" s="1"/>
  <c r="N190" i="13"/>
  <c r="R190" i="13"/>
  <c r="AA191" i="13" s="1"/>
  <c r="L190" i="13"/>
  <c r="C150" i="14" s="1"/>
  <c r="BG190" i="13"/>
  <c r="L401" i="7"/>
  <c r="G301" i="12" s="1"/>
  <c r="BC190" i="13"/>
  <c r="BF190" i="13" s="1"/>
  <c r="BI190" i="13"/>
  <c r="E150" i="14" l="1"/>
  <c r="AS191" i="13"/>
  <c r="O190" i="13"/>
  <c r="AU191" i="13"/>
  <c r="AI192" i="13" s="1"/>
  <c r="Q191" i="13"/>
  <c r="Z192" i="13" s="1"/>
  <c r="K191" i="13"/>
  <c r="H301" i="12"/>
  <c r="I301" i="12" s="1"/>
  <c r="J191" i="13"/>
  <c r="AW191" i="13"/>
  <c r="AK192" i="13" s="1"/>
  <c r="BB191" i="13"/>
  <c r="BE191" i="13" s="1"/>
  <c r="F401" i="7"/>
  <c r="B151" i="14" l="1"/>
  <c r="N191" i="13"/>
  <c r="BN191" i="13"/>
  <c r="BL191" i="13"/>
  <c r="AR192" i="13" s="1"/>
  <c r="BQ191" i="13"/>
  <c r="BP191" i="13"/>
  <c r="BO191" i="13"/>
  <c r="BM191" i="13"/>
  <c r="J302" i="12"/>
  <c r="BC191" i="13"/>
  <c r="BF191" i="13" s="1"/>
  <c r="BI191" i="13"/>
  <c r="K402" i="7"/>
  <c r="H402" i="7"/>
  <c r="I402" i="7"/>
  <c r="G402" i="7"/>
  <c r="J402" i="7"/>
  <c r="S191" i="13"/>
  <c r="AB192" i="13" s="1"/>
  <c r="M191" i="13"/>
  <c r="D151" i="14" s="1"/>
  <c r="BA191" i="13"/>
  <c r="BD191" i="13"/>
  <c r="BG191" i="13" s="1"/>
  <c r="BJ191" i="13"/>
  <c r="I191" i="13"/>
  <c r="AV191" i="13"/>
  <c r="AJ192" i="13" s="1"/>
  <c r="AT192" i="13" l="1"/>
  <c r="AS192" i="13"/>
  <c r="AU192" i="13"/>
  <c r="AI193" i="13" s="1"/>
  <c r="P191" i="13"/>
  <c r="H192" i="13"/>
  <c r="Q192" i="13" s="1"/>
  <c r="R191" i="13"/>
  <c r="AA192" i="13" s="1"/>
  <c r="L191" i="13"/>
  <c r="BK191" i="13"/>
  <c r="BH192" i="13" s="1"/>
  <c r="AW192" i="13"/>
  <c r="AK193" i="13" s="1"/>
  <c r="J192" i="13"/>
  <c r="L402" i="7"/>
  <c r="G302" i="12" s="1"/>
  <c r="C151" i="14" l="1"/>
  <c r="E151" i="14"/>
  <c r="O191" i="13"/>
  <c r="K192" i="13"/>
  <c r="F402" i="7"/>
  <c r="H302" i="12"/>
  <c r="I302" i="12" s="1"/>
  <c r="AV192" i="13"/>
  <c r="AJ193" i="13" s="1"/>
  <c r="I192" i="13"/>
  <c r="S192" i="13"/>
  <c r="M192" i="13"/>
  <c r="D152" i="14" s="1"/>
  <c r="B152" i="14" l="1"/>
  <c r="E152" i="14"/>
  <c r="N192" i="13"/>
  <c r="P192" i="13"/>
  <c r="BP192" i="13"/>
  <c r="BN192" i="13"/>
  <c r="BL192" i="13"/>
  <c r="BQ192" i="13"/>
  <c r="BO192" i="13"/>
  <c r="BM192" i="13"/>
  <c r="J303" i="12"/>
  <c r="BC192" i="13"/>
  <c r="BF192" i="13" s="1"/>
  <c r="BI192" i="13"/>
  <c r="H403" i="7"/>
  <c r="J403" i="7"/>
  <c r="G403" i="7"/>
  <c r="K403" i="7"/>
  <c r="I403" i="7"/>
  <c r="AB193" i="13"/>
  <c r="BB192" i="13"/>
  <c r="BA192" i="13"/>
  <c r="BD192" i="13"/>
  <c r="BJ192" i="13"/>
  <c r="R192" i="13"/>
  <c r="AA193" i="13" s="1"/>
  <c r="L192" i="13"/>
  <c r="BK192" i="13"/>
  <c r="BH193" i="13" s="1"/>
  <c r="Z193" i="13"/>
  <c r="AS193" i="13" l="1"/>
  <c r="AR193" i="13"/>
  <c r="C152" i="14"/>
  <c r="AT193" i="13"/>
  <c r="O192" i="13"/>
  <c r="F403" i="7"/>
  <c r="G404" i="7" s="1"/>
  <c r="BG192" i="13"/>
  <c r="L403" i="7"/>
  <c r="G303" i="12" s="1"/>
  <c r="BE192" i="13"/>
  <c r="I193" i="13"/>
  <c r="AV193" i="13"/>
  <c r="AJ194" i="13" s="1"/>
  <c r="J404" i="7" l="1"/>
  <c r="K404" i="7"/>
  <c r="I404" i="7"/>
  <c r="H404" i="7"/>
  <c r="BB193" i="13"/>
  <c r="BE193" i="13" s="1"/>
  <c r="R193" i="13"/>
  <c r="AA194" i="13" s="1"/>
  <c r="L193" i="13"/>
  <c r="C153" i="14" s="1"/>
  <c r="H303" i="12"/>
  <c r="I303" i="12" s="1"/>
  <c r="BC193" i="13"/>
  <c r="BF193" i="13" s="1"/>
  <c r="BI193" i="13"/>
  <c r="J193" i="13"/>
  <c r="AW193" i="13"/>
  <c r="AK194" i="13" s="1"/>
  <c r="H193" i="13"/>
  <c r="AU193" i="13"/>
  <c r="AI194" i="13" s="1"/>
  <c r="L404" i="7" l="1"/>
  <c r="G304" i="12" s="1"/>
  <c r="O193" i="13"/>
  <c r="BP193" i="13"/>
  <c r="BN193" i="13"/>
  <c r="BM193" i="13"/>
  <c r="AS194" i="13" s="1"/>
  <c r="BL193" i="13"/>
  <c r="AR194" i="13" s="1"/>
  <c r="BQ193" i="13"/>
  <c r="BO193" i="13"/>
  <c r="BD193" i="13"/>
  <c r="BG193" i="13" s="1"/>
  <c r="BJ193" i="13"/>
  <c r="H304" i="12"/>
  <c r="I304" i="12" s="1"/>
  <c r="BK193" i="13"/>
  <c r="BH194" i="13" s="1"/>
  <c r="Q193" i="13"/>
  <c r="Z194" i="13" s="1"/>
  <c r="K193" i="13"/>
  <c r="BA193" i="13"/>
  <c r="S193" i="13"/>
  <c r="AB194" i="13" s="1"/>
  <c r="M193" i="13"/>
  <c r="D153" i="14" s="1"/>
  <c r="J304" i="12"/>
  <c r="B153" i="14" l="1"/>
  <c r="E153" i="14"/>
  <c r="AT194" i="13"/>
  <c r="AV194" i="13"/>
  <c r="AJ195" i="13" s="1"/>
  <c r="N193" i="13"/>
  <c r="P193" i="13"/>
  <c r="I194" i="13"/>
  <c r="L194" i="13" s="1"/>
  <c r="C154" i="14" s="1"/>
  <c r="BL194" i="13"/>
  <c r="BP194" i="13"/>
  <c r="BO194" i="13"/>
  <c r="BN194" i="13"/>
  <c r="BQ194" i="13"/>
  <c r="BM194" i="13"/>
  <c r="J305" i="12"/>
  <c r="H194" i="13"/>
  <c r="AU194" i="13"/>
  <c r="AI195" i="13" s="1"/>
  <c r="J194" i="13"/>
  <c r="AW194" i="13"/>
  <c r="AK195" i="13" s="1"/>
  <c r="F404" i="7"/>
  <c r="R194" i="13" l="1"/>
  <c r="O194" i="13"/>
  <c r="BB194" i="13"/>
  <c r="BE194" i="13" s="1"/>
  <c r="BA194" i="13"/>
  <c r="H405" i="7"/>
  <c r="K405" i="7"/>
  <c r="I405" i="7"/>
  <c r="G405" i="7"/>
  <c r="J405" i="7"/>
  <c r="BK194" i="13"/>
  <c r="BH195" i="13" s="1"/>
  <c r="Q194" i="13"/>
  <c r="Z195" i="13" s="1"/>
  <c r="K194" i="13"/>
  <c r="BD194" i="13"/>
  <c r="BG194" i="13" s="1"/>
  <c r="BJ194" i="13"/>
  <c r="BC194" i="13"/>
  <c r="AS195" i="13" s="1"/>
  <c r="BI194" i="13"/>
  <c r="S194" i="13"/>
  <c r="AB195" i="13" s="1"/>
  <c r="M194" i="13"/>
  <c r="D154" i="14" s="1"/>
  <c r="AA195" i="13"/>
  <c r="B154" i="14" l="1"/>
  <c r="E154" i="14"/>
  <c r="AT195" i="13"/>
  <c r="AR195" i="13"/>
  <c r="N194" i="13"/>
  <c r="P194" i="13"/>
  <c r="F405" i="7"/>
  <c r="H406" i="7" s="1"/>
  <c r="BF194" i="13"/>
  <c r="L405" i="7"/>
  <c r="G305" i="12" s="1"/>
  <c r="I406" i="7" l="1"/>
  <c r="K406" i="7"/>
  <c r="G406" i="7"/>
  <c r="J406" i="7"/>
  <c r="AU195" i="13"/>
  <c r="AI196" i="13" s="1"/>
  <c r="H195" i="13"/>
  <c r="I195" i="13"/>
  <c r="AV195" i="13"/>
  <c r="AJ196" i="13" s="1"/>
  <c r="H305" i="12"/>
  <c r="I305" i="12" s="1"/>
  <c r="J195" i="13"/>
  <c r="AW195" i="13"/>
  <c r="AK196" i="13" s="1"/>
  <c r="L406" i="7" l="1"/>
  <c r="G306" i="12" s="1"/>
  <c r="H306" i="12" s="1"/>
  <c r="I306" i="12" s="1"/>
  <c r="BN195" i="13"/>
  <c r="BL195" i="13"/>
  <c r="AR196" i="13" s="1"/>
  <c r="BQ195" i="13"/>
  <c r="BP195" i="13"/>
  <c r="BO195" i="13"/>
  <c r="BM195" i="13"/>
  <c r="BC195" i="13"/>
  <c r="BF195" i="13" s="1"/>
  <c r="BI195" i="13"/>
  <c r="BK195" i="13"/>
  <c r="BH196" i="13" s="1"/>
  <c r="Q195" i="13"/>
  <c r="Z196" i="13" s="1"/>
  <c r="K195" i="13"/>
  <c r="J306" i="12"/>
  <c r="BB195" i="13"/>
  <c r="BE195" i="13" s="1"/>
  <c r="BA195" i="13"/>
  <c r="S195" i="13"/>
  <c r="AB196" i="13" s="1"/>
  <c r="M195" i="13"/>
  <c r="D155" i="14" s="1"/>
  <c r="R195" i="13"/>
  <c r="AA196" i="13" s="1"/>
  <c r="L195" i="13"/>
  <c r="C155" i="14" s="1"/>
  <c r="BD195" i="13"/>
  <c r="BG195" i="13" s="1"/>
  <c r="BJ195" i="13"/>
  <c r="B155" i="14" l="1"/>
  <c r="E155" i="14"/>
  <c r="AS196" i="13"/>
  <c r="AT196" i="13"/>
  <c r="AW196" i="13" s="1"/>
  <c r="AK197" i="13" s="1"/>
  <c r="O195" i="13"/>
  <c r="N195" i="13"/>
  <c r="P195" i="13"/>
  <c r="BP196" i="13"/>
  <c r="BN196" i="13"/>
  <c r="BL196" i="13"/>
  <c r="BQ196" i="13"/>
  <c r="BO196" i="13"/>
  <c r="BM196" i="13"/>
  <c r="AU196" i="13"/>
  <c r="AI197" i="13" s="1"/>
  <c r="BC196" i="13"/>
  <c r="BF196" i="13" s="1"/>
  <c r="BI196" i="13"/>
  <c r="F406" i="7"/>
  <c r="AV196" i="13"/>
  <c r="AJ197" i="13" s="1"/>
  <c r="I196" i="13"/>
  <c r="J307" i="12"/>
  <c r="AS197" i="13" l="1"/>
  <c r="BJ196" i="13"/>
  <c r="J196" i="13"/>
  <c r="S196" i="13" s="1"/>
  <c r="AB197" i="13" s="1"/>
  <c r="H196" i="13"/>
  <c r="R196" i="13"/>
  <c r="AA197" i="13" s="1"/>
  <c r="L196" i="13"/>
  <c r="C156" i="14" s="1"/>
  <c r="BD196" i="13"/>
  <c r="BG196" i="13" s="1"/>
  <c r="G407" i="7"/>
  <c r="I407" i="7"/>
  <c r="H407" i="7"/>
  <c r="K407" i="7"/>
  <c r="J407" i="7"/>
  <c r="BB196" i="13"/>
  <c r="BE196" i="13" s="1"/>
  <c r="AT197" i="13" l="1"/>
  <c r="AR197" i="13"/>
  <c r="M196" i="13"/>
  <c r="D156" i="14" s="1"/>
  <c r="O196" i="13"/>
  <c r="P196" i="13"/>
  <c r="BK196" i="13"/>
  <c r="BH197" i="13" s="1"/>
  <c r="K196" i="13"/>
  <c r="Q196" i="13"/>
  <c r="Z197" i="13" s="1"/>
  <c r="BA196" i="13"/>
  <c r="BI197" i="13"/>
  <c r="I197" i="13"/>
  <c r="AV197" i="13"/>
  <c r="AJ198" i="13" s="1"/>
  <c r="L407" i="7"/>
  <c r="G307" i="12" s="1"/>
  <c r="B156" i="14" l="1"/>
  <c r="E156" i="14"/>
  <c r="N196" i="13"/>
  <c r="BC197" i="13"/>
  <c r="BF197" i="13" s="1"/>
  <c r="AW197" i="13"/>
  <c r="AK198" i="13" s="1"/>
  <c r="J197" i="13"/>
  <c r="S197" i="13" s="1"/>
  <c r="AB198" i="13" s="1"/>
  <c r="F407" i="7"/>
  <c r="G408" i="7" s="1"/>
  <c r="BD197" i="13"/>
  <c r="BG197" i="13" s="1"/>
  <c r="BJ197" i="13"/>
  <c r="H307" i="12"/>
  <c r="I307" i="12" s="1"/>
  <c r="R197" i="13"/>
  <c r="AA198" i="13" s="1"/>
  <c r="L197" i="13"/>
  <c r="C157" i="14" s="1"/>
  <c r="H197" i="13"/>
  <c r="AU197" i="13"/>
  <c r="AI198" i="13" s="1"/>
  <c r="O197" i="13" l="1"/>
  <c r="BP197" i="13"/>
  <c r="BN197" i="13"/>
  <c r="AT198" i="13" s="1"/>
  <c r="BM197" i="13"/>
  <c r="AS198" i="13" s="1"/>
  <c r="BL197" i="13"/>
  <c r="AR198" i="13" s="1"/>
  <c r="BO197" i="13"/>
  <c r="BQ197" i="13"/>
  <c r="J408" i="7"/>
  <c r="H408" i="7"/>
  <c r="I408" i="7"/>
  <c r="M197" i="13"/>
  <c r="D157" i="14" s="1"/>
  <c r="K408" i="7"/>
  <c r="BK197" i="13"/>
  <c r="BH198" i="13" s="1"/>
  <c r="Q197" i="13"/>
  <c r="Z198" i="13" s="1"/>
  <c r="K197" i="13"/>
  <c r="BB197" i="13"/>
  <c r="BE197" i="13" s="1"/>
  <c r="BA197" i="13"/>
  <c r="J308" i="12"/>
  <c r="B157" i="14" l="1"/>
  <c r="E157" i="14"/>
  <c r="I198" i="13"/>
  <c r="N197" i="13"/>
  <c r="P197" i="13"/>
  <c r="AV198" i="13"/>
  <c r="AJ199" i="13" s="1"/>
  <c r="L408" i="7"/>
  <c r="G308" i="12" s="1"/>
  <c r="H308" i="12" s="1"/>
  <c r="I308" i="12" s="1"/>
  <c r="J198" i="13"/>
  <c r="AW198" i="13"/>
  <c r="AK199" i="13" s="1"/>
  <c r="F408" i="7"/>
  <c r="R198" i="13" l="1"/>
  <c r="AA199" i="13" s="1"/>
  <c r="L198" i="13"/>
  <c r="J309" i="12"/>
  <c r="BL198" i="13"/>
  <c r="BP198" i="13"/>
  <c r="BO198" i="13"/>
  <c r="BN198" i="13"/>
  <c r="BQ198" i="13"/>
  <c r="BM198" i="13"/>
  <c r="H198" i="13"/>
  <c r="AU198" i="13"/>
  <c r="AI199" i="13" s="1"/>
  <c r="G409" i="7"/>
  <c r="J409" i="7"/>
  <c r="I409" i="7"/>
  <c r="H409" i="7"/>
  <c r="K409" i="7"/>
  <c r="S198" i="13"/>
  <c r="AB199" i="13" s="1"/>
  <c r="M198" i="13"/>
  <c r="D158" i="14" s="1"/>
  <c r="BD198" i="13"/>
  <c r="BG198" i="13" s="1"/>
  <c r="BJ198" i="13"/>
  <c r="BC198" i="13"/>
  <c r="BI198" i="13"/>
  <c r="AS199" i="13" l="1"/>
  <c r="AT199" i="13"/>
  <c r="O198" i="13"/>
  <c r="C158" i="14"/>
  <c r="J199" i="13"/>
  <c r="P198" i="13"/>
  <c r="BB198" i="13"/>
  <c r="BE198" i="13" s="1"/>
  <c r="BA198" i="13"/>
  <c r="L409" i="7"/>
  <c r="G309" i="12" s="1"/>
  <c r="BF198" i="13"/>
  <c r="BK198" i="13"/>
  <c r="BH199" i="13" s="1"/>
  <c r="Q198" i="13"/>
  <c r="Z199" i="13" s="1"/>
  <c r="K198" i="13"/>
  <c r="B158" i="14" l="1"/>
  <c r="E158" i="14"/>
  <c r="AR199" i="13"/>
  <c r="AW199" i="13"/>
  <c r="AK200" i="13" s="1"/>
  <c r="N198" i="13"/>
  <c r="H309" i="12"/>
  <c r="I309" i="12" s="1"/>
  <c r="AU199" i="13"/>
  <c r="AI200" i="13" s="1"/>
  <c r="H199" i="13"/>
  <c r="I199" i="13"/>
  <c r="AV199" i="13"/>
  <c r="AJ200" i="13" s="1"/>
  <c r="S199" i="13"/>
  <c r="AB200" i="13" s="1"/>
  <c r="M199" i="13"/>
  <c r="D159" i="14" s="1"/>
  <c r="F409" i="7"/>
  <c r="P199" i="13" l="1"/>
  <c r="BN199" i="13"/>
  <c r="BL199" i="13"/>
  <c r="BQ199" i="13"/>
  <c r="BP199" i="13"/>
  <c r="BO199" i="13"/>
  <c r="BM199" i="13"/>
  <c r="AS200" i="13" s="1"/>
  <c r="J310" i="12"/>
  <c r="BB199" i="13"/>
  <c r="BE199" i="13" s="1"/>
  <c r="BA199" i="13"/>
  <c r="K410" i="7"/>
  <c r="G410" i="7"/>
  <c r="H410" i="7"/>
  <c r="I410" i="7"/>
  <c r="J410" i="7"/>
  <c r="BC199" i="13"/>
  <c r="BF199" i="13" s="1"/>
  <c r="BI199" i="13"/>
  <c r="R199" i="13"/>
  <c r="AA200" i="13" s="1"/>
  <c r="L199" i="13"/>
  <c r="C159" i="14" s="1"/>
  <c r="BK199" i="13"/>
  <c r="BH200" i="13" s="1"/>
  <c r="Q199" i="13"/>
  <c r="Z200" i="13" s="1"/>
  <c r="K199" i="13"/>
  <c r="BD199" i="13"/>
  <c r="BJ199" i="13"/>
  <c r="B159" i="14" l="1"/>
  <c r="E159" i="14"/>
  <c r="AR200" i="13"/>
  <c r="AT200" i="13"/>
  <c r="O199" i="13"/>
  <c r="N199" i="13"/>
  <c r="F410" i="7"/>
  <c r="I411" i="7" s="1"/>
  <c r="AU200" i="13"/>
  <c r="AI201" i="13" s="1"/>
  <c r="H200" i="13"/>
  <c r="L410" i="7"/>
  <c r="G310" i="12" s="1"/>
  <c r="BG199" i="13"/>
  <c r="K411" i="7" l="1"/>
  <c r="J411" i="7"/>
  <c r="G411" i="7"/>
  <c r="H411" i="7"/>
  <c r="L411" i="7" s="1"/>
  <c r="G311" i="12" s="1"/>
  <c r="AV200" i="13"/>
  <c r="AJ201" i="13" s="1"/>
  <c r="I200" i="13"/>
  <c r="AW200" i="13"/>
  <c r="AK201" i="13" s="1"/>
  <c r="J200" i="13"/>
  <c r="BB200" i="13"/>
  <c r="BE200" i="13" s="1"/>
  <c r="Q200" i="13"/>
  <c r="Z201" i="13" s="1"/>
  <c r="K200" i="13"/>
  <c r="H310" i="12"/>
  <c r="I310" i="12" s="1"/>
  <c r="BA200" i="13"/>
  <c r="B160" i="14" l="1"/>
  <c r="BK200" i="13"/>
  <c r="BH201" i="13" s="1"/>
  <c r="N200" i="13"/>
  <c r="BP200" i="13"/>
  <c r="BN200" i="13"/>
  <c r="BL200" i="13"/>
  <c r="AR201" i="13" s="1"/>
  <c r="BQ200" i="13"/>
  <c r="BO200" i="13"/>
  <c r="BM200" i="13"/>
  <c r="AS201" i="13" s="1"/>
  <c r="BB201" i="13"/>
  <c r="BD200" i="13"/>
  <c r="BG200" i="13" s="1"/>
  <c r="BJ200" i="13"/>
  <c r="S200" i="13"/>
  <c r="AB201" i="13" s="1"/>
  <c r="M200" i="13"/>
  <c r="D160" i="14" s="1"/>
  <c r="BC200" i="13"/>
  <c r="BF200" i="13" s="1"/>
  <c r="BI200" i="13"/>
  <c r="H311" i="12"/>
  <c r="I311" i="12" s="1"/>
  <c r="J311" i="12"/>
  <c r="R200" i="13"/>
  <c r="AA201" i="13" s="1"/>
  <c r="L200" i="13"/>
  <c r="C160" i="14" s="1"/>
  <c r="E160" i="14" l="1"/>
  <c r="AT201" i="13"/>
  <c r="O200" i="13"/>
  <c r="P200" i="13"/>
  <c r="BE201" i="13"/>
  <c r="BP201" i="13"/>
  <c r="BN201" i="13"/>
  <c r="BM201" i="13"/>
  <c r="BL201" i="13"/>
  <c r="BQ201" i="13"/>
  <c r="BO201" i="13"/>
  <c r="H201" i="13"/>
  <c r="K201" i="13" s="1"/>
  <c r="AU201" i="13"/>
  <c r="AI202" i="13" s="1"/>
  <c r="BD201" i="13"/>
  <c r="BG201" i="13" s="1"/>
  <c r="J201" i="13"/>
  <c r="AV201" i="13"/>
  <c r="AJ202" i="13" s="1"/>
  <c r="I201" i="13"/>
  <c r="J312" i="12"/>
  <c r="F411" i="7"/>
  <c r="B161" i="14" l="1"/>
  <c r="AR202" i="13"/>
  <c r="N201" i="13"/>
  <c r="Q201" i="13"/>
  <c r="Z202" i="13" s="1"/>
  <c r="H202" i="13"/>
  <c r="AW201" i="13"/>
  <c r="AK202" i="13" s="1"/>
  <c r="AT202" i="13" s="1"/>
  <c r="BJ201" i="13"/>
  <c r="S201" i="13"/>
  <c r="AB202" i="13" s="1"/>
  <c r="M201" i="13"/>
  <c r="D161" i="14" s="1"/>
  <c r="R201" i="13"/>
  <c r="AA202" i="13" s="1"/>
  <c r="L201" i="13"/>
  <c r="C161" i="14" s="1"/>
  <c r="BC201" i="13"/>
  <c r="BF201" i="13" s="1"/>
  <c r="BI201" i="13"/>
  <c r="BA201" i="13"/>
  <c r="BK201" i="13"/>
  <c r="BH202" i="13" s="1"/>
  <c r="J412" i="7"/>
  <c r="H412" i="7"/>
  <c r="I412" i="7"/>
  <c r="G412" i="7"/>
  <c r="K412" i="7"/>
  <c r="AU202" i="13"/>
  <c r="AI203" i="13" s="1"/>
  <c r="E161" i="14" l="1"/>
  <c r="AS202" i="13"/>
  <c r="O201" i="13"/>
  <c r="P201" i="13"/>
  <c r="F412" i="7"/>
  <c r="K413" i="7" s="1"/>
  <c r="I202" i="13"/>
  <c r="J202" i="13"/>
  <c r="AW202" i="13"/>
  <c r="AK203" i="13" s="1"/>
  <c r="Q202" i="13"/>
  <c r="K202" i="13"/>
  <c r="L412" i="7"/>
  <c r="G312" i="12" s="1"/>
  <c r="B162" i="14" l="1"/>
  <c r="I413" i="7"/>
  <c r="G413" i="7"/>
  <c r="J413" i="7"/>
  <c r="N202" i="13"/>
  <c r="H413" i="7"/>
  <c r="L413" i="7" s="1"/>
  <c r="G313" i="12" s="1"/>
  <c r="AV202" i="13"/>
  <c r="AJ203" i="13" s="1"/>
  <c r="BD202" i="13"/>
  <c r="BG202" i="13" s="1"/>
  <c r="BJ202" i="13"/>
  <c r="S202" i="13"/>
  <c r="AB203" i="13" s="1"/>
  <c r="M202" i="13"/>
  <c r="D162" i="14" s="1"/>
  <c r="Z203" i="13"/>
  <c r="H312" i="12"/>
  <c r="I312" i="12" s="1"/>
  <c r="BK202" i="13"/>
  <c r="BH203" i="13" s="1"/>
  <c r="R202" i="13"/>
  <c r="AA203" i="13" s="1"/>
  <c r="L202" i="13"/>
  <c r="C162" i="14" s="1"/>
  <c r="BB202" i="13"/>
  <c r="BA202" i="13"/>
  <c r="BC202" i="13"/>
  <c r="BF202" i="13" s="1"/>
  <c r="BI202" i="13"/>
  <c r="E162" i="14" l="1"/>
  <c r="O202" i="13"/>
  <c r="P202" i="13"/>
  <c r="BL202" i="13"/>
  <c r="AR203" i="13" s="1"/>
  <c r="BP202" i="13"/>
  <c r="BO202" i="13"/>
  <c r="BN202" i="13"/>
  <c r="AT203" i="13" s="1"/>
  <c r="BQ202" i="13"/>
  <c r="BM202" i="13"/>
  <c r="AS203" i="13" s="1"/>
  <c r="BD203" i="13"/>
  <c r="J313" i="12"/>
  <c r="F413" i="7"/>
  <c r="H313" i="12"/>
  <c r="I313" i="12" s="1"/>
  <c r="BE202" i="13"/>
  <c r="J203" i="13" l="1"/>
  <c r="AV203" i="13"/>
  <c r="AJ204" i="13" s="1"/>
  <c r="BG203" i="13"/>
  <c r="BN203" i="13"/>
  <c r="BL203" i="13"/>
  <c r="BQ203" i="13"/>
  <c r="BP203" i="13"/>
  <c r="BO203" i="13"/>
  <c r="BM203" i="13"/>
  <c r="BJ203" i="13"/>
  <c r="J314" i="12"/>
  <c r="BC203" i="13"/>
  <c r="BF203" i="13" s="1"/>
  <c r="J414" i="7"/>
  <c r="G414" i="7"/>
  <c r="I414" i="7"/>
  <c r="K414" i="7"/>
  <c r="H414" i="7"/>
  <c r="H203" i="13"/>
  <c r="AU203" i="13"/>
  <c r="AI204" i="13" s="1"/>
  <c r="AS204" i="13" l="1"/>
  <c r="S203" i="13"/>
  <c r="AB204" i="13" s="1"/>
  <c r="M203" i="13"/>
  <c r="I203" i="13"/>
  <c r="BK203" i="13" s="1"/>
  <c r="BH204" i="13" s="1"/>
  <c r="AW203" i="13"/>
  <c r="AK204" i="13" s="1"/>
  <c r="AT204" i="13" s="1"/>
  <c r="BI203" i="13"/>
  <c r="Q203" i="13"/>
  <c r="Z204" i="13" s="1"/>
  <c r="K203" i="13"/>
  <c r="BB203" i="13"/>
  <c r="BE203" i="13" s="1"/>
  <c r="BA203" i="13"/>
  <c r="L414" i="7"/>
  <c r="G314" i="12" s="1"/>
  <c r="B163" i="14" l="1"/>
  <c r="P203" i="13"/>
  <c r="D163" i="14"/>
  <c r="AR204" i="13"/>
  <c r="AW204" i="13"/>
  <c r="AK205" i="13" s="1"/>
  <c r="L203" i="13"/>
  <c r="C163" i="14" s="1"/>
  <c r="R203" i="13"/>
  <c r="AA204" i="13" s="1"/>
  <c r="F414" i="7" s="1"/>
  <c r="N203" i="13"/>
  <c r="J204" i="13"/>
  <c r="M204" i="13" s="1"/>
  <c r="D164" i="14" s="1"/>
  <c r="AV204" i="13"/>
  <c r="AJ205" i="13" s="1"/>
  <c r="I204" i="13"/>
  <c r="H314" i="12"/>
  <c r="I314" i="12" s="1"/>
  <c r="E163" i="14" l="1"/>
  <c r="O203" i="13"/>
  <c r="S204" i="13"/>
  <c r="P204" i="13"/>
  <c r="BP204" i="13"/>
  <c r="BN204" i="13"/>
  <c r="AT205" i="13" s="1"/>
  <c r="BL204" i="13"/>
  <c r="BO204" i="13"/>
  <c r="BM204" i="13"/>
  <c r="BQ204" i="13"/>
  <c r="AB205" i="13"/>
  <c r="BB204" i="13"/>
  <c r="BE204" i="13" s="1"/>
  <c r="BA204" i="13"/>
  <c r="J315" i="12"/>
  <c r="K415" i="7"/>
  <c r="G415" i="7"/>
  <c r="H415" i="7"/>
  <c r="I415" i="7"/>
  <c r="J415" i="7"/>
  <c r="R204" i="13"/>
  <c r="AA205" i="13" s="1"/>
  <c r="L204" i="13"/>
  <c r="C164" i="14" s="1"/>
  <c r="AU204" i="13"/>
  <c r="AI205" i="13" s="1"/>
  <c r="H204" i="13"/>
  <c r="BC204" i="13"/>
  <c r="BF204" i="13" s="1"/>
  <c r="BI204" i="13"/>
  <c r="BD204" i="13"/>
  <c r="BJ204" i="13"/>
  <c r="AR205" i="13" l="1"/>
  <c r="AS205" i="13"/>
  <c r="O204" i="13"/>
  <c r="BG204" i="13"/>
  <c r="AV205" i="13"/>
  <c r="AJ206" i="13" s="1"/>
  <c r="I205" i="13"/>
  <c r="L415" i="7"/>
  <c r="G315" i="12" s="1"/>
  <c r="Q204" i="13"/>
  <c r="Z205" i="13" s="1"/>
  <c r="BK204" i="13"/>
  <c r="BH205" i="13" s="1"/>
  <c r="K204" i="13"/>
  <c r="B164" i="14" l="1"/>
  <c r="E164" i="14"/>
  <c r="N204" i="13"/>
  <c r="AU205" i="13"/>
  <c r="AI206" i="13" s="1"/>
  <c r="H205" i="13"/>
  <c r="F415" i="7"/>
  <c r="H315" i="12"/>
  <c r="I315" i="12" s="1"/>
  <c r="R205" i="13"/>
  <c r="L205" i="13"/>
  <c r="C165" i="14" s="1"/>
  <c r="AW205" i="13"/>
  <c r="AK206" i="13" s="1"/>
  <c r="J205" i="13"/>
  <c r="O205" i="13" l="1"/>
  <c r="BP205" i="13"/>
  <c r="BN205" i="13"/>
  <c r="BM205" i="13"/>
  <c r="BL205" i="13"/>
  <c r="BQ205" i="13"/>
  <c r="BO205" i="13"/>
  <c r="S205" i="13"/>
  <c r="AB206" i="13" s="1"/>
  <c r="M205" i="13"/>
  <c r="D165" i="14" s="1"/>
  <c r="BD205" i="13"/>
  <c r="BG205" i="13" s="1"/>
  <c r="BJ205" i="13"/>
  <c r="G416" i="7"/>
  <c r="I416" i="7"/>
  <c r="H416" i="7"/>
  <c r="J416" i="7"/>
  <c r="K416" i="7"/>
  <c r="BK205" i="13"/>
  <c r="BH206" i="13" s="1"/>
  <c r="Q205" i="13"/>
  <c r="Z206" i="13" s="1"/>
  <c r="K205" i="13"/>
  <c r="J316" i="12"/>
  <c r="BC205" i="13"/>
  <c r="BI205" i="13"/>
  <c r="BB205" i="13"/>
  <c r="BE205" i="13" s="1"/>
  <c r="BA205" i="13"/>
  <c r="AA206" i="13"/>
  <c r="B165" i="14" l="1"/>
  <c r="E165" i="14"/>
  <c r="AS206" i="13"/>
  <c r="AR206" i="13"/>
  <c r="AT206" i="13"/>
  <c r="N205" i="13"/>
  <c r="P205" i="13"/>
  <c r="F416" i="7"/>
  <c r="K417" i="7" s="1"/>
  <c r="BF205" i="13"/>
  <c r="L416" i="7"/>
  <c r="G316" i="12" s="1"/>
  <c r="J417" i="7" l="1"/>
  <c r="G417" i="7"/>
  <c r="H417" i="7"/>
  <c r="I417" i="7"/>
  <c r="BC206" i="13"/>
  <c r="BF206" i="13" s="1"/>
  <c r="BI206" i="13"/>
  <c r="BB206" i="13"/>
  <c r="BE206" i="13" s="1"/>
  <c r="H316" i="12"/>
  <c r="I316" i="12" s="1"/>
  <c r="J206" i="13"/>
  <c r="AW206" i="13"/>
  <c r="AK207" i="13" s="1"/>
  <c r="I206" i="13"/>
  <c r="AV206" i="13"/>
  <c r="AJ207" i="13" s="1"/>
  <c r="BA206" i="13"/>
  <c r="H206" i="13"/>
  <c r="AU206" i="13"/>
  <c r="AI207" i="13" s="1"/>
  <c r="L417" i="7" l="1"/>
  <c r="G317" i="12" s="1"/>
  <c r="BL206" i="13"/>
  <c r="AR207" i="13" s="1"/>
  <c r="BP206" i="13"/>
  <c r="BO206" i="13"/>
  <c r="BN206" i="13"/>
  <c r="BQ206" i="13"/>
  <c r="BM206" i="13"/>
  <c r="AS207" i="13" s="1"/>
  <c r="BK206" i="13"/>
  <c r="BH207" i="13" s="1"/>
  <c r="Q206" i="13"/>
  <c r="Z207" i="13" s="1"/>
  <c r="K206" i="13"/>
  <c r="S206" i="13"/>
  <c r="AB207" i="13" s="1"/>
  <c r="M206" i="13"/>
  <c r="D166" i="14" s="1"/>
  <c r="H317" i="12"/>
  <c r="I317" i="12" s="1"/>
  <c r="J317" i="12"/>
  <c r="BD206" i="13"/>
  <c r="BG206" i="13" s="1"/>
  <c r="BJ206" i="13"/>
  <c r="R206" i="13"/>
  <c r="AA207" i="13" s="1"/>
  <c r="L206" i="13"/>
  <c r="C166" i="14" s="1"/>
  <c r="B166" i="14" l="1"/>
  <c r="E166" i="14"/>
  <c r="AT207" i="13"/>
  <c r="P206" i="13"/>
  <c r="O206" i="13"/>
  <c r="N206" i="13"/>
  <c r="BN207" i="13"/>
  <c r="BL207" i="13"/>
  <c r="BQ207" i="13"/>
  <c r="BP207" i="13"/>
  <c r="BO207" i="13"/>
  <c r="BM207" i="13"/>
  <c r="J318" i="12"/>
  <c r="F417" i="7"/>
  <c r="AU207" i="13"/>
  <c r="AI208" i="13" s="1"/>
  <c r="H207" i="13"/>
  <c r="AV207" i="13"/>
  <c r="AJ208" i="13" s="1"/>
  <c r="I207" i="13"/>
  <c r="BC207" i="13" l="1"/>
  <c r="BF207" i="13" s="1"/>
  <c r="BI207" i="13"/>
  <c r="H418" i="7"/>
  <c r="J418" i="7"/>
  <c r="K418" i="7"/>
  <c r="G418" i="7"/>
  <c r="I418" i="7"/>
  <c r="BB207" i="13"/>
  <c r="BE207" i="13" s="1"/>
  <c r="BA207" i="13"/>
  <c r="R207" i="13"/>
  <c r="AA208" i="13" s="1"/>
  <c r="L207" i="13"/>
  <c r="C167" i="14" s="1"/>
  <c r="BD207" i="13"/>
  <c r="BG207" i="13" s="1"/>
  <c r="BJ207" i="13"/>
  <c r="Q207" i="13"/>
  <c r="Z208" i="13" s="1"/>
  <c r="K207" i="13"/>
  <c r="AW207" i="13"/>
  <c r="AK208" i="13" s="1"/>
  <c r="J207" i="13"/>
  <c r="BK207" i="13" s="1"/>
  <c r="BH208" i="13" s="1"/>
  <c r="B167" i="14" l="1"/>
  <c r="AT208" i="13"/>
  <c r="AS208" i="13"/>
  <c r="I208" i="13" s="1"/>
  <c r="AR208" i="13"/>
  <c r="H208" i="13" s="1"/>
  <c r="O207" i="13"/>
  <c r="N207" i="13"/>
  <c r="L418" i="7"/>
  <c r="G318" i="12" s="1"/>
  <c r="AV208" i="13"/>
  <c r="AJ209" i="13" s="1"/>
  <c r="S207" i="13"/>
  <c r="AB208" i="13" s="1"/>
  <c r="M207" i="13"/>
  <c r="E167" i="14" s="1"/>
  <c r="AU208" i="13" l="1"/>
  <c r="AI209" i="13" s="1"/>
  <c r="D167" i="14"/>
  <c r="P207" i="13"/>
  <c r="J208" i="13"/>
  <c r="BK208" i="13" s="1"/>
  <c r="BH209" i="13" s="1"/>
  <c r="AW208" i="13"/>
  <c r="AK209" i="13" s="1"/>
  <c r="F418" i="7"/>
  <c r="R208" i="13"/>
  <c r="AA209" i="13" s="1"/>
  <c r="L208" i="13"/>
  <c r="C168" i="14" s="1"/>
  <c r="Q208" i="13"/>
  <c r="Z209" i="13" s="1"/>
  <c r="K208" i="13"/>
  <c r="BB208" i="13"/>
  <c r="BE208" i="13" s="1"/>
  <c r="H318" i="12"/>
  <c r="I318" i="12" s="1"/>
  <c r="BC208" i="13"/>
  <c r="BF208" i="13" s="1"/>
  <c r="BI208" i="13"/>
  <c r="BA208" i="13"/>
  <c r="B168" i="14" l="1"/>
  <c r="O208" i="13"/>
  <c r="N208" i="13"/>
  <c r="BP208" i="13"/>
  <c r="BN208" i="13"/>
  <c r="BL208" i="13"/>
  <c r="AR209" i="13" s="1"/>
  <c r="BM208" i="13"/>
  <c r="AS209" i="13" s="1"/>
  <c r="BQ208" i="13"/>
  <c r="BO208" i="13"/>
  <c r="BB209" i="13"/>
  <c r="BC209" i="13"/>
  <c r="J319" i="12"/>
  <c r="BD208" i="13"/>
  <c r="BG208" i="13" s="1"/>
  <c r="BJ208" i="13"/>
  <c r="G419" i="7"/>
  <c r="I419" i="7"/>
  <c r="J419" i="7"/>
  <c r="K419" i="7"/>
  <c r="H419" i="7"/>
  <c r="S208" i="13"/>
  <c r="AB209" i="13" s="1"/>
  <c r="M208" i="13"/>
  <c r="E168" i="14" s="1"/>
  <c r="D168" i="14" l="1"/>
  <c r="AT209" i="13"/>
  <c r="H209" i="13"/>
  <c r="BF209" i="13"/>
  <c r="P208" i="13"/>
  <c r="I209" i="13"/>
  <c r="R209" i="13" s="1"/>
  <c r="AA210" i="13" s="1"/>
  <c r="F419" i="7"/>
  <c r="G420" i="7" s="1"/>
  <c r="J209" i="13"/>
  <c r="AW209" i="13"/>
  <c r="AK210" i="13" s="1"/>
  <c r="L419" i="7"/>
  <c r="G319" i="12" s="1"/>
  <c r="AV209" i="13" l="1"/>
  <c r="AJ210" i="13" s="1"/>
  <c r="K209" i="13"/>
  <c r="Q209" i="13"/>
  <c r="Z210" i="13" s="1"/>
  <c r="L209" i="13"/>
  <c r="BI209" i="13"/>
  <c r="AU209" i="13"/>
  <c r="AI210" i="13" s="1"/>
  <c r="BE209" i="13"/>
  <c r="H420" i="7"/>
  <c r="J420" i="7"/>
  <c r="BK209" i="13"/>
  <c r="BH210" i="13" s="1"/>
  <c r="K420" i="7"/>
  <c r="I420" i="7"/>
  <c r="BD209" i="13"/>
  <c r="BG209" i="13" s="1"/>
  <c r="BJ209" i="13"/>
  <c r="BA209" i="13"/>
  <c r="S209" i="13"/>
  <c r="AB210" i="13" s="1"/>
  <c r="M209" i="13"/>
  <c r="D169" i="14" s="1"/>
  <c r="BB210" i="13"/>
  <c r="H319" i="12"/>
  <c r="I319" i="12" s="1"/>
  <c r="B169" i="14" l="1"/>
  <c r="E169" i="14"/>
  <c r="O209" i="13"/>
  <c r="C169" i="14"/>
  <c r="N209" i="13"/>
  <c r="P209" i="13"/>
  <c r="L420" i="7"/>
  <c r="G320" i="12" s="1"/>
  <c r="H320" i="12" s="1"/>
  <c r="I320" i="12" s="1"/>
  <c r="BP209" i="13"/>
  <c r="BN209" i="13"/>
  <c r="AT210" i="13" s="1"/>
  <c r="BM209" i="13"/>
  <c r="AS210" i="13" s="1"/>
  <c r="BL209" i="13"/>
  <c r="AR210" i="13" s="1"/>
  <c r="BQ209" i="13"/>
  <c r="BO209" i="13"/>
  <c r="BC210" i="13"/>
  <c r="F420" i="7"/>
  <c r="J320" i="12"/>
  <c r="J210" i="13" l="1"/>
  <c r="H210" i="13"/>
  <c r="AU210" i="13"/>
  <c r="AI211" i="13" s="1"/>
  <c r="I210" i="13"/>
  <c r="AV210" i="13"/>
  <c r="AJ211" i="13" s="1"/>
  <c r="BI210" i="13"/>
  <c r="BF210" i="13"/>
  <c r="BE210" i="13"/>
  <c r="BL210" i="13"/>
  <c r="BP210" i="13"/>
  <c r="BO210" i="13"/>
  <c r="BN210" i="13"/>
  <c r="BQ210" i="13"/>
  <c r="BM210" i="13"/>
  <c r="BD210" i="13"/>
  <c r="BA210" i="13"/>
  <c r="I421" i="7"/>
  <c r="G421" i="7"/>
  <c r="J421" i="7"/>
  <c r="H421" i="7"/>
  <c r="K421" i="7"/>
  <c r="BB211" i="13"/>
  <c r="J321" i="12"/>
  <c r="AR211" i="13" l="1"/>
  <c r="AS211" i="13"/>
  <c r="S210" i="13"/>
  <c r="AB211" i="13" s="1"/>
  <c r="M210" i="13"/>
  <c r="D170" i="14" s="1"/>
  <c r="BJ210" i="13"/>
  <c r="BG210" i="13"/>
  <c r="AW210" i="13"/>
  <c r="AK211" i="13" s="1"/>
  <c r="AT211" i="13" s="1"/>
  <c r="P210" i="13"/>
  <c r="R210" i="13"/>
  <c r="AA211" i="13" s="1"/>
  <c r="L210" i="13"/>
  <c r="C170" i="14" s="1"/>
  <c r="K210" i="13"/>
  <c r="BK210" i="13"/>
  <c r="BH211" i="13" s="1"/>
  <c r="Q210" i="13"/>
  <c r="Z211" i="13" s="1"/>
  <c r="BC211" i="13"/>
  <c r="L421" i="7"/>
  <c r="G321" i="12" s="1"/>
  <c r="B170" i="14" l="1"/>
  <c r="E170" i="14"/>
  <c r="J211" i="13"/>
  <c r="AU211" i="13"/>
  <c r="AI212" i="13" s="1"/>
  <c r="H211" i="13"/>
  <c r="BE211" i="13"/>
  <c r="N210" i="13"/>
  <c r="O210" i="13"/>
  <c r="BF211" i="13"/>
  <c r="F421" i="7"/>
  <c r="H422" i="7" s="1"/>
  <c r="I211" i="13"/>
  <c r="AV211" i="13"/>
  <c r="AJ212" i="13" s="1"/>
  <c r="BI211" i="13"/>
  <c r="H321" i="12"/>
  <c r="I321" i="12" s="1"/>
  <c r="BD211" i="13"/>
  <c r="BG211" i="13" s="1"/>
  <c r="BJ211" i="13"/>
  <c r="BA211" i="13"/>
  <c r="S211" i="13" l="1"/>
  <c r="AB212" i="13" s="1"/>
  <c r="M211" i="13"/>
  <c r="D171" i="14" s="1"/>
  <c r="AW211" i="13"/>
  <c r="AK212" i="13" s="1"/>
  <c r="BK211" i="13"/>
  <c r="BH212" i="13" s="1"/>
  <c r="I422" i="7"/>
  <c r="K422" i="7"/>
  <c r="G422" i="7"/>
  <c r="Q211" i="13"/>
  <c r="Z212" i="13" s="1"/>
  <c r="K211" i="13"/>
  <c r="J422" i="7"/>
  <c r="P211" i="13"/>
  <c r="L211" i="13"/>
  <c r="C171" i="14" s="1"/>
  <c r="R211" i="13"/>
  <c r="AA212" i="13" s="1"/>
  <c r="BN211" i="13"/>
  <c r="BL211" i="13"/>
  <c r="AR212" i="13" s="1"/>
  <c r="BQ211" i="13"/>
  <c r="BP211" i="13"/>
  <c r="BO211" i="13"/>
  <c r="BM211" i="13"/>
  <c r="AS212" i="13" s="1"/>
  <c r="BB212" i="13"/>
  <c r="J322" i="12"/>
  <c r="B171" i="14" l="1"/>
  <c r="E171" i="14"/>
  <c r="AT212" i="13"/>
  <c r="J212" i="13" s="1"/>
  <c r="S212" i="13" s="1"/>
  <c r="AB213" i="13" s="1"/>
  <c r="F422" i="7"/>
  <c r="I423" i="7" s="1"/>
  <c r="L422" i="7"/>
  <c r="G322" i="12" s="1"/>
  <c r="H322" i="12" s="1"/>
  <c r="I322" i="12" s="1"/>
  <c r="BM212" i="13" s="1"/>
  <c r="N211" i="13"/>
  <c r="J423" i="7"/>
  <c r="O211" i="13"/>
  <c r="AV212" i="13"/>
  <c r="AJ213" i="13" s="1"/>
  <c r="I212" i="13"/>
  <c r="AU212" i="13"/>
  <c r="AI213" i="13" s="1"/>
  <c r="H212" i="13"/>
  <c r="BE212" i="13"/>
  <c r="BC212" i="13"/>
  <c r="BI212" i="13"/>
  <c r="K423" i="7"/>
  <c r="H423" i="7"/>
  <c r="G423" i="7"/>
  <c r="BD212" i="13"/>
  <c r="BG212" i="13" s="1"/>
  <c r="BJ212" i="13"/>
  <c r="BA212" i="13"/>
  <c r="AW212" i="13" l="1"/>
  <c r="AK213" i="13" s="1"/>
  <c r="BN212" i="13"/>
  <c r="BP212" i="13"/>
  <c r="AT213" i="13"/>
  <c r="J323" i="12"/>
  <c r="AS213" i="13"/>
  <c r="BL212" i="13"/>
  <c r="AR213" i="13" s="1"/>
  <c r="H213" i="13" s="1"/>
  <c r="Q213" i="13" s="1"/>
  <c r="Z214" i="13" s="1"/>
  <c r="BO212" i="13"/>
  <c r="BQ212" i="13"/>
  <c r="J213" i="13"/>
  <c r="BK212" i="13"/>
  <c r="BH213" i="13" s="1"/>
  <c r="M212" i="13"/>
  <c r="D172" i="14" s="1"/>
  <c r="Q212" i="13"/>
  <c r="Z213" i="13" s="1"/>
  <c r="K212" i="13"/>
  <c r="L212" i="13"/>
  <c r="C172" i="14" s="1"/>
  <c r="R212" i="13"/>
  <c r="AA213" i="13" s="1"/>
  <c r="L423" i="7"/>
  <c r="G323" i="12" s="1"/>
  <c r="H323" i="12" s="1"/>
  <c r="I323" i="12" s="1"/>
  <c r="BB213" i="13"/>
  <c r="BF212" i="13"/>
  <c r="B172" i="14" l="1"/>
  <c r="E172" i="14"/>
  <c r="F423" i="7"/>
  <c r="I424" i="7" s="1"/>
  <c r="N212" i="13"/>
  <c r="O212" i="13"/>
  <c r="AU213" i="13"/>
  <c r="AI214" i="13" s="1"/>
  <c r="P212" i="13"/>
  <c r="K213" i="13"/>
  <c r="BE213" i="13"/>
  <c r="BP213" i="13"/>
  <c r="BN213" i="13"/>
  <c r="BM213" i="13"/>
  <c r="BL213" i="13"/>
  <c r="BQ213" i="13"/>
  <c r="BO213" i="13"/>
  <c r="AW213" i="13"/>
  <c r="AK214" i="13" s="1"/>
  <c r="BJ213" i="13"/>
  <c r="H424" i="7"/>
  <c r="J424" i="7"/>
  <c r="I213" i="13"/>
  <c r="BK213" i="13" s="1"/>
  <c r="BH214" i="13" s="1"/>
  <c r="AV213" i="13"/>
  <c r="AJ214" i="13" s="1"/>
  <c r="G424" i="7"/>
  <c r="K424" i="7"/>
  <c r="S213" i="13"/>
  <c r="M213" i="13"/>
  <c r="D173" i="14" s="1"/>
  <c r="J324" i="12"/>
  <c r="BD213" i="13"/>
  <c r="BG213" i="13" s="1"/>
  <c r="B173" i="14" l="1"/>
  <c r="AR214" i="13"/>
  <c r="AT214" i="13"/>
  <c r="AU214" i="13"/>
  <c r="AI215" i="13" s="1"/>
  <c r="P213" i="13"/>
  <c r="N213" i="13"/>
  <c r="H214" i="13"/>
  <c r="K214" i="13" s="1"/>
  <c r="AB214" i="13"/>
  <c r="L424" i="7"/>
  <c r="G324" i="12" s="1"/>
  <c r="H324" i="12" s="1"/>
  <c r="I324" i="12" s="1"/>
  <c r="BC213" i="13"/>
  <c r="BF213" i="13" s="1"/>
  <c r="BI213" i="13"/>
  <c r="R213" i="13"/>
  <c r="AA214" i="13" s="1"/>
  <c r="L213" i="13"/>
  <c r="C173" i="14" s="1"/>
  <c r="BA213" i="13"/>
  <c r="BB214" i="13"/>
  <c r="BE214" i="13" s="1"/>
  <c r="B174" i="14" l="1"/>
  <c r="E173" i="14"/>
  <c r="AS214" i="13"/>
  <c r="I214" i="13" s="1"/>
  <c r="N214" i="13"/>
  <c r="O213" i="13"/>
  <c r="Q214" i="13"/>
  <c r="Z215" i="13" s="1"/>
  <c r="F424" i="7"/>
  <c r="J425" i="7" s="1"/>
  <c r="BL214" i="13"/>
  <c r="AR215" i="13" s="1"/>
  <c r="BP214" i="13"/>
  <c r="BO214" i="13"/>
  <c r="BN214" i="13"/>
  <c r="BQ214" i="13"/>
  <c r="BM214" i="13"/>
  <c r="BD214" i="13"/>
  <c r="BG214" i="13" s="1"/>
  <c r="J214" i="13"/>
  <c r="AW214" i="13"/>
  <c r="AK215" i="13" s="1"/>
  <c r="J325" i="12"/>
  <c r="BJ214" i="13"/>
  <c r="AV214" i="13" l="1"/>
  <c r="AJ215" i="13" s="1"/>
  <c r="AT215" i="13"/>
  <c r="G425" i="7"/>
  <c r="K425" i="7"/>
  <c r="I425" i="7"/>
  <c r="H425" i="7"/>
  <c r="BC214" i="13"/>
  <c r="BF214" i="13" s="1"/>
  <c r="BI214" i="13"/>
  <c r="BA214" i="13"/>
  <c r="R214" i="13"/>
  <c r="AA215" i="13" s="1"/>
  <c r="L214" i="13"/>
  <c r="S214" i="13"/>
  <c r="AB215" i="13" s="1"/>
  <c r="M214" i="13"/>
  <c r="D174" i="14" s="1"/>
  <c r="BK214" i="13"/>
  <c r="BH215" i="13" s="1"/>
  <c r="AU215" i="13"/>
  <c r="AI216" i="13" s="1"/>
  <c r="H215" i="13"/>
  <c r="C174" i="14" l="1"/>
  <c r="E174" i="14"/>
  <c r="AS215" i="13"/>
  <c r="L425" i="7"/>
  <c r="G325" i="12" s="1"/>
  <c r="H325" i="12" s="1"/>
  <c r="I325" i="12" s="1"/>
  <c r="P214" i="13"/>
  <c r="O214" i="13"/>
  <c r="BC215" i="13"/>
  <c r="BF215" i="13" s="1"/>
  <c r="I215" i="13"/>
  <c r="AV215" i="13"/>
  <c r="AJ216" i="13" s="1"/>
  <c r="BB215" i="13"/>
  <c r="F425" i="7"/>
  <c r="Q215" i="13"/>
  <c r="K215" i="13"/>
  <c r="J215" i="13"/>
  <c r="AW215" i="13"/>
  <c r="AK216" i="13" s="1"/>
  <c r="B175" i="14" l="1"/>
  <c r="N215" i="13"/>
  <c r="BN215" i="13"/>
  <c r="BM215" i="13"/>
  <c r="AS216" i="13" s="1"/>
  <c r="BL215" i="13"/>
  <c r="AR216" i="13" s="1"/>
  <c r="BQ215" i="13"/>
  <c r="BP215" i="13"/>
  <c r="BO215" i="13"/>
  <c r="BI215" i="13"/>
  <c r="BK215" i="13"/>
  <c r="BH216" i="13" s="1"/>
  <c r="BE215" i="13"/>
  <c r="BD215" i="13"/>
  <c r="BG215" i="13" s="1"/>
  <c r="R215" i="13"/>
  <c r="AA216" i="13" s="1"/>
  <c r="L215" i="13"/>
  <c r="C175" i="14" s="1"/>
  <c r="BA215" i="13"/>
  <c r="BJ215" i="13"/>
  <c r="Z216" i="13"/>
  <c r="S215" i="13"/>
  <c r="AB216" i="13" s="1"/>
  <c r="M215" i="13"/>
  <c r="D175" i="14" s="1"/>
  <c r="J326" i="12"/>
  <c r="G426" i="7"/>
  <c r="I426" i="7"/>
  <c r="K426" i="7"/>
  <c r="J426" i="7"/>
  <c r="H426" i="7"/>
  <c r="E175" i="14" l="1"/>
  <c r="AT216" i="13"/>
  <c r="AU216" i="13"/>
  <c r="AI217" i="13" s="1"/>
  <c r="I216" i="13"/>
  <c r="P215" i="13"/>
  <c r="O215" i="13"/>
  <c r="F426" i="7"/>
  <c r="K427" i="7" s="1"/>
  <c r="BJ216" i="13"/>
  <c r="BB216" i="13"/>
  <c r="BE216" i="13" s="1"/>
  <c r="L426" i="7"/>
  <c r="G326" i="12" s="1"/>
  <c r="J216" i="13"/>
  <c r="AW216" i="13"/>
  <c r="AK217" i="13" s="1"/>
  <c r="R216" i="13" l="1"/>
  <c r="AA217" i="13" s="1"/>
  <c r="L216" i="13"/>
  <c r="C176" i="14" s="1"/>
  <c r="AV216" i="13"/>
  <c r="AJ217" i="13" s="1"/>
  <c r="H216" i="13"/>
  <c r="O216" i="13"/>
  <c r="I427" i="7"/>
  <c r="H427" i="7"/>
  <c r="G427" i="7"/>
  <c r="J427" i="7"/>
  <c r="BA216" i="13"/>
  <c r="BD216" i="13"/>
  <c r="BG216" i="13" s="1"/>
  <c r="BC216" i="13"/>
  <c r="BI216" i="13"/>
  <c r="H326" i="12"/>
  <c r="I326" i="12" s="1"/>
  <c r="S216" i="13"/>
  <c r="AB217" i="13" s="1"/>
  <c r="M216" i="13"/>
  <c r="D176" i="14" s="1"/>
  <c r="Q216" i="13" l="1"/>
  <c r="Z217" i="13" s="1"/>
  <c r="K216" i="13"/>
  <c r="BK216" i="13"/>
  <c r="BH217" i="13" s="1"/>
  <c r="P216" i="13"/>
  <c r="BP216" i="13"/>
  <c r="BO216" i="13"/>
  <c r="BN216" i="13"/>
  <c r="AT217" i="13" s="1"/>
  <c r="BM216" i="13"/>
  <c r="AS217" i="13" s="1"/>
  <c r="BL216" i="13"/>
  <c r="AR217" i="13" s="1"/>
  <c r="BQ216" i="13"/>
  <c r="L427" i="7"/>
  <c r="G327" i="12" s="1"/>
  <c r="H327" i="12" s="1"/>
  <c r="I327" i="12" s="1"/>
  <c r="BF216" i="13"/>
  <c r="J327" i="12"/>
  <c r="F427" i="7"/>
  <c r="BB217" i="13"/>
  <c r="B176" i="14" l="1"/>
  <c r="E176" i="14"/>
  <c r="AU217" i="13"/>
  <c r="AI218" i="13" s="1"/>
  <c r="N216" i="13"/>
  <c r="BJ217" i="13"/>
  <c r="BQ217" i="13"/>
  <c r="BP217" i="13"/>
  <c r="BO217" i="13"/>
  <c r="BN217" i="13"/>
  <c r="BM217" i="13"/>
  <c r="BL217" i="13"/>
  <c r="BC217" i="13"/>
  <c r="BF217" i="13" s="1"/>
  <c r="BI217" i="13"/>
  <c r="BA217" i="13"/>
  <c r="BD217" i="13"/>
  <c r="AV217" i="13"/>
  <c r="AJ218" i="13" s="1"/>
  <c r="I217" i="13"/>
  <c r="I428" i="7"/>
  <c r="H428" i="7"/>
  <c r="J428" i="7"/>
  <c r="G428" i="7"/>
  <c r="K428" i="7"/>
  <c r="J328" i="12"/>
  <c r="AS218" i="13" l="1"/>
  <c r="AR218" i="13"/>
  <c r="H218" i="13" s="1"/>
  <c r="AW217" i="13"/>
  <c r="AK218" i="13" s="1"/>
  <c r="AT218" i="13" s="1"/>
  <c r="J218" i="13" s="1"/>
  <c r="J217" i="13"/>
  <c r="BG217" i="13"/>
  <c r="AV218" i="13"/>
  <c r="AJ219" i="13" s="1"/>
  <c r="H217" i="13"/>
  <c r="Q217" i="13" s="1"/>
  <c r="Z218" i="13" s="1"/>
  <c r="BE217" i="13"/>
  <c r="R217" i="13"/>
  <c r="AA218" i="13" s="1"/>
  <c r="L217" i="13"/>
  <c r="C177" i="14" s="1"/>
  <c r="AU218" i="13"/>
  <c r="AI219" i="13" s="1"/>
  <c r="L428" i="7"/>
  <c r="G328" i="12" s="1"/>
  <c r="BK217" i="13" l="1"/>
  <c r="BH218" i="13" s="1"/>
  <c r="I218" i="13"/>
  <c r="R218" i="13" s="1"/>
  <c r="K217" i="13"/>
  <c r="M217" i="13"/>
  <c r="D177" i="14" s="1"/>
  <c r="S217" i="13"/>
  <c r="AB218" i="13" s="1"/>
  <c r="F428" i="7" s="1"/>
  <c r="O217" i="13"/>
  <c r="AW218" i="13"/>
  <c r="AK219" i="13" s="1"/>
  <c r="BB218" i="13"/>
  <c r="BE218" i="13" s="1"/>
  <c r="H328" i="12"/>
  <c r="I328" i="12" s="1"/>
  <c r="BK218" i="13"/>
  <c r="BH219" i="13" s="1"/>
  <c r="Q218" i="13"/>
  <c r="Z219" i="13" s="1"/>
  <c r="K218" i="13"/>
  <c r="S218" i="13"/>
  <c r="M218" i="13"/>
  <c r="D178" i="14" s="1"/>
  <c r="B178" i="14" l="1"/>
  <c r="E177" i="14"/>
  <c r="N217" i="13"/>
  <c r="B177" i="14"/>
  <c r="L218" i="13"/>
  <c r="C178" i="14" s="1"/>
  <c r="H429" i="7"/>
  <c r="J429" i="7"/>
  <c r="K429" i="7"/>
  <c r="I429" i="7"/>
  <c r="G429" i="7"/>
  <c r="P217" i="13"/>
  <c r="N218" i="13"/>
  <c r="P218" i="13"/>
  <c r="BL218" i="13"/>
  <c r="AR219" i="13" s="1"/>
  <c r="BQ218" i="13"/>
  <c r="BP218" i="13"/>
  <c r="BO218" i="13"/>
  <c r="BN218" i="13"/>
  <c r="BM218" i="13"/>
  <c r="AB219" i="13"/>
  <c r="BC218" i="13"/>
  <c r="BI218" i="13"/>
  <c r="BD218" i="13"/>
  <c r="BG218" i="13" s="1"/>
  <c r="BJ218" i="13"/>
  <c r="BA218" i="13"/>
  <c r="AA219" i="13"/>
  <c r="J329" i="12"/>
  <c r="E178" i="14" l="1"/>
  <c r="L429" i="7"/>
  <c r="G329" i="12" s="1"/>
  <c r="AS219" i="13"/>
  <c r="AT219" i="13"/>
  <c r="O218" i="13"/>
  <c r="H219" i="13"/>
  <c r="K219" i="13" s="1"/>
  <c r="F429" i="7"/>
  <c r="I430" i="7" s="1"/>
  <c r="BB219" i="13"/>
  <c r="BE219" i="13" s="1"/>
  <c r="AU219" i="13"/>
  <c r="AI220" i="13" s="1"/>
  <c r="BF218" i="13"/>
  <c r="Q219" i="13"/>
  <c r="Z220" i="13" s="1"/>
  <c r="H329" i="12"/>
  <c r="I329" i="12" s="1"/>
  <c r="B179" i="14" l="1"/>
  <c r="H430" i="7"/>
  <c r="N219" i="13"/>
  <c r="J330" i="12"/>
  <c r="BN219" i="13"/>
  <c r="BM219" i="13"/>
  <c r="BL219" i="13"/>
  <c r="AR220" i="13" s="1"/>
  <c r="BQ219" i="13"/>
  <c r="BP219" i="13"/>
  <c r="BO219" i="13"/>
  <c r="K430" i="7"/>
  <c r="G430" i="7"/>
  <c r="J430" i="7"/>
  <c r="J219" i="13"/>
  <c r="AW219" i="13"/>
  <c r="AK220" i="13" s="1"/>
  <c r="I219" i="13"/>
  <c r="AV219" i="13"/>
  <c r="AJ220" i="13" s="1"/>
  <c r="H220" i="13" l="1"/>
  <c r="K220" i="13" s="1"/>
  <c r="AU220" i="13"/>
  <c r="AI221" i="13" s="1"/>
  <c r="L430" i="7"/>
  <c r="G330" i="12" s="1"/>
  <c r="H330" i="12" s="1"/>
  <c r="I330" i="12" s="1"/>
  <c r="R219" i="13"/>
  <c r="AA220" i="13" s="1"/>
  <c r="L219" i="13"/>
  <c r="BK219" i="13"/>
  <c r="BH220" i="13" s="1"/>
  <c r="BB220" i="13" s="1"/>
  <c r="BE220" i="13" s="1"/>
  <c r="S219" i="13"/>
  <c r="AB220" i="13" s="1"/>
  <c r="M219" i="13"/>
  <c r="D179" i="14" s="1"/>
  <c r="BC219" i="13"/>
  <c r="BF219" i="13" s="1"/>
  <c r="BI219" i="13"/>
  <c r="BA219" i="13"/>
  <c r="BD219" i="13"/>
  <c r="BG219" i="13" s="1"/>
  <c r="BJ219" i="13"/>
  <c r="Q220" i="13"/>
  <c r="C179" i="14" l="1"/>
  <c r="E179" i="14"/>
  <c r="B180" i="14"/>
  <c r="AS220" i="13"/>
  <c r="I220" i="13" s="1"/>
  <c r="AT220" i="13"/>
  <c r="N220" i="13"/>
  <c r="O219" i="13"/>
  <c r="P219" i="13"/>
  <c r="BP220" i="13"/>
  <c r="BO220" i="13"/>
  <c r="BN220" i="13"/>
  <c r="BM220" i="13"/>
  <c r="BL220" i="13"/>
  <c r="AR221" i="13" s="1"/>
  <c r="BQ220" i="13"/>
  <c r="F430" i="7"/>
  <c r="Z221" i="13"/>
  <c r="BC220" i="13"/>
  <c r="J331" i="12"/>
  <c r="BI220" i="13" l="1"/>
  <c r="BF220" i="13"/>
  <c r="AV220" i="13"/>
  <c r="AJ221" i="13" s="1"/>
  <c r="AS221" i="13"/>
  <c r="I221" i="13" s="1"/>
  <c r="R220" i="13"/>
  <c r="AA221" i="13" s="1"/>
  <c r="L220" i="13"/>
  <c r="H431" i="7"/>
  <c r="J431" i="7"/>
  <c r="G431" i="7"/>
  <c r="K431" i="7"/>
  <c r="I431" i="7"/>
  <c r="J220" i="13"/>
  <c r="BK220" i="13" s="1"/>
  <c r="AW220" i="13"/>
  <c r="AK221" i="13" s="1"/>
  <c r="AU221" i="13"/>
  <c r="AI222" i="13" s="1"/>
  <c r="H221" i="13"/>
  <c r="C180" i="14" l="1"/>
  <c r="AV221" i="13"/>
  <c r="AJ222" i="13" s="1"/>
  <c r="O220" i="13"/>
  <c r="L431" i="7"/>
  <c r="G331" i="12" s="1"/>
  <c r="R221" i="13"/>
  <c r="L221" i="13"/>
  <c r="C181" i="14" s="1"/>
  <c r="M220" i="13"/>
  <c r="D180" i="14" s="1"/>
  <c r="S220" i="13"/>
  <c r="AB221" i="13" s="1"/>
  <c r="BD220" i="13"/>
  <c r="BG220" i="13" s="1"/>
  <c r="BJ220" i="13"/>
  <c r="BA220" i="13"/>
  <c r="Q221" i="13"/>
  <c r="K221" i="13"/>
  <c r="B181" i="14" l="1"/>
  <c r="E180" i="14"/>
  <c r="AT221" i="13"/>
  <c r="P220" i="13"/>
  <c r="N221" i="13"/>
  <c r="O221" i="13"/>
  <c r="BH221" i="13"/>
  <c r="H331" i="12"/>
  <c r="I331" i="12" s="1"/>
  <c r="F431" i="7"/>
  <c r="AW221" i="13"/>
  <c r="AK222" i="13" s="1"/>
  <c r="J221" i="13"/>
  <c r="BQ221" i="13" l="1"/>
  <c r="BP221" i="13"/>
  <c r="BO221" i="13"/>
  <c r="BN221" i="13"/>
  <c r="BM221" i="13"/>
  <c r="BL221" i="13"/>
  <c r="J332" i="12"/>
  <c r="BI221" i="13"/>
  <c r="BC221" i="13"/>
  <c r="AA222" i="13"/>
  <c r="M221" i="13"/>
  <c r="S221" i="13"/>
  <c r="AB222" i="13" s="1"/>
  <c r="BK221" i="13"/>
  <c r="K432" i="7"/>
  <c r="I432" i="7"/>
  <c r="J432" i="7"/>
  <c r="H432" i="7"/>
  <c r="G432" i="7"/>
  <c r="BD221" i="13"/>
  <c r="BG221" i="13" s="1"/>
  <c r="BJ221" i="13"/>
  <c r="D181" i="14" l="1"/>
  <c r="E181" i="14"/>
  <c r="AS222" i="13"/>
  <c r="AT222" i="13"/>
  <c r="P221" i="13"/>
  <c r="BB221" i="13"/>
  <c r="AR222" i="13" s="1"/>
  <c r="Z222" i="13"/>
  <c r="BA221" i="13"/>
  <c r="BF221" i="13"/>
  <c r="L432" i="7"/>
  <c r="G332" i="12" s="1"/>
  <c r="F432" i="7" l="1"/>
  <c r="H433" i="7" s="1"/>
  <c r="BE221" i="13"/>
  <c r="AV222" i="13"/>
  <c r="AJ223" i="13" s="1"/>
  <c r="I222" i="13"/>
  <c r="AW222" i="13"/>
  <c r="AK223" i="13" s="1"/>
  <c r="J222" i="13"/>
  <c r="J433" i="7"/>
  <c r="I433" i="7"/>
  <c r="K433" i="7"/>
  <c r="H332" i="12"/>
  <c r="I332" i="12" s="1"/>
  <c r="G433" i="7"/>
  <c r="BL222" i="13" l="1"/>
  <c r="BQ222" i="13"/>
  <c r="BP222" i="13"/>
  <c r="BO222" i="13"/>
  <c r="BN222" i="13"/>
  <c r="BM222" i="13"/>
  <c r="AU222" i="13"/>
  <c r="AI223" i="13" s="1"/>
  <c r="H222" i="13"/>
  <c r="BK222" i="13" s="1"/>
  <c r="L222" i="13"/>
  <c r="C182" i="14" s="1"/>
  <c r="R222" i="13"/>
  <c r="L433" i="7"/>
  <c r="G333" i="12" s="1"/>
  <c r="S222" i="13"/>
  <c r="M222" i="13"/>
  <c r="D182" i="14" s="1"/>
  <c r="J333" i="12"/>
  <c r="P222" i="13" l="1"/>
  <c r="O222" i="13"/>
  <c r="Q222" i="13"/>
  <c r="K222" i="13"/>
  <c r="H333" i="12"/>
  <c r="I333" i="12" s="1"/>
  <c r="B182" i="14" l="1"/>
  <c r="E182" i="14"/>
  <c r="N222" i="13"/>
  <c r="BN223" i="13"/>
  <c r="BM223" i="13"/>
  <c r="BL223" i="13"/>
  <c r="BQ223" i="13"/>
  <c r="BP223" i="13"/>
  <c r="BO223" i="13"/>
  <c r="J334" i="12"/>
  <c r="BH222" i="13" l="1"/>
  <c r="Z223" i="13"/>
  <c r="BC222" i="13"/>
  <c r="AS223" i="13" s="1"/>
  <c r="BI222" i="13" l="1"/>
  <c r="BB222" i="13"/>
  <c r="AR223" i="13" s="1"/>
  <c r="BA222" i="13"/>
  <c r="BF222" i="13"/>
  <c r="AA223" i="13"/>
  <c r="AV223" i="13"/>
  <c r="AJ224" i="13" s="1"/>
  <c r="I223" i="13"/>
  <c r="BH223" i="13"/>
  <c r="BD222" i="13"/>
  <c r="AT223" i="13" s="1"/>
  <c r="BJ222" i="13"/>
  <c r="AB223" i="13"/>
  <c r="BE222" i="13" l="1"/>
  <c r="BC223" i="13"/>
  <c r="AS224" i="13" s="1"/>
  <c r="R223" i="13"/>
  <c r="L223" i="13"/>
  <c r="C183" i="14" s="1"/>
  <c r="BG222" i="13"/>
  <c r="F433" i="7"/>
  <c r="O223" i="13" l="1"/>
  <c r="BI223" i="13"/>
  <c r="AA224" i="13"/>
  <c r="BF223" i="13"/>
  <c r="AV224" i="13"/>
  <c r="AJ225" i="13" s="1"/>
  <c r="H223" i="13"/>
  <c r="AU223" i="13"/>
  <c r="AI224" i="13" s="1"/>
  <c r="AR224" i="13" s="1"/>
  <c r="AW223" i="13"/>
  <c r="AK224" i="13" s="1"/>
  <c r="J223" i="13"/>
  <c r="G434" i="7"/>
  <c r="H434" i="7"/>
  <c r="J434" i="7"/>
  <c r="I434" i="7"/>
  <c r="K434" i="7"/>
  <c r="BA223" i="13"/>
  <c r="BB223" i="13"/>
  <c r="I224" i="13" l="1"/>
  <c r="L224" i="13" s="1"/>
  <c r="C184" i="14" s="1"/>
  <c r="K223" i="13"/>
  <c r="Q223" i="13"/>
  <c r="Z224" i="13" s="1"/>
  <c r="BD223" i="13"/>
  <c r="BG223" i="13" s="1"/>
  <c r="BJ223" i="13"/>
  <c r="S223" i="13"/>
  <c r="AB224" i="13" s="1"/>
  <c r="M223" i="13"/>
  <c r="D183" i="14" s="1"/>
  <c r="BK223" i="13"/>
  <c r="BH224" i="13" s="1"/>
  <c r="BE223" i="13"/>
  <c r="L434" i="7"/>
  <c r="G334" i="12" s="1"/>
  <c r="R224" i="13"/>
  <c r="B183" i="14" l="1"/>
  <c r="E183" i="14"/>
  <c r="AT224" i="13"/>
  <c r="P223" i="13"/>
  <c r="O224" i="13"/>
  <c r="N223" i="13"/>
  <c r="F434" i="7"/>
  <c r="AU224" i="13"/>
  <c r="AI225" i="13" s="1"/>
  <c r="H224" i="13"/>
  <c r="H334" i="12"/>
  <c r="I334" i="12" s="1"/>
  <c r="AA225" i="13"/>
  <c r="BP224" i="13" l="1"/>
  <c r="BO224" i="13"/>
  <c r="BN224" i="13"/>
  <c r="BM224" i="13"/>
  <c r="BL224" i="13"/>
  <c r="BQ224" i="13"/>
  <c r="J335" i="12"/>
  <c r="BB224" i="13"/>
  <c r="BE224" i="13" s="1"/>
  <c r="Q224" i="13"/>
  <c r="Z225" i="13" s="1"/>
  <c r="K224" i="13"/>
  <c r="I435" i="7"/>
  <c r="G435" i="7"/>
  <c r="H435" i="7"/>
  <c r="K435" i="7"/>
  <c r="J435" i="7"/>
  <c r="BC224" i="13"/>
  <c r="BI224" i="13"/>
  <c r="AW224" i="13"/>
  <c r="AK225" i="13" s="1"/>
  <c r="J224" i="13"/>
  <c r="BA224" i="13"/>
  <c r="B184" i="14" l="1"/>
  <c r="AR225" i="13"/>
  <c r="AS225" i="13"/>
  <c r="N224" i="13"/>
  <c r="BD224" i="13"/>
  <c r="BG224" i="13" s="1"/>
  <c r="BJ224" i="13"/>
  <c r="L435" i="7"/>
  <c r="G335" i="12" s="1"/>
  <c r="M224" i="13"/>
  <c r="D184" i="14" s="1"/>
  <c r="S224" i="13"/>
  <c r="AB225" i="13" s="1"/>
  <c r="BF224" i="13"/>
  <c r="BK224" i="13"/>
  <c r="BH225" i="13" s="1"/>
  <c r="E184" i="14" l="1"/>
  <c r="AT225" i="13"/>
  <c r="P224" i="13"/>
  <c r="H335" i="12"/>
  <c r="I335" i="12" s="1"/>
  <c r="BA225" i="13"/>
  <c r="AW225" i="13"/>
  <c r="AK226" i="13" s="1"/>
  <c r="J225" i="13"/>
  <c r="AU225" i="13"/>
  <c r="AI226" i="13" s="1"/>
  <c r="H225" i="13"/>
  <c r="BB225" i="13"/>
  <c r="BE225" i="13" s="1"/>
  <c r="F435" i="7"/>
  <c r="AV225" i="13"/>
  <c r="AJ226" i="13" s="1"/>
  <c r="I225" i="13"/>
  <c r="BQ225" i="13" l="1"/>
  <c r="BP225" i="13"/>
  <c r="BO225" i="13"/>
  <c r="BN225" i="13"/>
  <c r="BM225" i="13"/>
  <c r="BL225" i="13"/>
  <c r="AR226" i="13" s="1"/>
  <c r="BC225" i="13"/>
  <c r="BF225" i="13" s="1"/>
  <c r="BI225" i="13"/>
  <c r="J436" i="7"/>
  <c r="K436" i="7"/>
  <c r="I436" i="7"/>
  <c r="G436" i="7"/>
  <c r="H436" i="7"/>
  <c r="Q225" i="13"/>
  <c r="Z226" i="13" s="1"/>
  <c r="BK225" i="13"/>
  <c r="BH226" i="13" s="1"/>
  <c r="K225" i="13"/>
  <c r="BD225" i="13"/>
  <c r="BG225" i="13" s="1"/>
  <c r="BJ225" i="13"/>
  <c r="R225" i="13"/>
  <c r="AA226" i="13" s="1"/>
  <c r="L225" i="13"/>
  <c r="C185" i="14" s="1"/>
  <c r="S225" i="13"/>
  <c r="AB226" i="13" s="1"/>
  <c r="M225" i="13"/>
  <c r="D185" i="14" s="1"/>
  <c r="J336" i="12"/>
  <c r="B185" i="14" l="1"/>
  <c r="E185" i="14"/>
  <c r="AS226" i="13"/>
  <c r="AT226" i="13"/>
  <c r="J226" i="13" s="1"/>
  <c r="AW226" i="13"/>
  <c r="AK227" i="13" s="1"/>
  <c r="N225" i="13"/>
  <c r="O225" i="13"/>
  <c r="P225" i="13"/>
  <c r="BC226" i="13"/>
  <c r="BF226" i="13" s="1"/>
  <c r="BD226" i="13"/>
  <c r="BG226" i="13" s="1"/>
  <c r="BJ226" i="13"/>
  <c r="L436" i="7"/>
  <c r="G336" i="12" s="1"/>
  <c r="AU226" i="13"/>
  <c r="AI227" i="13" s="1"/>
  <c r="H226" i="13"/>
  <c r="AV226" i="13"/>
  <c r="AJ227" i="13" s="1"/>
  <c r="I226" i="13"/>
  <c r="BI226" i="13"/>
  <c r="F436" i="7"/>
  <c r="H437" i="7" s="1"/>
  <c r="G437" i="7" l="1"/>
  <c r="R226" i="13"/>
  <c r="AA227" i="13" s="1"/>
  <c r="L226" i="13"/>
  <c r="C186" i="14" s="1"/>
  <c r="K437" i="7"/>
  <c r="I437" i="7"/>
  <c r="J437" i="7"/>
  <c r="S226" i="13"/>
  <c r="AB227" i="13" s="1"/>
  <c r="M226" i="13"/>
  <c r="D186" i="14" s="1"/>
  <c r="BB226" i="13"/>
  <c r="BE226" i="13" s="1"/>
  <c r="BA226" i="13"/>
  <c r="Q226" i="13"/>
  <c r="Z227" i="13" s="1"/>
  <c r="BK226" i="13"/>
  <c r="BH227" i="13" s="1"/>
  <c r="K226" i="13"/>
  <c r="H336" i="12"/>
  <c r="I336" i="12" s="1"/>
  <c r="B186" i="14" l="1"/>
  <c r="E186" i="14"/>
  <c r="O226" i="13"/>
  <c r="P226" i="13"/>
  <c r="N226" i="13"/>
  <c r="BL226" i="13"/>
  <c r="AR227" i="13" s="1"/>
  <c r="BQ226" i="13"/>
  <c r="BP226" i="13"/>
  <c r="BO226" i="13"/>
  <c r="BN226" i="13"/>
  <c r="AT227" i="13" s="1"/>
  <c r="BM226" i="13"/>
  <c r="AS227" i="13" s="1"/>
  <c r="BC227" i="13"/>
  <c r="J337" i="12"/>
  <c r="L437" i="7"/>
  <c r="G337" i="12" s="1"/>
  <c r="F437" i="7"/>
  <c r="G438" i="7" s="1"/>
  <c r="AV227" i="13" l="1"/>
  <c r="AJ228" i="13" s="1"/>
  <c r="H227" i="13"/>
  <c r="Q227" i="13" s="1"/>
  <c r="Z228" i="13" s="1"/>
  <c r="J227" i="13"/>
  <c r="AW227" i="13"/>
  <c r="AK228" i="13" s="1"/>
  <c r="BF227" i="13"/>
  <c r="BI227" i="13"/>
  <c r="I438" i="7"/>
  <c r="H337" i="12"/>
  <c r="I337" i="12" s="1"/>
  <c r="J438" i="7"/>
  <c r="K438" i="7"/>
  <c r="BB227" i="13"/>
  <c r="BA227" i="13"/>
  <c r="H438" i="7"/>
  <c r="BD227" i="13"/>
  <c r="BJ227" i="13"/>
  <c r="BE227" i="13" l="1"/>
  <c r="AU227" i="13"/>
  <c r="AI228" i="13" s="1"/>
  <c r="I227" i="13"/>
  <c r="R227" i="13" s="1"/>
  <c r="AA228" i="13" s="1"/>
  <c r="S227" i="13"/>
  <c r="AB228" i="13" s="1"/>
  <c r="M227" i="13"/>
  <c r="D187" i="14" s="1"/>
  <c r="K227" i="13"/>
  <c r="J338" i="12"/>
  <c r="BN227" i="13"/>
  <c r="AT228" i="13" s="1"/>
  <c r="BM227" i="13"/>
  <c r="AS228" i="13" s="1"/>
  <c r="BL227" i="13"/>
  <c r="BQ227" i="13"/>
  <c r="BP227" i="13"/>
  <c r="BO227" i="13"/>
  <c r="BC228" i="13"/>
  <c r="BG227" i="13"/>
  <c r="L438" i="7"/>
  <c r="G338" i="12" s="1"/>
  <c r="B187" i="14" l="1"/>
  <c r="AR228" i="13"/>
  <c r="F438" i="7"/>
  <c r="J439" i="7" s="1"/>
  <c r="L227" i="13"/>
  <c r="C187" i="14" s="1"/>
  <c r="AU228" i="13"/>
  <c r="AI229" i="13" s="1"/>
  <c r="BK227" i="13"/>
  <c r="BH228" i="13" s="1"/>
  <c r="I228" i="13"/>
  <c r="N227" i="13"/>
  <c r="P227" i="13"/>
  <c r="O227" i="13"/>
  <c r="J228" i="13"/>
  <c r="AW228" i="13"/>
  <c r="AK229" i="13" s="1"/>
  <c r="H338" i="12"/>
  <c r="I338" i="12" s="1"/>
  <c r="K439" i="7" l="1"/>
  <c r="H439" i="7"/>
  <c r="E187" i="14"/>
  <c r="I439" i="7"/>
  <c r="G439" i="7"/>
  <c r="L439" i="7" s="1"/>
  <c r="G339" i="12" s="1"/>
  <c r="R228" i="13"/>
  <c r="AA229" i="13" s="1"/>
  <c r="L228" i="13"/>
  <c r="BF228" i="13"/>
  <c r="H228" i="13"/>
  <c r="Q228" i="13" s="1"/>
  <c r="Z229" i="13" s="1"/>
  <c r="BI228" i="13"/>
  <c r="AV228" i="13"/>
  <c r="AJ229" i="13" s="1"/>
  <c r="BP228" i="13"/>
  <c r="BO228" i="13"/>
  <c r="BN228" i="13"/>
  <c r="BM228" i="13"/>
  <c r="BL228" i="13"/>
  <c r="BQ228" i="13"/>
  <c r="BD228" i="13"/>
  <c r="BG228" i="13" s="1"/>
  <c r="BJ228" i="13"/>
  <c r="BB228" i="13"/>
  <c r="BE228" i="13" s="1"/>
  <c r="BA228" i="13"/>
  <c r="S228" i="13"/>
  <c r="AB229" i="13" s="1"/>
  <c r="M228" i="13"/>
  <c r="D188" i="14" s="1"/>
  <c r="J339" i="12"/>
  <c r="AT229" i="13" l="1"/>
  <c r="O228" i="13"/>
  <c r="C188" i="14"/>
  <c r="AR229" i="13"/>
  <c r="AU229" i="13" s="1"/>
  <c r="AI230" i="13" s="1"/>
  <c r="AS229" i="13"/>
  <c r="BI229" i="13" s="1"/>
  <c r="K228" i="13"/>
  <c r="E188" i="14" s="1"/>
  <c r="BK228" i="13"/>
  <c r="BH229" i="13" s="1"/>
  <c r="AV229" i="13"/>
  <c r="AJ230" i="13" s="1"/>
  <c r="N228" i="13"/>
  <c r="P228" i="13"/>
  <c r="I229" i="13"/>
  <c r="R229" i="13" s="1"/>
  <c r="AA230" i="13" s="1"/>
  <c r="BC229" i="13"/>
  <c r="BF229" i="13" s="1"/>
  <c r="H339" i="12"/>
  <c r="I339" i="12" s="1"/>
  <c r="F439" i="7"/>
  <c r="B188" i="14" l="1"/>
  <c r="H229" i="13"/>
  <c r="Q229" i="13" s="1"/>
  <c r="Z230" i="13" s="1"/>
  <c r="L229" i="13"/>
  <c r="C189" i="14" s="1"/>
  <c r="J340" i="12"/>
  <c r="BQ229" i="13"/>
  <c r="BP229" i="13"/>
  <c r="BO229" i="13"/>
  <c r="BN229" i="13"/>
  <c r="BM229" i="13"/>
  <c r="AS230" i="13" s="1"/>
  <c r="BL229" i="13"/>
  <c r="AR230" i="13" s="1"/>
  <c r="J229" i="13"/>
  <c r="BK229" i="13" s="1"/>
  <c r="BH230" i="13" s="1"/>
  <c r="AW229" i="13"/>
  <c r="AK230" i="13" s="1"/>
  <c r="J440" i="7"/>
  <c r="I440" i="7"/>
  <c r="K440" i="7"/>
  <c r="H440" i="7"/>
  <c r="G440" i="7"/>
  <c r="BB229" i="13"/>
  <c r="BE229" i="13" s="1"/>
  <c r="K229" i="13" l="1"/>
  <c r="AV230" i="13"/>
  <c r="AJ231" i="13" s="1"/>
  <c r="N229" i="13"/>
  <c r="O229" i="13"/>
  <c r="BI230" i="13"/>
  <c r="I230" i="13"/>
  <c r="R230" i="13" s="1"/>
  <c r="AA231" i="13" s="1"/>
  <c r="BC230" i="13"/>
  <c r="BF230" i="13" s="1"/>
  <c r="BD229" i="13"/>
  <c r="BG229" i="13" s="1"/>
  <c r="BJ229" i="13"/>
  <c r="L440" i="7"/>
  <c r="G340" i="12" s="1"/>
  <c r="BA229" i="13"/>
  <c r="S229" i="13"/>
  <c r="AB230" i="13" s="1"/>
  <c r="M229" i="13"/>
  <c r="B189" i="14" l="1"/>
  <c r="E189" i="14"/>
  <c r="D189" i="14"/>
  <c r="AT230" i="13"/>
  <c r="J230" i="13" s="1"/>
  <c r="L230" i="13"/>
  <c r="C190" i="14" s="1"/>
  <c r="P229" i="13"/>
  <c r="F440" i="7"/>
  <c r="G441" i="7" s="1"/>
  <c r="BD230" i="13"/>
  <c r="BG230" i="13" s="1"/>
  <c r="BJ230" i="13"/>
  <c r="AU230" i="13"/>
  <c r="AI231" i="13" s="1"/>
  <c r="H230" i="13"/>
  <c r="H340" i="12"/>
  <c r="I340" i="12" s="1"/>
  <c r="AW230" i="13" l="1"/>
  <c r="AK231" i="13" s="1"/>
  <c r="J441" i="7"/>
  <c r="K441" i="7"/>
  <c r="I441" i="7"/>
  <c r="H441" i="7"/>
  <c r="O230" i="13"/>
  <c r="BL230" i="13"/>
  <c r="BQ230" i="13"/>
  <c r="BP230" i="13"/>
  <c r="BO230" i="13"/>
  <c r="BN230" i="13"/>
  <c r="AT231" i="13" s="1"/>
  <c r="BM230" i="13"/>
  <c r="AS231" i="13" s="1"/>
  <c r="BB230" i="13"/>
  <c r="BE230" i="13" s="1"/>
  <c r="BA230" i="13"/>
  <c r="S230" i="13"/>
  <c r="AB231" i="13" s="1"/>
  <c r="M230" i="13"/>
  <c r="D190" i="14" s="1"/>
  <c r="Q230" i="13"/>
  <c r="Z231" i="13" s="1"/>
  <c r="BK230" i="13"/>
  <c r="BH231" i="13" s="1"/>
  <c r="K230" i="13"/>
  <c r="J341" i="12"/>
  <c r="L441" i="7"/>
  <c r="G341" i="12" s="1"/>
  <c r="B190" i="14" l="1"/>
  <c r="E190" i="14"/>
  <c r="AR231" i="13"/>
  <c r="P230" i="13"/>
  <c r="N230" i="13"/>
  <c r="AV231" i="13"/>
  <c r="AJ232" i="13" s="1"/>
  <c r="I231" i="13"/>
  <c r="BC231" i="13"/>
  <c r="BI231" i="13"/>
  <c r="F441" i="7"/>
  <c r="AU231" i="13"/>
  <c r="AI232" i="13" s="1"/>
  <c r="H231" i="13"/>
  <c r="H341" i="12"/>
  <c r="I341" i="12" s="1"/>
  <c r="J231" i="13"/>
  <c r="AW231" i="13"/>
  <c r="AK232" i="13" s="1"/>
  <c r="L231" i="13" l="1"/>
  <c r="C191" i="14" s="1"/>
  <c r="R231" i="13"/>
  <c r="AA232" i="13" s="1"/>
  <c r="BN231" i="13"/>
  <c r="BM231" i="13"/>
  <c r="AS232" i="13" s="1"/>
  <c r="BL231" i="13"/>
  <c r="BQ231" i="13"/>
  <c r="BP231" i="13"/>
  <c r="BO231" i="13"/>
  <c r="BF231" i="13"/>
  <c r="BK231" i="13"/>
  <c r="BH232" i="13" s="1"/>
  <c r="Q231" i="13"/>
  <c r="Z232" i="13" s="1"/>
  <c r="K231" i="13"/>
  <c r="I442" i="7"/>
  <c r="K442" i="7"/>
  <c r="H442" i="7"/>
  <c r="G442" i="7"/>
  <c r="J442" i="7"/>
  <c r="J342" i="12"/>
  <c r="BB231" i="13"/>
  <c r="BE231" i="13" s="1"/>
  <c r="BA231" i="13"/>
  <c r="S231" i="13"/>
  <c r="AB232" i="13" s="1"/>
  <c r="M231" i="13"/>
  <c r="D191" i="14" s="1"/>
  <c r="BD231" i="13"/>
  <c r="BG231" i="13" s="1"/>
  <c r="BJ231" i="13"/>
  <c r="B191" i="14" l="1"/>
  <c r="E191" i="14"/>
  <c r="AR232" i="13"/>
  <c r="AT232" i="13"/>
  <c r="P231" i="13"/>
  <c r="N231" i="13"/>
  <c r="O231" i="13"/>
  <c r="BC232" i="13"/>
  <c r="BF232" i="13" s="1"/>
  <c r="BI232" i="13"/>
  <c r="I232" i="13"/>
  <c r="AV232" i="13"/>
  <c r="AJ233" i="13" s="1"/>
  <c r="BB232" i="13"/>
  <c r="BE232" i="13" s="1"/>
  <c r="F442" i="7"/>
  <c r="I443" i="7" s="1"/>
  <c r="L442" i="7"/>
  <c r="G342" i="12" s="1"/>
  <c r="H232" i="13" l="1"/>
  <c r="R232" i="13"/>
  <c r="AA233" i="13" s="1"/>
  <c r="L232" i="13"/>
  <c r="C192" i="14" s="1"/>
  <c r="AU232" i="13"/>
  <c r="AI233" i="13" s="1"/>
  <c r="K443" i="7"/>
  <c r="H443" i="7"/>
  <c r="BA232" i="13"/>
  <c r="BD232" i="13"/>
  <c r="BG232" i="13" s="1"/>
  <c r="BJ232" i="13"/>
  <c r="G443" i="7"/>
  <c r="J443" i="7"/>
  <c r="Q232" i="13"/>
  <c r="Z233" i="13" s="1"/>
  <c r="K232" i="13"/>
  <c r="H342" i="12"/>
  <c r="I342" i="12" s="1"/>
  <c r="AW232" i="13"/>
  <c r="AK233" i="13" s="1"/>
  <c r="J232" i="13"/>
  <c r="B192" i="14" l="1"/>
  <c r="E192" i="14"/>
  <c r="N232" i="13"/>
  <c r="O232" i="13"/>
  <c r="BP232" i="13"/>
  <c r="BO232" i="13"/>
  <c r="BN232" i="13"/>
  <c r="AT233" i="13" s="1"/>
  <c r="BM232" i="13"/>
  <c r="AS233" i="13" s="1"/>
  <c r="BL232" i="13"/>
  <c r="AR233" i="13" s="1"/>
  <c r="BQ232" i="13"/>
  <c r="L443" i="7"/>
  <c r="G343" i="12" s="1"/>
  <c r="H343" i="12" s="1"/>
  <c r="I343" i="12" s="1"/>
  <c r="S232" i="13"/>
  <c r="AB233" i="13" s="1"/>
  <c r="M232" i="13"/>
  <c r="D192" i="14" s="1"/>
  <c r="BK232" i="13"/>
  <c r="BH233" i="13" s="1"/>
  <c r="J343" i="12"/>
  <c r="P232" i="13" l="1"/>
  <c r="AU233" i="13"/>
  <c r="AI234" i="13" s="1"/>
  <c r="H233" i="13"/>
  <c r="Q233" i="13" s="1"/>
  <c r="I233" i="13"/>
  <c r="AV233" i="13"/>
  <c r="AJ234" i="13" s="1"/>
  <c r="BP233" i="13"/>
  <c r="BQ233" i="13"/>
  <c r="BO233" i="13"/>
  <c r="BN233" i="13"/>
  <c r="BM233" i="13"/>
  <c r="BL233" i="13"/>
  <c r="BC233" i="13"/>
  <c r="BI233" i="13"/>
  <c r="BB233" i="13"/>
  <c r="BE233" i="13" s="1"/>
  <c r="BJ233" i="13"/>
  <c r="F443" i="7"/>
  <c r="G444" i="7" s="1"/>
  <c r="J344" i="12"/>
  <c r="J233" i="13"/>
  <c r="AW233" i="13"/>
  <c r="AK234" i="13" s="1"/>
  <c r="AS234" i="13" l="1"/>
  <c r="AR234" i="13"/>
  <c r="K233" i="13"/>
  <c r="N233" i="13"/>
  <c r="R233" i="13"/>
  <c r="AA234" i="13" s="1"/>
  <c r="L233" i="13"/>
  <c r="C193" i="14" s="1"/>
  <c r="H234" i="13"/>
  <c r="BA233" i="13"/>
  <c r="Z234" i="13"/>
  <c r="BF233" i="13"/>
  <c r="H444" i="7"/>
  <c r="J444" i="7"/>
  <c r="K444" i="7"/>
  <c r="I444" i="7"/>
  <c r="BD233" i="13"/>
  <c r="BG233" i="13" s="1"/>
  <c r="S233" i="13"/>
  <c r="AB234" i="13" s="1"/>
  <c r="M233" i="13"/>
  <c r="D193" i="14" s="1"/>
  <c r="BK233" i="13"/>
  <c r="BH234" i="13" s="1"/>
  <c r="B193" i="14" l="1"/>
  <c r="E193" i="14"/>
  <c r="AT234" i="13"/>
  <c r="O233" i="13"/>
  <c r="P233" i="13"/>
  <c r="I234" i="13"/>
  <c r="AV234" i="13"/>
  <c r="AJ235" i="13" s="1"/>
  <c r="L444" i="7"/>
  <c r="G344" i="12" s="1"/>
  <c r="H344" i="12" s="1"/>
  <c r="I344" i="12" s="1"/>
  <c r="AU234" i="13"/>
  <c r="AI235" i="13" s="1"/>
  <c r="J234" i="13"/>
  <c r="BB234" i="13"/>
  <c r="BE234" i="13" s="1"/>
  <c r="F444" i="7"/>
  <c r="Q234" i="13"/>
  <c r="Z235" i="13" s="1"/>
  <c r="K234" i="13"/>
  <c r="B194" i="14" l="1"/>
  <c r="N234" i="13"/>
  <c r="BK234" i="13"/>
  <c r="BH235" i="13" s="1"/>
  <c r="BN234" i="13"/>
  <c r="BM234" i="13"/>
  <c r="BP234" i="13"/>
  <c r="BO234" i="13"/>
  <c r="BL234" i="13"/>
  <c r="AR235" i="13" s="1"/>
  <c r="BQ234" i="13"/>
  <c r="BC234" i="13"/>
  <c r="BF234" i="13" s="1"/>
  <c r="BI234" i="13"/>
  <c r="R234" i="13"/>
  <c r="AA235" i="13" s="1"/>
  <c r="L234" i="13"/>
  <c r="C194" i="14" s="1"/>
  <c r="BJ234" i="13"/>
  <c r="AW234" i="13"/>
  <c r="AK235" i="13" s="1"/>
  <c r="BB235" i="13"/>
  <c r="I445" i="7"/>
  <c r="K445" i="7"/>
  <c r="G445" i="7"/>
  <c r="H445" i="7"/>
  <c r="J445" i="7"/>
  <c r="J345" i="12"/>
  <c r="S234" i="13"/>
  <c r="AB235" i="13" s="1"/>
  <c r="M234" i="13"/>
  <c r="D194" i="14" s="1"/>
  <c r="E194" i="14" l="1"/>
  <c r="AS235" i="13"/>
  <c r="O234" i="13"/>
  <c r="P234" i="13"/>
  <c r="BE235" i="13"/>
  <c r="BC235" i="13"/>
  <c r="BF235" i="13" s="1"/>
  <c r="BI235" i="13"/>
  <c r="I235" i="13"/>
  <c r="AV235" i="13"/>
  <c r="AJ236" i="13" s="1"/>
  <c r="BD234" i="13"/>
  <c r="AT235" i="13" s="1"/>
  <c r="BA234" i="13"/>
  <c r="H235" i="13"/>
  <c r="Q235" i="13" s="1"/>
  <c r="Z236" i="13" s="1"/>
  <c r="AU235" i="13"/>
  <c r="AI236" i="13" s="1"/>
  <c r="L445" i="7"/>
  <c r="G345" i="12" s="1"/>
  <c r="F445" i="7"/>
  <c r="H446" i="7" s="1"/>
  <c r="R235" i="13" l="1"/>
  <c r="AA236" i="13" s="1"/>
  <c r="L235" i="13"/>
  <c r="C195" i="14" s="1"/>
  <c r="J446" i="7"/>
  <c r="K446" i="7"/>
  <c r="K235" i="13"/>
  <c r="BG234" i="13"/>
  <c r="I446" i="7"/>
  <c r="H345" i="12"/>
  <c r="I345" i="12" s="1"/>
  <c r="G446" i="7"/>
  <c r="B195" i="14" l="1"/>
  <c r="N235" i="13"/>
  <c r="O235" i="13"/>
  <c r="BL235" i="13"/>
  <c r="AR236" i="13" s="1"/>
  <c r="BP235" i="13"/>
  <c r="BO235" i="13"/>
  <c r="BM235" i="13"/>
  <c r="AS236" i="13" s="1"/>
  <c r="BQ235" i="13"/>
  <c r="BN235" i="13"/>
  <c r="J235" i="13"/>
  <c r="AW235" i="13"/>
  <c r="AK236" i="13" s="1"/>
  <c r="L446" i="7"/>
  <c r="G346" i="12" s="1"/>
  <c r="J346" i="12"/>
  <c r="AV236" i="13" l="1"/>
  <c r="AJ237" i="13" s="1"/>
  <c r="I236" i="13"/>
  <c r="H236" i="13"/>
  <c r="AU236" i="13"/>
  <c r="AI237" i="13" s="1"/>
  <c r="S235" i="13"/>
  <c r="AB236" i="13" s="1"/>
  <c r="M235" i="13"/>
  <c r="BK235" i="13"/>
  <c r="BH236" i="13" s="1"/>
  <c r="BD235" i="13"/>
  <c r="BG235" i="13" s="1"/>
  <c r="BJ235" i="13"/>
  <c r="BA235" i="13"/>
  <c r="H346" i="12"/>
  <c r="I346" i="12" s="1"/>
  <c r="D195" i="14" l="1"/>
  <c r="E195" i="14"/>
  <c r="AT236" i="13"/>
  <c r="P235" i="13"/>
  <c r="R236" i="13"/>
  <c r="L236" i="13"/>
  <c r="C196" i="14" s="1"/>
  <c r="K236" i="13"/>
  <c r="Q236" i="13"/>
  <c r="Z237" i="13" s="1"/>
  <c r="BN236" i="13"/>
  <c r="BM236" i="13"/>
  <c r="BL236" i="13"/>
  <c r="AR237" i="13" s="1"/>
  <c r="BQ236" i="13"/>
  <c r="BO236" i="13"/>
  <c r="BP236" i="13"/>
  <c r="BB236" i="13"/>
  <c r="F446" i="7"/>
  <c r="J347" i="12"/>
  <c r="B196" i="14" l="1"/>
  <c r="O236" i="13"/>
  <c r="N236" i="13"/>
  <c r="BJ236" i="13"/>
  <c r="BA236" i="13"/>
  <c r="BD236" i="13"/>
  <c r="BG236" i="13" s="1"/>
  <c r="BC236" i="13"/>
  <c r="AS237" i="13" s="1"/>
  <c r="BI236" i="13"/>
  <c r="AA237" i="13"/>
  <c r="BE236" i="13"/>
  <c r="H447" i="7"/>
  <c r="K447" i="7"/>
  <c r="J447" i="7"/>
  <c r="G447" i="7"/>
  <c r="I447" i="7"/>
  <c r="AW236" i="13"/>
  <c r="AK237" i="13" s="1"/>
  <c r="J236" i="13"/>
  <c r="AT237" i="13" l="1"/>
  <c r="BF236" i="13"/>
  <c r="L447" i="7"/>
  <c r="G347" i="12" s="1"/>
  <c r="H347" i="12" s="1"/>
  <c r="I347" i="12" s="1"/>
  <c r="AW237" i="13"/>
  <c r="AK238" i="13" s="1"/>
  <c r="J237" i="13"/>
  <c r="H237" i="13"/>
  <c r="AU237" i="13"/>
  <c r="AI238" i="13" s="1"/>
  <c r="BK236" i="13"/>
  <c r="BH237" i="13" s="1"/>
  <c r="M236" i="13"/>
  <c r="S236" i="13"/>
  <c r="AB237" i="13" s="1"/>
  <c r="D196" i="14" l="1"/>
  <c r="E196" i="14"/>
  <c r="P236" i="13"/>
  <c r="BP237" i="13"/>
  <c r="BO237" i="13"/>
  <c r="BN237" i="13"/>
  <c r="BL237" i="13"/>
  <c r="BQ237" i="13"/>
  <c r="BM237" i="13"/>
  <c r="BB237" i="13"/>
  <c r="BE237" i="13" s="1"/>
  <c r="I237" i="13"/>
  <c r="BK237" i="13" s="1"/>
  <c r="BH238" i="13" s="1"/>
  <c r="AV237" i="13"/>
  <c r="AJ238" i="13" s="1"/>
  <c r="Q237" i="13"/>
  <c r="Z238" i="13" s="1"/>
  <c r="K237" i="13"/>
  <c r="J348" i="12"/>
  <c r="S237" i="13"/>
  <c r="AB238" i="13" s="1"/>
  <c r="M237" i="13"/>
  <c r="D197" i="14" s="1"/>
  <c r="F447" i="7"/>
  <c r="B197" i="14" l="1"/>
  <c r="AR238" i="13"/>
  <c r="H238" i="13" s="1"/>
  <c r="N237" i="13"/>
  <c r="P237" i="13"/>
  <c r="R237" i="13"/>
  <c r="AA238" i="13" s="1"/>
  <c r="F448" i="7" s="1"/>
  <c r="L237" i="13"/>
  <c r="C197" i="14" s="1"/>
  <c r="BC237" i="13"/>
  <c r="BF237" i="13" s="1"/>
  <c r="BI237" i="13"/>
  <c r="BA237" i="13"/>
  <c r="BD237" i="13"/>
  <c r="AT238" i="13" s="1"/>
  <c r="BJ237" i="13"/>
  <c r="J448" i="7"/>
  <c r="K448" i="7"/>
  <c r="G448" i="7"/>
  <c r="I448" i="7"/>
  <c r="H448" i="7"/>
  <c r="E197" i="14" l="1"/>
  <c r="AU238" i="13"/>
  <c r="AI239" i="13" s="1"/>
  <c r="AS238" i="13"/>
  <c r="O237" i="13"/>
  <c r="I449" i="7"/>
  <c r="J449" i="7"/>
  <c r="BG237" i="13"/>
  <c r="K449" i="7"/>
  <c r="Q238" i="13"/>
  <c r="Z239" i="13" s="1"/>
  <c r="K238" i="13"/>
  <c r="G449" i="7"/>
  <c r="L448" i="7"/>
  <c r="G348" i="12" s="1"/>
  <c r="H449" i="7"/>
  <c r="BB238" i="13"/>
  <c r="BE238" i="13" s="1"/>
  <c r="B198" i="14" l="1"/>
  <c r="N238" i="13"/>
  <c r="I238" i="13"/>
  <c r="AV238" i="13"/>
  <c r="AJ239" i="13" s="1"/>
  <c r="J238" i="13"/>
  <c r="AW238" i="13"/>
  <c r="AK239" i="13" s="1"/>
  <c r="H348" i="12"/>
  <c r="I348" i="12" s="1"/>
  <c r="L449" i="7"/>
  <c r="G349" i="12" s="1"/>
  <c r="BQ238" i="13" l="1"/>
  <c r="BP238" i="13"/>
  <c r="BN238" i="13"/>
  <c r="BM238" i="13"/>
  <c r="BO238" i="13"/>
  <c r="BL238" i="13"/>
  <c r="AR239" i="13" s="1"/>
  <c r="BD238" i="13"/>
  <c r="BG238" i="13" s="1"/>
  <c r="BJ238" i="13"/>
  <c r="M238" i="13"/>
  <c r="D198" i="14" s="1"/>
  <c r="S238" i="13"/>
  <c r="AB239" i="13" s="1"/>
  <c r="BC238" i="13"/>
  <c r="BF238" i="13" s="1"/>
  <c r="BI238" i="13"/>
  <c r="BA238" i="13"/>
  <c r="L238" i="13"/>
  <c r="R238" i="13"/>
  <c r="AA239" i="13" s="1"/>
  <c r="BK238" i="13"/>
  <c r="BH239" i="13" s="1"/>
  <c r="H349" i="12"/>
  <c r="I349" i="12" s="1"/>
  <c r="J349" i="12"/>
  <c r="C198" i="14" l="1"/>
  <c r="E198" i="14"/>
  <c r="AS239" i="13"/>
  <c r="AT239" i="13"/>
  <c r="AU239" i="13"/>
  <c r="AI240" i="13" s="1"/>
  <c r="O238" i="13"/>
  <c r="P238" i="13"/>
  <c r="H239" i="13"/>
  <c r="K239" i="13" s="1"/>
  <c r="BL239" i="13"/>
  <c r="BP239" i="13"/>
  <c r="BO239" i="13"/>
  <c r="BM239" i="13"/>
  <c r="BN239" i="13"/>
  <c r="BQ239" i="13"/>
  <c r="F449" i="7"/>
  <c r="K450" i="7" s="1"/>
  <c r="BD239" i="13"/>
  <c r="BJ239" i="13"/>
  <c r="J239" i="13"/>
  <c r="AW239" i="13"/>
  <c r="AK240" i="13" s="1"/>
  <c r="J350" i="12"/>
  <c r="B199" i="14" l="1"/>
  <c r="AT240" i="13"/>
  <c r="AW240" i="13" s="1"/>
  <c r="AK241" i="13" s="1"/>
  <c r="AR240" i="13"/>
  <c r="BG239" i="13"/>
  <c r="N239" i="13"/>
  <c r="Q239" i="13"/>
  <c r="Z240" i="13" s="1"/>
  <c r="H450" i="7"/>
  <c r="I450" i="7"/>
  <c r="G450" i="7"/>
  <c r="J450" i="7"/>
  <c r="BC239" i="13"/>
  <c r="BF239" i="13" s="1"/>
  <c r="BI239" i="13"/>
  <c r="BA239" i="13"/>
  <c r="BB239" i="13"/>
  <c r="S239" i="13"/>
  <c r="AB240" i="13" s="1"/>
  <c r="M239" i="13"/>
  <c r="D199" i="14" s="1"/>
  <c r="AV239" i="13"/>
  <c r="AJ240" i="13" s="1"/>
  <c r="I239" i="13"/>
  <c r="AS240" i="13" l="1"/>
  <c r="J240" i="13"/>
  <c r="P239" i="13"/>
  <c r="L450" i="7"/>
  <c r="G350" i="12" s="1"/>
  <c r="H350" i="12" s="1"/>
  <c r="I350" i="12" s="1"/>
  <c r="BO240" i="13" s="1"/>
  <c r="BE239" i="13"/>
  <c r="R239" i="13"/>
  <c r="AA240" i="13" s="1"/>
  <c r="F450" i="7" s="1"/>
  <c r="L239" i="13"/>
  <c r="BK239" i="13"/>
  <c r="BH240" i="13" s="1"/>
  <c r="I240" i="13"/>
  <c r="AV240" i="13"/>
  <c r="AJ241" i="13" s="1"/>
  <c r="S240" i="13"/>
  <c r="M240" i="13"/>
  <c r="D200" i="14" s="1"/>
  <c r="C199" i="14" l="1"/>
  <c r="E199" i="14"/>
  <c r="BQ240" i="13"/>
  <c r="BN240" i="13"/>
  <c r="BL240" i="13"/>
  <c r="O239" i="13"/>
  <c r="BM240" i="13"/>
  <c r="P240" i="13"/>
  <c r="J351" i="12"/>
  <c r="BP240" i="13"/>
  <c r="H451" i="7"/>
  <c r="G451" i="7"/>
  <c r="K451" i="7"/>
  <c r="J451" i="7"/>
  <c r="I451" i="7"/>
  <c r="L240" i="13"/>
  <c r="C200" i="14" s="1"/>
  <c r="R240" i="13"/>
  <c r="AA241" i="13" s="1"/>
  <c r="AU240" i="13"/>
  <c r="AI241" i="13" s="1"/>
  <c r="H240" i="13"/>
  <c r="O240" i="13" l="1"/>
  <c r="L451" i="7"/>
  <c r="G351" i="12" s="1"/>
  <c r="H351" i="12" s="1"/>
  <c r="I351" i="12" s="1"/>
  <c r="BC240" i="13"/>
  <c r="AS241" i="13" s="1"/>
  <c r="BI240" i="13"/>
  <c r="BD240" i="13"/>
  <c r="AT241" i="13" s="1"/>
  <c r="BJ240" i="13"/>
  <c r="BA240" i="13"/>
  <c r="BB240" i="13"/>
  <c r="BE240" i="13" s="1"/>
  <c r="AB241" i="13"/>
  <c r="Q240" i="13"/>
  <c r="Z241" i="13" s="1"/>
  <c r="K240" i="13"/>
  <c r="BK240" i="13"/>
  <c r="BH241" i="13" s="1"/>
  <c r="B200" i="14" l="1"/>
  <c r="E200" i="14"/>
  <c r="AR241" i="13"/>
  <c r="N240" i="13"/>
  <c r="F451" i="7"/>
  <c r="H452" i="7" s="1"/>
  <c r="BP241" i="13"/>
  <c r="BO241" i="13"/>
  <c r="BN241" i="13"/>
  <c r="BM241" i="13"/>
  <c r="BL241" i="13"/>
  <c r="BQ241" i="13"/>
  <c r="BG240" i="13"/>
  <c r="BF240" i="13"/>
  <c r="J352" i="12"/>
  <c r="J452" i="7" l="1"/>
  <c r="G452" i="7"/>
  <c r="I452" i="7"/>
  <c r="K452" i="7"/>
  <c r="L452" i="7" s="1"/>
  <c r="G352" i="12" s="1"/>
  <c r="H352" i="12" s="1"/>
  <c r="I352" i="12" s="1"/>
  <c r="BB241" i="13"/>
  <c r="BE241" i="13" s="1"/>
  <c r="BD241" i="13"/>
  <c r="BG241" i="13" s="1"/>
  <c r="BJ241" i="13"/>
  <c r="I241" i="13"/>
  <c r="AV241" i="13"/>
  <c r="AJ242" i="13" s="1"/>
  <c r="AW241" i="13"/>
  <c r="AK242" i="13" s="1"/>
  <c r="AT242" i="13" s="1"/>
  <c r="J241" i="13"/>
  <c r="H241" i="13"/>
  <c r="AU241" i="13"/>
  <c r="AI242" i="13" s="1"/>
  <c r="AR242" i="13" l="1"/>
  <c r="J353" i="12"/>
  <c r="BQ242" i="13"/>
  <c r="BP242" i="13"/>
  <c r="BO242" i="13"/>
  <c r="BN242" i="13"/>
  <c r="BM242" i="13"/>
  <c r="BL242" i="13"/>
  <c r="L241" i="13"/>
  <c r="C201" i="14" s="1"/>
  <c r="R241" i="13"/>
  <c r="AA242" i="13" s="1"/>
  <c r="BC241" i="13"/>
  <c r="BF241" i="13" s="1"/>
  <c r="BI241" i="13"/>
  <c r="AU242" i="13"/>
  <c r="AI243" i="13" s="1"/>
  <c r="H242" i="13"/>
  <c r="Q241" i="13"/>
  <c r="Z242" i="13" s="1"/>
  <c r="K241" i="13"/>
  <c r="BK241" i="13"/>
  <c r="BH242" i="13" s="1"/>
  <c r="M241" i="13"/>
  <c r="D201" i="14" s="1"/>
  <c r="S241" i="13"/>
  <c r="AB242" i="13" s="1"/>
  <c r="BA241" i="13"/>
  <c r="B201" i="14" l="1"/>
  <c r="E201" i="14"/>
  <c r="AS242" i="13"/>
  <c r="N241" i="13"/>
  <c r="O241" i="13"/>
  <c r="P241" i="13"/>
  <c r="BC242" i="13"/>
  <c r="BI242" i="13"/>
  <c r="K242" i="13"/>
  <c r="Q242" i="13"/>
  <c r="Z243" i="13" s="1"/>
  <c r="I242" i="13"/>
  <c r="AV242" i="13"/>
  <c r="AJ243" i="13" s="1"/>
  <c r="AS243" i="13" s="1"/>
  <c r="J242" i="13"/>
  <c r="AW242" i="13"/>
  <c r="AK243" i="13" s="1"/>
  <c r="F452" i="7"/>
  <c r="B202" i="14" l="1"/>
  <c r="BF242" i="13"/>
  <c r="N242" i="13"/>
  <c r="L242" i="13"/>
  <c r="C202" i="14" s="1"/>
  <c r="R242" i="13"/>
  <c r="AA243" i="13" s="1"/>
  <c r="BK242" i="13"/>
  <c r="BH243" i="13" s="1"/>
  <c r="S242" i="13"/>
  <c r="AB243" i="13" s="1"/>
  <c r="M242" i="13"/>
  <c r="D202" i="14" s="1"/>
  <c r="H453" i="7"/>
  <c r="I453" i="7"/>
  <c r="J453" i="7"/>
  <c r="G453" i="7"/>
  <c r="K453" i="7"/>
  <c r="BD242" i="13"/>
  <c r="BG242" i="13" s="1"/>
  <c r="BJ242" i="13"/>
  <c r="BB242" i="13"/>
  <c r="AR243" i="13" s="1"/>
  <c r="BA242" i="13"/>
  <c r="I243" i="13"/>
  <c r="AV243" i="13"/>
  <c r="AJ244" i="13" s="1"/>
  <c r="E202" i="14" l="1"/>
  <c r="AT243" i="13"/>
  <c r="F453" i="7"/>
  <c r="K454" i="7" s="1"/>
  <c r="P242" i="13"/>
  <c r="O242" i="13"/>
  <c r="L453" i="7"/>
  <c r="G353" i="12" s="1"/>
  <c r="H353" i="12" s="1"/>
  <c r="I353" i="12" s="1"/>
  <c r="BE242" i="13"/>
  <c r="L243" i="13"/>
  <c r="C203" i="14" s="1"/>
  <c r="R243" i="13"/>
  <c r="AA244" i="13" s="1"/>
  <c r="J454" i="7"/>
  <c r="I454" i="7"/>
  <c r="H454" i="7" l="1"/>
  <c r="G454" i="7"/>
  <c r="O243" i="13"/>
  <c r="J354" i="12"/>
  <c r="BL243" i="13"/>
  <c r="BQ243" i="13"/>
  <c r="BP243" i="13"/>
  <c r="BO243" i="13"/>
  <c r="BM243" i="13"/>
  <c r="BN243" i="13"/>
  <c r="L454" i="7"/>
  <c r="G354" i="12" s="1"/>
  <c r="H354" i="12" s="1"/>
  <c r="I354" i="12" s="1"/>
  <c r="BB243" i="13"/>
  <c r="BE243" i="13" s="1"/>
  <c r="BC243" i="13"/>
  <c r="BI243" i="13"/>
  <c r="AU243" i="13"/>
  <c r="AI244" i="13" s="1"/>
  <c r="H243" i="13"/>
  <c r="J243" i="13"/>
  <c r="AW243" i="13"/>
  <c r="AK244" i="13" s="1"/>
  <c r="BA243" i="13"/>
  <c r="AS244" i="13" l="1"/>
  <c r="AR244" i="13"/>
  <c r="J355" i="12"/>
  <c r="BN244" i="13"/>
  <c r="BM244" i="13"/>
  <c r="BL244" i="13"/>
  <c r="BQ244" i="13"/>
  <c r="BO244" i="13"/>
  <c r="BP244" i="13"/>
  <c r="BF243" i="13"/>
  <c r="S243" i="13"/>
  <c r="AB244" i="13" s="1"/>
  <c r="M243" i="13"/>
  <c r="D203" i="14" s="1"/>
  <c r="Q243" i="13"/>
  <c r="Z244" i="13" s="1"/>
  <c r="BK243" i="13"/>
  <c r="BH244" i="13" s="1"/>
  <c r="K243" i="13"/>
  <c r="BD243" i="13"/>
  <c r="BG243" i="13" s="1"/>
  <c r="BJ243" i="13"/>
  <c r="H244" i="13"/>
  <c r="AU244" i="13"/>
  <c r="AI245" i="13" s="1"/>
  <c r="B203" i="14" l="1"/>
  <c r="E203" i="14"/>
  <c r="AT244" i="13"/>
  <c r="J244" i="13" s="1"/>
  <c r="F454" i="7"/>
  <c r="N243" i="13"/>
  <c r="P243" i="13"/>
  <c r="K455" i="7"/>
  <c r="G455" i="7"/>
  <c r="I455" i="7"/>
  <c r="J455" i="7"/>
  <c r="H455" i="7"/>
  <c r="AW244" i="13"/>
  <c r="AK245" i="13" s="1"/>
  <c r="AV244" i="13"/>
  <c r="AJ245" i="13" s="1"/>
  <c r="I244" i="13"/>
  <c r="K244" i="13"/>
  <c r="Q244" i="13"/>
  <c r="B204" i="14" l="1"/>
  <c r="N244" i="13"/>
  <c r="BK244" i="13"/>
  <c r="BH245" i="13" s="1"/>
  <c r="BB244" i="13"/>
  <c r="AR245" i="13" s="1"/>
  <c r="BA244" i="13"/>
  <c r="R244" i="13"/>
  <c r="AA245" i="13" s="1"/>
  <c r="L244" i="13"/>
  <c r="C204" i="14" s="1"/>
  <c r="Z245" i="13"/>
  <c r="S244" i="13"/>
  <c r="AB245" i="13" s="1"/>
  <c r="M244" i="13"/>
  <c r="D204" i="14" s="1"/>
  <c r="L455" i="7"/>
  <c r="G355" i="12" s="1"/>
  <c r="H355" i="12" s="1"/>
  <c r="I355" i="12" s="1"/>
  <c r="BD244" i="13"/>
  <c r="BG244" i="13" s="1"/>
  <c r="BJ244" i="13"/>
  <c r="BC244" i="13"/>
  <c r="BF244" i="13" s="1"/>
  <c r="BI244" i="13"/>
  <c r="E204" i="14" l="1"/>
  <c r="AS245" i="13"/>
  <c r="AT245" i="13"/>
  <c r="AW245" i="13" s="1"/>
  <c r="AK246" i="13" s="1"/>
  <c r="P244" i="13"/>
  <c r="O244" i="13"/>
  <c r="J356" i="12"/>
  <c r="BP245" i="13"/>
  <c r="BO245" i="13"/>
  <c r="BN245" i="13"/>
  <c r="BM245" i="13"/>
  <c r="BL245" i="13"/>
  <c r="BQ245" i="13"/>
  <c r="BD245" i="13"/>
  <c r="F455" i="7"/>
  <c r="BE244" i="13"/>
  <c r="J245" i="13" l="1"/>
  <c r="BJ245" i="13"/>
  <c r="BG245" i="13"/>
  <c r="AT246" i="13"/>
  <c r="S245" i="13"/>
  <c r="AB246" i="13" s="1"/>
  <c r="M245" i="13"/>
  <c r="D205" i="14" s="1"/>
  <c r="J246" i="13"/>
  <c r="AW246" i="13"/>
  <c r="AK247" i="13" s="1"/>
  <c r="BB245" i="13"/>
  <c r="BE245" i="13" s="1"/>
  <c r="BA245" i="13"/>
  <c r="AV245" i="13"/>
  <c r="AJ246" i="13" s="1"/>
  <c r="I245" i="13"/>
  <c r="AU245" i="13"/>
  <c r="AI246" i="13" s="1"/>
  <c r="H245" i="13"/>
  <c r="K456" i="7"/>
  <c r="I456" i="7"/>
  <c r="H456" i="7"/>
  <c r="G456" i="7"/>
  <c r="J456" i="7"/>
  <c r="AR246" i="13" l="1"/>
  <c r="H246" i="13"/>
  <c r="P245" i="13"/>
  <c r="BK245" i="13"/>
  <c r="BH246" i="13" s="1"/>
  <c r="K245" i="13"/>
  <c r="Q245" i="13"/>
  <c r="Z246" i="13" s="1"/>
  <c r="S246" i="13"/>
  <c r="M246" i="13"/>
  <c r="D206" i="14" s="1"/>
  <c r="BC245" i="13"/>
  <c r="BF245" i="13" s="1"/>
  <c r="BI245" i="13"/>
  <c r="L456" i="7"/>
  <c r="G356" i="12" s="1"/>
  <c r="H356" i="12" s="1"/>
  <c r="I356" i="12" s="1"/>
  <c r="L245" i="13"/>
  <c r="C205" i="14" s="1"/>
  <c r="R245" i="13"/>
  <c r="AA246" i="13" s="1"/>
  <c r="B205" i="14" l="1"/>
  <c r="E205" i="14"/>
  <c r="AS246" i="13"/>
  <c r="AU246" i="13"/>
  <c r="AI247" i="13" s="1"/>
  <c r="O245" i="13"/>
  <c r="N245" i="13"/>
  <c r="P246" i="13"/>
  <c r="J357" i="12"/>
  <c r="BQ246" i="13"/>
  <c r="BP246" i="13"/>
  <c r="BO246" i="13"/>
  <c r="BN246" i="13"/>
  <c r="BM246" i="13"/>
  <c r="BL246" i="13"/>
  <c r="K246" i="13"/>
  <c r="Q246" i="13"/>
  <c r="F456" i="7"/>
  <c r="B206" i="14" l="1"/>
  <c r="N246" i="13"/>
  <c r="BB246" i="13"/>
  <c r="AR247" i="13" s="1"/>
  <c r="Z247" i="13"/>
  <c r="H457" i="7"/>
  <c r="G457" i="7"/>
  <c r="J457" i="7"/>
  <c r="I457" i="7"/>
  <c r="K457" i="7"/>
  <c r="AV246" i="13"/>
  <c r="AJ247" i="13" s="1"/>
  <c r="I246" i="13"/>
  <c r="BD246" i="13"/>
  <c r="AT247" i="13" s="1"/>
  <c r="BJ246" i="13"/>
  <c r="AB247" i="13"/>
  <c r="BA246" i="13"/>
  <c r="L457" i="7" l="1"/>
  <c r="G357" i="12" s="1"/>
  <c r="H357" i="12" s="1"/>
  <c r="I357" i="12" s="1"/>
  <c r="R246" i="13"/>
  <c r="AA247" i="13" s="1"/>
  <c r="F457" i="7" s="1"/>
  <c r="K458" i="7" s="1"/>
  <c r="L246" i="13"/>
  <c r="BK246" i="13"/>
  <c r="BH247" i="13" s="1"/>
  <c r="BC246" i="13"/>
  <c r="BF246" i="13" s="1"/>
  <c r="BI246" i="13"/>
  <c r="BG246" i="13"/>
  <c r="BE246" i="13"/>
  <c r="C206" i="14" l="1"/>
  <c r="E206" i="14"/>
  <c r="AS247" i="13"/>
  <c r="I247" i="13" s="1"/>
  <c r="I458" i="7"/>
  <c r="O246" i="13"/>
  <c r="J358" i="12"/>
  <c r="BL247" i="13"/>
  <c r="BQ247" i="13"/>
  <c r="BP247" i="13"/>
  <c r="BO247" i="13"/>
  <c r="BM247" i="13"/>
  <c r="BN247" i="13"/>
  <c r="J247" i="13"/>
  <c r="AW247" i="13"/>
  <c r="AK248" i="13" s="1"/>
  <c r="AU247" i="13"/>
  <c r="AI248" i="13" s="1"/>
  <c r="H247" i="13"/>
  <c r="J458" i="7"/>
  <c r="H458" i="7"/>
  <c r="G458" i="7"/>
  <c r="AV247" i="13" l="1"/>
  <c r="AJ248" i="13" s="1"/>
  <c r="L458" i="7"/>
  <c r="G358" i="12" s="1"/>
  <c r="H358" i="12" s="1"/>
  <c r="I358" i="12" s="1"/>
  <c r="M247" i="13"/>
  <c r="D207" i="14" s="1"/>
  <c r="S247" i="13"/>
  <c r="AB248" i="13" s="1"/>
  <c r="BD247" i="13"/>
  <c r="BG247" i="13" s="1"/>
  <c r="BJ247" i="13"/>
  <c r="BB247" i="13"/>
  <c r="BE247" i="13" s="1"/>
  <c r="BA247" i="13"/>
  <c r="BC247" i="13"/>
  <c r="BF247" i="13" s="1"/>
  <c r="BI247" i="13"/>
  <c r="Q247" i="13"/>
  <c r="Z248" i="13" s="1"/>
  <c r="BK247" i="13"/>
  <c r="BH248" i="13" s="1"/>
  <c r="K247" i="13"/>
  <c r="R247" i="13"/>
  <c r="AA248" i="13" s="1"/>
  <c r="L247" i="13"/>
  <c r="C207" i="14" s="1"/>
  <c r="B207" i="14" l="1"/>
  <c r="E207" i="14"/>
  <c r="AS248" i="13"/>
  <c r="AT248" i="13"/>
  <c r="AR248" i="13"/>
  <c r="O247" i="13"/>
  <c r="P247" i="13"/>
  <c r="N247" i="13"/>
  <c r="J359" i="12"/>
  <c r="BN248" i="13"/>
  <c r="BM248" i="13"/>
  <c r="BL248" i="13"/>
  <c r="BQ248" i="13"/>
  <c r="BP248" i="13"/>
  <c r="BO248" i="13"/>
  <c r="F458" i="7"/>
  <c r="J248" i="13" l="1"/>
  <c r="AW248" i="13"/>
  <c r="AK249" i="13" s="1"/>
  <c r="H248" i="13"/>
  <c r="AU248" i="13"/>
  <c r="AI249" i="13" s="1"/>
  <c r="I248" i="13"/>
  <c r="AV248" i="13"/>
  <c r="AJ249" i="13" s="1"/>
  <c r="G459" i="7"/>
  <c r="K459" i="7"/>
  <c r="I459" i="7"/>
  <c r="J459" i="7"/>
  <c r="H459" i="7"/>
  <c r="R248" i="13" l="1"/>
  <c r="AA249" i="13" s="1"/>
  <c r="L248" i="13"/>
  <c r="C208" i="14" s="1"/>
  <c r="BK248" i="13"/>
  <c r="BH249" i="13" s="1"/>
  <c r="K248" i="13"/>
  <c r="Q248" i="13"/>
  <c r="Z249" i="13" s="1"/>
  <c r="BB248" i="13"/>
  <c r="BE248" i="13" s="1"/>
  <c r="BA248" i="13"/>
  <c r="BD248" i="13"/>
  <c r="BG248" i="13" s="1"/>
  <c r="BJ248" i="13"/>
  <c r="BC248" i="13"/>
  <c r="BF248" i="13" s="1"/>
  <c r="BI248" i="13"/>
  <c r="L459" i="7"/>
  <c r="G359" i="12" s="1"/>
  <c r="H359" i="12" s="1"/>
  <c r="I359" i="12" s="1"/>
  <c r="M248" i="13"/>
  <c r="D208" i="14" s="1"/>
  <c r="S248" i="13"/>
  <c r="AB249" i="13" s="1"/>
  <c r="B208" i="14" l="1"/>
  <c r="E208" i="14"/>
  <c r="AT249" i="13"/>
  <c r="AR249" i="13"/>
  <c r="H249" i="13" s="1"/>
  <c r="AS249" i="13"/>
  <c r="P248" i="13"/>
  <c r="N248" i="13"/>
  <c r="O248" i="13"/>
  <c r="J360" i="12"/>
  <c r="BP249" i="13"/>
  <c r="BO249" i="13"/>
  <c r="BN249" i="13"/>
  <c r="BM249" i="13"/>
  <c r="BL249" i="13"/>
  <c r="BQ249" i="13"/>
  <c r="F459" i="7"/>
  <c r="AU249" i="13" l="1"/>
  <c r="AI250" i="13" s="1"/>
  <c r="BB249" i="13"/>
  <c r="BE249" i="13" s="1"/>
  <c r="H460" i="7"/>
  <c r="G460" i="7"/>
  <c r="J460" i="7"/>
  <c r="K460" i="7"/>
  <c r="I460" i="7"/>
  <c r="AW249" i="13"/>
  <c r="AK250" i="13" s="1"/>
  <c r="J249" i="13"/>
  <c r="Q249" i="13"/>
  <c r="Z250" i="13" s="1"/>
  <c r="K249" i="13"/>
  <c r="I249" i="13"/>
  <c r="AV249" i="13"/>
  <c r="AJ250" i="13" s="1"/>
  <c r="B209" i="14" l="1"/>
  <c r="AR250" i="13"/>
  <c r="H250" i="13"/>
  <c r="N249" i="13"/>
  <c r="L460" i="7"/>
  <c r="G360" i="12" s="1"/>
  <c r="H360" i="12" s="1"/>
  <c r="I360" i="12" s="1"/>
  <c r="BD249" i="13"/>
  <c r="BG249" i="13" s="1"/>
  <c r="BJ249" i="13"/>
  <c r="L249" i="13"/>
  <c r="C209" i="14" s="1"/>
  <c r="R249" i="13"/>
  <c r="AA250" i="13" s="1"/>
  <c r="BK249" i="13"/>
  <c r="BH250" i="13" s="1"/>
  <c r="BC249" i="13"/>
  <c r="BF249" i="13" s="1"/>
  <c r="BI249" i="13"/>
  <c r="M249" i="13"/>
  <c r="D209" i="14" s="1"/>
  <c r="S249" i="13"/>
  <c r="AB250" i="13" s="1"/>
  <c r="BA249" i="13"/>
  <c r="E209" i="14" l="1"/>
  <c r="AS250" i="13"/>
  <c r="AT250" i="13"/>
  <c r="AU250" i="13"/>
  <c r="AI251" i="13" s="1"/>
  <c r="F460" i="7"/>
  <c r="I461" i="7" s="1"/>
  <c r="AW250" i="13"/>
  <c r="AK251" i="13" s="1"/>
  <c r="O249" i="13"/>
  <c r="P249" i="13"/>
  <c r="J361" i="12"/>
  <c r="BQ250" i="13"/>
  <c r="BP250" i="13"/>
  <c r="BO250" i="13"/>
  <c r="BN250" i="13"/>
  <c r="BM250" i="13"/>
  <c r="BL250" i="13"/>
  <c r="BD250" i="13"/>
  <c r="J250" i="13"/>
  <c r="Q250" i="13"/>
  <c r="K250" i="13"/>
  <c r="B210" i="14" l="1"/>
  <c r="AT251" i="13"/>
  <c r="H461" i="7"/>
  <c r="AW251" i="13"/>
  <c r="AK252" i="13" s="1"/>
  <c r="G461" i="7"/>
  <c r="J461" i="7"/>
  <c r="K461" i="7"/>
  <c r="BJ250" i="13"/>
  <c r="BG250" i="13"/>
  <c r="N250" i="13"/>
  <c r="BC250" i="13"/>
  <c r="BF250" i="13" s="1"/>
  <c r="BI250" i="13"/>
  <c r="BA250" i="13"/>
  <c r="BB250" i="13"/>
  <c r="AR251" i="13" s="1"/>
  <c r="S250" i="13"/>
  <c r="AB251" i="13" s="1"/>
  <c r="M250" i="13"/>
  <c r="D210" i="14" s="1"/>
  <c r="I250" i="13"/>
  <c r="AV250" i="13"/>
  <c r="AJ251" i="13" s="1"/>
  <c r="Z251" i="13"/>
  <c r="AS251" i="13" l="1"/>
  <c r="AV251" i="13" s="1"/>
  <c r="AJ252" i="13" s="1"/>
  <c r="L461" i="7"/>
  <c r="G361" i="12" s="1"/>
  <c r="H361" i="12" s="1"/>
  <c r="I361" i="12" s="1"/>
  <c r="BN251" i="13" s="1"/>
  <c r="J251" i="13"/>
  <c r="M251" i="13" s="1"/>
  <c r="D211" i="14" s="1"/>
  <c r="P250" i="13"/>
  <c r="BE250" i="13"/>
  <c r="S251" i="13"/>
  <c r="L250" i="13"/>
  <c r="R250" i="13"/>
  <c r="AA251" i="13" s="1"/>
  <c r="F461" i="7" s="1"/>
  <c r="BK250" i="13"/>
  <c r="BH251" i="13" s="1"/>
  <c r="I251" i="13"/>
  <c r="C210" i="14" l="1"/>
  <c r="E210" i="14"/>
  <c r="BL251" i="13"/>
  <c r="BQ251" i="13"/>
  <c r="J362" i="12"/>
  <c r="BO251" i="13"/>
  <c r="BP251" i="13"/>
  <c r="BM251" i="13"/>
  <c r="O250" i="13"/>
  <c r="P251" i="13"/>
  <c r="G462" i="7"/>
  <c r="I462" i="7"/>
  <c r="H462" i="7"/>
  <c r="J462" i="7"/>
  <c r="K462" i="7"/>
  <c r="AB252" i="13"/>
  <c r="H251" i="13"/>
  <c r="AU251" i="13"/>
  <c r="AI252" i="13" s="1"/>
  <c r="R251" i="13"/>
  <c r="AA252" i="13" s="1"/>
  <c r="L251" i="13"/>
  <c r="C211" i="14" s="1"/>
  <c r="O251" i="13" l="1"/>
  <c r="BK251" i="13"/>
  <c r="BH252" i="13" s="1"/>
  <c r="Q251" i="13"/>
  <c r="Z252" i="13" s="1"/>
  <c r="F462" i="7" s="1"/>
  <c r="K463" i="7" s="1"/>
  <c r="K251" i="13"/>
  <c r="BC251" i="13"/>
  <c r="AS252" i="13" s="1"/>
  <c r="BI251" i="13"/>
  <c r="BB251" i="13"/>
  <c r="BE251" i="13" s="1"/>
  <c r="BA251" i="13"/>
  <c r="BD251" i="13"/>
  <c r="AT252" i="13" s="1"/>
  <c r="BJ251" i="13"/>
  <c r="L462" i="7"/>
  <c r="G362" i="12" s="1"/>
  <c r="H362" i="12" s="1"/>
  <c r="I362" i="12" s="1"/>
  <c r="B211" i="14" l="1"/>
  <c r="E211" i="14"/>
  <c r="AR252" i="13"/>
  <c r="N251" i="13"/>
  <c r="J363" i="12"/>
  <c r="BN252" i="13"/>
  <c r="BM252" i="13"/>
  <c r="BL252" i="13"/>
  <c r="BQ252" i="13"/>
  <c r="BP252" i="13"/>
  <c r="BO252" i="13"/>
  <c r="I463" i="7"/>
  <c r="BB252" i="13"/>
  <c r="BF251" i="13"/>
  <c r="J463" i="7"/>
  <c r="H252" i="13"/>
  <c r="AU252" i="13"/>
  <c r="AI253" i="13" s="1"/>
  <c r="G463" i="7"/>
  <c r="BG251" i="13"/>
  <c r="H463" i="7"/>
  <c r="BE252" i="13" l="1"/>
  <c r="AR253" i="13"/>
  <c r="I252" i="13"/>
  <c r="AV252" i="13"/>
  <c r="AJ253" i="13" s="1"/>
  <c r="H253" i="13"/>
  <c r="AU253" i="13"/>
  <c r="AI254" i="13" s="1"/>
  <c r="J252" i="13"/>
  <c r="AW252" i="13"/>
  <c r="AK253" i="13" s="1"/>
  <c r="K252" i="13"/>
  <c r="Q252" i="13"/>
  <c r="Z253" i="13" s="1"/>
  <c r="L463" i="7"/>
  <c r="G363" i="12" s="1"/>
  <c r="H363" i="12" s="1"/>
  <c r="I363" i="12" s="1"/>
  <c r="B212" i="14" l="1"/>
  <c r="N252" i="13"/>
  <c r="J364" i="12"/>
  <c r="BP253" i="13"/>
  <c r="BO253" i="13"/>
  <c r="BN253" i="13"/>
  <c r="BM253" i="13"/>
  <c r="BL253" i="13"/>
  <c r="BQ253" i="13"/>
  <c r="S252" i="13"/>
  <c r="AB253" i="13" s="1"/>
  <c r="M252" i="13"/>
  <c r="D212" i="14" s="1"/>
  <c r="BC252" i="13"/>
  <c r="BF252" i="13" s="1"/>
  <c r="BI252" i="13"/>
  <c r="BA252" i="13"/>
  <c r="K253" i="13"/>
  <c r="Q253" i="13"/>
  <c r="BD252" i="13"/>
  <c r="BG252" i="13" s="1"/>
  <c r="BJ252" i="13"/>
  <c r="BK252" i="13"/>
  <c r="BH253" i="13" s="1"/>
  <c r="L252" i="13"/>
  <c r="C212" i="14" s="1"/>
  <c r="R252" i="13"/>
  <c r="AA253" i="13" s="1"/>
  <c r="B213" i="14" l="1"/>
  <c r="E212" i="14"/>
  <c r="AS253" i="13"/>
  <c r="AT253" i="13"/>
  <c r="F463" i="7"/>
  <c r="J464" i="7" s="1"/>
  <c r="N253" i="13"/>
  <c r="O252" i="13"/>
  <c r="P252" i="13"/>
  <c r="BB253" i="13"/>
  <c r="AR254" i="13" s="1"/>
  <c r="Z254" i="13"/>
  <c r="G464" i="7" l="1"/>
  <c r="I464" i="7"/>
  <c r="K464" i="7"/>
  <c r="H464" i="7"/>
  <c r="BD253" i="13"/>
  <c r="BG253" i="13" s="1"/>
  <c r="BJ253" i="13"/>
  <c r="BC253" i="13"/>
  <c r="BF253" i="13" s="1"/>
  <c r="BI253" i="13"/>
  <c r="J253" i="13"/>
  <c r="AW253" i="13"/>
  <c r="AK254" i="13" s="1"/>
  <c r="AT254" i="13" s="1"/>
  <c r="L464" i="7"/>
  <c r="G364" i="12" s="1"/>
  <c r="H364" i="12" s="1"/>
  <c r="I364" i="12" s="1"/>
  <c r="I253" i="13"/>
  <c r="AV253" i="13"/>
  <c r="AJ254" i="13" s="1"/>
  <c r="BE253" i="13"/>
  <c r="BA253" i="13"/>
  <c r="AS254" i="13" l="1"/>
  <c r="J365" i="12"/>
  <c r="BQ254" i="13"/>
  <c r="BP254" i="13"/>
  <c r="BO254" i="13"/>
  <c r="BN254" i="13"/>
  <c r="BM254" i="13"/>
  <c r="BL254" i="13"/>
  <c r="L253" i="13"/>
  <c r="R253" i="13"/>
  <c r="AA254" i="13" s="1"/>
  <c r="BK253" i="13"/>
  <c r="BH254" i="13" s="1"/>
  <c r="AV254" i="13"/>
  <c r="AJ255" i="13" s="1"/>
  <c r="I254" i="13"/>
  <c r="AU254" i="13"/>
  <c r="AI255" i="13" s="1"/>
  <c r="H254" i="13"/>
  <c r="S253" i="13"/>
  <c r="AB254" i="13" s="1"/>
  <c r="M253" i="13"/>
  <c r="D213" i="14" s="1"/>
  <c r="C213" i="14" l="1"/>
  <c r="E213" i="14"/>
  <c r="P253" i="13"/>
  <c r="O253" i="13"/>
  <c r="AW254" i="13"/>
  <c r="AK255" i="13" s="1"/>
  <c r="J254" i="13"/>
  <c r="BK254" i="13" s="1"/>
  <c r="R254" i="13"/>
  <c r="AA255" i="13" s="1"/>
  <c r="L254" i="13"/>
  <c r="C214" i="14" s="1"/>
  <c r="F464" i="7"/>
  <c r="K254" i="13"/>
  <c r="Q254" i="13"/>
  <c r="B214" i="14" l="1"/>
  <c r="N254" i="13"/>
  <c r="O254" i="13"/>
  <c r="BB254" i="13"/>
  <c r="AR255" i="13" s="1"/>
  <c r="BA254" i="13"/>
  <c r="Z255" i="13"/>
  <c r="BH255" i="13"/>
  <c r="BD254" i="13"/>
  <c r="BG254" i="13" s="1"/>
  <c r="BJ254" i="13"/>
  <c r="G465" i="7"/>
  <c r="K465" i="7"/>
  <c r="J465" i="7"/>
  <c r="I465" i="7"/>
  <c r="H465" i="7"/>
  <c r="S254" i="13"/>
  <c r="AB255" i="13" s="1"/>
  <c r="M254" i="13"/>
  <c r="E214" i="14" s="1"/>
  <c r="BC254" i="13"/>
  <c r="AS255" i="13" s="1"/>
  <c r="BI254" i="13"/>
  <c r="D214" i="14" l="1"/>
  <c r="AT255" i="13"/>
  <c r="F465" i="7"/>
  <c r="J466" i="7" s="1"/>
  <c r="P254" i="13"/>
  <c r="L465" i="7"/>
  <c r="G365" i="12" s="1"/>
  <c r="H365" i="12" s="1"/>
  <c r="I365" i="12" s="1"/>
  <c r="G466" i="7"/>
  <c r="H466" i="7"/>
  <c r="I466" i="7"/>
  <c r="BF254" i="13"/>
  <c r="BE254" i="13"/>
  <c r="K466" i="7" l="1"/>
  <c r="J366" i="12"/>
  <c r="BL255" i="13"/>
  <c r="BQ255" i="13"/>
  <c r="BP255" i="13"/>
  <c r="BO255" i="13"/>
  <c r="BN255" i="13"/>
  <c r="BM255" i="13"/>
  <c r="BD255" i="13"/>
  <c r="BG255" i="13" s="1"/>
  <c r="BJ255" i="13"/>
  <c r="AU255" i="13"/>
  <c r="AI256" i="13" s="1"/>
  <c r="H255" i="13"/>
  <c r="J255" i="13"/>
  <c r="AW255" i="13"/>
  <c r="AK256" i="13" s="1"/>
  <c r="L466" i="7"/>
  <c r="G366" i="12" s="1"/>
  <c r="H366" i="12" s="1"/>
  <c r="I366" i="12" s="1"/>
  <c r="I255" i="13"/>
  <c r="AV255" i="13"/>
  <c r="AJ256" i="13" s="1"/>
  <c r="AT256" i="13" l="1"/>
  <c r="J367" i="12"/>
  <c r="BN256" i="13"/>
  <c r="BM256" i="13"/>
  <c r="BL256" i="13"/>
  <c r="BQ256" i="13"/>
  <c r="BP256" i="13"/>
  <c r="BO256" i="13"/>
  <c r="BA255" i="13"/>
  <c r="BB255" i="13"/>
  <c r="BE255" i="13" s="1"/>
  <c r="K255" i="13"/>
  <c r="Q255" i="13"/>
  <c r="Z256" i="13" s="1"/>
  <c r="BK255" i="13"/>
  <c r="BH256" i="13" s="1"/>
  <c r="L255" i="13"/>
  <c r="C215" i="14" s="1"/>
  <c r="R255" i="13"/>
  <c r="AA256" i="13" s="1"/>
  <c r="BC255" i="13"/>
  <c r="BF255" i="13" s="1"/>
  <c r="BI255" i="13"/>
  <c r="M255" i="13"/>
  <c r="D215" i="14" s="1"/>
  <c r="S255" i="13"/>
  <c r="AB256" i="13" s="1"/>
  <c r="AW256" i="13"/>
  <c r="AK257" i="13" s="1"/>
  <c r="J256" i="13"/>
  <c r="B215" i="14" l="1"/>
  <c r="E215" i="14"/>
  <c r="AS256" i="13"/>
  <c r="AR256" i="13"/>
  <c r="O255" i="13"/>
  <c r="N255" i="13"/>
  <c r="P255" i="13"/>
  <c r="F466" i="7"/>
  <c r="H467" i="7" s="1"/>
  <c r="S256" i="13"/>
  <c r="AB257" i="13" s="1"/>
  <c r="M256" i="13"/>
  <c r="D216" i="14" s="1"/>
  <c r="BD256" i="13"/>
  <c r="BG256" i="13" s="1"/>
  <c r="BJ256" i="13"/>
  <c r="AT257" i="13" l="1"/>
  <c r="P256" i="13"/>
  <c r="G467" i="7"/>
  <c r="K467" i="7"/>
  <c r="I467" i="7"/>
  <c r="J467" i="7"/>
  <c r="J257" i="13"/>
  <c r="AW257" i="13"/>
  <c r="AK258" i="13" s="1"/>
  <c r="BC256" i="13"/>
  <c r="BF256" i="13" s="1"/>
  <c r="BI256" i="13"/>
  <c r="H256" i="13"/>
  <c r="AU256" i="13"/>
  <c r="AI257" i="13" s="1"/>
  <c r="AR257" i="13" s="1"/>
  <c r="BB256" i="13"/>
  <c r="BE256" i="13" s="1"/>
  <c r="BA256" i="13"/>
  <c r="I256" i="13"/>
  <c r="AV256" i="13"/>
  <c r="AJ257" i="13" s="1"/>
  <c r="AS257" i="13" l="1"/>
  <c r="L467" i="7"/>
  <c r="G367" i="12" s="1"/>
  <c r="H367" i="12" s="1"/>
  <c r="I367" i="12" s="1"/>
  <c r="BQ257" i="13" s="1"/>
  <c r="L256" i="13"/>
  <c r="C216" i="14" s="1"/>
  <c r="R256" i="13"/>
  <c r="AA257" i="13" s="1"/>
  <c r="BK256" i="13"/>
  <c r="BH257" i="13" s="1"/>
  <c r="Q256" i="13"/>
  <c r="Z257" i="13" s="1"/>
  <c r="K256" i="13"/>
  <c r="M257" i="13"/>
  <c r="D217" i="14" s="1"/>
  <c r="S257" i="13"/>
  <c r="B216" i="14" l="1"/>
  <c r="E216" i="14"/>
  <c r="BM257" i="13"/>
  <c r="BL257" i="13"/>
  <c r="BN257" i="13"/>
  <c r="BO257" i="13"/>
  <c r="F467" i="7"/>
  <c r="I468" i="7" s="1"/>
  <c r="BP257" i="13"/>
  <c r="J368" i="12"/>
  <c r="O256" i="13"/>
  <c r="P257" i="13"/>
  <c r="N256" i="13"/>
  <c r="AU257" i="13"/>
  <c r="AI258" i="13" s="1"/>
  <c r="H257" i="13"/>
  <c r="I257" i="13"/>
  <c r="AV257" i="13"/>
  <c r="AJ258" i="13" s="1"/>
  <c r="AB258" i="13"/>
  <c r="K468" i="7" l="1"/>
  <c r="H468" i="7"/>
  <c r="J468" i="7"/>
  <c r="G468" i="7"/>
  <c r="L468" i="7" s="1"/>
  <c r="G368" i="12" s="1"/>
  <c r="H368" i="12" s="1"/>
  <c r="I368" i="12" s="1"/>
  <c r="L257" i="13"/>
  <c r="C217" i="14" s="1"/>
  <c r="R257" i="13"/>
  <c r="AA258" i="13" s="1"/>
  <c r="K257" i="13"/>
  <c r="BK257" i="13"/>
  <c r="BH258" i="13" s="1"/>
  <c r="Q257" i="13"/>
  <c r="Z258" i="13" s="1"/>
  <c r="BC257" i="13"/>
  <c r="BF257" i="13" s="1"/>
  <c r="BI257" i="13"/>
  <c r="BA257" i="13"/>
  <c r="BB257" i="13"/>
  <c r="BE257" i="13" s="1"/>
  <c r="BD257" i="13"/>
  <c r="AT258" i="13" s="1"/>
  <c r="BJ257" i="13"/>
  <c r="B217" i="14" l="1"/>
  <c r="E217" i="14"/>
  <c r="AS258" i="13"/>
  <c r="AR258" i="13"/>
  <c r="N257" i="13"/>
  <c r="O257" i="13"/>
  <c r="J369" i="12"/>
  <c r="BQ258" i="13"/>
  <c r="BP258" i="13"/>
  <c r="BO258" i="13"/>
  <c r="BN258" i="13"/>
  <c r="BM258" i="13"/>
  <c r="BL258" i="13"/>
  <c r="BG257" i="13"/>
  <c r="F468" i="7"/>
  <c r="G469" i="7" l="1"/>
  <c r="H469" i="7"/>
  <c r="I469" i="7"/>
  <c r="J469" i="7"/>
  <c r="K469" i="7"/>
  <c r="AU258" i="13"/>
  <c r="AI259" i="13" s="1"/>
  <c r="H258" i="13"/>
  <c r="I258" i="13"/>
  <c r="AV258" i="13"/>
  <c r="AJ259" i="13" s="1"/>
  <c r="J258" i="13"/>
  <c r="AW258" i="13"/>
  <c r="AK259" i="13" s="1"/>
  <c r="BB258" i="13" l="1"/>
  <c r="BE258" i="13" s="1"/>
  <c r="BA258" i="13"/>
  <c r="BD258" i="13"/>
  <c r="BG258" i="13" s="1"/>
  <c r="BJ258" i="13"/>
  <c r="R258" i="13"/>
  <c r="AA259" i="13" s="1"/>
  <c r="L258" i="13"/>
  <c r="C218" i="14" s="1"/>
  <c r="L469" i="7"/>
  <c r="G369" i="12" s="1"/>
  <c r="H369" i="12" s="1"/>
  <c r="I369" i="12" s="1"/>
  <c r="BC258" i="13"/>
  <c r="BF258" i="13" s="1"/>
  <c r="BI258" i="13"/>
  <c r="M258" i="13"/>
  <c r="D218" i="14" s="1"/>
  <c r="S258" i="13"/>
  <c r="AB259" i="13" s="1"/>
  <c r="Q258" i="13"/>
  <c r="Z259" i="13" s="1"/>
  <c r="K258" i="13"/>
  <c r="BK258" i="13"/>
  <c r="BH259" i="13" s="1"/>
  <c r="B218" i="14" l="1"/>
  <c r="E218" i="14"/>
  <c r="AR259" i="13"/>
  <c r="AS259" i="13"/>
  <c r="AT259" i="13"/>
  <c r="AU259" i="13"/>
  <c r="AI260" i="13" s="1"/>
  <c r="F469" i="7"/>
  <c r="K470" i="7" s="1"/>
  <c r="O258" i="13"/>
  <c r="N258" i="13"/>
  <c r="P258" i="13"/>
  <c r="J370" i="12"/>
  <c r="BL259" i="13"/>
  <c r="BQ259" i="13"/>
  <c r="BP259" i="13"/>
  <c r="BO259" i="13"/>
  <c r="BN259" i="13"/>
  <c r="BM259" i="13"/>
  <c r="BC259" i="13"/>
  <c r="BF259" i="13" s="1"/>
  <c r="BI259" i="13"/>
  <c r="I259" i="13"/>
  <c r="AV259" i="13"/>
  <c r="AJ260" i="13" s="1"/>
  <c r="H259" i="13"/>
  <c r="J470" i="7" l="1"/>
  <c r="AS260" i="13"/>
  <c r="G470" i="7"/>
  <c r="I470" i="7"/>
  <c r="H470" i="7"/>
  <c r="AV260" i="13"/>
  <c r="AJ261" i="13" s="1"/>
  <c r="R259" i="13"/>
  <c r="AA260" i="13" s="1"/>
  <c r="L259" i="13"/>
  <c r="C219" i="14" s="1"/>
  <c r="AW259" i="13"/>
  <c r="AK260" i="13" s="1"/>
  <c r="J259" i="13"/>
  <c r="BB259" i="13"/>
  <c r="BE259" i="13" s="1"/>
  <c r="Q259" i="13"/>
  <c r="Z260" i="13" s="1"/>
  <c r="K259" i="13"/>
  <c r="B219" i="14" l="1"/>
  <c r="E219" i="14"/>
  <c r="AR260" i="13"/>
  <c r="AU260" i="13" s="1"/>
  <c r="AI261" i="13" s="1"/>
  <c r="L470" i="7"/>
  <c r="G370" i="12" s="1"/>
  <c r="H370" i="12" s="1"/>
  <c r="I370" i="12" s="1"/>
  <c r="BN260" i="13" s="1"/>
  <c r="I260" i="13"/>
  <c r="L260" i="13" s="1"/>
  <c r="C220" i="14" s="1"/>
  <c r="O259" i="13"/>
  <c r="N259" i="13"/>
  <c r="R260" i="13"/>
  <c r="BD259" i="13"/>
  <c r="BG259" i="13" s="1"/>
  <c r="BJ259" i="13"/>
  <c r="S259" i="13"/>
  <c r="AB260" i="13" s="1"/>
  <c r="F470" i="7" s="1"/>
  <c r="M259" i="13"/>
  <c r="D219" i="14" s="1"/>
  <c r="BK259" i="13"/>
  <c r="BH260" i="13" s="1"/>
  <c r="BA259" i="13"/>
  <c r="BO260" i="13" l="1"/>
  <c r="H260" i="13"/>
  <c r="AT260" i="13"/>
  <c r="BP260" i="13"/>
  <c r="BQ260" i="13"/>
  <c r="BL260" i="13"/>
  <c r="BM260" i="13"/>
  <c r="J371" i="12"/>
  <c r="P259" i="13"/>
  <c r="O260" i="13"/>
  <c r="G471" i="7"/>
  <c r="K471" i="7"/>
  <c r="I471" i="7"/>
  <c r="J471" i="7"/>
  <c r="H471" i="7"/>
  <c r="BD260" i="13"/>
  <c r="BG260" i="13" s="1"/>
  <c r="BJ260" i="13"/>
  <c r="AW260" i="13"/>
  <c r="AK261" i="13" s="1"/>
  <c r="AT261" i="13" s="1"/>
  <c r="J260" i="13"/>
  <c r="BK260" i="13" s="1"/>
  <c r="BH261" i="13" s="1"/>
  <c r="Q260" i="13"/>
  <c r="Z261" i="13" s="1"/>
  <c r="K260" i="13"/>
  <c r="B220" i="14" l="1"/>
  <c r="N260" i="13"/>
  <c r="BC260" i="13"/>
  <c r="AS261" i="13" s="1"/>
  <c r="BI260" i="13"/>
  <c r="AA261" i="13"/>
  <c r="BB260" i="13"/>
  <c r="AR261" i="13" s="1"/>
  <c r="BA260" i="13"/>
  <c r="M260" i="13"/>
  <c r="E220" i="14" s="1"/>
  <c r="S260" i="13"/>
  <c r="AB261" i="13" s="1"/>
  <c r="L471" i="7"/>
  <c r="G371" i="12" s="1"/>
  <c r="H371" i="12" s="1"/>
  <c r="I371" i="12" s="1"/>
  <c r="D220" i="14" l="1"/>
  <c r="P260" i="13"/>
  <c r="J372" i="12"/>
  <c r="BP261" i="13"/>
  <c r="BO261" i="13"/>
  <c r="BN261" i="13"/>
  <c r="BM261" i="13"/>
  <c r="BL261" i="13"/>
  <c r="BQ261" i="13"/>
  <c r="F471" i="7"/>
  <c r="I472" i="7" s="1"/>
  <c r="BD261" i="13"/>
  <c r="BG261" i="13" s="1"/>
  <c r="BJ261" i="13"/>
  <c r="BF260" i="13"/>
  <c r="BE260" i="13"/>
  <c r="J261" i="13"/>
  <c r="AW261" i="13"/>
  <c r="AK262" i="13" s="1"/>
  <c r="AT262" i="13" l="1"/>
  <c r="J472" i="7"/>
  <c r="H472" i="7"/>
  <c r="K472" i="7"/>
  <c r="G472" i="7"/>
  <c r="L472" i="7" s="1"/>
  <c r="G372" i="12" s="1"/>
  <c r="H372" i="12" s="1"/>
  <c r="I372" i="12" s="1"/>
  <c r="AU261" i="13"/>
  <c r="AI262" i="13" s="1"/>
  <c r="H261" i="13"/>
  <c r="AW262" i="13"/>
  <c r="AK263" i="13" s="1"/>
  <c r="J262" i="13"/>
  <c r="S261" i="13"/>
  <c r="AB262" i="13" s="1"/>
  <c r="M261" i="13"/>
  <c r="D221" i="14" s="1"/>
  <c r="AV261" i="13"/>
  <c r="AJ262" i="13" s="1"/>
  <c r="I261" i="13"/>
  <c r="P261" i="13" l="1"/>
  <c r="J373" i="12"/>
  <c r="BQ262" i="13"/>
  <c r="BP262" i="13"/>
  <c r="BO262" i="13"/>
  <c r="BN262" i="13"/>
  <c r="BM262" i="13"/>
  <c r="BL262" i="13"/>
  <c r="BC261" i="13"/>
  <c r="BF261" i="13" s="1"/>
  <c r="BI261" i="13"/>
  <c r="BB261" i="13"/>
  <c r="BE261" i="13" s="1"/>
  <c r="BA261" i="13"/>
  <c r="K261" i="13"/>
  <c r="BK261" i="13"/>
  <c r="BH262" i="13" s="1"/>
  <c r="Q261" i="13"/>
  <c r="Z262" i="13" s="1"/>
  <c r="L261" i="13"/>
  <c r="C221" i="14" s="1"/>
  <c r="R261" i="13"/>
  <c r="AA262" i="13" s="1"/>
  <c r="S262" i="13"/>
  <c r="AB263" i="13" s="1"/>
  <c r="M262" i="13"/>
  <c r="D222" i="14" s="1"/>
  <c r="B221" i="14" l="1"/>
  <c r="E221" i="14"/>
  <c r="AR262" i="13"/>
  <c r="H262" i="13" s="1"/>
  <c r="AS262" i="13"/>
  <c r="BI262" i="13" s="1"/>
  <c r="N261" i="13"/>
  <c r="P262" i="13"/>
  <c r="O261" i="13"/>
  <c r="BC262" i="13"/>
  <c r="BB262" i="13"/>
  <c r="BE262" i="13" s="1"/>
  <c r="BA262" i="13"/>
  <c r="F472" i="7"/>
  <c r="BD262" i="13"/>
  <c r="AT263" i="13" s="1"/>
  <c r="BJ262" i="13"/>
  <c r="AV262" i="13" l="1"/>
  <c r="AJ263" i="13" s="1"/>
  <c r="AS263" i="13" s="1"/>
  <c r="BF262" i="13"/>
  <c r="I262" i="13"/>
  <c r="AU262" i="13"/>
  <c r="AI263" i="13" s="1"/>
  <c r="AR263" i="13" s="1"/>
  <c r="AV263" i="13"/>
  <c r="AJ264" i="13" s="1"/>
  <c r="I263" i="13"/>
  <c r="BG262" i="13"/>
  <c r="R262" i="13"/>
  <c r="AA263" i="13" s="1"/>
  <c r="L262" i="13"/>
  <c r="C222" i="14" s="1"/>
  <c r="H473" i="7"/>
  <c r="G473" i="7"/>
  <c r="I473" i="7"/>
  <c r="J473" i="7"/>
  <c r="K473" i="7"/>
  <c r="Q262" i="13"/>
  <c r="Z263" i="13" s="1"/>
  <c r="BK262" i="13"/>
  <c r="BH263" i="13" s="1"/>
  <c r="K262" i="13"/>
  <c r="B222" i="14" l="1"/>
  <c r="E222" i="14"/>
  <c r="F473" i="7"/>
  <c r="J474" i="7" s="1"/>
  <c r="O262" i="13"/>
  <c r="N262" i="13"/>
  <c r="H474" i="7"/>
  <c r="H263" i="13"/>
  <c r="AU263" i="13"/>
  <c r="AI264" i="13" s="1"/>
  <c r="K474" i="7"/>
  <c r="J263" i="13"/>
  <c r="AW263" i="13"/>
  <c r="AK264" i="13" s="1"/>
  <c r="I474" i="7"/>
  <c r="L263" i="13"/>
  <c r="C223" i="14" s="1"/>
  <c r="R263" i="13"/>
  <c r="AA264" i="13" s="1"/>
  <c r="L473" i="7"/>
  <c r="G373" i="12" s="1"/>
  <c r="H373" i="12" s="1"/>
  <c r="I373" i="12" s="1"/>
  <c r="G474" i="7"/>
  <c r="O263" i="13" l="1"/>
  <c r="J374" i="12"/>
  <c r="BL263" i="13"/>
  <c r="BQ263" i="13"/>
  <c r="BP263" i="13"/>
  <c r="BO263" i="13"/>
  <c r="BN263" i="13"/>
  <c r="AT264" i="13" s="1"/>
  <c r="BM263" i="13"/>
  <c r="AS264" i="13" s="1"/>
  <c r="S263" i="13"/>
  <c r="AB264" i="13" s="1"/>
  <c r="M263" i="13"/>
  <c r="D223" i="14" s="1"/>
  <c r="BA263" i="13"/>
  <c r="BB263" i="13"/>
  <c r="BE263" i="13" s="1"/>
  <c r="Q263" i="13"/>
  <c r="Z264" i="13" s="1"/>
  <c r="K263" i="13"/>
  <c r="BK263" i="13"/>
  <c r="BH264" i="13" s="1"/>
  <c r="BC263" i="13"/>
  <c r="BI263" i="13"/>
  <c r="L474" i="7"/>
  <c r="G374" i="12" s="1"/>
  <c r="H374" i="12" s="1"/>
  <c r="I374" i="12" s="1"/>
  <c r="BD263" i="13"/>
  <c r="BG263" i="13" s="1"/>
  <c r="BJ263" i="13"/>
  <c r="B223" i="14" l="1"/>
  <c r="E223" i="14"/>
  <c r="AR264" i="13"/>
  <c r="F474" i="7"/>
  <c r="K475" i="7" s="1"/>
  <c r="N263" i="13"/>
  <c r="P263" i="13"/>
  <c r="J375" i="12"/>
  <c r="BN264" i="13"/>
  <c r="BM264" i="13"/>
  <c r="BL264" i="13"/>
  <c r="BQ264" i="13"/>
  <c r="BP264" i="13"/>
  <c r="BO264" i="13"/>
  <c r="BF263" i="13"/>
  <c r="G475" i="7" l="1"/>
  <c r="H475" i="7"/>
  <c r="I475" i="7"/>
  <c r="J475" i="7"/>
  <c r="BD264" i="13"/>
  <c r="BG264" i="13" s="1"/>
  <c r="BJ264" i="13"/>
  <c r="L475" i="7"/>
  <c r="G375" i="12" s="1"/>
  <c r="H375" i="12" s="1"/>
  <c r="I375" i="12" s="1"/>
  <c r="BC264" i="13"/>
  <c r="BF264" i="13" s="1"/>
  <c r="BI264" i="13"/>
  <c r="AU264" i="13"/>
  <c r="AI265" i="13" s="1"/>
  <c r="H264" i="13"/>
  <c r="AW264" i="13"/>
  <c r="AK265" i="13" s="1"/>
  <c r="AT265" i="13" s="1"/>
  <c r="J264" i="13"/>
  <c r="AV264" i="13"/>
  <c r="AJ265" i="13" s="1"/>
  <c r="I264" i="13"/>
  <c r="AS265" i="13" l="1"/>
  <c r="J376" i="12"/>
  <c r="BP265" i="13"/>
  <c r="BO265" i="13"/>
  <c r="BN265" i="13"/>
  <c r="BM265" i="13"/>
  <c r="BL265" i="13"/>
  <c r="BQ265" i="13"/>
  <c r="M264" i="13"/>
  <c r="D224" i="14" s="1"/>
  <c r="S264" i="13"/>
  <c r="AB265" i="13" s="1"/>
  <c r="BB264" i="13"/>
  <c r="BE264" i="13" s="1"/>
  <c r="BA264" i="13"/>
  <c r="R264" i="13"/>
  <c r="AA265" i="13" s="1"/>
  <c r="L264" i="13"/>
  <c r="C224" i="14" s="1"/>
  <c r="BK264" i="13"/>
  <c r="BH265" i="13" s="1"/>
  <c r="Q264" i="13"/>
  <c r="Z265" i="13" s="1"/>
  <c r="K264" i="13"/>
  <c r="AW265" i="13"/>
  <c r="AK266" i="13" s="1"/>
  <c r="J265" i="13"/>
  <c r="B224" i="14" l="1"/>
  <c r="E224" i="14"/>
  <c r="AR265" i="13"/>
  <c r="P264" i="13"/>
  <c r="N264" i="13"/>
  <c r="O264" i="13"/>
  <c r="S265" i="13"/>
  <c r="M265" i="13"/>
  <c r="D225" i="14" s="1"/>
  <c r="AU265" i="13"/>
  <c r="AI266" i="13" s="1"/>
  <c r="H265" i="13"/>
  <c r="F475" i="7"/>
  <c r="I265" i="13"/>
  <c r="AV265" i="13"/>
  <c r="AJ266" i="13" s="1"/>
  <c r="P265" i="13" l="1"/>
  <c r="K265" i="13"/>
  <c r="BK265" i="13"/>
  <c r="BH266" i="13" s="1"/>
  <c r="Q265" i="13"/>
  <c r="Z266" i="13" s="1"/>
  <c r="BD265" i="13"/>
  <c r="AT266" i="13" s="1"/>
  <c r="BJ265" i="13"/>
  <c r="BB265" i="13"/>
  <c r="BE265" i="13" s="1"/>
  <c r="BA265" i="13"/>
  <c r="R265" i="13"/>
  <c r="AA266" i="13" s="1"/>
  <c r="L265" i="13"/>
  <c r="C225" i="14" s="1"/>
  <c r="I476" i="7"/>
  <c r="J476" i="7"/>
  <c r="K476" i="7"/>
  <c r="H476" i="7"/>
  <c r="G476" i="7"/>
  <c r="BC265" i="13"/>
  <c r="BF265" i="13" s="1"/>
  <c r="BI265" i="13"/>
  <c r="AB266" i="13"/>
  <c r="B225" i="14" l="1"/>
  <c r="E225" i="14"/>
  <c r="AS266" i="13"/>
  <c r="AR266" i="13"/>
  <c r="O265" i="13"/>
  <c r="N265" i="13"/>
  <c r="F476" i="7"/>
  <c r="J477" i="7" s="1"/>
  <c r="BG265" i="13"/>
  <c r="L476" i="7"/>
  <c r="G376" i="12" s="1"/>
  <c r="H376" i="12" s="1"/>
  <c r="I376" i="12" s="1"/>
  <c r="I477" i="7" l="1"/>
  <c r="K477" i="7"/>
  <c r="H477" i="7"/>
  <c r="G477" i="7"/>
  <c r="L477" i="7" s="1"/>
  <c r="G377" i="12" s="1"/>
  <c r="H377" i="12" s="1"/>
  <c r="I377" i="12" s="1"/>
  <c r="J377" i="12"/>
  <c r="BQ266" i="13"/>
  <c r="BP266" i="13"/>
  <c r="BO266" i="13"/>
  <c r="BN266" i="13"/>
  <c r="BM266" i="13"/>
  <c r="BL266" i="13"/>
  <c r="J266" i="13"/>
  <c r="AW266" i="13"/>
  <c r="AK267" i="13" s="1"/>
  <c r="I266" i="13"/>
  <c r="AV266" i="13"/>
  <c r="AJ267" i="13" s="1"/>
  <c r="AU266" i="13"/>
  <c r="AI267" i="13" s="1"/>
  <c r="H266" i="13"/>
  <c r="J378" i="12" l="1"/>
  <c r="BL267" i="13"/>
  <c r="BQ267" i="13"/>
  <c r="BP267" i="13"/>
  <c r="BO267" i="13"/>
  <c r="BN267" i="13"/>
  <c r="BM267" i="13"/>
  <c r="R266" i="13"/>
  <c r="AA267" i="13" s="1"/>
  <c r="L266" i="13"/>
  <c r="C226" i="14" s="1"/>
  <c r="BC266" i="13"/>
  <c r="BF266" i="13" s="1"/>
  <c r="BI266" i="13"/>
  <c r="BA266" i="13"/>
  <c r="BB266" i="13"/>
  <c r="BE266" i="13" s="1"/>
  <c r="Q266" i="13"/>
  <c r="Z267" i="13" s="1"/>
  <c r="BK266" i="13"/>
  <c r="BH267" i="13" s="1"/>
  <c r="K266" i="13"/>
  <c r="BD266" i="13"/>
  <c r="BG266" i="13" s="1"/>
  <c r="BJ266" i="13"/>
  <c r="S266" i="13"/>
  <c r="AB267" i="13" s="1"/>
  <c r="M266" i="13"/>
  <c r="D226" i="14" s="1"/>
  <c r="B226" i="14" l="1"/>
  <c r="E226" i="14"/>
  <c r="AS267" i="13"/>
  <c r="AT267" i="13"/>
  <c r="AR267" i="13"/>
  <c r="AV267" i="13"/>
  <c r="AJ268" i="13" s="1"/>
  <c r="O266" i="13"/>
  <c r="P266" i="13"/>
  <c r="N266" i="13"/>
  <c r="F477" i="7"/>
  <c r="I267" i="13" l="1"/>
  <c r="BB267" i="13"/>
  <c r="BE267" i="13" s="1"/>
  <c r="G478" i="7"/>
  <c r="J478" i="7"/>
  <c r="K478" i="7"/>
  <c r="H478" i="7"/>
  <c r="I478" i="7"/>
  <c r="AW267" i="13"/>
  <c r="AK268" i="13" s="1"/>
  <c r="J267" i="13"/>
  <c r="H267" i="13"/>
  <c r="AU267" i="13"/>
  <c r="AI268" i="13" s="1"/>
  <c r="AR268" i="13" s="1"/>
  <c r="BC267" i="13"/>
  <c r="BF267" i="13" s="1"/>
  <c r="BI267" i="13"/>
  <c r="R267" i="13"/>
  <c r="AA268" i="13" s="1"/>
  <c r="L267" i="13"/>
  <c r="C227" i="14" s="1"/>
  <c r="AS268" i="13" l="1"/>
  <c r="O267" i="13"/>
  <c r="K267" i="13"/>
  <c r="Q267" i="13"/>
  <c r="Z268" i="13" s="1"/>
  <c r="BK267" i="13"/>
  <c r="BH268" i="13" s="1"/>
  <c r="BD267" i="13"/>
  <c r="BG267" i="13" s="1"/>
  <c r="BJ267" i="13"/>
  <c r="L478" i="7"/>
  <c r="G378" i="12" s="1"/>
  <c r="H378" i="12" s="1"/>
  <c r="I378" i="12" s="1"/>
  <c r="S267" i="13"/>
  <c r="AB268" i="13" s="1"/>
  <c r="M267" i="13"/>
  <c r="D227" i="14" s="1"/>
  <c r="H268" i="13"/>
  <c r="AU268" i="13"/>
  <c r="AI269" i="13" s="1"/>
  <c r="BA267" i="13"/>
  <c r="B227" i="14" l="1"/>
  <c r="E227" i="14"/>
  <c r="AT268" i="13"/>
  <c r="N267" i="13"/>
  <c r="P267" i="13"/>
  <c r="J379" i="12"/>
  <c r="BN268" i="13"/>
  <c r="BM268" i="13"/>
  <c r="BL268" i="13"/>
  <c r="BQ268" i="13"/>
  <c r="BP268" i="13"/>
  <c r="BO268" i="13"/>
  <c r="F478" i="7"/>
  <c r="I479" i="7" s="1"/>
  <c r="AV268" i="13"/>
  <c r="AJ269" i="13" s="1"/>
  <c r="I268" i="13"/>
  <c r="K268" i="13"/>
  <c r="Q268" i="13"/>
  <c r="B228" i="14" l="1"/>
  <c r="N268" i="13"/>
  <c r="G479" i="7"/>
  <c r="J479" i="7"/>
  <c r="K479" i="7"/>
  <c r="H479" i="7"/>
  <c r="R268" i="13"/>
  <c r="AA269" i="13" s="1"/>
  <c r="L268" i="13"/>
  <c r="C228" i="14" s="1"/>
  <c r="BB268" i="13"/>
  <c r="AR269" i="13" s="1"/>
  <c r="BC268" i="13"/>
  <c r="BF268" i="13" s="1"/>
  <c r="BI268" i="13"/>
  <c r="Z269" i="13"/>
  <c r="AW268" i="13"/>
  <c r="AK269" i="13" s="1"/>
  <c r="J268" i="13"/>
  <c r="BA268" i="13"/>
  <c r="AS269" i="13" l="1"/>
  <c r="L479" i="7"/>
  <c r="G379" i="12" s="1"/>
  <c r="H379" i="12" s="1"/>
  <c r="I379" i="12" s="1"/>
  <c r="BQ269" i="13" s="1"/>
  <c r="O268" i="13"/>
  <c r="BE268" i="13"/>
  <c r="I269" i="13"/>
  <c r="AV269" i="13"/>
  <c r="AJ270" i="13" s="1"/>
  <c r="M268" i="13"/>
  <c r="D228" i="14" s="1"/>
  <c r="S268" i="13"/>
  <c r="AB269" i="13" s="1"/>
  <c r="F479" i="7" s="1"/>
  <c r="BK268" i="13"/>
  <c r="BH269" i="13" s="1"/>
  <c r="BD268" i="13"/>
  <c r="BG268" i="13" s="1"/>
  <c r="BJ268" i="13"/>
  <c r="E228" i="14" l="1"/>
  <c r="AT269" i="13"/>
  <c r="J380" i="12"/>
  <c r="BL269" i="13"/>
  <c r="BM269" i="13"/>
  <c r="BO269" i="13"/>
  <c r="BP269" i="13"/>
  <c r="BN269" i="13"/>
  <c r="BJ269" i="13"/>
  <c r="P268" i="13"/>
  <c r="BD269" i="13"/>
  <c r="L269" i="13"/>
  <c r="C229" i="14" s="1"/>
  <c r="R269" i="13"/>
  <c r="AA270" i="13" s="1"/>
  <c r="I480" i="7"/>
  <c r="J480" i="7"/>
  <c r="G480" i="7"/>
  <c r="H480" i="7"/>
  <c r="K480" i="7"/>
  <c r="H269" i="13"/>
  <c r="AU269" i="13"/>
  <c r="AI270" i="13" s="1"/>
  <c r="AW269" i="13" l="1"/>
  <c r="AK270" i="13" s="1"/>
  <c r="J269" i="13"/>
  <c r="BK269" i="13" s="1"/>
  <c r="BH270" i="13" s="1"/>
  <c r="BG269" i="13"/>
  <c r="O269" i="13"/>
  <c r="K269" i="13"/>
  <c r="Q269" i="13"/>
  <c r="Z270" i="13" s="1"/>
  <c r="BC269" i="13"/>
  <c r="AS270" i="13" s="1"/>
  <c r="BI269" i="13"/>
  <c r="L480" i="7"/>
  <c r="G380" i="12" s="1"/>
  <c r="H380" i="12" s="1"/>
  <c r="I380" i="12" s="1"/>
  <c r="BA269" i="13"/>
  <c r="BB269" i="13"/>
  <c r="BE269" i="13" s="1"/>
  <c r="B229" i="14" l="1"/>
  <c r="AR270" i="13"/>
  <c r="AT270" i="13"/>
  <c r="AW270" i="13" s="1"/>
  <c r="AK271" i="13" s="1"/>
  <c r="S269" i="13"/>
  <c r="AB270" i="13" s="1"/>
  <c r="F480" i="7" s="1"/>
  <c r="M269" i="13"/>
  <c r="E229" i="14" s="1"/>
  <c r="N269" i="13"/>
  <c r="BQ270" i="13"/>
  <c r="BP270" i="13"/>
  <c r="BO270" i="13"/>
  <c r="BN270" i="13"/>
  <c r="BM270" i="13"/>
  <c r="BL270" i="13"/>
  <c r="J381" i="12"/>
  <c r="BF269" i="13"/>
  <c r="D229" i="14" l="1"/>
  <c r="P269" i="13"/>
  <c r="J270" i="13"/>
  <c r="AT271" i="13"/>
  <c r="I270" i="13"/>
  <c r="AV270" i="13"/>
  <c r="AJ271" i="13" s="1"/>
  <c r="I481" i="7"/>
  <c r="K481" i="7"/>
  <c r="H481" i="7"/>
  <c r="J481" i="7"/>
  <c r="G481" i="7"/>
  <c r="H270" i="13"/>
  <c r="AU270" i="13"/>
  <c r="AI271" i="13" s="1"/>
  <c r="BD270" i="13"/>
  <c r="BJ270" i="13"/>
  <c r="M270" i="13" l="1"/>
  <c r="D230" i="14" s="1"/>
  <c r="S270" i="13"/>
  <c r="AB271" i="13" s="1"/>
  <c r="BK270" i="13"/>
  <c r="BH271" i="13" s="1"/>
  <c r="Q270" i="13"/>
  <c r="Z271" i="13" s="1"/>
  <c r="K270" i="13"/>
  <c r="BB270" i="13"/>
  <c r="BE270" i="13" s="1"/>
  <c r="BA270" i="13"/>
  <c r="BC270" i="13"/>
  <c r="BF270" i="13" s="1"/>
  <c r="BI270" i="13"/>
  <c r="L481" i="7"/>
  <c r="G381" i="12" s="1"/>
  <c r="H381" i="12" s="1"/>
  <c r="I381" i="12" s="1"/>
  <c r="BG270" i="13"/>
  <c r="L270" i="13"/>
  <c r="C230" i="14" s="1"/>
  <c r="R270" i="13"/>
  <c r="AA271" i="13" s="1"/>
  <c r="B230" i="14" l="1"/>
  <c r="E230" i="14"/>
  <c r="AR271" i="13"/>
  <c r="AS271" i="13"/>
  <c r="P270" i="13"/>
  <c r="N270" i="13"/>
  <c r="O270" i="13"/>
  <c r="J382" i="12"/>
  <c r="BL271" i="13"/>
  <c r="BQ271" i="13"/>
  <c r="BP271" i="13"/>
  <c r="BO271" i="13"/>
  <c r="BN271" i="13"/>
  <c r="BM271" i="13"/>
  <c r="F481" i="7"/>
  <c r="BD271" i="13"/>
  <c r="BG271" i="13" s="1"/>
  <c r="BJ271" i="13"/>
  <c r="J271" i="13"/>
  <c r="AW271" i="13"/>
  <c r="AK272" i="13" s="1"/>
  <c r="AV271" i="13"/>
  <c r="AJ272" i="13" s="1"/>
  <c r="I271" i="13"/>
  <c r="AT272" i="13" l="1"/>
  <c r="M271" i="13"/>
  <c r="D231" i="14" s="1"/>
  <c r="S271" i="13"/>
  <c r="AB272" i="13" s="1"/>
  <c r="J272" i="13"/>
  <c r="AW272" i="13"/>
  <c r="AK273" i="13" s="1"/>
  <c r="H271" i="13"/>
  <c r="AU271" i="13"/>
  <c r="AI272" i="13" s="1"/>
  <c r="BC271" i="13"/>
  <c r="BF271" i="13" s="1"/>
  <c r="BI271" i="13"/>
  <c r="R271" i="13"/>
  <c r="AA272" i="13" s="1"/>
  <c r="L271" i="13"/>
  <c r="C231" i="14" s="1"/>
  <c r="K482" i="7"/>
  <c r="I482" i="7"/>
  <c r="J482" i="7"/>
  <c r="H482" i="7"/>
  <c r="G482" i="7"/>
  <c r="AS272" i="13" l="1"/>
  <c r="O271" i="13"/>
  <c r="P271" i="13"/>
  <c r="BB271" i="13"/>
  <c r="BE271" i="13" s="1"/>
  <c r="BA271" i="13"/>
  <c r="BK271" i="13"/>
  <c r="BH272" i="13" s="1"/>
  <c r="Q271" i="13"/>
  <c r="Z272" i="13" s="1"/>
  <c r="F482" i="7" s="1"/>
  <c r="K271" i="13"/>
  <c r="L482" i="7"/>
  <c r="G382" i="12" s="1"/>
  <c r="H382" i="12" s="1"/>
  <c r="I382" i="12" s="1"/>
  <c r="S272" i="13"/>
  <c r="M272" i="13"/>
  <c r="D232" i="14" s="1"/>
  <c r="B231" i="14" l="1"/>
  <c r="E231" i="14"/>
  <c r="AR272" i="13"/>
  <c r="P272" i="13"/>
  <c r="N271" i="13"/>
  <c r="J383" i="12"/>
  <c r="BN272" i="13"/>
  <c r="BM272" i="13"/>
  <c r="BL272" i="13"/>
  <c r="BQ272" i="13"/>
  <c r="BP272" i="13"/>
  <c r="BO272" i="13"/>
  <c r="AV272" i="13"/>
  <c r="AJ273" i="13" s="1"/>
  <c r="I272" i="13"/>
  <c r="G483" i="7"/>
  <c r="AU272" i="13"/>
  <c r="AI273" i="13" s="1"/>
  <c r="H272" i="13"/>
  <c r="K483" i="7"/>
  <c r="AB273" i="13"/>
  <c r="J483" i="7"/>
  <c r="I483" i="7"/>
  <c r="H483" i="7"/>
  <c r="L483" i="7" l="1"/>
  <c r="G383" i="12" s="1"/>
  <c r="H383" i="12" s="1"/>
  <c r="I383" i="12" s="1"/>
  <c r="R272" i="13"/>
  <c r="AA273" i="13" s="1"/>
  <c r="L272" i="13"/>
  <c r="C232" i="14" s="1"/>
  <c r="BA272" i="13"/>
  <c r="BB272" i="13"/>
  <c r="BE272" i="13" s="1"/>
  <c r="BC272" i="13"/>
  <c r="BF272" i="13" s="1"/>
  <c r="BI272" i="13"/>
  <c r="BK272" i="13"/>
  <c r="BH273" i="13" s="1"/>
  <c r="K272" i="13"/>
  <c r="Q272" i="13"/>
  <c r="Z273" i="13" s="1"/>
  <c r="BD272" i="13"/>
  <c r="AT273" i="13" s="1"/>
  <c r="BJ272" i="13"/>
  <c r="B232" i="14" l="1"/>
  <c r="E232" i="14"/>
  <c r="AS273" i="13"/>
  <c r="AR273" i="13"/>
  <c r="H273" i="13" s="1"/>
  <c r="O272" i="13"/>
  <c r="N272" i="13"/>
  <c r="J384" i="12"/>
  <c r="BP273" i="13"/>
  <c r="BO273" i="13"/>
  <c r="BN273" i="13"/>
  <c r="BM273" i="13"/>
  <c r="BL273" i="13"/>
  <c r="BQ273" i="13"/>
  <c r="BC273" i="13"/>
  <c r="BI273" i="13"/>
  <c r="AV273" i="13"/>
  <c r="AJ274" i="13" s="1"/>
  <c r="I273" i="13"/>
  <c r="BG272" i="13"/>
  <c r="F483" i="7"/>
  <c r="BF273" i="13" l="1"/>
  <c r="AS274" i="13"/>
  <c r="AU273" i="13"/>
  <c r="AI274" i="13" s="1"/>
  <c r="Q273" i="13"/>
  <c r="Z274" i="13" s="1"/>
  <c r="K273" i="13"/>
  <c r="BA273" i="13"/>
  <c r="BB273" i="13"/>
  <c r="BE273" i="13" s="1"/>
  <c r="AV274" i="13"/>
  <c r="AJ275" i="13" s="1"/>
  <c r="I274" i="13"/>
  <c r="BD273" i="13"/>
  <c r="BG273" i="13" s="1"/>
  <c r="BJ273" i="13"/>
  <c r="J273" i="13"/>
  <c r="AW273" i="13"/>
  <c r="AK274" i="13" s="1"/>
  <c r="L273" i="13"/>
  <c r="C233" i="14" s="1"/>
  <c r="R273" i="13"/>
  <c r="AA274" i="13" s="1"/>
  <c r="G484" i="7"/>
  <c r="H484" i="7"/>
  <c r="K484" i="7"/>
  <c r="I484" i="7"/>
  <c r="J484" i="7"/>
  <c r="B233" i="14" l="1"/>
  <c r="AT274" i="13"/>
  <c r="J274" i="13" s="1"/>
  <c r="AR274" i="13"/>
  <c r="O273" i="13"/>
  <c r="N273" i="13"/>
  <c r="R274" i="13"/>
  <c r="L274" i="13"/>
  <c r="C234" i="14" s="1"/>
  <c r="AW274" i="13"/>
  <c r="AK275" i="13" s="1"/>
  <c r="M273" i="13"/>
  <c r="E233" i="14" s="1"/>
  <c r="S273" i="13"/>
  <c r="AB274" i="13" s="1"/>
  <c r="F484" i="7" s="1"/>
  <c r="J485" i="7" s="1"/>
  <c r="BK273" i="13"/>
  <c r="BH274" i="13" s="1"/>
  <c r="L484" i="7"/>
  <c r="G384" i="12" s="1"/>
  <c r="H384" i="12" s="1"/>
  <c r="I384" i="12" s="1"/>
  <c r="D233" i="14" l="1"/>
  <c r="O274" i="13"/>
  <c r="P273" i="13"/>
  <c r="J385" i="12"/>
  <c r="BQ274" i="13"/>
  <c r="BP274" i="13"/>
  <c r="BO274" i="13"/>
  <c r="BN274" i="13"/>
  <c r="BM274" i="13"/>
  <c r="BL274" i="13"/>
  <c r="AU274" i="13"/>
  <c r="AI275" i="13" s="1"/>
  <c r="H274" i="13"/>
  <c r="I485" i="7"/>
  <c r="S274" i="13"/>
  <c r="M274" i="13"/>
  <c r="D234" i="14" s="1"/>
  <c r="G485" i="7"/>
  <c r="H485" i="7"/>
  <c r="K485" i="7"/>
  <c r="AA275" i="13"/>
  <c r="P274" i="13" l="1"/>
  <c r="BA274" i="13"/>
  <c r="BB274" i="13"/>
  <c r="BE274" i="13" s="1"/>
  <c r="BC274" i="13"/>
  <c r="AS275" i="13" s="1"/>
  <c r="BI274" i="13"/>
  <c r="BD274" i="13"/>
  <c r="AT275" i="13" s="1"/>
  <c r="BJ274" i="13"/>
  <c r="Q274" i="13"/>
  <c r="Z275" i="13" s="1"/>
  <c r="K274" i="13"/>
  <c r="BK274" i="13"/>
  <c r="BH275" i="13" s="1"/>
  <c r="AB275" i="13"/>
  <c r="L485" i="7"/>
  <c r="G385" i="12" s="1"/>
  <c r="H385" i="12" s="1"/>
  <c r="I385" i="12" s="1"/>
  <c r="B234" i="14" l="1"/>
  <c r="E234" i="14"/>
  <c r="AR275" i="13"/>
  <c r="AU275" i="13" s="1"/>
  <c r="AI276" i="13" s="1"/>
  <c r="N274" i="13"/>
  <c r="BL275" i="13"/>
  <c r="BQ275" i="13"/>
  <c r="BP275" i="13"/>
  <c r="BO275" i="13"/>
  <c r="BN275" i="13"/>
  <c r="BM275" i="13"/>
  <c r="BG274" i="13"/>
  <c r="H275" i="13"/>
  <c r="BF274" i="13"/>
  <c r="F485" i="7"/>
  <c r="J386" i="12"/>
  <c r="Q275" i="13" l="1"/>
  <c r="Z276" i="13" s="1"/>
  <c r="K275" i="13"/>
  <c r="AV275" i="13"/>
  <c r="AJ276" i="13" s="1"/>
  <c r="I275" i="13"/>
  <c r="AW275" i="13"/>
  <c r="AK276" i="13" s="1"/>
  <c r="J275" i="13"/>
  <c r="BB275" i="13"/>
  <c r="BE275" i="13" s="1"/>
  <c r="J486" i="7"/>
  <c r="K486" i="7"/>
  <c r="G486" i="7"/>
  <c r="H486" i="7"/>
  <c r="I486" i="7"/>
  <c r="B235" i="14" l="1"/>
  <c r="AR276" i="13"/>
  <c r="N275" i="13"/>
  <c r="BC275" i="13"/>
  <c r="BF275" i="13" s="1"/>
  <c r="BI275" i="13"/>
  <c r="L275" i="13"/>
  <c r="C235" i="14" s="1"/>
  <c r="R275" i="13"/>
  <c r="AA276" i="13" s="1"/>
  <c r="BD275" i="13"/>
  <c r="BG275" i="13" s="1"/>
  <c r="BJ275" i="13"/>
  <c r="BA275" i="13"/>
  <c r="BK275" i="13"/>
  <c r="BH276" i="13" s="1"/>
  <c r="L486" i="7"/>
  <c r="G386" i="12" s="1"/>
  <c r="H386" i="12" s="1"/>
  <c r="I386" i="12" s="1"/>
  <c r="M275" i="13"/>
  <c r="D235" i="14" s="1"/>
  <c r="S275" i="13"/>
  <c r="AB276" i="13" s="1"/>
  <c r="E235" i="14" l="1"/>
  <c r="AT276" i="13"/>
  <c r="J276" i="13" s="1"/>
  <c r="AS276" i="13"/>
  <c r="AV276" i="13" s="1"/>
  <c r="AJ277" i="13" s="1"/>
  <c r="P275" i="13"/>
  <c r="O275" i="13"/>
  <c r="J387" i="12"/>
  <c r="BN276" i="13"/>
  <c r="BM276" i="13"/>
  <c r="BL276" i="13"/>
  <c r="BQ276" i="13"/>
  <c r="BP276" i="13"/>
  <c r="BO276" i="13"/>
  <c r="AW276" i="13"/>
  <c r="AK277" i="13" s="1"/>
  <c r="I276" i="13"/>
  <c r="F486" i="7"/>
  <c r="AU276" i="13"/>
  <c r="AI277" i="13" s="1"/>
  <c r="H276" i="13"/>
  <c r="BB276" i="13"/>
  <c r="BE276" i="13" s="1"/>
  <c r="AR277" i="13" l="1"/>
  <c r="H277" i="13" s="1"/>
  <c r="G487" i="7"/>
  <c r="H487" i="7"/>
  <c r="I487" i="7"/>
  <c r="K487" i="7"/>
  <c r="J487" i="7"/>
  <c r="BK276" i="13"/>
  <c r="BH277" i="13" s="1"/>
  <c r="Q276" i="13"/>
  <c r="Z277" i="13" s="1"/>
  <c r="K276" i="13"/>
  <c r="R276" i="13"/>
  <c r="AA277" i="13" s="1"/>
  <c r="L276" i="13"/>
  <c r="C236" i="14" s="1"/>
  <c r="BD276" i="13"/>
  <c r="BG276" i="13" s="1"/>
  <c r="BJ276" i="13"/>
  <c r="BC276" i="13"/>
  <c r="BF276" i="13" s="1"/>
  <c r="BI276" i="13"/>
  <c r="BA276" i="13"/>
  <c r="M276" i="13"/>
  <c r="D236" i="14" s="1"/>
  <c r="S276" i="13"/>
  <c r="AB277" i="13" s="1"/>
  <c r="B236" i="14" l="1"/>
  <c r="E236" i="14"/>
  <c r="AT277" i="13"/>
  <c r="AS277" i="13"/>
  <c r="AV277" i="13" s="1"/>
  <c r="AJ278" i="13" s="1"/>
  <c r="AU277" i="13"/>
  <c r="AI278" i="13" s="1"/>
  <c r="P276" i="13"/>
  <c r="O276" i="13"/>
  <c r="N276" i="13"/>
  <c r="F487" i="7"/>
  <c r="J488" i="7" s="1"/>
  <c r="BC277" i="13"/>
  <c r="BF277" i="13" s="1"/>
  <c r="BI277" i="13"/>
  <c r="BB277" i="13"/>
  <c r="BE277" i="13" s="1"/>
  <c r="L487" i="7"/>
  <c r="G387" i="12" s="1"/>
  <c r="H387" i="12" s="1"/>
  <c r="I387" i="12" s="1"/>
  <c r="Q277" i="13"/>
  <c r="Z278" i="13" s="1"/>
  <c r="K277" i="13"/>
  <c r="B237" i="14" l="1"/>
  <c r="I277" i="13"/>
  <c r="I488" i="7"/>
  <c r="G488" i="7"/>
  <c r="H488" i="7"/>
  <c r="N277" i="13"/>
  <c r="K488" i="7"/>
  <c r="L488" i="7" s="1"/>
  <c r="G388" i="12" s="1"/>
  <c r="H388" i="12" s="1"/>
  <c r="I388" i="12" s="1"/>
  <c r="J388" i="12"/>
  <c r="BP277" i="13"/>
  <c r="BO277" i="13"/>
  <c r="BN277" i="13"/>
  <c r="BM277" i="13"/>
  <c r="AS278" i="13" s="1"/>
  <c r="BL277" i="13"/>
  <c r="AR278" i="13" s="1"/>
  <c r="BQ277" i="13"/>
  <c r="BD277" i="13"/>
  <c r="BG277" i="13" s="1"/>
  <c r="BJ277" i="13"/>
  <c r="BA277" i="13"/>
  <c r="R277" i="13"/>
  <c r="AA278" i="13" s="1"/>
  <c r="L277" i="13"/>
  <c r="C237" i="14" s="1"/>
  <c r="AW277" i="13"/>
  <c r="AK278" i="13" s="1"/>
  <c r="J277" i="13"/>
  <c r="AT278" i="13" l="1"/>
  <c r="J278" i="13" s="1"/>
  <c r="O277" i="13"/>
  <c r="AV278" i="13"/>
  <c r="AJ279" i="13" s="1"/>
  <c r="I278" i="13"/>
  <c r="L278" i="13" s="1"/>
  <c r="C238" i="14" s="1"/>
  <c r="J389" i="12"/>
  <c r="BQ278" i="13"/>
  <c r="BP278" i="13"/>
  <c r="BO278" i="13"/>
  <c r="BN278" i="13"/>
  <c r="BM278" i="13"/>
  <c r="BL278" i="13"/>
  <c r="AW278" i="13"/>
  <c r="AK279" i="13" s="1"/>
  <c r="M277" i="13"/>
  <c r="D237" i="14" s="1"/>
  <c r="S277" i="13"/>
  <c r="AB278" i="13" s="1"/>
  <c r="F488" i="7" s="1"/>
  <c r="H278" i="13"/>
  <c r="AU278" i="13"/>
  <c r="AI279" i="13" s="1"/>
  <c r="BK277" i="13"/>
  <c r="BH278" i="13" s="1"/>
  <c r="E237" i="14" l="1"/>
  <c r="R278" i="13"/>
  <c r="O278" i="13"/>
  <c r="P277" i="13"/>
  <c r="S278" i="13"/>
  <c r="M278" i="13"/>
  <c r="D238" i="14" s="1"/>
  <c r="J489" i="7"/>
  <c r="H489" i="7"/>
  <c r="I489" i="7"/>
  <c r="G489" i="7"/>
  <c r="K489" i="7"/>
  <c r="BK278" i="13"/>
  <c r="Q278" i="13"/>
  <c r="K278" i="13"/>
  <c r="AA279" i="13"/>
  <c r="B238" i="14" l="1"/>
  <c r="E238" i="14"/>
  <c r="N278" i="13"/>
  <c r="P278" i="13"/>
  <c r="Z279" i="13"/>
  <c r="BH279" i="13"/>
  <c r="BC278" i="13"/>
  <c r="AS279" i="13" s="1"/>
  <c r="BI278" i="13"/>
  <c r="BA278" i="13"/>
  <c r="BB278" i="13"/>
  <c r="AR279" i="13" s="1"/>
  <c r="AB279" i="13"/>
  <c r="BD278" i="13"/>
  <c r="AT279" i="13" s="1"/>
  <c r="BJ278" i="13"/>
  <c r="L489" i="7"/>
  <c r="G389" i="12" s="1"/>
  <c r="H389" i="12" s="1"/>
  <c r="I389" i="12" s="1"/>
  <c r="J390" i="12" l="1"/>
  <c r="BL279" i="13"/>
  <c r="BQ279" i="13"/>
  <c r="BP279" i="13"/>
  <c r="BO279" i="13"/>
  <c r="BN279" i="13"/>
  <c r="BM279" i="13"/>
  <c r="F489" i="7"/>
  <c r="J490" i="7" s="1"/>
  <c r="BF278" i="13"/>
  <c r="BG278" i="13"/>
  <c r="BE278" i="13"/>
  <c r="G490" i="7" l="1"/>
  <c r="H490" i="7"/>
  <c r="K490" i="7"/>
  <c r="I490" i="7"/>
  <c r="AW279" i="13"/>
  <c r="AK280" i="13" s="1"/>
  <c r="J279" i="13"/>
  <c r="AV279" i="13"/>
  <c r="AJ280" i="13" s="1"/>
  <c r="I279" i="13"/>
  <c r="AU279" i="13"/>
  <c r="AI280" i="13" s="1"/>
  <c r="H279" i="13"/>
  <c r="L490" i="7" l="1"/>
  <c r="G390" i="12" s="1"/>
  <c r="H390" i="12" s="1"/>
  <c r="I390" i="12" s="1"/>
  <c r="J391" i="12" s="1"/>
  <c r="K279" i="13"/>
  <c r="Q279" i="13"/>
  <c r="Z280" i="13" s="1"/>
  <c r="BK279" i="13"/>
  <c r="BH280" i="13" s="1"/>
  <c r="BD279" i="13"/>
  <c r="BG279" i="13" s="1"/>
  <c r="BJ279" i="13"/>
  <c r="BC279" i="13"/>
  <c r="BF279" i="13" s="1"/>
  <c r="BI279" i="13"/>
  <c r="R279" i="13"/>
  <c r="AA280" i="13" s="1"/>
  <c r="L279" i="13"/>
  <c r="C239" i="14" s="1"/>
  <c r="S279" i="13"/>
  <c r="AB280" i="13" s="1"/>
  <c r="M279" i="13"/>
  <c r="D239" i="14" s="1"/>
  <c r="BA279" i="13"/>
  <c r="BB279" i="13"/>
  <c r="BE279" i="13" s="1"/>
  <c r="B239" i="14" l="1"/>
  <c r="E239" i="14"/>
  <c r="BO280" i="13"/>
  <c r="AT280" i="13"/>
  <c r="AS280" i="13"/>
  <c r="BI280" i="13" s="1"/>
  <c r="AR280" i="13"/>
  <c r="BP280" i="13"/>
  <c r="BQ280" i="13"/>
  <c r="BL280" i="13"/>
  <c r="BM280" i="13"/>
  <c r="BN280" i="13"/>
  <c r="N279" i="13"/>
  <c r="O279" i="13"/>
  <c r="P279" i="13"/>
  <c r="BC280" i="13"/>
  <c r="F490" i="7"/>
  <c r="I280" i="13" l="1"/>
  <c r="AV280" i="13"/>
  <c r="AJ281" i="13" s="1"/>
  <c r="AS281" i="13"/>
  <c r="AV281" i="13" s="1"/>
  <c r="AJ282" i="13" s="1"/>
  <c r="BF280" i="13"/>
  <c r="BD280" i="13"/>
  <c r="BG280" i="13" s="1"/>
  <c r="BJ280" i="13"/>
  <c r="R280" i="13"/>
  <c r="AA281" i="13" s="1"/>
  <c r="L280" i="13"/>
  <c r="C240" i="14" s="1"/>
  <c r="J491" i="7"/>
  <c r="I491" i="7"/>
  <c r="H491" i="7"/>
  <c r="K491" i="7"/>
  <c r="G491" i="7"/>
  <c r="AW280" i="13"/>
  <c r="AK281" i="13" s="1"/>
  <c r="J280" i="13"/>
  <c r="AU280" i="13"/>
  <c r="AI281" i="13" s="1"/>
  <c r="H280" i="13"/>
  <c r="I281" i="13"/>
  <c r="AT281" i="13" l="1"/>
  <c r="O280" i="13"/>
  <c r="S280" i="13"/>
  <c r="AB281" i="13" s="1"/>
  <c r="M280" i="13"/>
  <c r="D240" i="14" s="1"/>
  <c r="AW281" i="13"/>
  <c r="AK282" i="13" s="1"/>
  <c r="J281" i="13"/>
  <c r="L491" i="7"/>
  <c r="G391" i="12" s="1"/>
  <c r="H391" i="12" s="1"/>
  <c r="I391" i="12" s="1"/>
  <c r="Q280" i="13"/>
  <c r="Z281" i="13" s="1"/>
  <c r="K280" i="13"/>
  <c r="BK280" i="13"/>
  <c r="BH281" i="13" s="1"/>
  <c r="BA280" i="13"/>
  <c r="BB280" i="13"/>
  <c r="BE280" i="13" s="1"/>
  <c r="L281" i="13"/>
  <c r="C241" i="14" s="1"/>
  <c r="R281" i="13"/>
  <c r="B240" i="14" l="1"/>
  <c r="E240" i="14"/>
  <c r="AR281" i="13"/>
  <c r="P280" i="13"/>
  <c r="O281" i="13"/>
  <c r="N280" i="13"/>
  <c r="J392" i="12"/>
  <c r="BP281" i="13"/>
  <c r="BO281" i="13"/>
  <c r="BN281" i="13"/>
  <c r="BM281" i="13"/>
  <c r="BL281" i="13"/>
  <c r="BQ281" i="13"/>
  <c r="M281" i="13"/>
  <c r="D241" i="14" s="1"/>
  <c r="S281" i="13"/>
  <c r="AA282" i="13"/>
  <c r="F491" i="7"/>
  <c r="P281" i="13" l="1"/>
  <c r="H281" i="13"/>
  <c r="AU281" i="13"/>
  <c r="AI282" i="13" s="1"/>
  <c r="BD281" i="13"/>
  <c r="AT282" i="13" s="1"/>
  <c r="BJ281" i="13"/>
  <c r="AB282" i="13"/>
  <c r="G492" i="7"/>
  <c r="I492" i="7"/>
  <c r="J492" i="7"/>
  <c r="H492" i="7"/>
  <c r="K492" i="7"/>
  <c r="BC281" i="13"/>
  <c r="AS282" i="13" s="1"/>
  <c r="BI281" i="13"/>
  <c r="L492" i="7" l="1"/>
  <c r="G392" i="12" s="1"/>
  <c r="H392" i="12" s="1"/>
  <c r="I392" i="12" s="1"/>
  <c r="BF281" i="13"/>
  <c r="BB281" i="13"/>
  <c r="BE281" i="13" s="1"/>
  <c r="BA281" i="13"/>
  <c r="BG281" i="13"/>
  <c r="Q281" i="13"/>
  <c r="Z282" i="13" s="1"/>
  <c r="F492" i="7" s="1"/>
  <c r="H493" i="7" s="1"/>
  <c r="BK281" i="13"/>
  <c r="BH282" i="13" s="1"/>
  <c r="K281" i="13"/>
  <c r="B241" i="14" l="1"/>
  <c r="E241" i="14"/>
  <c r="AR282" i="13"/>
  <c r="AU282" i="13" s="1"/>
  <c r="AI283" i="13" s="1"/>
  <c r="N281" i="13"/>
  <c r="J393" i="12"/>
  <c r="BQ282" i="13"/>
  <c r="BP282" i="13"/>
  <c r="BO282" i="13"/>
  <c r="BN282" i="13"/>
  <c r="BM282" i="13"/>
  <c r="BL282" i="13"/>
  <c r="BB282" i="13"/>
  <c r="BE282" i="13" s="1"/>
  <c r="K493" i="7"/>
  <c r="I282" i="13"/>
  <c r="AV282" i="13"/>
  <c r="AJ283" i="13" s="1"/>
  <c r="I493" i="7"/>
  <c r="J493" i="7"/>
  <c r="J282" i="13"/>
  <c r="AW282" i="13"/>
  <c r="AK283" i="13" s="1"/>
  <c r="G493" i="7"/>
  <c r="H282" i="13" l="1"/>
  <c r="AR283" i="13"/>
  <c r="H283" i="13" s="1"/>
  <c r="BD282" i="13"/>
  <c r="BG282" i="13" s="1"/>
  <c r="BJ282" i="13"/>
  <c r="L282" i="13"/>
  <c r="C242" i="14" s="1"/>
  <c r="R282" i="13"/>
  <c r="AA283" i="13" s="1"/>
  <c r="L493" i="7"/>
  <c r="G393" i="12" s="1"/>
  <c r="H393" i="12" s="1"/>
  <c r="I393" i="12" s="1"/>
  <c r="K282" i="13"/>
  <c r="Q282" i="13"/>
  <c r="Z283" i="13" s="1"/>
  <c r="BK282" i="13"/>
  <c r="BH283" i="13" s="1"/>
  <c r="BC282" i="13"/>
  <c r="BF282" i="13" s="1"/>
  <c r="BI282" i="13"/>
  <c r="M282" i="13"/>
  <c r="D242" i="14" s="1"/>
  <c r="S282" i="13"/>
  <c r="AB283" i="13" s="1"/>
  <c r="BA282" i="13"/>
  <c r="B242" i="14" l="1"/>
  <c r="E242" i="14"/>
  <c r="AS283" i="13"/>
  <c r="AT283" i="13"/>
  <c r="AW283" i="13" s="1"/>
  <c r="AK284" i="13" s="1"/>
  <c r="P282" i="13"/>
  <c r="O282" i="13"/>
  <c r="AU283" i="13"/>
  <c r="AI284" i="13" s="1"/>
  <c r="N282" i="13"/>
  <c r="J394" i="12"/>
  <c r="BL283" i="13"/>
  <c r="BQ283" i="13"/>
  <c r="BP283" i="13"/>
  <c r="BO283" i="13"/>
  <c r="BN283" i="13"/>
  <c r="BM283" i="13"/>
  <c r="BB283" i="13"/>
  <c r="BE283" i="13" s="1"/>
  <c r="F493" i="7"/>
  <c r="K283" i="13"/>
  <c r="Q283" i="13"/>
  <c r="Z284" i="13" s="1"/>
  <c r="B243" i="14" l="1"/>
  <c r="J283" i="13"/>
  <c r="AR284" i="13"/>
  <c r="H284" i="13" s="1"/>
  <c r="N283" i="13"/>
  <c r="BC283" i="13"/>
  <c r="BF283" i="13" s="1"/>
  <c r="BI283" i="13"/>
  <c r="BA283" i="13"/>
  <c r="H494" i="7"/>
  <c r="K494" i="7"/>
  <c r="J494" i="7"/>
  <c r="I494" i="7"/>
  <c r="G494" i="7"/>
  <c r="BD283" i="13"/>
  <c r="BG283" i="13" s="1"/>
  <c r="BJ283" i="13"/>
  <c r="M283" i="13"/>
  <c r="D243" i="14" s="1"/>
  <c r="S283" i="13"/>
  <c r="AB284" i="13" s="1"/>
  <c r="I283" i="13"/>
  <c r="AV283" i="13"/>
  <c r="AJ284" i="13" s="1"/>
  <c r="AS284" i="13" s="1"/>
  <c r="AU284" i="13" l="1"/>
  <c r="AI285" i="13" s="1"/>
  <c r="AT284" i="13"/>
  <c r="P283" i="13"/>
  <c r="AV284" i="13"/>
  <c r="AJ285" i="13" s="1"/>
  <c r="I284" i="13"/>
  <c r="Q284" i="13"/>
  <c r="K284" i="13"/>
  <c r="L494" i="7"/>
  <c r="G394" i="12" s="1"/>
  <c r="H394" i="12" s="1"/>
  <c r="I394" i="12" s="1"/>
  <c r="L283" i="13"/>
  <c r="R283" i="13"/>
  <c r="AA284" i="13" s="1"/>
  <c r="F494" i="7" s="1"/>
  <c r="BK283" i="13"/>
  <c r="BH284" i="13" s="1"/>
  <c r="C243" i="14" l="1"/>
  <c r="E243" i="14"/>
  <c r="B244" i="14"/>
  <c r="N284" i="13"/>
  <c r="O283" i="13"/>
  <c r="J395" i="12"/>
  <c r="BN284" i="13"/>
  <c r="BM284" i="13"/>
  <c r="BL284" i="13"/>
  <c r="BQ284" i="13"/>
  <c r="BP284" i="13"/>
  <c r="BO284" i="13"/>
  <c r="I495" i="7"/>
  <c r="L284" i="13"/>
  <c r="C244" i="14" s="1"/>
  <c r="R284" i="13"/>
  <c r="H495" i="7"/>
  <c r="AW284" i="13"/>
  <c r="AK285" i="13" s="1"/>
  <c r="J284" i="13"/>
  <c r="K495" i="7"/>
  <c r="Z285" i="13"/>
  <c r="G495" i="7"/>
  <c r="J495" i="7"/>
  <c r="O284" i="13" l="1"/>
  <c r="BD284" i="13"/>
  <c r="BG284" i="13" s="1"/>
  <c r="BJ284" i="13"/>
  <c r="BC284" i="13"/>
  <c r="AS285" i="13" s="1"/>
  <c r="BI284" i="13"/>
  <c r="BB284" i="13"/>
  <c r="AR285" i="13" s="1"/>
  <c r="BA284" i="13"/>
  <c r="S284" i="13"/>
  <c r="AB285" i="13" s="1"/>
  <c r="M284" i="13"/>
  <c r="BK284" i="13"/>
  <c r="BH285" i="13" s="1"/>
  <c r="AA285" i="13"/>
  <c r="L495" i="7"/>
  <c r="G395" i="12" s="1"/>
  <c r="H395" i="12" s="1"/>
  <c r="I395" i="12" s="1"/>
  <c r="D244" i="14" l="1"/>
  <c r="E244" i="14"/>
  <c r="AT285" i="13"/>
  <c r="BJ285" i="13" s="1"/>
  <c r="P284" i="13"/>
  <c r="J396" i="12"/>
  <c r="BP285" i="13"/>
  <c r="BO285" i="13"/>
  <c r="BN285" i="13"/>
  <c r="BM285" i="13"/>
  <c r="BL285" i="13"/>
  <c r="BQ285" i="13"/>
  <c r="F495" i="7"/>
  <c r="K496" i="7" s="1"/>
  <c r="BD285" i="13"/>
  <c r="BE284" i="13"/>
  <c r="BF284" i="13"/>
  <c r="J285" i="13"/>
  <c r="AW285" i="13" l="1"/>
  <c r="AK286" i="13" s="1"/>
  <c r="BG285" i="13"/>
  <c r="AT286" i="13"/>
  <c r="I496" i="7"/>
  <c r="G496" i="7"/>
  <c r="H496" i="7"/>
  <c r="J496" i="7"/>
  <c r="AW286" i="13"/>
  <c r="AK287" i="13" s="1"/>
  <c r="J286" i="13"/>
  <c r="I285" i="13"/>
  <c r="AV285" i="13"/>
  <c r="AJ286" i="13" s="1"/>
  <c r="S285" i="13"/>
  <c r="AB286" i="13" s="1"/>
  <c r="M285" i="13"/>
  <c r="D245" i="14" s="1"/>
  <c r="H285" i="13"/>
  <c r="AU285" i="13"/>
  <c r="AI286" i="13" s="1"/>
  <c r="P285" i="13" l="1"/>
  <c r="L496" i="7"/>
  <c r="G396" i="12" s="1"/>
  <c r="H396" i="12" s="1"/>
  <c r="I396" i="12" s="1"/>
  <c r="J397" i="12" s="1"/>
  <c r="R285" i="13"/>
  <c r="AA286" i="13" s="1"/>
  <c r="L285" i="13"/>
  <c r="C245" i="14" s="1"/>
  <c r="BA285" i="13"/>
  <c r="BB285" i="13"/>
  <c r="BE285" i="13" s="1"/>
  <c r="BC285" i="13"/>
  <c r="BF285" i="13" s="1"/>
  <c r="BI285" i="13"/>
  <c r="M286" i="13"/>
  <c r="D246" i="14" s="1"/>
  <c r="S286" i="13"/>
  <c r="K285" i="13"/>
  <c r="BK285" i="13"/>
  <c r="BH286" i="13" s="1"/>
  <c r="Q285" i="13"/>
  <c r="Z286" i="13" s="1"/>
  <c r="B245" i="14" l="1"/>
  <c r="E245" i="14"/>
  <c r="AR286" i="13"/>
  <c r="AS286" i="13"/>
  <c r="BN286" i="13"/>
  <c r="BL286" i="13"/>
  <c r="BM286" i="13"/>
  <c r="F496" i="7"/>
  <c r="H497" i="7" s="1"/>
  <c r="P286" i="13"/>
  <c r="BO286" i="13"/>
  <c r="BP286" i="13"/>
  <c r="O285" i="13"/>
  <c r="N285" i="13"/>
  <c r="BQ286" i="13"/>
  <c r="H286" i="13"/>
  <c r="AU286" i="13"/>
  <c r="AI287" i="13" s="1"/>
  <c r="BD286" i="13"/>
  <c r="BJ286" i="13"/>
  <c r="AB287" i="13"/>
  <c r="AT287" i="13" l="1"/>
  <c r="G497" i="7"/>
  <c r="K497" i="7"/>
  <c r="I497" i="7"/>
  <c r="J497" i="7"/>
  <c r="Q286" i="13"/>
  <c r="Z287" i="13" s="1"/>
  <c r="K286" i="13"/>
  <c r="BB286" i="13"/>
  <c r="BE286" i="13" s="1"/>
  <c r="BG286" i="13"/>
  <c r="I286" i="13"/>
  <c r="BK286" i="13" s="1"/>
  <c r="BH287" i="13" s="1"/>
  <c r="AV286" i="13"/>
  <c r="AJ287" i="13" s="1"/>
  <c r="B246" i="14" l="1"/>
  <c r="AR287" i="13"/>
  <c r="L497" i="7"/>
  <c r="G397" i="12" s="1"/>
  <c r="H397" i="12" s="1"/>
  <c r="I397" i="12" s="1"/>
  <c r="BM287" i="13" s="1"/>
  <c r="N286" i="13"/>
  <c r="H287" i="13"/>
  <c r="BC286" i="13"/>
  <c r="BF286" i="13" s="1"/>
  <c r="BI286" i="13"/>
  <c r="J287" i="13"/>
  <c r="AW287" i="13"/>
  <c r="AK288" i="13" s="1"/>
  <c r="R286" i="13"/>
  <c r="AA287" i="13" s="1"/>
  <c r="F497" i="7" s="1"/>
  <c r="L286" i="13"/>
  <c r="E246" i="14" s="1"/>
  <c r="BA286" i="13"/>
  <c r="C246" i="14" l="1"/>
  <c r="AS287" i="13"/>
  <c r="BQ287" i="13"/>
  <c r="J398" i="12"/>
  <c r="BL287" i="13"/>
  <c r="BO287" i="13"/>
  <c r="BN287" i="13"/>
  <c r="BP287" i="13"/>
  <c r="AV287" i="13"/>
  <c r="AJ288" i="13" s="1"/>
  <c r="O286" i="13"/>
  <c r="AU287" i="13"/>
  <c r="AI288" i="13" s="1"/>
  <c r="I498" i="7"/>
  <c r="J498" i="7"/>
  <c r="K498" i="7"/>
  <c r="H498" i="7"/>
  <c r="G498" i="7"/>
  <c r="S287" i="13"/>
  <c r="AB288" i="13" s="1"/>
  <c r="M287" i="13"/>
  <c r="D247" i="14" s="1"/>
  <c r="BA287" i="13"/>
  <c r="Q287" i="13"/>
  <c r="Z288" i="13" s="1"/>
  <c r="K287" i="13"/>
  <c r="BB287" i="13"/>
  <c r="BE287" i="13" s="1"/>
  <c r="BD287" i="13"/>
  <c r="BG287" i="13" s="1"/>
  <c r="BJ287" i="13"/>
  <c r="B247" i="14" l="1"/>
  <c r="AT288" i="13"/>
  <c r="AR288" i="13"/>
  <c r="N287" i="13"/>
  <c r="P287" i="13"/>
  <c r="I287" i="13"/>
  <c r="BK287" i="13" s="1"/>
  <c r="BH288" i="13" s="1"/>
  <c r="L498" i="7"/>
  <c r="G398" i="12" s="1"/>
  <c r="H398" i="12" s="1"/>
  <c r="I398" i="12" s="1"/>
  <c r="BC287" i="13"/>
  <c r="BF287" i="13" s="1"/>
  <c r="BI287" i="13"/>
  <c r="AS288" i="13" l="1"/>
  <c r="R287" i="13"/>
  <c r="AA288" i="13" s="1"/>
  <c r="F498" i="7" s="1"/>
  <c r="K499" i="7" s="1"/>
  <c r="L287" i="13"/>
  <c r="J399" i="12"/>
  <c r="BN288" i="13"/>
  <c r="BM288" i="13"/>
  <c r="BL288" i="13"/>
  <c r="BQ288" i="13"/>
  <c r="BP288" i="13"/>
  <c r="BO288" i="13"/>
  <c r="BD288" i="13"/>
  <c r="BG288" i="13" s="1"/>
  <c r="BJ288" i="13"/>
  <c r="BB288" i="13"/>
  <c r="BE288" i="13" s="1"/>
  <c r="H288" i="13"/>
  <c r="AU288" i="13"/>
  <c r="AI289" i="13" s="1"/>
  <c r="AW288" i="13"/>
  <c r="AK289" i="13" s="1"/>
  <c r="J288" i="13"/>
  <c r="C247" i="14" l="1"/>
  <c r="E247" i="14"/>
  <c r="G499" i="7"/>
  <c r="AT289" i="13"/>
  <c r="J289" i="13" s="1"/>
  <c r="I499" i="7"/>
  <c r="J499" i="7"/>
  <c r="H499" i="7"/>
  <c r="AR289" i="13"/>
  <c r="AU289" i="13" s="1"/>
  <c r="AI290" i="13" s="1"/>
  <c r="O287" i="13"/>
  <c r="L499" i="7"/>
  <c r="G399" i="12" s="1"/>
  <c r="H399" i="12" s="1"/>
  <c r="I399" i="12" s="1"/>
  <c r="I288" i="13"/>
  <c r="BK288" i="13" s="1"/>
  <c r="BH289" i="13" s="1"/>
  <c r="AV288" i="13"/>
  <c r="AJ289" i="13" s="1"/>
  <c r="M288" i="13"/>
  <c r="D248" i="14" s="1"/>
  <c r="S288" i="13"/>
  <c r="AB289" i="13" s="1"/>
  <c r="Q288" i="13"/>
  <c r="Z289" i="13" s="1"/>
  <c r="K288" i="13"/>
  <c r="AW289" i="13" l="1"/>
  <c r="AK290" i="13" s="1"/>
  <c r="B248" i="14"/>
  <c r="E248" i="14"/>
  <c r="H289" i="13"/>
  <c r="N288" i="13"/>
  <c r="P288" i="13"/>
  <c r="J400" i="12"/>
  <c r="BP289" i="13"/>
  <c r="BO289" i="13"/>
  <c r="BN289" i="13"/>
  <c r="BM289" i="13"/>
  <c r="BL289" i="13"/>
  <c r="BQ289" i="13"/>
  <c r="L288" i="13"/>
  <c r="C248" i="14" s="1"/>
  <c r="R288" i="13"/>
  <c r="AA289" i="13" s="1"/>
  <c r="S289" i="13"/>
  <c r="AB290" i="13" s="1"/>
  <c r="M289" i="13"/>
  <c r="D249" i="14" s="1"/>
  <c r="BC288" i="13"/>
  <c r="BF288" i="13" s="1"/>
  <c r="BI288" i="13"/>
  <c r="BA288" i="13"/>
  <c r="K289" i="13"/>
  <c r="Q289" i="13"/>
  <c r="Z290" i="13" s="1"/>
  <c r="B249" i="14" l="1"/>
  <c r="AS289" i="13"/>
  <c r="P289" i="13"/>
  <c r="O288" i="13"/>
  <c r="N289" i="13"/>
  <c r="F499" i="7"/>
  <c r="BD289" i="13"/>
  <c r="AT290" i="13" s="1"/>
  <c r="BJ289" i="13"/>
  <c r="BB289" i="13"/>
  <c r="AR290" i="13" s="1"/>
  <c r="BE289" i="13" l="1"/>
  <c r="BG289" i="13"/>
  <c r="G500" i="7"/>
  <c r="K500" i="7"/>
  <c r="H500" i="7"/>
  <c r="I500" i="7"/>
  <c r="J500" i="7"/>
  <c r="AV289" i="13"/>
  <c r="AJ290" i="13" s="1"/>
  <c r="I289" i="13"/>
  <c r="L500" i="7" l="1"/>
  <c r="G400" i="12" s="1"/>
  <c r="H400" i="12" s="1"/>
  <c r="I400" i="12" s="1"/>
  <c r="BC289" i="13"/>
  <c r="BF289" i="13" s="1"/>
  <c r="BI289" i="13"/>
  <c r="BA289" i="13"/>
  <c r="J290" i="13"/>
  <c r="AW290" i="13"/>
  <c r="AK291" i="13" s="1"/>
  <c r="H290" i="13"/>
  <c r="AU290" i="13"/>
  <c r="AI291" i="13" s="1"/>
  <c r="R289" i="13"/>
  <c r="AA290" i="13" s="1"/>
  <c r="F500" i="7" s="1"/>
  <c r="L289" i="13"/>
  <c r="BK289" i="13"/>
  <c r="BH290" i="13" s="1"/>
  <c r="C249" i="14" l="1"/>
  <c r="E249" i="14"/>
  <c r="AS290" i="13"/>
  <c r="BI290" i="13" s="1"/>
  <c r="O289" i="13"/>
  <c r="J401" i="12"/>
  <c r="BQ290" i="13"/>
  <c r="BP290" i="13"/>
  <c r="BO290" i="13"/>
  <c r="BN290" i="13"/>
  <c r="BM290" i="13"/>
  <c r="BL290" i="13"/>
  <c r="BC290" i="13"/>
  <c r="BF290" i="13" s="1"/>
  <c r="K290" i="13"/>
  <c r="Q290" i="13"/>
  <c r="Z291" i="13" s="1"/>
  <c r="S290" i="13"/>
  <c r="AB291" i="13" s="1"/>
  <c r="M290" i="13"/>
  <c r="D250" i="14" s="1"/>
  <c r="J501" i="7"/>
  <c r="H501" i="7"/>
  <c r="G501" i="7"/>
  <c r="I290" i="13"/>
  <c r="BK290" i="13" s="1"/>
  <c r="BH291" i="13" s="1"/>
  <c r="AV290" i="13"/>
  <c r="AJ291" i="13" s="1"/>
  <c r="I501" i="7"/>
  <c r="K501" i="7"/>
  <c r="AS291" i="13" l="1"/>
  <c r="B250" i="14"/>
  <c r="N290" i="13"/>
  <c r="P290" i="13"/>
  <c r="AV291" i="13"/>
  <c r="AJ292" i="13" s="1"/>
  <c r="L501" i="7"/>
  <c r="G401" i="12" s="1"/>
  <c r="H401" i="12" s="1"/>
  <c r="I401" i="12" s="1"/>
  <c r="BA290" i="13"/>
  <c r="BB290" i="13"/>
  <c r="AR291" i="13" s="1"/>
  <c r="L290" i="13"/>
  <c r="C250" i="14" s="1"/>
  <c r="R290" i="13"/>
  <c r="AA291" i="13" s="1"/>
  <c r="F501" i="7" s="1"/>
  <c r="BD290" i="13"/>
  <c r="AT291" i="13" s="1"/>
  <c r="BJ290" i="13"/>
  <c r="E250" i="14" l="1"/>
  <c r="I291" i="13"/>
  <c r="O290" i="13"/>
  <c r="J402" i="12"/>
  <c r="BL291" i="13"/>
  <c r="BQ291" i="13"/>
  <c r="BP291" i="13"/>
  <c r="BO291" i="13"/>
  <c r="BN291" i="13"/>
  <c r="BM291" i="13"/>
  <c r="J502" i="7"/>
  <c r="I502" i="7"/>
  <c r="K502" i="7"/>
  <c r="G502" i="7"/>
  <c r="H502" i="7"/>
  <c r="R291" i="13"/>
  <c r="AA292" i="13" s="1"/>
  <c r="L291" i="13"/>
  <c r="C251" i="14" s="1"/>
  <c r="BE290" i="13"/>
  <c r="BG290" i="13"/>
  <c r="O291" i="13" l="1"/>
  <c r="J291" i="13"/>
  <c r="AW291" i="13"/>
  <c r="AK292" i="13" s="1"/>
  <c r="L502" i="7"/>
  <c r="G402" i="12" s="1"/>
  <c r="H402" i="12" s="1"/>
  <c r="I402" i="12" s="1"/>
  <c r="H291" i="13"/>
  <c r="AU291" i="13"/>
  <c r="AI292" i="13" s="1"/>
  <c r="BC291" i="13"/>
  <c r="AS292" i="13" s="1"/>
  <c r="BI291" i="13"/>
  <c r="J403" i="12" l="1"/>
  <c r="BN292" i="13"/>
  <c r="BM292" i="13"/>
  <c r="BL292" i="13"/>
  <c r="BQ292" i="13"/>
  <c r="BP292" i="13"/>
  <c r="BO292" i="13"/>
  <c r="BF291" i="13"/>
  <c r="BD291" i="13"/>
  <c r="BG291" i="13" s="1"/>
  <c r="BJ291" i="13"/>
  <c r="BB291" i="13"/>
  <c r="BE291" i="13" s="1"/>
  <c r="BA291" i="13"/>
  <c r="BK291" i="13"/>
  <c r="BH292" i="13" s="1"/>
  <c r="K291" i="13"/>
  <c r="Q291" i="13"/>
  <c r="Z292" i="13" s="1"/>
  <c r="S291" i="13"/>
  <c r="AB292" i="13" s="1"/>
  <c r="M291" i="13"/>
  <c r="D251" i="14" s="1"/>
  <c r="B251" i="14" l="1"/>
  <c r="E251" i="14"/>
  <c r="AT292" i="13"/>
  <c r="AR292" i="13"/>
  <c r="N291" i="13"/>
  <c r="P291" i="13"/>
  <c r="F502" i="7"/>
  <c r="K503" i="7" s="1"/>
  <c r="AV292" i="13"/>
  <c r="AJ293" i="13" s="1"/>
  <c r="I292" i="13"/>
  <c r="I503" i="7" l="1"/>
  <c r="J503" i="7"/>
  <c r="G503" i="7"/>
  <c r="H503" i="7"/>
  <c r="BD292" i="13"/>
  <c r="BG292" i="13" s="1"/>
  <c r="BJ292" i="13"/>
  <c r="AU292" i="13"/>
  <c r="AI293" i="13" s="1"/>
  <c r="H292" i="13"/>
  <c r="L292" i="13"/>
  <c r="C252" i="14" s="1"/>
  <c r="R292" i="13"/>
  <c r="AA293" i="13" s="1"/>
  <c r="J292" i="13"/>
  <c r="AW292" i="13"/>
  <c r="AK293" i="13" s="1"/>
  <c r="BC292" i="13"/>
  <c r="BF292" i="13" s="1"/>
  <c r="BI292" i="13"/>
  <c r="AT293" i="13" l="1"/>
  <c r="AS293" i="13"/>
  <c r="I293" i="13" s="1"/>
  <c r="L503" i="7"/>
  <c r="G403" i="12" s="1"/>
  <c r="H403" i="12" s="1"/>
  <c r="I403" i="12" s="1"/>
  <c r="J404" i="12" s="1"/>
  <c r="O292" i="13"/>
  <c r="BA292" i="13"/>
  <c r="BB292" i="13"/>
  <c r="BE292" i="13" s="1"/>
  <c r="Q292" i="13"/>
  <c r="Z293" i="13" s="1"/>
  <c r="BK292" i="13"/>
  <c r="BH293" i="13" s="1"/>
  <c r="K292" i="13"/>
  <c r="S292" i="13"/>
  <c r="AB293" i="13" s="1"/>
  <c r="M292" i="13"/>
  <c r="D252" i="14" s="1"/>
  <c r="J293" i="13"/>
  <c r="AW293" i="13"/>
  <c r="AK294" i="13" s="1"/>
  <c r="BQ293" i="13" l="1"/>
  <c r="BM293" i="13"/>
  <c r="BL293" i="13"/>
  <c r="B252" i="14"/>
  <c r="E252" i="14"/>
  <c r="BO293" i="13"/>
  <c r="BN293" i="13"/>
  <c r="BP293" i="13"/>
  <c r="AV293" i="13"/>
  <c r="AJ294" i="13" s="1"/>
  <c r="AR293" i="13"/>
  <c r="N292" i="13"/>
  <c r="P292" i="13"/>
  <c r="F503" i="7"/>
  <c r="H504" i="7" s="1"/>
  <c r="R293" i="13"/>
  <c r="L293" i="13"/>
  <c r="C253" i="14" s="1"/>
  <c r="S293" i="13"/>
  <c r="M293" i="13"/>
  <c r="D253" i="14" s="1"/>
  <c r="J504" i="7" l="1"/>
  <c r="P293" i="13"/>
  <c r="O293" i="13"/>
  <c r="I504" i="7"/>
  <c r="K504" i="7"/>
  <c r="G504" i="7"/>
  <c r="BB293" i="13"/>
  <c r="BE293" i="13" s="1"/>
  <c r="BA293" i="13"/>
  <c r="AA294" i="13"/>
  <c r="BD293" i="13"/>
  <c r="AT294" i="13" s="1"/>
  <c r="BJ293" i="13"/>
  <c r="BC293" i="13"/>
  <c r="AS294" i="13" s="1"/>
  <c r="BI293" i="13"/>
  <c r="AB294" i="13"/>
  <c r="AU293" i="13"/>
  <c r="AI294" i="13" s="1"/>
  <c r="H293" i="13"/>
  <c r="AR294" i="13" l="1"/>
  <c r="L504" i="7"/>
  <c r="G404" i="12" s="1"/>
  <c r="H404" i="12" s="1"/>
  <c r="I404" i="12" s="1"/>
  <c r="J405" i="12" s="1"/>
  <c r="BF293" i="13"/>
  <c r="Q293" i="13"/>
  <c r="Z294" i="13" s="1"/>
  <c r="F504" i="7" s="1"/>
  <c r="K293" i="13"/>
  <c r="BK293" i="13"/>
  <c r="BH294" i="13" s="1"/>
  <c r="BG293" i="13"/>
  <c r="H294" i="13"/>
  <c r="AU294" i="13"/>
  <c r="AI295" i="13" s="1"/>
  <c r="B253" i="14" l="1"/>
  <c r="E253" i="14"/>
  <c r="BL294" i="13"/>
  <c r="BM294" i="13"/>
  <c r="BN294" i="13"/>
  <c r="BO294" i="13"/>
  <c r="BP294" i="13"/>
  <c r="BQ294" i="13"/>
  <c r="N293" i="13"/>
  <c r="AW294" i="13"/>
  <c r="AK295" i="13" s="1"/>
  <c r="J294" i="13"/>
  <c r="AV294" i="13"/>
  <c r="AJ295" i="13" s="1"/>
  <c r="I294" i="13"/>
  <c r="K505" i="7"/>
  <c r="I505" i="7"/>
  <c r="H505" i="7"/>
  <c r="J505" i="7"/>
  <c r="G505" i="7"/>
  <c r="Q294" i="13"/>
  <c r="Z295" i="13" s="1"/>
  <c r="K294" i="13"/>
  <c r="B254" i="14" l="1"/>
  <c r="N294" i="13"/>
  <c r="R294" i="13"/>
  <c r="AA295" i="13" s="1"/>
  <c r="L294" i="13"/>
  <c r="C254" i="14" s="1"/>
  <c r="L505" i="7"/>
  <c r="G405" i="12" s="1"/>
  <c r="H405" i="12" s="1"/>
  <c r="I405" i="12" s="1"/>
  <c r="M294" i="13"/>
  <c r="D254" i="14" s="1"/>
  <c r="S294" i="13"/>
  <c r="AB295" i="13" s="1"/>
  <c r="BD294" i="13"/>
  <c r="BG294" i="13" s="1"/>
  <c r="BJ294" i="13"/>
  <c r="BB294" i="13"/>
  <c r="AR295" i="13" s="1"/>
  <c r="BA294" i="13"/>
  <c r="BK294" i="13"/>
  <c r="BH295" i="13" s="1"/>
  <c r="BC294" i="13"/>
  <c r="BF294" i="13" s="1"/>
  <c r="BI294" i="13"/>
  <c r="E254" i="14" l="1"/>
  <c r="AS295" i="13"/>
  <c r="AT295" i="13"/>
  <c r="AW295" i="13" s="1"/>
  <c r="AK296" i="13" s="1"/>
  <c r="P294" i="13"/>
  <c r="O294" i="13"/>
  <c r="BL295" i="13"/>
  <c r="BQ295" i="13"/>
  <c r="BP295" i="13"/>
  <c r="BO295" i="13"/>
  <c r="BN295" i="13"/>
  <c r="BM295" i="13"/>
  <c r="F505" i="7"/>
  <c r="K506" i="7" s="1"/>
  <c r="J406" i="12"/>
  <c r="BE294" i="13"/>
  <c r="J295" i="13" l="1"/>
  <c r="H506" i="7"/>
  <c r="G506" i="7"/>
  <c r="I506" i="7"/>
  <c r="J506" i="7"/>
  <c r="H295" i="13"/>
  <c r="AU295" i="13"/>
  <c r="AI296" i="13" s="1"/>
  <c r="M295" i="13"/>
  <c r="D255" i="14" s="1"/>
  <c r="S295" i="13"/>
  <c r="AB296" i="13" s="1"/>
  <c r="BD295" i="13"/>
  <c r="BG295" i="13" s="1"/>
  <c r="BJ295" i="13"/>
  <c r="I295" i="13"/>
  <c r="AV295" i="13"/>
  <c r="AJ296" i="13" s="1"/>
  <c r="AT296" i="13" l="1"/>
  <c r="P295" i="13"/>
  <c r="L506" i="7"/>
  <c r="G406" i="12" s="1"/>
  <c r="H406" i="12" s="1"/>
  <c r="I406" i="12" s="1"/>
  <c r="J407" i="12" s="1"/>
  <c r="AW296" i="13"/>
  <c r="AK297" i="13" s="1"/>
  <c r="J296" i="13"/>
  <c r="R295" i="13"/>
  <c r="AA296" i="13" s="1"/>
  <c r="L295" i="13"/>
  <c r="C255" i="14" s="1"/>
  <c r="BC295" i="13"/>
  <c r="BF295" i="13" s="1"/>
  <c r="BI295" i="13"/>
  <c r="BB295" i="13"/>
  <c r="BE295" i="13" s="1"/>
  <c r="BA295" i="13"/>
  <c r="BK295" i="13"/>
  <c r="BH296" i="13" s="1"/>
  <c r="Q295" i="13"/>
  <c r="Z296" i="13" s="1"/>
  <c r="K295" i="13"/>
  <c r="B255" i="14" l="1"/>
  <c r="E255" i="14"/>
  <c r="AS296" i="13"/>
  <c r="AR296" i="13"/>
  <c r="BQ296" i="13"/>
  <c r="O295" i="13"/>
  <c r="BM296" i="13"/>
  <c r="N295" i="13"/>
  <c r="BN296" i="13"/>
  <c r="AT297" i="13" s="1"/>
  <c r="BP296" i="13"/>
  <c r="BL296" i="13"/>
  <c r="BO296" i="13"/>
  <c r="F506" i="7"/>
  <c r="K507" i="7" s="1"/>
  <c r="BD296" i="13"/>
  <c r="BG296" i="13" s="1"/>
  <c r="BJ296" i="13"/>
  <c r="S296" i="13"/>
  <c r="AB297" i="13" s="1"/>
  <c r="M296" i="13"/>
  <c r="D256" i="14" s="1"/>
  <c r="H296" i="13"/>
  <c r="AU296" i="13"/>
  <c r="AI297" i="13" s="1"/>
  <c r="I507" i="7" l="1"/>
  <c r="G507" i="7"/>
  <c r="H507" i="7"/>
  <c r="J507" i="7"/>
  <c r="L507" i="7" s="1"/>
  <c r="G407" i="12" s="1"/>
  <c r="H407" i="12" s="1"/>
  <c r="I407" i="12" s="1"/>
  <c r="P296" i="13"/>
  <c r="BB296" i="13"/>
  <c r="BE296" i="13" s="1"/>
  <c r="J297" i="13"/>
  <c r="AW297" i="13"/>
  <c r="AK298" i="13" s="1"/>
  <c r="I296" i="13"/>
  <c r="BK296" i="13" s="1"/>
  <c r="BH297" i="13" s="1"/>
  <c r="AV296" i="13"/>
  <c r="AJ297" i="13" s="1"/>
  <c r="Q296" i="13"/>
  <c r="Z297" i="13" s="1"/>
  <c r="K296" i="13"/>
  <c r="BA296" i="13"/>
  <c r="B256" i="14" l="1"/>
  <c r="AR297" i="13"/>
  <c r="AU297" i="13" s="1"/>
  <c r="AI298" i="13" s="1"/>
  <c r="N296" i="13"/>
  <c r="J408" i="12"/>
  <c r="BP297" i="13"/>
  <c r="BO297" i="13"/>
  <c r="BN297" i="13"/>
  <c r="BM297" i="13"/>
  <c r="BL297" i="13"/>
  <c r="BQ297" i="13"/>
  <c r="M297" i="13"/>
  <c r="D257" i="14" s="1"/>
  <c r="S297" i="13"/>
  <c r="AB298" i="13" s="1"/>
  <c r="BD297" i="13"/>
  <c r="BG297" i="13" s="1"/>
  <c r="BJ297" i="13"/>
  <c r="H297" i="13"/>
  <c r="BC296" i="13"/>
  <c r="BF296" i="13" s="1"/>
  <c r="BI296" i="13"/>
  <c r="R296" i="13"/>
  <c r="AA297" i="13" s="1"/>
  <c r="F507" i="7" s="1"/>
  <c r="L296" i="13"/>
  <c r="C256" i="14" s="1"/>
  <c r="E256" i="14" l="1"/>
  <c r="AT298" i="13"/>
  <c r="AS297" i="13"/>
  <c r="O296" i="13"/>
  <c r="P297" i="13"/>
  <c r="G508" i="7"/>
  <c r="K508" i="7"/>
  <c r="I508" i="7"/>
  <c r="J508" i="7"/>
  <c r="H508" i="7"/>
  <c r="BB297" i="13"/>
  <c r="BE297" i="13" s="1"/>
  <c r="Q297" i="13"/>
  <c r="Z298" i="13" s="1"/>
  <c r="K297" i="13"/>
  <c r="B257" i="14" l="1"/>
  <c r="AR298" i="13"/>
  <c r="N297" i="13"/>
  <c r="J298" i="13"/>
  <c r="AW298" i="13"/>
  <c r="AK299" i="13" s="1"/>
  <c r="I297" i="13"/>
  <c r="AV297" i="13"/>
  <c r="AJ298" i="13" s="1"/>
  <c r="BC297" i="13"/>
  <c r="BF297" i="13" s="1"/>
  <c r="BI297" i="13"/>
  <c r="BA297" i="13"/>
  <c r="L508" i="7"/>
  <c r="G408" i="12" s="1"/>
  <c r="H408" i="12" s="1"/>
  <c r="I408" i="12" s="1"/>
  <c r="AS298" i="13" l="1"/>
  <c r="J409" i="12"/>
  <c r="BQ298" i="13"/>
  <c r="BP298" i="13"/>
  <c r="BO298" i="13"/>
  <c r="BN298" i="13"/>
  <c r="BM298" i="13"/>
  <c r="BL298" i="13"/>
  <c r="S298" i="13"/>
  <c r="M298" i="13"/>
  <c r="D258" i="14" s="1"/>
  <c r="R297" i="13"/>
  <c r="AA298" i="13" s="1"/>
  <c r="F508" i="7" s="1"/>
  <c r="L297" i="13"/>
  <c r="BK297" i="13"/>
  <c r="BH298" i="13" s="1"/>
  <c r="H298" i="13"/>
  <c r="AU298" i="13"/>
  <c r="AI299" i="13" s="1"/>
  <c r="C257" i="14" l="1"/>
  <c r="E257" i="14"/>
  <c r="O297" i="13"/>
  <c r="P298" i="13"/>
  <c r="H509" i="7"/>
  <c r="J509" i="7"/>
  <c r="K509" i="7"/>
  <c r="I509" i="7"/>
  <c r="G509" i="7"/>
  <c r="Q298" i="13"/>
  <c r="K298" i="13"/>
  <c r="AV298" i="13"/>
  <c r="AJ299" i="13" s="1"/>
  <c r="I298" i="13"/>
  <c r="B258" i="14" l="1"/>
  <c r="N298" i="13"/>
  <c r="BD298" i="13"/>
  <c r="AT299" i="13" s="1"/>
  <c r="BJ298" i="13"/>
  <c r="L509" i="7"/>
  <c r="G409" i="12" s="1"/>
  <c r="H409" i="12" s="1"/>
  <c r="I409" i="12" s="1"/>
  <c r="AB299" i="13"/>
  <c r="BA298" i="13"/>
  <c r="BB298" i="13"/>
  <c r="AR299" i="13" s="1"/>
  <c r="L298" i="13"/>
  <c r="E258" i="14" s="1"/>
  <c r="R298" i="13"/>
  <c r="AA299" i="13" s="1"/>
  <c r="BK298" i="13"/>
  <c r="BH299" i="13" s="1"/>
  <c r="Z299" i="13"/>
  <c r="BC298" i="13"/>
  <c r="BF298" i="13" s="1"/>
  <c r="BI298" i="13"/>
  <c r="C258" i="14" l="1"/>
  <c r="AS299" i="13"/>
  <c r="I299" i="13" s="1"/>
  <c r="O298" i="13"/>
  <c r="F509" i="7"/>
  <c r="G510" i="7" s="1"/>
  <c r="J410" i="12"/>
  <c r="BL299" i="13"/>
  <c r="BQ299" i="13"/>
  <c r="BP299" i="13"/>
  <c r="BO299" i="13"/>
  <c r="BN299" i="13"/>
  <c r="BM299" i="13"/>
  <c r="BE298" i="13"/>
  <c r="BG298" i="13"/>
  <c r="AV299" i="13" l="1"/>
  <c r="AJ300" i="13" s="1"/>
  <c r="H510" i="7"/>
  <c r="J510" i="7"/>
  <c r="I510" i="7"/>
  <c r="K510" i="7"/>
  <c r="L510" i="7" s="1"/>
  <c r="G410" i="12" s="1"/>
  <c r="H410" i="12" s="1"/>
  <c r="I410" i="12" s="1"/>
  <c r="J411" i="12" s="1"/>
  <c r="BC299" i="13"/>
  <c r="BF299" i="13" s="1"/>
  <c r="BI299" i="13"/>
  <c r="BB299" i="13"/>
  <c r="BE299" i="13" s="1"/>
  <c r="BA299" i="13"/>
  <c r="L299" i="13"/>
  <c r="C259" i="14" s="1"/>
  <c r="R299" i="13"/>
  <c r="AA300" i="13" s="1"/>
  <c r="BD299" i="13"/>
  <c r="BG299" i="13" s="1"/>
  <c r="BJ299" i="13"/>
  <c r="H299" i="13"/>
  <c r="AU299" i="13"/>
  <c r="AI300" i="13" s="1"/>
  <c r="AW299" i="13"/>
  <c r="AK300" i="13" s="1"/>
  <c r="J299" i="13"/>
  <c r="AT300" i="13" l="1"/>
  <c r="AR300" i="13"/>
  <c r="AS300" i="13"/>
  <c r="AV300" i="13" s="1"/>
  <c r="AJ301" i="13" s="1"/>
  <c r="BO300" i="13"/>
  <c r="BP300" i="13"/>
  <c r="BQ300" i="13"/>
  <c r="O299" i="13"/>
  <c r="BL300" i="13"/>
  <c r="BM300" i="13"/>
  <c r="BN300" i="13"/>
  <c r="S299" i="13"/>
  <c r="AB300" i="13" s="1"/>
  <c r="M299" i="13"/>
  <c r="D259" i="14" s="1"/>
  <c r="J300" i="13"/>
  <c r="AW300" i="13"/>
  <c r="AK301" i="13" s="1"/>
  <c r="BK299" i="13"/>
  <c r="BH300" i="13" s="1"/>
  <c r="Q299" i="13"/>
  <c r="Z300" i="13" s="1"/>
  <c r="K299" i="13"/>
  <c r="B259" i="14" l="1"/>
  <c r="E259" i="14"/>
  <c r="I300" i="13"/>
  <c r="F510" i="7"/>
  <c r="H511" i="7" s="1"/>
  <c r="P299" i="13"/>
  <c r="N299" i="13"/>
  <c r="M300" i="13"/>
  <c r="D260" i="14" s="1"/>
  <c r="S300" i="13"/>
  <c r="L300" i="13"/>
  <c r="C260" i="14" s="1"/>
  <c r="R300" i="13"/>
  <c r="AA301" i="13" s="1"/>
  <c r="H300" i="13"/>
  <c r="AU300" i="13"/>
  <c r="AI301" i="13" s="1"/>
  <c r="J511" i="7" l="1"/>
  <c r="G511" i="7"/>
  <c r="I511" i="7"/>
  <c r="K511" i="7"/>
  <c r="O300" i="13"/>
  <c r="P300" i="13"/>
  <c r="BK300" i="13"/>
  <c r="BH301" i="13" s="1"/>
  <c r="K300" i="13"/>
  <c r="Q300" i="13"/>
  <c r="Z301" i="13" s="1"/>
  <c r="L511" i="7"/>
  <c r="G411" i="12" s="1"/>
  <c r="H411" i="12" s="1"/>
  <c r="I411" i="12" s="1"/>
  <c r="BD300" i="13"/>
  <c r="AT301" i="13" s="1"/>
  <c r="BJ300" i="13"/>
  <c r="BB300" i="13"/>
  <c r="BE300" i="13" s="1"/>
  <c r="BA300" i="13"/>
  <c r="AB301" i="13"/>
  <c r="BC300" i="13"/>
  <c r="AS301" i="13" s="1"/>
  <c r="BI300" i="13"/>
  <c r="AR301" i="13" l="1"/>
  <c r="B260" i="14"/>
  <c r="E260" i="14"/>
  <c r="N300" i="13"/>
  <c r="J412" i="12"/>
  <c r="BP301" i="13"/>
  <c r="BO301" i="13"/>
  <c r="BN301" i="13"/>
  <c r="BM301" i="13"/>
  <c r="BL301" i="13"/>
  <c r="BQ301" i="13"/>
  <c r="H301" i="13"/>
  <c r="F511" i="7"/>
  <c r="BF300" i="13"/>
  <c r="BG300" i="13"/>
  <c r="AU301" i="13" l="1"/>
  <c r="AI302" i="13" s="1"/>
  <c r="BB301" i="13"/>
  <c r="BE301" i="13" s="1"/>
  <c r="AV301" i="13"/>
  <c r="AJ302" i="13" s="1"/>
  <c r="I301" i="13"/>
  <c r="AW301" i="13"/>
  <c r="AK302" i="13" s="1"/>
  <c r="J301" i="13"/>
  <c r="K301" i="13"/>
  <c r="Q301" i="13"/>
  <c r="Z302" i="13" s="1"/>
  <c r="I512" i="7"/>
  <c r="H512" i="7"/>
  <c r="K512" i="7"/>
  <c r="G512" i="7"/>
  <c r="J512" i="7"/>
  <c r="B261" i="14" l="1"/>
  <c r="AR302" i="13"/>
  <c r="AU302" i="13" s="1"/>
  <c r="AI303" i="13" s="1"/>
  <c r="N301" i="13"/>
  <c r="H302" i="13"/>
  <c r="BC301" i="13"/>
  <c r="BF301" i="13" s="1"/>
  <c r="BI301" i="13"/>
  <c r="L301" i="13"/>
  <c r="C261" i="14" s="1"/>
  <c r="R301" i="13"/>
  <c r="AA302" i="13" s="1"/>
  <c r="BD301" i="13"/>
  <c r="BG301" i="13" s="1"/>
  <c r="BJ301" i="13"/>
  <c r="BK301" i="13"/>
  <c r="BH302" i="13" s="1"/>
  <c r="BA301" i="13"/>
  <c r="L512" i="7"/>
  <c r="G412" i="12" s="1"/>
  <c r="H412" i="12" s="1"/>
  <c r="I412" i="12" s="1"/>
  <c r="S301" i="13"/>
  <c r="AB302" i="13" s="1"/>
  <c r="M301" i="13"/>
  <c r="D261" i="14" s="1"/>
  <c r="E261" i="14" l="1"/>
  <c r="AT302" i="13"/>
  <c r="J302" i="13" s="1"/>
  <c r="AS302" i="13"/>
  <c r="AV302" i="13" s="1"/>
  <c r="AJ303" i="13" s="1"/>
  <c r="P301" i="13"/>
  <c r="O301" i="13"/>
  <c r="F512" i="7"/>
  <c r="H513" i="7" s="1"/>
  <c r="J413" i="12"/>
  <c r="BQ302" i="13"/>
  <c r="BP302" i="13"/>
  <c r="BO302" i="13"/>
  <c r="BN302" i="13"/>
  <c r="BM302" i="13"/>
  <c r="BL302" i="13"/>
  <c r="BD302" i="13"/>
  <c r="BC302" i="13"/>
  <c r="BI302" i="13"/>
  <c r="K302" i="13"/>
  <c r="Q302" i="13"/>
  <c r="Z303" i="13" s="1"/>
  <c r="I302" i="13"/>
  <c r="BA302" i="13"/>
  <c r="BB302" i="13"/>
  <c r="BE302" i="13" s="1"/>
  <c r="AR303" i="13" l="1"/>
  <c r="B262" i="14"/>
  <c r="AW302" i="13"/>
  <c r="AK303" i="13" s="1"/>
  <c r="BJ302" i="13"/>
  <c r="BG302" i="13"/>
  <c r="AT303" i="13"/>
  <c r="J303" i="13" s="1"/>
  <c r="AS303" i="13"/>
  <c r="AV303" i="13" s="1"/>
  <c r="AJ304" i="13" s="1"/>
  <c r="BF302" i="13"/>
  <c r="I513" i="7"/>
  <c r="G513" i="7"/>
  <c r="J513" i="7"/>
  <c r="N302" i="13"/>
  <c r="BK302" i="13"/>
  <c r="BH303" i="13" s="1"/>
  <c r="K513" i="7"/>
  <c r="M302" i="13"/>
  <c r="D262" i="14" s="1"/>
  <c r="S302" i="13"/>
  <c r="AB303" i="13" s="1"/>
  <c r="R302" i="13"/>
  <c r="AA303" i="13" s="1"/>
  <c r="L302" i="13"/>
  <c r="C262" i="14" s="1"/>
  <c r="E262" i="14" l="1"/>
  <c r="I303" i="13"/>
  <c r="R303" i="13" s="1"/>
  <c r="AA304" i="13" s="1"/>
  <c r="L513" i="7"/>
  <c r="G413" i="12" s="1"/>
  <c r="H413" i="12" s="1"/>
  <c r="I413" i="12" s="1"/>
  <c r="BQ303" i="13" s="1"/>
  <c r="O302" i="13"/>
  <c r="AW303" i="13"/>
  <c r="AK304" i="13" s="1"/>
  <c r="P302" i="13"/>
  <c r="F513" i="7"/>
  <c r="H514" i="7" s="1"/>
  <c r="BD303" i="13"/>
  <c r="BG303" i="13" s="1"/>
  <c r="BJ303" i="13"/>
  <c r="M303" i="13"/>
  <c r="D263" i="14" s="1"/>
  <c r="S303" i="13"/>
  <c r="AB304" i="13" s="1"/>
  <c r="H303" i="13"/>
  <c r="AU303" i="13"/>
  <c r="AI304" i="13" s="1"/>
  <c r="L303" i="13" l="1"/>
  <c r="BM303" i="13"/>
  <c r="BL303" i="13"/>
  <c r="J414" i="12"/>
  <c r="BN303" i="13"/>
  <c r="AT304" i="13" s="1"/>
  <c r="AW304" i="13" s="1"/>
  <c r="AK305" i="13" s="1"/>
  <c r="BO303" i="13"/>
  <c r="BP303" i="13"/>
  <c r="P303" i="13"/>
  <c r="G514" i="7"/>
  <c r="K514" i="7"/>
  <c r="J514" i="7"/>
  <c r="I514" i="7"/>
  <c r="K303" i="13"/>
  <c r="BK303" i="13"/>
  <c r="BH304" i="13" s="1"/>
  <c r="Q303" i="13"/>
  <c r="Z304" i="13" s="1"/>
  <c r="F514" i="7" s="1"/>
  <c r="H515" i="7" s="1"/>
  <c r="BA303" i="13"/>
  <c r="BB303" i="13"/>
  <c r="BE303" i="13" s="1"/>
  <c r="BC303" i="13"/>
  <c r="BI303" i="13"/>
  <c r="B263" i="14" l="1"/>
  <c r="E263" i="14"/>
  <c r="AR304" i="13"/>
  <c r="AS304" i="13"/>
  <c r="O303" i="13"/>
  <c r="C263" i="14"/>
  <c r="J304" i="13"/>
  <c r="M304" i="13" s="1"/>
  <c r="D264" i="14" s="1"/>
  <c r="N303" i="13"/>
  <c r="L514" i="7"/>
  <c r="G414" i="12" s="1"/>
  <c r="H414" i="12" s="1"/>
  <c r="I414" i="12" s="1"/>
  <c r="BO304" i="13" s="1"/>
  <c r="BD304" i="13"/>
  <c r="BG304" i="13" s="1"/>
  <c r="BJ304" i="13"/>
  <c r="BF303" i="13"/>
  <c r="J515" i="7"/>
  <c r="G515" i="7"/>
  <c r="K515" i="7"/>
  <c r="I515" i="7"/>
  <c r="S304" i="13" l="1"/>
  <c r="AB305" i="13" s="1"/>
  <c r="BQ304" i="13"/>
  <c r="BN304" i="13"/>
  <c r="AT305" i="13" s="1"/>
  <c r="BL304" i="13"/>
  <c r="BP304" i="13"/>
  <c r="P304" i="13"/>
  <c r="BM304" i="13"/>
  <c r="J415" i="12"/>
  <c r="BC304" i="13"/>
  <c r="BF304" i="13" s="1"/>
  <c r="BI304" i="13"/>
  <c r="H304" i="13"/>
  <c r="AU304" i="13"/>
  <c r="AI305" i="13" s="1"/>
  <c r="AV304" i="13"/>
  <c r="AJ305" i="13" s="1"/>
  <c r="I304" i="13"/>
  <c r="L515" i="7"/>
  <c r="G415" i="12" s="1"/>
  <c r="H415" i="12" s="1"/>
  <c r="I415" i="12" s="1"/>
  <c r="AS305" i="13" l="1"/>
  <c r="J305" i="13"/>
  <c r="S305" i="13" s="1"/>
  <c r="AW305" i="13"/>
  <c r="AK306" i="13" s="1"/>
  <c r="J416" i="12"/>
  <c r="BP305" i="13"/>
  <c r="BO305" i="13"/>
  <c r="BN305" i="13"/>
  <c r="BM305" i="13"/>
  <c r="BL305" i="13"/>
  <c r="BQ305" i="13"/>
  <c r="M305" i="13"/>
  <c r="D265" i="14" s="1"/>
  <c r="L304" i="13"/>
  <c r="C264" i="14" s="1"/>
  <c r="R304" i="13"/>
  <c r="AA305" i="13" s="1"/>
  <c r="BK304" i="13"/>
  <c r="BH305" i="13" s="1"/>
  <c r="Q304" i="13"/>
  <c r="Z305" i="13" s="1"/>
  <c r="K304" i="13"/>
  <c r="I305" i="13"/>
  <c r="AV305" i="13"/>
  <c r="AJ306" i="13" s="1"/>
  <c r="BA304" i="13"/>
  <c r="BB304" i="13"/>
  <c r="BE304" i="13" s="1"/>
  <c r="B264" i="14" l="1"/>
  <c r="E264" i="14"/>
  <c r="AR305" i="13"/>
  <c r="N304" i="13"/>
  <c r="P305" i="13"/>
  <c r="O304" i="13"/>
  <c r="AB306" i="13"/>
  <c r="R305" i="13"/>
  <c r="AA306" i="13" s="1"/>
  <c r="L305" i="13"/>
  <c r="C265" i="14" s="1"/>
  <c r="F515" i="7"/>
  <c r="O305" i="13" l="1"/>
  <c r="H305" i="13"/>
  <c r="AU305" i="13"/>
  <c r="AI306" i="13" s="1"/>
  <c r="BC305" i="13"/>
  <c r="AS306" i="13" s="1"/>
  <c r="BI305" i="13"/>
  <c r="H516" i="7"/>
  <c r="I516" i="7"/>
  <c r="K516" i="7"/>
  <c r="G516" i="7"/>
  <c r="J516" i="7"/>
  <c r="BD305" i="13"/>
  <c r="AT306" i="13" s="1"/>
  <c r="BJ305" i="13"/>
  <c r="BG305" i="13" l="1"/>
  <c r="BF305" i="13"/>
  <c r="BB305" i="13"/>
  <c r="BE305" i="13" s="1"/>
  <c r="BA305" i="13"/>
  <c r="L516" i="7"/>
  <c r="G416" i="12" s="1"/>
  <c r="H416" i="12" s="1"/>
  <c r="I416" i="12" s="1"/>
  <c r="Q305" i="13"/>
  <c r="Z306" i="13" s="1"/>
  <c r="F516" i="7" s="1"/>
  <c r="H517" i="7" s="1"/>
  <c r="K305" i="13"/>
  <c r="BK305" i="13"/>
  <c r="BH306" i="13" s="1"/>
  <c r="B265" i="14" l="1"/>
  <c r="E265" i="14"/>
  <c r="AR306" i="13"/>
  <c r="N305" i="13"/>
  <c r="J417" i="12"/>
  <c r="BQ306" i="13"/>
  <c r="BP306" i="13"/>
  <c r="BO306" i="13"/>
  <c r="BN306" i="13"/>
  <c r="BM306" i="13"/>
  <c r="BL306" i="13"/>
  <c r="G517" i="7"/>
  <c r="AV306" i="13"/>
  <c r="AJ307" i="13" s="1"/>
  <c r="I306" i="13"/>
  <c r="J517" i="7"/>
  <c r="K517" i="7"/>
  <c r="AW306" i="13"/>
  <c r="AK307" i="13" s="1"/>
  <c r="J306" i="13"/>
  <c r="I517" i="7"/>
  <c r="H306" i="13" l="1"/>
  <c r="AU306" i="13"/>
  <c r="AI307" i="13" s="1"/>
  <c r="BC306" i="13"/>
  <c r="BF306" i="13" s="1"/>
  <c r="BI306" i="13"/>
  <c r="L306" i="13"/>
  <c r="C266" i="14" s="1"/>
  <c r="R306" i="13"/>
  <c r="AA307" i="13" s="1"/>
  <c r="L517" i="7"/>
  <c r="G417" i="12" s="1"/>
  <c r="H417" i="12" s="1"/>
  <c r="I417" i="12" s="1"/>
  <c r="BD306" i="13"/>
  <c r="BG306" i="13" s="1"/>
  <c r="BJ306" i="13"/>
  <c r="S306" i="13"/>
  <c r="AB307" i="13" s="1"/>
  <c r="M306" i="13"/>
  <c r="D266" i="14" s="1"/>
  <c r="AT307" i="13" l="1"/>
  <c r="AS307" i="13"/>
  <c r="AV307" i="13" s="1"/>
  <c r="AJ308" i="13" s="1"/>
  <c r="P306" i="13"/>
  <c r="O306" i="13"/>
  <c r="J418" i="12"/>
  <c r="BL307" i="13"/>
  <c r="BQ307" i="13"/>
  <c r="BP307" i="13"/>
  <c r="BO307" i="13"/>
  <c r="BN307" i="13"/>
  <c r="BM307" i="13"/>
  <c r="J307" i="13"/>
  <c r="AW307" i="13"/>
  <c r="AK308" i="13" s="1"/>
  <c r="BA306" i="13"/>
  <c r="BB306" i="13"/>
  <c r="BE306" i="13" s="1"/>
  <c r="Q306" i="13"/>
  <c r="Z307" i="13" s="1"/>
  <c r="F517" i="7" s="1"/>
  <c r="K306" i="13"/>
  <c r="BK306" i="13"/>
  <c r="BH307" i="13" s="1"/>
  <c r="B266" i="14" l="1"/>
  <c r="E266" i="14"/>
  <c r="I307" i="13"/>
  <c r="AR307" i="13"/>
  <c r="AU307" i="13" s="1"/>
  <c r="AI308" i="13" s="1"/>
  <c r="N306" i="13"/>
  <c r="BB307" i="13"/>
  <c r="BE307" i="13" s="1"/>
  <c r="M307" i="13"/>
  <c r="D267" i="14" s="1"/>
  <c r="S307" i="13"/>
  <c r="AB308" i="13" s="1"/>
  <c r="H518" i="7"/>
  <c r="J518" i="7"/>
  <c r="I518" i="7"/>
  <c r="G518" i="7"/>
  <c r="K518" i="7"/>
  <c r="R307" i="13"/>
  <c r="AA308" i="13" s="1"/>
  <c r="L307" i="13"/>
  <c r="C267" i="14" s="1"/>
  <c r="AR308" i="13" l="1"/>
  <c r="H307" i="13"/>
  <c r="O307" i="13"/>
  <c r="P307" i="13"/>
  <c r="AU308" i="13"/>
  <c r="AI309" i="13" s="1"/>
  <c r="H308" i="13"/>
  <c r="L518" i="7"/>
  <c r="G418" i="12" s="1"/>
  <c r="H418" i="12" s="1"/>
  <c r="I418" i="12" s="1"/>
  <c r="K307" i="13"/>
  <c r="BK307" i="13"/>
  <c r="BH308" i="13" s="1"/>
  <c r="Q307" i="13"/>
  <c r="Z308" i="13" s="1"/>
  <c r="F518" i="7" s="1"/>
  <c r="G519" i="7" s="1"/>
  <c r="BD307" i="13"/>
  <c r="AT308" i="13" s="1"/>
  <c r="BJ307" i="13"/>
  <c r="BC307" i="13"/>
  <c r="AS308" i="13" s="1"/>
  <c r="BI307" i="13"/>
  <c r="BA307" i="13"/>
  <c r="B267" i="14" l="1"/>
  <c r="E267" i="14"/>
  <c r="N307" i="13"/>
  <c r="J419" i="12"/>
  <c r="BN308" i="13"/>
  <c r="BM308" i="13"/>
  <c r="BL308" i="13"/>
  <c r="BQ308" i="13"/>
  <c r="BP308" i="13"/>
  <c r="BO308" i="13"/>
  <c r="BB308" i="13"/>
  <c r="BE308" i="13" s="1"/>
  <c r="BF307" i="13"/>
  <c r="K519" i="7"/>
  <c r="H519" i="7"/>
  <c r="K308" i="13"/>
  <c r="Q308" i="13"/>
  <c r="Z309" i="13" s="1"/>
  <c r="BG307" i="13"/>
  <c r="J519" i="7"/>
  <c r="I519" i="7"/>
  <c r="B268" i="14" l="1"/>
  <c r="AR309" i="13"/>
  <c r="N308" i="13"/>
  <c r="I308" i="13"/>
  <c r="AV308" i="13"/>
  <c r="AJ309" i="13" s="1"/>
  <c r="J308" i="13"/>
  <c r="AW308" i="13"/>
  <c r="AK309" i="13" s="1"/>
  <c r="L519" i="7"/>
  <c r="G419" i="12" s="1"/>
  <c r="H419" i="12" s="1"/>
  <c r="I419" i="12" s="1"/>
  <c r="J420" i="12" l="1"/>
  <c r="BP309" i="13"/>
  <c r="BO309" i="13"/>
  <c r="BN309" i="13"/>
  <c r="BM309" i="13"/>
  <c r="BL309" i="13"/>
  <c r="BQ309" i="13"/>
  <c r="M308" i="13"/>
  <c r="D268" i="14" s="1"/>
  <c r="S308" i="13"/>
  <c r="AB309" i="13" s="1"/>
  <c r="H309" i="13"/>
  <c r="AU309" i="13"/>
  <c r="AI310" i="13" s="1"/>
  <c r="BC308" i="13"/>
  <c r="BF308" i="13" s="1"/>
  <c r="BI308" i="13"/>
  <c r="BA308" i="13"/>
  <c r="L308" i="13"/>
  <c r="R308" i="13"/>
  <c r="AA309" i="13" s="1"/>
  <c r="BK308" i="13"/>
  <c r="BH309" i="13" s="1"/>
  <c r="BD308" i="13"/>
  <c r="BG308" i="13" s="1"/>
  <c r="BJ308" i="13"/>
  <c r="C268" i="14" l="1"/>
  <c r="E268" i="14"/>
  <c r="AS309" i="13"/>
  <c r="AT309" i="13"/>
  <c r="F519" i="7"/>
  <c r="I520" i="7" s="1"/>
  <c r="P308" i="13"/>
  <c r="O308" i="13"/>
  <c r="K309" i="13"/>
  <c r="Q309" i="13"/>
  <c r="Z310" i="13" s="1"/>
  <c r="G520" i="7"/>
  <c r="BB309" i="13"/>
  <c r="BE309" i="13" s="1"/>
  <c r="AR310" i="13" l="1"/>
  <c r="K520" i="7"/>
  <c r="B269" i="14"/>
  <c r="H520" i="7"/>
  <c r="J520" i="7"/>
  <c r="N309" i="13"/>
  <c r="BD309" i="13"/>
  <c r="BG309" i="13" s="1"/>
  <c r="BJ309" i="13"/>
  <c r="J309" i="13"/>
  <c r="AW309" i="13"/>
  <c r="AK310" i="13" s="1"/>
  <c r="AT310" i="13" s="1"/>
  <c r="BA309" i="13"/>
  <c r="BC309" i="13"/>
  <c r="BF309" i="13" s="1"/>
  <c r="BI309" i="13"/>
  <c r="I309" i="13"/>
  <c r="AV309" i="13"/>
  <c r="AJ310" i="13" s="1"/>
  <c r="L520" i="7"/>
  <c r="G420" i="12" s="1"/>
  <c r="H420" i="12" s="1"/>
  <c r="I420" i="12" s="1"/>
  <c r="AS310" i="13" l="1"/>
  <c r="I310" i="13" s="1"/>
  <c r="J421" i="12"/>
  <c r="BQ310" i="13"/>
  <c r="BP310" i="13"/>
  <c r="BO310" i="13"/>
  <c r="BN310" i="13"/>
  <c r="BM310" i="13"/>
  <c r="BL310" i="13"/>
  <c r="H310" i="13"/>
  <c r="AU310" i="13"/>
  <c r="AI311" i="13" s="1"/>
  <c r="AW310" i="13"/>
  <c r="AK311" i="13" s="1"/>
  <c r="J310" i="13"/>
  <c r="M309" i="13"/>
  <c r="D269" i="14" s="1"/>
  <c r="S309" i="13"/>
  <c r="AB310" i="13" s="1"/>
  <c r="L309" i="13"/>
  <c r="R309" i="13"/>
  <c r="AA310" i="13" s="1"/>
  <c r="BK309" i="13"/>
  <c r="BH310" i="13" s="1"/>
  <c r="AV310" i="13" l="1"/>
  <c r="AJ311" i="13" s="1"/>
  <c r="C269" i="14"/>
  <c r="E269" i="14"/>
  <c r="O309" i="13"/>
  <c r="P309" i="13"/>
  <c r="F520" i="7"/>
  <c r="J521" i="7" s="1"/>
  <c r="M310" i="13"/>
  <c r="D270" i="14" s="1"/>
  <c r="S310" i="13"/>
  <c r="AB311" i="13" s="1"/>
  <c r="L310" i="13"/>
  <c r="C270" i="14" s="1"/>
  <c r="R310" i="13"/>
  <c r="AA311" i="13" s="1"/>
  <c r="Q310" i="13"/>
  <c r="Z311" i="13" s="1"/>
  <c r="BK310" i="13"/>
  <c r="BH311" i="13" s="1"/>
  <c r="K310" i="13"/>
  <c r="B270" i="14" l="1"/>
  <c r="E270" i="14"/>
  <c r="O310" i="13"/>
  <c r="G521" i="7"/>
  <c r="K521" i="7"/>
  <c r="N310" i="13"/>
  <c r="P310" i="13"/>
  <c r="H521" i="7"/>
  <c r="I521" i="7"/>
  <c r="F521" i="7"/>
  <c r="I522" i="7" s="1"/>
  <c r="BC310" i="13"/>
  <c r="AS311" i="13" s="1"/>
  <c r="BI310" i="13"/>
  <c r="BD310" i="13"/>
  <c r="AT311" i="13" s="1"/>
  <c r="BJ310" i="13"/>
  <c r="BA310" i="13"/>
  <c r="BB310" i="13"/>
  <c r="AR311" i="13" s="1"/>
  <c r="L521" i="7" l="1"/>
  <c r="G421" i="12" s="1"/>
  <c r="H421" i="12" s="1"/>
  <c r="I421" i="12" s="1"/>
  <c r="BO311" i="13" s="1"/>
  <c r="H522" i="7"/>
  <c r="G522" i="7"/>
  <c r="J522" i="7"/>
  <c r="K522" i="7"/>
  <c r="BL311" i="13"/>
  <c r="BQ311" i="13"/>
  <c r="BP311" i="13"/>
  <c r="BN311" i="13"/>
  <c r="BM311" i="13"/>
  <c r="BE310" i="13"/>
  <c r="BF310" i="13"/>
  <c r="BG310" i="13"/>
  <c r="J422" i="12" l="1"/>
  <c r="L522" i="7"/>
  <c r="G422" i="12" s="1"/>
  <c r="H422" i="12" s="1"/>
  <c r="I422" i="12" s="1"/>
  <c r="J423" i="12" s="1"/>
  <c r="AV311" i="13"/>
  <c r="AJ312" i="13" s="1"/>
  <c r="I311" i="13"/>
  <c r="J311" i="13"/>
  <c r="AW311" i="13"/>
  <c r="AK312" i="13" s="1"/>
  <c r="H311" i="13"/>
  <c r="AU311" i="13"/>
  <c r="AI312" i="13" s="1"/>
  <c r="BO312" i="13" l="1"/>
  <c r="BP312" i="13"/>
  <c r="BM312" i="13"/>
  <c r="BQ312" i="13"/>
  <c r="BL312" i="13"/>
  <c r="BN312" i="13"/>
  <c r="BD311" i="13"/>
  <c r="BG311" i="13" s="1"/>
  <c r="BJ311" i="13"/>
  <c r="S311" i="13"/>
  <c r="AB312" i="13" s="1"/>
  <c r="M311" i="13"/>
  <c r="D271" i="14" s="1"/>
  <c r="BA311" i="13"/>
  <c r="BB311" i="13"/>
  <c r="BE311" i="13" s="1"/>
  <c r="BC311" i="13"/>
  <c r="BF311" i="13" s="1"/>
  <c r="BI311" i="13"/>
  <c r="L311" i="13"/>
  <c r="C271" i="14" s="1"/>
  <c r="R311" i="13"/>
  <c r="AA312" i="13" s="1"/>
  <c r="BK311" i="13"/>
  <c r="BH312" i="13" s="1"/>
  <c r="Q311" i="13"/>
  <c r="Z312" i="13" s="1"/>
  <c r="K311" i="13"/>
  <c r="B271" i="14" l="1"/>
  <c r="E271" i="14"/>
  <c r="AR312" i="13"/>
  <c r="AT312" i="13"/>
  <c r="AS312" i="13"/>
  <c r="AV312" i="13" s="1"/>
  <c r="AJ313" i="13" s="1"/>
  <c r="AW312" i="13"/>
  <c r="AK313" i="13" s="1"/>
  <c r="N311" i="13"/>
  <c r="P311" i="13"/>
  <c r="O311" i="13"/>
  <c r="H312" i="13"/>
  <c r="AU312" i="13"/>
  <c r="AI313" i="13" s="1"/>
  <c r="BA312" i="13"/>
  <c r="BB312" i="13"/>
  <c r="F522" i="7"/>
  <c r="BE312" i="13" l="1"/>
  <c r="AR313" i="13"/>
  <c r="I312" i="13"/>
  <c r="R312" i="13" s="1"/>
  <c r="AA313" i="13" s="1"/>
  <c r="J312" i="13"/>
  <c r="M312" i="13" s="1"/>
  <c r="D272" i="14" s="1"/>
  <c r="BC312" i="13"/>
  <c r="BF312" i="13" s="1"/>
  <c r="BI312" i="13"/>
  <c r="BD312" i="13"/>
  <c r="BG312" i="13" s="1"/>
  <c r="BJ312" i="13"/>
  <c r="K523" i="7"/>
  <c r="H523" i="7"/>
  <c r="I523" i="7"/>
  <c r="J523" i="7"/>
  <c r="G523" i="7"/>
  <c r="Q312" i="13"/>
  <c r="Z313" i="13" s="1"/>
  <c r="K312" i="13"/>
  <c r="B272" i="14" l="1"/>
  <c r="AS313" i="13"/>
  <c r="AT313" i="13"/>
  <c r="BK312" i="13"/>
  <c r="BH313" i="13" s="1"/>
  <c r="L312" i="13"/>
  <c r="C272" i="14" s="1"/>
  <c r="S312" i="13"/>
  <c r="AB313" i="13" s="1"/>
  <c r="I313" i="13"/>
  <c r="F523" i="7"/>
  <c r="I524" i="7" s="1"/>
  <c r="N312" i="13"/>
  <c r="P312" i="13"/>
  <c r="O312" i="13"/>
  <c r="H313" i="13"/>
  <c r="AU313" i="13"/>
  <c r="AI314" i="13" s="1"/>
  <c r="L523" i="7"/>
  <c r="G423" i="12" s="1"/>
  <c r="H423" i="12" s="1"/>
  <c r="I423" i="12" s="1"/>
  <c r="E272" i="14" l="1"/>
  <c r="H524" i="7"/>
  <c r="G524" i="7"/>
  <c r="K524" i="7"/>
  <c r="J524" i="7"/>
  <c r="L524" i="7" s="1"/>
  <c r="G424" i="12" s="1"/>
  <c r="H424" i="12" s="1"/>
  <c r="I424" i="12" s="1"/>
  <c r="AV313" i="13"/>
  <c r="AJ314" i="13" s="1"/>
  <c r="J424" i="12"/>
  <c r="BP313" i="13"/>
  <c r="BO313" i="13"/>
  <c r="BN313" i="13"/>
  <c r="BM313" i="13"/>
  <c r="BL313" i="13"/>
  <c r="AR314" i="13" s="1"/>
  <c r="BQ313" i="13"/>
  <c r="BD313" i="13"/>
  <c r="BG313" i="13" s="1"/>
  <c r="BJ313" i="13"/>
  <c r="K313" i="13"/>
  <c r="Q313" i="13"/>
  <c r="Z314" i="13" s="1"/>
  <c r="BA313" i="13"/>
  <c r="BB313" i="13"/>
  <c r="BE313" i="13" s="1"/>
  <c r="BC313" i="13"/>
  <c r="BF313" i="13" s="1"/>
  <c r="BI313" i="13"/>
  <c r="AW313" i="13"/>
  <c r="AK314" i="13" s="1"/>
  <c r="J313" i="13"/>
  <c r="BK313" i="13" s="1"/>
  <c r="BH314" i="13" s="1"/>
  <c r="L313" i="13"/>
  <c r="C273" i="14" s="1"/>
  <c r="R313" i="13"/>
  <c r="AA314" i="13" s="1"/>
  <c r="AT314" i="13" l="1"/>
  <c r="B273" i="14"/>
  <c r="AS314" i="13"/>
  <c r="AW314" i="13"/>
  <c r="AK315" i="13" s="1"/>
  <c r="O313" i="13"/>
  <c r="N313" i="13"/>
  <c r="J314" i="13"/>
  <c r="J425" i="12"/>
  <c r="BQ314" i="13"/>
  <c r="BP314" i="13"/>
  <c r="BO314" i="13"/>
  <c r="BN314" i="13"/>
  <c r="BM314" i="13"/>
  <c r="BL314" i="13"/>
  <c r="S313" i="13"/>
  <c r="AB314" i="13" s="1"/>
  <c r="M313" i="13"/>
  <c r="D273" i="14" s="1"/>
  <c r="E273" i="14" l="1"/>
  <c r="P313" i="13"/>
  <c r="BD314" i="13"/>
  <c r="BG314" i="13" s="1"/>
  <c r="BJ314" i="13"/>
  <c r="I314" i="13"/>
  <c r="AV314" i="13"/>
  <c r="AJ315" i="13" s="1"/>
  <c r="AU314" i="13"/>
  <c r="AI315" i="13" s="1"/>
  <c r="H314" i="13"/>
  <c r="F524" i="7"/>
  <c r="M314" i="13"/>
  <c r="D274" i="14" s="1"/>
  <c r="S314" i="13"/>
  <c r="AB315" i="13" s="1"/>
  <c r="AT315" i="13" l="1"/>
  <c r="J315" i="13" s="1"/>
  <c r="P314" i="13"/>
  <c r="K314" i="13"/>
  <c r="BK314" i="13"/>
  <c r="BH315" i="13" s="1"/>
  <c r="Q314" i="13"/>
  <c r="Z315" i="13" s="1"/>
  <c r="L314" i="13"/>
  <c r="C274" i="14" s="1"/>
  <c r="R314" i="13"/>
  <c r="AA315" i="13" s="1"/>
  <c r="BB314" i="13"/>
  <c r="BE314" i="13" s="1"/>
  <c r="BA314" i="13"/>
  <c r="AW315" i="13"/>
  <c r="AK316" i="13" s="1"/>
  <c r="BC314" i="13"/>
  <c r="BF314" i="13" s="1"/>
  <c r="BI314" i="13"/>
  <c r="K525" i="7"/>
  <c r="I525" i="7"/>
  <c r="G525" i="7"/>
  <c r="H525" i="7"/>
  <c r="J525" i="7"/>
  <c r="B274" i="14" l="1"/>
  <c r="E274" i="14"/>
  <c r="AS315" i="13"/>
  <c r="AR315" i="13"/>
  <c r="O314" i="13"/>
  <c r="N314" i="13"/>
  <c r="F525" i="7"/>
  <c r="I526" i="7" s="1"/>
  <c r="L525" i="7"/>
  <c r="G425" i="12" s="1"/>
  <c r="H425" i="12" s="1"/>
  <c r="I425" i="12" s="1"/>
  <c r="S315" i="13"/>
  <c r="AB316" i="13" s="1"/>
  <c r="M315" i="13"/>
  <c r="D275" i="14" s="1"/>
  <c r="J526" i="7" l="1"/>
  <c r="P315" i="13"/>
  <c r="H526" i="7"/>
  <c r="G526" i="7"/>
  <c r="K526" i="7"/>
  <c r="J426" i="12"/>
  <c r="BL315" i="13"/>
  <c r="BQ315" i="13"/>
  <c r="BP315" i="13"/>
  <c r="BO315" i="13"/>
  <c r="BN315" i="13"/>
  <c r="AT316" i="13" s="1"/>
  <c r="BM315" i="13"/>
  <c r="AV315" i="13"/>
  <c r="AJ316" i="13" s="1"/>
  <c r="I315" i="13"/>
  <c r="BD315" i="13"/>
  <c r="BJ315" i="13"/>
  <c r="H315" i="13"/>
  <c r="AU315" i="13"/>
  <c r="AI316" i="13" s="1"/>
  <c r="L526" i="7" l="1"/>
  <c r="G426" i="12" s="1"/>
  <c r="H426" i="12" s="1"/>
  <c r="I426" i="12" s="1"/>
  <c r="J427" i="12" s="1"/>
  <c r="BA315" i="13"/>
  <c r="BB315" i="13"/>
  <c r="BE315" i="13" s="1"/>
  <c r="BK315" i="13"/>
  <c r="BH316" i="13" s="1"/>
  <c r="Q315" i="13"/>
  <c r="Z316" i="13" s="1"/>
  <c r="K315" i="13"/>
  <c r="BC315" i="13"/>
  <c r="BF315" i="13" s="1"/>
  <c r="BI315" i="13"/>
  <c r="L315" i="13"/>
  <c r="C275" i="14" s="1"/>
  <c r="R315" i="13"/>
  <c r="AA316" i="13" s="1"/>
  <c r="BG315" i="13"/>
  <c r="BO316" i="13" l="1"/>
  <c r="BP316" i="13"/>
  <c r="B275" i="14"/>
  <c r="E275" i="14"/>
  <c r="BQ316" i="13"/>
  <c r="BL316" i="13"/>
  <c r="BM316" i="13"/>
  <c r="AR316" i="13"/>
  <c r="AU316" i="13" s="1"/>
  <c r="AI317" i="13" s="1"/>
  <c r="AS316" i="13"/>
  <c r="I316" i="13" s="1"/>
  <c r="BN316" i="13"/>
  <c r="F526" i="7"/>
  <c r="I527" i="7" s="1"/>
  <c r="N315" i="13"/>
  <c r="O315" i="13"/>
  <c r="BD316" i="13"/>
  <c r="BG316" i="13" s="1"/>
  <c r="BJ316" i="13"/>
  <c r="J316" i="13"/>
  <c r="AW316" i="13"/>
  <c r="AK317" i="13" s="1"/>
  <c r="AV316" i="13" l="1"/>
  <c r="AJ317" i="13" s="1"/>
  <c r="H316" i="13"/>
  <c r="K527" i="7"/>
  <c r="AT317" i="13"/>
  <c r="AS317" i="13"/>
  <c r="J527" i="7"/>
  <c r="G527" i="7"/>
  <c r="H527" i="7"/>
  <c r="BB316" i="13"/>
  <c r="BE316" i="13" s="1"/>
  <c r="BA316" i="13"/>
  <c r="J317" i="13"/>
  <c r="AW317" i="13"/>
  <c r="AK318" i="13" s="1"/>
  <c r="M316" i="13"/>
  <c r="D276" i="14" s="1"/>
  <c r="S316" i="13"/>
  <c r="AB317" i="13" s="1"/>
  <c r="BC316" i="13"/>
  <c r="BF316" i="13" s="1"/>
  <c r="BI316" i="13"/>
  <c r="L316" i="13"/>
  <c r="C276" i="14" s="1"/>
  <c r="R316" i="13"/>
  <c r="AA317" i="13" s="1"/>
  <c r="Q316" i="13"/>
  <c r="Z317" i="13" s="1"/>
  <c r="K316" i="13"/>
  <c r="BK316" i="13"/>
  <c r="BH317" i="13" s="1"/>
  <c r="L527" i="7" l="1"/>
  <c r="G427" i="12" s="1"/>
  <c r="H427" i="12" s="1"/>
  <c r="I427" i="12" s="1"/>
  <c r="B276" i="14"/>
  <c r="E276" i="14"/>
  <c r="AR317" i="13"/>
  <c r="N316" i="13"/>
  <c r="P316" i="13"/>
  <c r="O316" i="13"/>
  <c r="J428" i="12"/>
  <c r="BP317" i="13"/>
  <c r="BO317" i="13"/>
  <c r="BN317" i="13"/>
  <c r="BM317" i="13"/>
  <c r="BL317" i="13"/>
  <c r="BQ317" i="13"/>
  <c r="F527" i="7"/>
  <c r="H528" i="7" s="1"/>
  <c r="M317" i="13"/>
  <c r="D277" i="14" s="1"/>
  <c r="S317" i="13"/>
  <c r="P317" i="13" l="1"/>
  <c r="G528" i="7"/>
  <c r="K528" i="7"/>
  <c r="I528" i="7"/>
  <c r="J528" i="7"/>
  <c r="BB317" i="13"/>
  <c r="BE317" i="13" s="1"/>
  <c r="AB318" i="13"/>
  <c r="AU317" i="13"/>
  <c r="AI318" i="13" s="1"/>
  <c r="AR318" i="13" s="1"/>
  <c r="H317" i="13"/>
  <c r="BD317" i="13"/>
  <c r="AT318" i="13" s="1"/>
  <c r="BJ317" i="13"/>
  <c r="I317" i="13"/>
  <c r="AV317" i="13"/>
  <c r="AJ318" i="13" s="1"/>
  <c r="L528" i="7" l="1"/>
  <c r="G428" i="12" s="1"/>
  <c r="H428" i="12" s="1"/>
  <c r="I428" i="12" s="1"/>
  <c r="J429" i="12" s="1"/>
  <c r="Q317" i="13"/>
  <c r="Z318" i="13" s="1"/>
  <c r="BK317" i="13"/>
  <c r="BH318" i="13" s="1"/>
  <c r="K317" i="13"/>
  <c r="AU318" i="13"/>
  <c r="AI319" i="13" s="1"/>
  <c r="H318" i="13"/>
  <c r="BG317" i="13"/>
  <c r="BC317" i="13"/>
  <c r="BF317" i="13" s="1"/>
  <c r="BI317" i="13"/>
  <c r="L317" i="13"/>
  <c r="C277" i="14" s="1"/>
  <c r="R317" i="13"/>
  <c r="AA318" i="13" s="1"/>
  <c r="BA317" i="13"/>
  <c r="B277" i="14" l="1"/>
  <c r="E277" i="14"/>
  <c r="BL318" i="13"/>
  <c r="BM318" i="13"/>
  <c r="BP318" i="13"/>
  <c r="BN318" i="13"/>
  <c r="BO318" i="13"/>
  <c r="AS318" i="13"/>
  <c r="BI318" i="13" s="1"/>
  <c r="BQ318" i="13"/>
  <c r="AR319" i="13"/>
  <c r="O317" i="13"/>
  <c r="N317" i="13"/>
  <c r="BC318" i="13"/>
  <c r="K318" i="13"/>
  <c r="Q318" i="13"/>
  <c r="Z319" i="13" s="1"/>
  <c r="AW318" i="13"/>
  <c r="AK319" i="13" s="1"/>
  <c r="J318" i="13"/>
  <c r="BB318" i="13"/>
  <c r="BE318" i="13" s="1"/>
  <c r="F528" i="7"/>
  <c r="B278" i="14" l="1"/>
  <c r="BF318" i="13"/>
  <c r="AV318" i="13"/>
  <c r="AJ319" i="13" s="1"/>
  <c r="AS319" i="13" s="1"/>
  <c r="AV319" i="13" s="1"/>
  <c r="AJ320" i="13" s="1"/>
  <c r="I318" i="13"/>
  <c r="L318" i="13" s="1"/>
  <c r="H319" i="13"/>
  <c r="N318" i="13"/>
  <c r="BK318" i="13"/>
  <c r="BH319" i="13" s="1"/>
  <c r="BD318" i="13"/>
  <c r="BG318" i="13" s="1"/>
  <c r="BJ318" i="13"/>
  <c r="R318" i="13"/>
  <c r="AA319" i="13" s="1"/>
  <c r="BA318" i="13"/>
  <c r="I529" i="7"/>
  <c r="J529" i="7"/>
  <c r="K529" i="7"/>
  <c r="H529" i="7"/>
  <c r="G529" i="7"/>
  <c r="AU319" i="13"/>
  <c r="AI320" i="13" s="1"/>
  <c r="M318" i="13"/>
  <c r="D278" i="14" s="1"/>
  <c r="S318" i="13"/>
  <c r="AB319" i="13" s="1"/>
  <c r="C278" i="14" l="1"/>
  <c r="E278" i="14"/>
  <c r="AT319" i="13"/>
  <c r="I319" i="13"/>
  <c r="R319" i="13" s="1"/>
  <c r="AA320" i="13" s="1"/>
  <c r="BJ319" i="13"/>
  <c r="P318" i="13"/>
  <c r="O318" i="13"/>
  <c r="BC319" i="13"/>
  <c r="BF319" i="13" s="1"/>
  <c r="BI319" i="13"/>
  <c r="BD319" i="13"/>
  <c r="AW319" i="13"/>
  <c r="AK320" i="13" s="1"/>
  <c r="J319" i="13"/>
  <c r="F529" i="7"/>
  <c r="J530" i="7" s="1"/>
  <c r="K319" i="13"/>
  <c r="Q319" i="13"/>
  <c r="Z320" i="13" s="1"/>
  <c r="BA319" i="13"/>
  <c r="BB319" i="13"/>
  <c r="BE319" i="13" s="1"/>
  <c r="L529" i="7"/>
  <c r="G429" i="12" s="1"/>
  <c r="H429" i="12" s="1"/>
  <c r="I429" i="12" s="1"/>
  <c r="B279" i="14" l="1"/>
  <c r="L319" i="13"/>
  <c r="C279" i="14" s="1"/>
  <c r="BG319" i="13"/>
  <c r="N319" i="13"/>
  <c r="O319" i="13"/>
  <c r="J430" i="12"/>
  <c r="BL319" i="13"/>
  <c r="AR320" i="13" s="1"/>
  <c r="BQ319" i="13"/>
  <c r="BP319" i="13"/>
  <c r="BO319" i="13"/>
  <c r="BN319" i="13"/>
  <c r="AT320" i="13" s="1"/>
  <c r="BM319" i="13"/>
  <c r="AS320" i="13" s="1"/>
  <c r="I530" i="7"/>
  <c r="H530" i="7"/>
  <c r="M319" i="13"/>
  <c r="S319" i="13"/>
  <c r="AB320" i="13" s="1"/>
  <c r="F530" i="7" s="1"/>
  <c r="BK319" i="13"/>
  <c r="BH320" i="13" s="1"/>
  <c r="G530" i="7"/>
  <c r="K530" i="7"/>
  <c r="E279" i="14" l="1"/>
  <c r="D279" i="14"/>
  <c r="AU320" i="13"/>
  <c r="AI321" i="13" s="1"/>
  <c r="AV320" i="13"/>
  <c r="AJ321" i="13" s="1"/>
  <c r="P319" i="13"/>
  <c r="AW320" i="13"/>
  <c r="AK321" i="13" s="1"/>
  <c r="J320" i="13"/>
  <c r="M320" i="13" s="1"/>
  <c r="D280" i="14" s="1"/>
  <c r="K531" i="7"/>
  <c r="I531" i="7"/>
  <c r="L530" i="7"/>
  <c r="G430" i="12" s="1"/>
  <c r="H430" i="12" s="1"/>
  <c r="I430" i="12" s="1"/>
  <c r="H531" i="7"/>
  <c r="G531" i="7"/>
  <c r="J531" i="7"/>
  <c r="S320" i="13" l="1"/>
  <c r="I320" i="13"/>
  <c r="H320" i="13"/>
  <c r="BK320" i="13" s="1"/>
  <c r="BH321" i="13" s="1"/>
  <c r="P320" i="13"/>
  <c r="J431" i="12"/>
  <c r="BN320" i="13"/>
  <c r="AT321" i="13" s="1"/>
  <c r="BM320" i="13"/>
  <c r="AS321" i="13" s="1"/>
  <c r="BL320" i="13"/>
  <c r="AR321" i="13" s="1"/>
  <c r="BQ320" i="13"/>
  <c r="BP320" i="13"/>
  <c r="BO320" i="13"/>
  <c r="AB321" i="13"/>
  <c r="BD320" i="13"/>
  <c r="BJ320" i="13"/>
  <c r="BA320" i="13"/>
  <c r="BB320" i="13"/>
  <c r="L531" i="7"/>
  <c r="G431" i="12" s="1"/>
  <c r="H431" i="12" s="1"/>
  <c r="I431" i="12" s="1"/>
  <c r="BC320" i="13"/>
  <c r="BI320" i="13"/>
  <c r="R320" i="13" l="1"/>
  <c r="AA321" i="13" s="1"/>
  <c r="L320" i="13"/>
  <c r="C280" i="14" s="1"/>
  <c r="K320" i="13"/>
  <c r="Q320" i="13"/>
  <c r="Z321" i="13" s="1"/>
  <c r="F531" i="7" s="1"/>
  <c r="N320" i="13"/>
  <c r="J432" i="12"/>
  <c r="BP321" i="13"/>
  <c r="BO321" i="13"/>
  <c r="BN321" i="13"/>
  <c r="BM321" i="13"/>
  <c r="BL321" i="13"/>
  <c r="BQ321" i="13"/>
  <c r="BE320" i="13"/>
  <c r="BG320" i="13"/>
  <c r="BF320" i="13"/>
  <c r="B280" i="14" l="1"/>
  <c r="E280" i="14"/>
  <c r="I532" i="7"/>
  <c r="K532" i="7"/>
  <c r="G532" i="7"/>
  <c r="H532" i="7"/>
  <c r="J532" i="7"/>
  <c r="O320" i="13"/>
  <c r="I321" i="13"/>
  <c r="AV321" i="13"/>
  <c r="AJ322" i="13" s="1"/>
  <c r="BB321" i="13"/>
  <c r="BE321" i="13" s="1"/>
  <c r="BA321" i="13"/>
  <c r="AW321" i="13"/>
  <c r="AK322" i="13" s="1"/>
  <c r="J321" i="13"/>
  <c r="AU321" i="13"/>
  <c r="AI322" i="13" s="1"/>
  <c r="H321" i="13"/>
  <c r="AR322" i="13" l="1"/>
  <c r="L532" i="7"/>
  <c r="G432" i="12" s="1"/>
  <c r="H432" i="12" s="1"/>
  <c r="I432" i="12" s="1"/>
  <c r="BL322" i="13" s="1"/>
  <c r="M321" i="13"/>
  <c r="D281" i="14" s="1"/>
  <c r="S321" i="13"/>
  <c r="AB322" i="13" s="1"/>
  <c r="BC321" i="13"/>
  <c r="BF321" i="13" s="1"/>
  <c r="BI321" i="13"/>
  <c r="BD321" i="13"/>
  <c r="BG321" i="13" s="1"/>
  <c r="BJ321" i="13"/>
  <c r="Q321" i="13"/>
  <c r="Z322" i="13" s="1"/>
  <c r="K321" i="13"/>
  <c r="BK321" i="13"/>
  <c r="BH322" i="13" s="1"/>
  <c r="L321" i="13"/>
  <c r="C281" i="14" s="1"/>
  <c r="R321" i="13"/>
  <c r="AA322" i="13" s="1"/>
  <c r="B281" i="14" l="1"/>
  <c r="E281" i="14"/>
  <c r="AS322" i="13"/>
  <c r="AT322" i="13"/>
  <c r="BM322" i="13"/>
  <c r="BO322" i="13"/>
  <c r="F532" i="7"/>
  <c r="G533" i="7" s="1"/>
  <c r="BN322" i="13"/>
  <c r="BP322" i="13"/>
  <c r="BQ322" i="13"/>
  <c r="J433" i="12"/>
  <c r="P321" i="13"/>
  <c r="N321" i="13"/>
  <c r="O321" i="13"/>
  <c r="BB322" i="13"/>
  <c r="BE322" i="13" s="1"/>
  <c r="H322" i="13"/>
  <c r="AU322" i="13"/>
  <c r="AI323" i="13" s="1"/>
  <c r="AR323" i="13" s="1"/>
  <c r="J533" i="7" l="1"/>
  <c r="H533" i="7"/>
  <c r="I533" i="7"/>
  <c r="K533" i="7"/>
  <c r="AU323" i="13"/>
  <c r="AI324" i="13" s="1"/>
  <c r="H323" i="13"/>
  <c r="Q322" i="13"/>
  <c r="Z323" i="13" s="1"/>
  <c r="K322" i="13"/>
  <c r="I322" i="13"/>
  <c r="AV322" i="13"/>
  <c r="AJ323" i="13" s="1"/>
  <c r="AW322" i="13"/>
  <c r="AK323" i="13" s="1"/>
  <c r="J322" i="13"/>
  <c r="L533" i="7" l="1"/>
  <c r="G433" i="12" s="1"/>
  <c r="H433" i="12" s="1"/>
  <c r="I433" i="12" s="1"/>
  <c r="B282" i="14"/>
  <c r="N322" i="13"/>
  <c r="J434" i="12"/>
  <c r="BL323" i="13"/>
  <c r="BQ323" i="13"/>
  <c r="BP323" i="13"/>
  <c r="BO323" i="13"/>
  <c r="BN323" i="13"/>
  <c r="BM323" i="13"/>
  <c r="BD322" i="13"/>
  <c r="BG322" i="13" s="1"/>
  <c r="BJ322" i="13"/>
  <c r="M322" i="13"/>
  <c r="D282" i="14" s="1"/>
  <c r="S322" i="13"/>
  <c r="AB323" i="13" s="1"/>
  <c r="R322" i="13"/>
  <c r="AA323" i="13" s="1"/>
  <c r="L322" i="13"/>
  <c r="C282" i="14" s="1"/>
  <c r="BK322" i="13"/>
  <c r="BH323" i="13" s="1"/>
  <c r="K323" i="13"/>
  <c r="Q323" i="13"/>
  <c r="Z324" i="13" s="1"/>
  <c r="BC322" i="13"/>
  <c r="BF322" i="13" s="1"/>
  <c r="BI322" i="13"/>
  <c r="BA322" i="13"/>
  <c r="B283" i="14" l="1"/>
  <c r="E282" i="14"/>
  <c r="F533" i="7"/>
  <c r="I534" i="7" s="1"/>
  <c r="AS323" i="13"/>
  <c r="AT323" i="13"/>
  <c r="J323" i="13" s="1"/>
  <c r="O322" i="13"/>
  <c r="P322" i="13"/>
  <c r="N323" i="13"/>
  <c r="H534" i="7"/>
  <c r="G534" i="7"/>
  <c r="J534" i="7"/>
  <c r="BB323" i="13"/>
  <c r="AR324" i="13" s="1"/>
  <c r="K534" i="7" l="1"/>
  <c r="AW323" i="13"/>
  <c r="AK324" i="13" s="1"/>
  <c r="BC323" i="13"/>
  <c r="BF323" i="13" s="1"/>
  <c r="BI323" i="13"/>
  <c r="I323" i="13"/>
  <c r="AV323" i="13"/>
  <c r="AJ324" i="13" s="1"/>
  <c r="AS324" i="13" s="1"/>
  <c r="M323" i="13"/>
  <c r="D283" i="14" s="1"/>
  <c r="S323" i="13"/>
  <c r="AB324" i="13" s="1"/>
  <c r="L534" i="7"/>
  <c r="G434" i="12" s="1"/>
  <c r="H434" i="12" s="1"/>
  <c r="I434" i="12" s="1"/>
  <c r="BE323" i="13"/>
  <c r="BD323" i="13"/>
  <c r="BG323" i="13" s="1"/>
  <c r="BJ323" i="13"/>
  <c r="BA323" i="13"/>
  <c r="AT324" i="13" l="1"/>
  <c r="P323" i="13"/>
  <c r="J435" i="12"/>
  <c r="BN324" i="13"/>
  <c r="BM324" i="13"/>
  <c r="BL324" i="13"/>
  <c r="BQ324" i="13"/>
  <c r="BP324" i="13"/>
  <c r="BO324" i="13"/>
  <c r="I324" i="13"/>
  <c r="AV324" i="13"/>
  <c r="AJ325" i="13" s="1"/>
  <c r="H324" i="13"/>
  <c r="AU324" i="13"/>
  <c r="AI325" i="13" s="1"/>
  <c r="L323" i="13"/>
  <c r="R323" i="13"/>
  <c r="AA324" i="13" s="1"/>
  <c r="F534" i="7" s="1"/>
  <c r="BK323" i="13"/>
  <c r="BH324" i="13" s="1"/>
  <c r="C283" i="14" l="1"/>
  <c r="E283" i="14"/>
  <c r="O323" i="13"/>
  <c r="J324" i="13"/>
  <c r="BK324" i="13" s="1"/>
  <c r="BH325" i="13" s="1"/>
  <c r="AW324" i="13"/>
  <c r="AK325" i="13" s="1"/>
  <c r="K324" i="13"/>
  <c r="Q324" i="13"/>
  <c r="Z325" i="13" s="1"/>
  <c r="J535" i="7"/>
  <c r="I535" i="7"/>
  <c r="G535" i="7"/>
  <c r="H535" i="7"/>
  <c r="K535" i="7"/>
  <c r="R324" i="13"/>
  <c r="L324" i="13"/>
  <c r="C284" i="14" s="1"/>
  <c r="B284" i="14" l="1"/>
  <c r="O324" i="13"/>
  <c r="N324" i="13"/>
  <c r="BC324" i="13"/>
  <c r="AS325" i="13" s="1"/>
  <c r="BI324" i="13"/>
  <c r="BD324" i="13"/>
  <c r="BG324" i="13" s="1"/>
  <c r="BJ324" i="13"/>
  <c r="BB324" i="13"/>
  <c r="AR325" i="13" s="1"/>
  <c r="BA324" i="13"/>
  <c r="L535" i="7"/>
  <c r="G435" i="12" s="1"/>
  <c r="H435" i="12" s="1"/>
  <c r="I435" i="12" s="1"/>
  <c r="AA325" i="13"/>
  <c r="S324" i="13"/>
  <c r="AB325" i="13" s="1"/>
  <c r="M324" i="13"/>
  <c r="D284" i="14" s="1"/>
  <c r="E284" i="14" l="1"/>
  <c r="AT325" i="13"/>
  <c r="AW325" i="13" s="1"/>
  <c r="AK326" i="13" s="1"/>
  <c r="P324" i="13"/>
  <c r="J436" i="12"/>
  <c r="BP325" i="13"/>
  <c r="BO325" i="13"/>
  <c r="BN325" i="13"/>
  <c r="BM325" i="13"/>
  <c r="BL325" i="13"/>
  <c r="BQ325" i="13"/>
  <c r="F535" i="7"/>
  <c r="H536" i="7" s="1"/>
  <c r="J325" i="13"/>
  <c r="BF324" i="13"/>
  <c r="BE324" i="13"/>
  <c r="J536" i="7" l="1"/>
  <c r="G536" i="7"/>
  <c r="K536" i="7"/>
  <c r="I536" i="7"/>
  <c r="S325" i="13"/>
  <c r="AB326" i="13" s="1"/>
  <c r="M325" i="13"/>
  <c r="D285" i="14" s="1"/>
  <c r="H325" i="13"/>
  <c r="AU325" i="13"/>
  <c r="AI326" i="13" s="1"/>
  <c r="BD325" i="13"/>
  <c r="BG325" i="13" s="1"/>
  <c r="BJ325" i="13"/>
  <c r="AV325" i="13"/>
  <c r="AJ326" i="13" s="1"/>
  <c r="I325" i="13"/>
  <c r="AT326" i="13" l="1"/>
  <c r="P325" i="13"/>
  <c r="L536" i="7"/>
  <c r="G436" i="12" s="1"/>
  <c r="H436" i="12" s="1"/>
  <c r="I436" i="12" s="1"/>
  <c r="J437" i="12" s="1"/>
  <c r="Q325" i="13"/>
  <c r="Z326" i="13" s="1"/>
  <c r="K325" i="13"/>
  <c r="BK325" i="13"/>
  <c r="BH326" i="13" s="1"/>
  <c r="BA325" i="13"/>
  <c r="BB325" i="13"/>
  <c r="BE325" i="13" s="1"/>
  <c r="BC325" i="13"/>
  <c r="BF325" i="13" s="1"/>
  <c r="BI325" i="13"/>
  <c r="L325" i="13"/>
  <c r="C285" i="14" s="1"/>
  <c r="R325" i="13"/>
  <c r="AA326" i="13" s="1"/>
  <c r="B285" i="14" l="1"/>
  <c r="E285" i="14"/>
  <c r="AR326" i="13"/>
  <c r="AS326" i="13"/>
  <c r="I326" i="13" s="1"/>
  <c r="BL326" i="13"/>
  <c r="N325" i="13"/>
  <c r="O325" i="13"/>
  <c r="BM326" i="13"/>
  <c r="BO326" i="13"/>
  <c r="BN326" i="13"/>
  <c r="BP326" i="13"/>
  <c r="BQ326" i="13"/>
  <c r="AW326" i="13"/>
  <c r="AK327" i="13" s="1"/>
  <c r="J326" i="13"/>
  <c r="F536" i="7"/>
  <c r="AV326" i="13" l="1"/>
  <c r="AJ327" i="13" s="1"/>
  <c r="G537" i="7"/>
  <c r="K537" i="7"/>
  <c r="H537" i="7"/>
  <c r="I537" i="7"/>
  <c r="J537" i="7"/>
  <c r="BC326" i="13"/>
  <c r="BF326" i="13" s="1"/>
  <c r="BI326" i="13"/>
  <c r="L326" i="13"/>
  <c r="C286" i="14" s="1"/>
  <c r="R326" i="13"/>
  <c r="AA327" i="13" s="1"/>
  <c r="BD326" i="13"/>
  <c r="BG326" i="13" s="1"/>
  <c r="BJ326" i="13"/>
  <c r="M326" i="13"/>
  <c r="D286" i="14" s="1"/>
  <c r="S326" i="13"/>
  <c r="AB327" i="13" s="1"/>
  <c r="H326" i="13"/>
  <c r="AU326" i="13"/>
  <c r="AI327" i="13" s="1"/>
  <c r="AS327" i="13" l="1"/>
  <c r="AT327" i="13"/>
  <c r="AW327" i="13" s="1"/>
  <c r="AK328" i="13" s="1"/>
  <c r="O326" i="13"/>
  <c r="P326" i="13"/>
  <c r="BA326" i="13"/>
  <c r="BB326" i="13"/>
  <c r="BE326" i="13" s="1"/>
  <c r="L537" i="7"/>
  <c r="G437" i="12" s="1"/>
  <c r="H437" i="12" s="1"/>
  <c r="I437" i="12" s="1"/>
  <c r="Q326" i="13"/>
  <c r="Z327" i="13" s="1"/>
  <c r="F537" i="7" s="1"/>
  <c r="H538" i="7" s="1"/>
  <c r="K326" i="13"/>
  <c r="BK326" i="13"/>
  <c r="BH327" i="13" s="1"/>
  <c r="B286" i="14" l="1"/>
  <c r="E286" i="14"/>
  <c r="AR327" i="13"/>
  <c r="J327" i="13"/>
  <c r="S327" i="13" s="1"/>
  <c r="AB328" i="13" s="1"/>
  <c r="N326" i="13"/>
  <c r="J438" i="12"/>
  <c r="BL327" i="13"/>
  <c r="BQ327" i="13"/>
  <c r="BP327" i="13"/>
  <c r="BO327" i="13"/>
  <c r="BN327" i="13"/>
  <c r="BM327" i="13"/>
  <c r="I538" i="7"/>
  <c r="AV327" i="13"/>
  <c r="AJ328" i="13" s="1"/>
  <c r="I327" i="13"/>
  <c r="G538" i="7"/>
  <c r="K538" i="7"/>
  <c r="J538" i="7"/>
  <c r="M327" i="13" l="1"/>
  <c r="D287" i="14" s="1"/>
  <c r="P327" i="13"/>
  <c r="L538" i="7"/>
  <c r="G438" i="12" s="1"/>
  <c r="H438" i="12" s="1"/>
  <c r="I438" i="12" s="1"/>
  <c r="R327" i="13"/>
  <c r="AA328" i="13" s="1"/>
  <c r="L327" i="13"/>
  <c r="C287" i="14" s="1"/>
  <c r="BD327" i="13"/>
  <c r="AT328" i="13" s="1"/>
  <c r="BJ327" i="13"/>
  <c r="H327" i="13"/>
  <c r="AU327" i="13"/>
  <c r="AI328" i="13" s="1"/>
  <c r="BC327" i="13"/>
  <c r="BF327" i="13" s="1"/>
  <c r="BI327" i="13"/>
  <c r="AS328" i="13" l="1"/>
  <c r="AV328" i="13" s="1"/>
  <c r="AJ329" i="13" s="1"/>
  <c r="O327" i="13"/>
  <c r="J439" i="12"/>
  <c r="BN328" i="13"/>
  <c r="BM328" i="13"/>
  <c r="BL328" i="13"/>
  <c r="BQ328" i="13"/>
  <c r="BP328" i="13"/>
  <c r="BO328" i="13"/>
  <c r="BB327" i="13"/>
  <c r="BE327" i="13" s="1"/>
  <c r="BA327" i="13"/>
  <c r="BK327" i="13"/>
  <c r="BH328" i="13" s="1"/>
  <c r="Q327" i="13"/>
  <c r="Z328" i="13" s="1"/>
  <c r="F538" i="7" s="1"/>
  <c r="K327" i="13"/>
  <c r="BG327" i="13"/>
  <c r="B287" i="14" l="1"/>
  <c r="E287" i="14"/>
  <c r="I328" i="13"/>
  <c r="AR328" i="13"/>
  <c r="N327" i="13"/>
  <c r="R328" i="13"/>
  <c r="AA329" i="13" s="1"/>
  <c r="L328" i="13"/>
  <c r="C288" i="14" s="1"/>
  <c r="AW328" i="13"/>
  <c r="AK329" i="13" s="1"/>
  <c r="J328" i="13"/>
  <c r="AU328" i="13"/>
  <c r="AI329" i="13" s="1"/>
  <c r="H328" i="13"/>
  <c r="H539" i="7"/>
  <c r="K539" i="7"/>
  <c r="I539" i="7"/>
  <c r="J539" i="7"/>
  <c r="G539" i="7"/>
  <c r="O328" i="13" l="1"/>
  <c r="BK328" i="13"/>
  <c r="BH329" i="13" s="1"/>
  <c r="Q328" i="13"/>
  <c r="Z329" i="13" s="1"/>
  <c r="K328" i="13"/>
  <c r="M328" i="13"/>
  <c r="D288" i="14" s="1"/>
  <c r="S328" i="13"/>
  <c r="AB329" i="13" s="1"/>
  <c r="L539" i="7"/>
  <c r="G439" i="12" s="1"/>
  <c r="H439" i="12" s="1"/>
  <c r="I439" i="12" s="1"/>
  <c r="BD328" i="13"/>
  <c r="BG328" i="13" s="1"/>
  <c r="BJ328" i="13"/>
  <c r="BB328" i="13"/>
  <c r="BE328" i="13" s="1"/>
  <c r="BA328" i="13"/>
  <c r="BC328" i="13"/>
  <c r="AS329" i="13" s="1"/>
  <c r="BI328" i="13"/>
  <c r="B288" i="14" l="1"/>
  <c r="E288" i="14"/>
  <c r="AT329" i="13"/>
  <c r="AR329" i="13"/>
  <c r="P328" i="13"/>
  <c r="N328" i="13"/>
  <c r="J440" i="12"/>
  <c r="BP329" i="13"/>
  <c r="BO329" i="13"/>
  <c r="BN329" i="13"/>
  <c r="BM329" i="13"/>
  <c r="BL329" i="13"/>
  <c r="BQ329" i="13"/>
  <c r="BF328" i="13"/>
  <c r="F539" i="7"/>
  <c r="BC329" i="13" l="1"/>
  <c r="BF329" i="13" s="1"/>
  <c r="BI329" i="13"/>
  <c r="J329" i="13"/>
  <c r="AW329" i="13"/>
  <c r="AK330" i="13" s="1"/>
  <c r="J540" i="7"/>
  <c r="I540" i="7"/>
  <c r="K540" i="7"/>
  <c r="H540" i="7"/>
  <c r="G540" i="7"/>
  <c r="I329" i="13"/>
  <c r="AV329" i="13"/>
  <c r="AJ330" i="13" s="1"/>
  <c r="AS330" i="13" s="1"/>
  <c r="H329" i="13"/>
  <c r="AU329" i="13"/>
  <c r="AI330" i="13" s="1"/>
  <c r="BD329" i="13" l="1"/>
  <c r="BG329" i="13" s="1"/>
  <c r="BJ329" i="13"/>
  <c r="BK329" i="13"/>
  <c r="BH330" i="13" s="1"/>
  <c r="K329" i="13"/>
  <c r="Q329" i="13"/>
  <c r="Z330" i="13" s="1"/>
  <c r="I330" i="13"/>
  <c r="AV330" i="13"/>
  <c r="AJ331" i="13" s="1"/>
  <c r="L329" i="13"/>
  <c r="C289" i="14" s="1"/>
  <c r="R329" i="13"/>
  <c r="AA330" i="13" s="1"/>
  <c r="M329" i="13"/>
  <c r="D289" i="14" s="1"/>
  <c r="S329" i="13"/>
  <c r="AB330" i="13" s="1"/>
  <c r="L540" i="7"/>
  <c r="G440" i="12" s="1"/>
  <c r="H440" i="12" s="1"/>
  <c r="I440" i="12" s="1"/>
  <c r="BA329" i="13"/>
  <c r="BB329" i="13"/>
  <c r="BE329" i="13" s="1"/>
  <c r="B289" i="14" l="1"/>
  <c r="E289" i="14"/>
  <c r="AR330" i="13"/>
  <c r="AT330" i="13"/>
  <c r="J330" i="13" s="1"/>
  <c r="O329" i="13"/>
  <c r="F540" i="7"/>
  <c r="K541" i="7" s="1"/>
  <c r="N329" i="13"/>
  <c r="P329" i="13"/>
  <c r="J441" i="12"/>
  <c r="BQ330" i="13"/>
  <c r="BP330" i="13"/>
  <c r="BO330" i="13"/>
  <c r="BN330" i="13"/>
  <c r="BM330" i="13"/>
  <c r="BL330" i="13"/>
  <c r="BC330" i="13"/>
  <c r="BF330" i="13" s="1"/>
  <c r="BI330" i="13"/>
  <c r="R330" i="13"/>
  <c r="AA331" i="13" s="1"/>
  <c r="L330" i="13"/>
  <c r="C290" i="14" s="1"/>
  <c r="AW330" i="13" l="1"/>
  <c r="AK331" i="13" s="1"/>
  <c r="AS331" i="13"/>
  <c r="G541" i="7"/>
  <c r="H541" i="7"/>
  <c r="J541" i="7"/>
  <c r="I541" i="7"/>
  <c r="L541" i="7" s="1"/>
  <c r="G441" i="12" s="1"/>
  <c r="H441" i="12" s="1"/>
  <c r="I441" i="12" s="1"/>
  <c r="O330" i="13"/>
  <c r="H330" i="13"/>
  <c r="AU330" i="13"/>
  <c r="AI331" i="13" s="1"/>
  <c r="BD330" i="13"/>
  <c r="BG330" i="13" s="1"/>
  <c r="BJ330" i="13"/>
  <c r="M330" i="13"/>
  <c r="D290" i="14" s="1"/>
  <c r="S330" i="13"/>
  <c r="AB331" i="13" s="1"/>
  <c r="AT331" i="13" l="1"/>
  <c r="AW331" i="13" s="1"/>
  <c r="AK332" i="13" s="1"/>
  <c r="P330" i="13"/>
  <c r="J442" i="12"/>
  <c r="BL331" i="13"/>
  <c r="BQ331" i="13"/>
  <c r="BP331" i="13"/>
  <c r="BO331" i="13"/>
  <c r="BN331" i="13"/>
  <c r="BM331" i="13"/>
  <c r="AV331" i="13"/>
  <c r="AJ332" i="13" s="1"/>
  <c r="I331" i="13"/>
  <c r="BA330" i="13"/>
  <c r="BB330" i="13"/>
  <c r="BE330" i="13" s="1"/>
  <c r="Q330" i="13"/>
  <c r="Z331" i="13" s="1"/>
  <c r="F541" i="7" s="1"/>
  <c r="K330" i="13"/>
  <c r="BK330" i="13"/>
  <c r="BH331" i="13" s="1"/>
  <c r="B290" i="14" l="1"/>
  <c r="E290" i="14"/>
  <c r="J331" i="13"/>
  <c r="AR331" i="13"/>
  <c r="H331" i="13" s="1"/>
  <c r="N330" i="13"/>
  <c r="AU331" i="13"/>
  <c r="AI332" i="13" s="1"/>
  <c r="S331" i="13"/>
  <c r="AB332" i="13" s="1"/>
  <c r="M331" i="13"/>
  <c r="D291" i="14" s="1"/>
  <c r="R331" i="13"/>
  <c r="AA332" i="13" s="1"/>
  <c r="L331" i="13"/>
  <c r="C291" i="14" s="1"/>
  <c r="H542" i="7"/>
  <c r="I542" i="7"/>
  <c r="J542" i="7"/>
  <c r="K542" i="7"/>
  <c r="G542" i="7"/>
  <c r="P331" i="13" l="1"/>
  <c r="O331" i="13"/>
  <c r="BA331" i="13"/>
  <c r="BB331" i="13"/>
  <c r="BE331" i="13" s="1"/>
  <c r="BD331" i="13"/>
  <c r="AT332" i="13" s="1"/>
  <c r="BJ331" i="13"/>
  <c r="L542" i="7"/>
  <c r="G442" i="12" s="1"/>
  <c r="H442" i="12" s="1"/>
  <c r="I442" i="12" s="1"/>
  <c r="BC331" i="13"/>
  <c r="AS332" i="13" s="1"/>
  <c r="BI331" i="13"/>
  <c r="K331" i="13"/>
  <c r="BK331" i="13"/>
  <c r="BH332" i="13" s="1"/>
  <c r="Q331" i="13"/>
  <c r="Z332" i="13" s="1"/>
  <c r="F542" i="7" s="1"/>
  <c r="H543" i="7" s="1"/>
  <c r="B291" i="14" l="1"/>
  <c r="E291" i="14"/>
  <c r="AR332" i="13"/>
  <c r="N331" i="13"/>
  <c r="J443" i="12"/>
  <c r="BN332" i="13"/>
  <c r="BM332" i="13"/>
  <c r="BL332" i="13"/>
  <c r="BQ332" i="13"/>
  <c r="BP332" i="13"/>
  <c r="BO332" i="13"/>
  <c r="BF331" i="13"/>
  <c r="G543" i="7"/>
  <c r="K543" i="7"/>
  <c r="I543" i="7"/>
  <c r="BG331" i="13"/>
  <c r="J543" i="7"/>
  <c r="AU332" i="13" l="1"/>
  <c r="AI333" i="13" s="1"/>
  <c r="H332" i="13"/>
  <c r="L543" i="7"/>
  <c r="G443" i="12" s="1"/>
  <c r="H443" i="12" s="1"/>
  <c r="I443" i="12" s="1"/>
  <c r="J332" i="13"/>
  <c r="AW332" i="13"/>
  <c r="AK333" i="13" s="1"/>
  <c r="I332" i="13"/>
  <c r="AV332" i="13"/>
  <c r="AJ333" i="13" s="1"/>
  <c r="J444" i="12" l="1"/>
  <c r="BP333" i="13"/>
  <c r="BO333" i="13"/>
  <c r="BN333" i="13"/>
  <c r="BM333" i="13"/>
  <c r="BL333" i="13"/>
  <c r="BQ333" i="13"/>
  <c r="M332" i="13"/>
  <c r="D292" i="14" s="1"/>
  <c r="S332" i="13"/>
  <c r="AB333" i="13" s="1"/>
  <c r="BC332" i="13"/>
  <c r="BF332" i="13" s="1"/>
  <c r="BI332" i="13"/>
  <c r="BB332" i="13"/>
  <c r="BE332" i="13" s="1"/>
  <c r="BA332" i="13"/>
  <c r="L332" i="13"/>
  <c r="C292" i="14" s="1"/>
  <c r="R332" i="13"/>
  <c r="AA333" i="13" s="1"/>
  <c r="BK332" i="13"/>
  <c r="BH333" i="13" s="1"/>
  <c r="Q332" i="13"/>
  <c r="Z333" i="13" s="1"/>
  <c r="K332" i="13"/>
  <c r="BD332" i="13"/>
  <c r="BG332" i="13" s="1"/>
  <c r="BJ332" i="13"/>
  <c r="B292" i="14" l="1"/>
  <c r="E292" i="14"/>
  <c r="AR333" i="13"/>
  <c r="H333" i="13" s="1"/>
  <c r="AS333" i="13"/>
  <c r="I333" i="13" s="1"/>
  <c r="AT333" i="13"/>
  <c r="P332" i="13"/>
  <c r="O332" i="13"/>
  <c r="N332" i="13"/>
  <c r="F543" i="7"/>
  <c r="K544" i="7" s="1"/>
  <c r="AV333" i="13"/>
  <c r="AJ334" i="13" s="1"/>
  <c r="AU333" i="13"/>
  <c r="AI334" i="13" s="1"/>
  <c r="H544" i="7" l="1"/>
  <c r="I544" i="7"/>
  <c r="G544" i="7"/>
  <c r="J544" i="7"/>
  <c r="Q333" i="13"/>
  <c r="Z334" i="13" s="1"/>
  <c r="K333" i="13"/>
  <c r="BB333" i="13"/>
  <c r="BE333" i="13" s="1"/>
  <c r="AW333" i="13"/>
  <c r="AK334" i="13" s="1"/>
  <c r="J333" i="13"/>
  <c r="BK333" i="13" s="1"/>
  <c r="BH334" i="13" s="1"/>
  <c r="BC333" i="13"/>
  <c r="BF333" i="13" s="1"/>
  <c r="BI333" i="13"/>
  <c r="R333" i="13"/>
  <c r="AA334" i="13" s="1"/>
  <c r="L333" i="13"/>
  <c r="C293" i="14" s="1"/>
  <c r="B293" i="14" l="1"/>
  <c r="AR334" i="13"/>
  <c r="AS334" i="13"/>
  <c r="I334" i="13" s="1"/>
  <c r="L544" i="7"/>
  <c r="G444" i="12" s="1"/>
  <c r="H444" i="12" s="1"/>
  <c r="I444" i="12" s="1"/>
  <c r="BN334" i="13" s="1"/>
  <c r="N333" i="13"/>
  <c r="O333" i="13"/>
  <c r="AU334" i="13"/>
  <c r="AI335" i="13" s="1"/>
  <c r="BD333" i="13"/>
  <c r="BG333" i="13" s="1"/>
  <c r="BJ333" i="13"/>
  <c r="BA333" i="13"/>
  <c r="M333" i="13"/>
  <c r="D293" i="14" s="1"/>
  <c r="S333" i="13"/>
  <c r="AB334" i="13" s="1"/>
  <c r="F544" i="7" s="1"/>
  <c r="E293" i="14" l="1"/>
  <c r="AT334" i="13"/>
  <c r="BL334" i="13"/>
  <c r="J445" i="12"/>
  <c r="BO334" i="13"/>
  <c r="BM334" i="13"/>
  <c r="AV334" i="13"/>
  <c r="AJ335" i="13" s="1"/>
  <c r="BP334" i="13"/>
  <c r="BQ334" i="13"/>
  <c r="BJ334" i="13"/>
  <c r="P333" i="13"/>
  <c r="H334" i="13"/>
  <c r="Q334" i="13" s="1"/>
  <c r="Z335" i="13" s="1"/>
  <c r="BD334" i="13"/>
  <c r="K545" i="7"/>
  <c r="I545" i="7"/>
  <c r="G545" i="7"/>
  <c r="H545" i="7"/>
  <c r="J545" i="7"/>
  <c r="R334" i="13"/>
  <c r="AA335" i="13" s="1"/>
  <c r="L334" i="13"/>
  <c r="C294" i="14" s="1"/>
  <c r="BB334" i="13"/>
  <c r="BE334" i="13" s="1"/>
  <c r="BA334" i="13"/>
  <c r="BC334" i="13"/>
  <c r="BF334" i="13" s="1"/>
  <c r="BI334" i="13"/>
  <c r="AS335" i="13" l="1"/>
  <c r="AR335" i="13"/>
  <c r="BG334" i="13"/>
  <c r="K334" i="13"/>
  <c r="J334" i="13"/>
  <c r="S334" i="13" s="1"/>
  <c r="AB335" i="13" s="1"/>
  <c r="F545" i="7" s="1"/>
  <c r="AW334" i="13"/>
  <c r="AK335" i="13" s="1"/>
  <c r="AT335" i="13" s="1"/>
  <c r="AU335" i="13"/>
  <c r="AI336" i="13" s="1"/>
  <c r="N334" i="13"/>
  <c r="O334" i="13"/>
  <c r="L545" i="7"/>
  <c r="G445" i="12" s="1"/>
  <c r="H445" i="12" s="1"/>
  <c r="I445" i="12" s="1"/>
  <c r="B294" i="14" l="1"/>
  <c r="BK334" i="13"/>
  <c r="BH335" i="13" s="1"/>
  <c r="M334" i="13"/>
  <c r="E294" i="14" s="1"/>
  <c r="J335" i="13"/>
  <c r="H335" i="13"/>
  <c r="P334" i="13"/>
  <c r="J446" i="12"/>
  <c r="BL335" i="13"/>
  <c r="AR336" i="13" s="1"/>
  <c r="BQ335" i="13"/>
  <c r="BP335" i="13"/>
  <c r="BO335" i="13"/>
  <c r="BN335" i="13"/>
  <c r="BM335" i="13"/>
  <c r="BB335" i="13"/>
  <c r="BE335" i="13" s="1"/>
  <c r="H546" i="7"/>
  <c r="G546" i="7"/>
  <c r="I546" i="7"/>
  <c r="K546" i="7"/>
  <c r="J546" i="7"/>
  <c r="AV335" i="13"/>
  <c r="AJ336" i="13" s="1"/>
  <c r="I335" i="13"/>
  <c r="Q335" i="13"/>
  <c r="Z336" i="13" s="1"/>
  <c r="K335" i="13"/>
  <c r="B295" i="14" l="1"/>
  <c r="D294" i="14"/>
  <c r="AS336" i="13"/>
  <c r="M335" i="13"/>
  <c r="D295" i="14" s="1"/>
  <c r="S335" i="13"/>
  <c r="AB336" i="13" s="1"/>
  <c r="AW335" i="13"/>
  <c r="AK336" i="13" s="1"/>
  <c r="N335" i="13"/>
  <c r="P335" i="13"/>
  <c r="L335" i="13"/>
  <c r="C295" i="14" s="1"/>
  <c r="R335" i="13"/>
  <c r="AA336" i="13" s="1"/>
  <c r="L546" i="7"/>
  <c r="G446" i="12" s="1"/>
  <c r="H446" i="12" s="1"/>
  <c r="I446" i="12" s="1"/>
  <c r="BD335" i="13"/>
  <c r="BJ335" i="13"/>
  <c r="BC335" i="13"/>
  <c r="BF335" i="13" s="1"/>
  <c r="BI335" i="13"/>
  <c r="BA335" i="13"/>
  <c r="BK335" i="13"/>
  <c r="BH336" i="13" s="1"/>
  <c r="H336" i="13"/>
  <c r="AU336" i="13"/>
  <c r="AI337" i="13" s="1"/>
  <c r="E295" i="14" l="1"/>
  <c r="AT336" i="13"/>
  <c r="O335" i="13"/>
  <c r="J447" i="12"/>
  <c r="BN336" i="13"/>
  <c r="BM336" i="13"/>
  <c r="BL336" i="13"/>
  <c r="AR337" i="13" s="1"/>
  <c r="BQ336" i="13"/>
  <c r="BP336" i="13"/>
  <c r="BO336" i="13"/>
  <c r="F546" i="7"/>
  <c r="I547" i="7" s="1"/>
  <c r="Q336" i="13"/>
  <c r="Z337" i="13" s="1"/>
  <c r="K336" i="13"/>
  <c r="BG335" i="13"/>
  <c r="BB336" i="13"/>
  <c r="BE336" i="13" s="1"/>
  <c r="B296" i="14" l="1"/>
  <c r="N336" i="13"/>
  <c r="G547" i="7"/>
  <c r="K547" i="7"/>
  <c r="H547" i="7"/>
  <c r="J547" i="7"/>
  <c r="BD336" i="13"/>
  <c r="BG336" i="13" s="1"/>
  <c r="BJ336" i="13"/>
  <c r="AV336" i="13"/>
  <c r="AJ337" i="13" s="1"/>
  <c r="I336" i="13"/>
  <c r="AU337" i="13"/>
  <c r="AI338" i="13" s="1"/>
  <c r="H337" i="13"/>
  <c r="AW336" i="13"/>
  <c r="AK337" i="13" s="1"/>
  <c r="J336" i="13"/>
  <c r="AT337" i="13" l="1"/>
  <c r="L547" i="7"/>
  <c r="G447" i="12" s="1"/>
  <c r="H447" i="12" s="1"/>
  <c r="I447" i="12" s="1"/>
  <c r="J448" i="12" s="1"/>
  <c r="M336" i="13"/>
  <c r="D296" i="14" s="1"/>
  <c r="S336" i="13"/>
  <c r="AB337" i="13" s="1"/>
  <c r="AW337" i="13"/>
  <c r="AK338" i="13" s="1"/>
  <c r="J337" i="13"/>
  <c r="R336" i="13"/>
  <c r="AA337" i="13" s="1"/>
  <c r="L336" i="13"/>
  <c r="BK336" i="13"/>
  <c r="BH337" i="13" s="1"/>
  <c r="Q337" i="13"/>
  <c r="K337" i="13"/>
  <c r="BC336" i="13"/>
  <c r="BF336" i="13" s="1"/>
  <c r="BI336" i="13"/>
  <c r="BA336" i="13"/>
  <c r="B297" i="14" l="1"/>
  <c r="C296" i="14"/>
  <c r="E296" i="14"/>
  <c r="AS337" i="13"/>
  <c r="BQ337" i="13"/>
  <c r="BM337" i="13"/>
  <c r="BL337" i="13"/>
  <c r="BN337" i="13"/>
  <c r="F547" i="7"/>
  <c r="I548" i="7" s="1"/>
  <c r="BO337" i="13"/>
  <c r="P336" i="13"/>
  <c r="BP337" i="13"/>
  <c r="N337" i="13"/>
  <c r="O336" i="13"/>
  <c r="M337" i="13"/>
  <c r="D297" i="14" s="1"/>
  <c r="S337" i="13"/>
  <c r="AB338" i="13" s="1"/>
  <c r="Z338" i="13"/>
  <c r="H548" i="7" l="1"/>
  <c r="K548" i="7"/>
  <c r="J548" i="7"/>
  <c r="G548" i="7"/>
  <c r="P337" i="13"/>
  <c r="AV337" i="13"/>
  <c r="AJ338" i="13" s="1"/>
  <c r="I337" i="13"/>
  <c r="BD337" i="13"/>
  <c r="AT338" i="13" s="1"/>
  <c r="BJ337" i="13"/>
  <c r="BB337" i="13"/>
  <c r="AR338" i="13" s="1"/>
  <c r="L548" i="7" l="1"/>
  <c r="G448" i="12" s="1"/>
  <c r="H448" i="12" s="1"/>
  <c r="I448" i="12" s="1"/>
  <c r="J449" i="12" s="1"/>
  <c r="BG337" i="13"/>
  <c r="BE337" i="13"/>
  <c r="BC337" i="13"/>
  <c r="BF337" i="13" s="1"/>
  <c r="BI337" i="13"/>
  <c r="R337" i="13"/>
  <c r="AA338" i="13" s="1"/>
  <c r="F548" i="7" s="1"/>
  <c r="L337" i="13"/>
  <c r="BK337" i="13"/>
  <c r="BH338" i="13" s="1"/>
  <c r="BA337" i="13"/>
  <c r="C297" i="14" l="1"/>
  <c r="E297" i="14"/>
  <c r="AS338" i="13"/>
  <c r="BL338" i="13"/>
  <c r="BM338" i="13"/>
  <c r="BN338" i="13"/>
  <c r="BO338" i="13"/>
  <c r="BP338" i="13"/>
  <c r="BQ338" i="13"/>
  <c r="O337" i="13"/>
  <c r="AU338" i="13"/>
  <c r="AI339" i="13" s="1"/>
  <c r="H338" i="13"/>
  <c r="AW338" i="13"/>
  <c r="AK339" i="13" s="1"/>
  <c r="J338" i="13"/>
  <c r="J549" i="7"/>
  <c r="I549" i="7"/>
  <c r="H549" i="7"/>
  <c r="G549" i="7"/>
  <c r="K549" i="7"/>
  <c r="S338" i="13" l="1"/>
  <c r="AB339" i="13" s="1"/>
  <c r="M338" i="13"/>
  <c r="D298" i="14" s="1"/>
  <c r="BB338" i="13"/>
  <c r="BE338" i="13" s="1"/>
  <c r="BD338" i="13"/>
  <c r="BG338" i="13" s="1"/>
  <c r="BJ338" i="13"/>
  <c r="AV338" i="13"/>
  <c r="AJ339" i="13" s="1"/>
  <c r="I338" i="13"/>
  <c r="BK338" i="13" s="1"/>
  <c r="BH339" i="13" s="1"/>
  <c r="L549" i="7"/>
  <c r="G449" i="12" s="1"/>
  <c r="H449" i="12" s="1"/>
  <c r="I449" i="12" s="1"/>
  <c r="Q338" i="13"/>
  <c r="Z339" i="13" s="1"/>
  <c r="K338" i="13"/>
  <c r="B298" i="14" l="1"/>
  <c r="AR339" i="13"/>
  <c r="AT339" i="13"/>
  <c r="BJ339" i="13" s="1"/>
  <c r="H339" i="13"/>
  <c r="P338" i="13"/>
  <c r="N338" i="13"/>
  <c r="J450" i="12"/>
  <c r="BL339" i="13"/>
  <c r="BQ339" i="13"/>
  <c r="BP339" i="13"/>
  <c r="BO339" i="13"/>
  <c r="BN339" i="13"/>
  <c r="BM339" i="13"/>
  <c r="BD339" i="13"/>
  <c r="BC338" i="13"/>
  <c r="BF338" i="13" s="1"/>
  <c r="BI338" i="13"/>
  <c r="BA338" i="13"/>
  <c r="J339" i="13"/>
  <c r="AW339" i="13"/>
  <c r="AK340" i="13" s="1"/>
  <c r="L338" i="13"/>
  <c r="C298" i="14" s="1"/>
  <c r="R338" i="13"/>
  <c r="AA339" i="13" s="1"/>
  <c r="E298" i="14" l="1"/>
  <c r="BG339" i="13"/>
  <c r="AS339" i="13"/>
  <c r="AT340" i="13"/>
  <c r="J340" i="13" s="1"/>
  <c r="AU339" i="13"/>
  <c r="AI340" i="13" s="1"/>
  <c r="BI339" i="13"/>
  <c r="I339" i="13"/>
  <c r="BK339" i="13" s="1"/>
  <c r="BH340" i="13" s="1"/>
  <c r="O338" i="13"/>
  <c r="BC339" i="13"/>
  <c r="F549" i="7"/>
  <c r="K339" i="13"/>
  <c r="Q339" i="13"/>
  <c r="Z340" i="13" s="1"/>
  <c r="M339" i="13"/>
  <c r="D299" i="14" s="1"/>
  <c r="S339" i="13"/>
  <c r="AB340" i="13" s="1"/>
  <c r="BB339" i="13"/>
  <c r="BE339" i="13" s="1"/>
  <c r="BA339" i="13"/>
  <c r="AV339" i="13"/>
  <c r="AJ340" i="13" s="1"/>
  <c r="B299" i="14" l="1"/>
  <c r="AS340" i="13"/>
  <c r="AR340" i="13"/>
  <c r="H340" i="13" s="1"/>
  <c r="AW340" i="13"/>
  <c r="AK341" i="13" s="1"/>
  <c r="BF339" i="13"/>
  <c r="N339" i="13"/>
  <c r="P339" i="13"/>
  <c r="I340" i="13"/>
  <c r="AV340" i="13"/>
  <c r="AJ341" i="13" s="1"/>
  <c r="S340" i="13"/>
  <c r="AB341" i="13" s="1"/>
  <c r="M340" i="13"/>
  <c r="D300" i="14" s="1"/>
  <c r="R339" i="13"/>
  <c r="AA340" i="13" s="1"/>
  <c r="F550" i="7" s="1"/>
  <c r="L339" i="13"/>
  <c r="C299" i="14" s="1"/>
  <c r="G550" i="7"/>
  <c r="J550" i="7"/>
  <c r="K550" i="7"/>
  <c r="H550" i="7"/>
  <c r="I550" i="7"/>
  <c r="AU340" i="13" l="1"/>
  <c r="AI341" i="13" s="1"/>
  <c r="E299" i="14"/>
  <c r="O339" i="13"/>
  <c r="P340" i="13"/>
  <c r="K551" i="7"/>
  <c r="I551" i="7"/>
  <c r="BC340" i="13"/>
  <c r="BF340" i="13" s="1"/>
  <c r="BI340" i="13"/>
  <c r="L550" i="7"/>
  <c r="G450" i="12" s="1"/>
  <c r="H450" i="12" s="1"/>
  <c r="I450" i="12" s="1"/>
  <c r="G551" i="7"/>
  <c r="R340" i="13"/>
  <c r="AA341" i="13" s="1"/>
  <c r="L340" i="13"/>
  <c r="C300" i="14" s="1"/>
  <c r="BD340" i="13"/>
  <c r="BJ340" i="13"/>
  <c r="J551" i="7"/>
  <c r="H551" i="7"/>
  <c r="K340" i="13"/>
  <c r="Q340" i="13"/>
  <c r="Z341" i="13" s="1"/>
  <c r="BK340" i="13"/>
  <c r="BH341" i="13" s="1"/>
  <c r="BB340" i="13"/>
  <c r="BE340" i="13" s="1"/>
  <c r="BA340" i="13"/>
  <c r="B300" i="14" l="1"/>
  <c r="E300" i="14"/>
  <c r="O340" i="13"/>
  <c r="F551" i="7"/>
  <c r="J552" i="7" s="1"/>
  <c r="N340" i="13"/>
  <c r="J451" i="12"/>
  <c r="BN340" i="13"/>
  <c r="AT341" i="13" s="1"/>
  <c r="BM340" i="13"/>
  <c r="AS341" i="13" s="1"/>
  <c r="BL340" i="13"/>
  <c r="AR341" i="13" s="1"/>
  <c r="BQ340" i="13"/>
  <c r="BP340" i="13"/>
  <c r="BO340" i="13"/>
  <c r="BC341" i="13"/>
  <c r="L551" i="7"/>
  <c r="G451" i="12" s="1"/>
  <c r="H451" i="12" s="1"/>
  <c r="I451" i="12" s="1"/>
  <c r="BG340" i="13"/>
  <c r="G552" i="7" l="1"/>
  <c r="K552" i="7"/>
  <c r="H552" i="7"/>
  <c r="L552" i="7" s="1"/>
  <c r="G452" i="12" s="1"/>
  <c r="H452" i="12" s="1"/>
  <c r="I452" i="12" s="1"/>
  <c r="I552" i="7"/>
  <c r="AV341" i="13"/>
  <c r="AJ342" i="13" s="1"/>
  <c r="J452" i="12"/>
  <c r="BP341" i="13"/>
  <c r="BO341" i="13"/>
  <c r="BN341" i="13"/>
  <c r="BM341" i="13"/>
  <c r="BL341" i="13"/>
  <c r="BQ341" i="13"/>
  <c r="AW341" i="13"/>
  <c r="AK342" i="13" s="1"/>
  <c r="J341" i="13"/>
  <c r="H341" i="13"/>
  <c r="AU341" i="13"/>
  <c r="AI342" i="13" s="1"/>
  <c r="AS342" i="13" l="1"/>
  <c r="I341" i="13"/>
  <c r="BI341" i="13"/>
  <c r="BF341" i="13"/>
  <c r="I342" i="13"/>
  <c r="R342" i="13" s="1"/>
  <c r="AV342" i="13"/>
  <c r="AJ343" i="13" s="1"/>
  <c r="J453" i="12"/>
  <c r="BQ342" i="13"/>
  <c r="BP342" i="13"/>
  <c r="BO342" i="13"/>
  <c r="BN342" i="13"/>
  <c r="BM342" i="13"/>
  <c r="BL342" i="13"/>
  <c r="BD341" i="13"/>
  <c r="BG341" i="13" s="1"/>
  <c r="BJ341" i="13"/>
  <c r="BB341" i="13"/>
  <c r="BE341" i="13" s="1"/>
  <c r="BA341" i="13"/>
  <c r="Q341" i="13"/>
  <c r="Z342" i="13" s="1"/>
  <c r="K341" i="13"/>
  <c r="BK341" i="13"/>
  <c r="BH342" i="13" s="1"/>
  <c r="L342" i="13"/>
  <c r="C302" i="14" s="1"/>
  <c r="S341" i="13"/>
  <c r="AB342" i="13" s="1"/>
  <c r="M341" i="13"/>
  <c r="D301" i="14" s="1"/>
  <c r="B301" i="14" l="1"/>
  <c r="AT342" i="13"/>
  <c r="AR342" i="13"/>
  <c r="H342" i="13"/>
  <c r="L341" i="13"/>
  <c r="E301" i="14" s="1"/>
  <c r="R341" i="13"/>
  <c r="AA342" i="13" s="1"/>
  <c r="F552" i="7" s="1"/>
  <c r="P341" i="13"/>
  <c r="N341" i="13"/>
  <c r="AU342" i="13"/>
  <c r="AI343" i="13" s="1"/>
  <c r="J342" i="13"/>
  <c r="AW342" i="13"/>
  <c r="AK343" i="13" s="1"/>
  <c r="AA343" i="13"/>
  <c r="C301" i="14" l="1"/>
  <c r="O342" i="13"/>
  <c r="O341" i="13"/>
  <c r="BD342" i="13"/>
  <c r="BG342" i="13" s="1"/>
  <c r="BJ342" i="13"/>
  <c r="BB342" i="13"/>
  <c r="BE342" i="13" s="1"/>
  <c r="BA342" i="13"/>
  <c r="BC342" i="13"/>
  <c r="AS343" i="13" s="1"/>
  <c r="BI342" i="13"/>
  <c r="S342" i="13"/>
  <c r="AB343" i="13" s="1"/>
  <c r="M342" i="13"/>
  <c r="D302" i="14" s="1"/>
  <c r="K553" i="7"/>
  <c r="J553" i="7"/>
  <c r="H553" i="7"/>
  <c r="G553" i="7"/>
  <c r="I553" i="7"/>
  <c r="K342" i="13"/>
  <c r="Q342" i="13"/>
  <c r="Z343" i="13" s="1"/>
  <c r="BK342" i="13"/>
  <c r="BH343" i="13" s="1"/>
  <c r="B302" i="14" l="1"/>
  <c r="E302" i="14"/>
  <c r="AT343" i="13"/>
  <c r="AR343" i="13"/>
  <c r="AU343" i="13" s="1"/>
  <c r="AI344" i="13" s="1"/>
  <c r="F553" i="7"/>
  <c r="I554" i="7" s="1"/>
  <c r="H343" i="13"/>
  <c r="J343" i="13"/>
  <c r="P342" i="13"/>
  <c r="N342" i="13"/>
  <c r="J554" i="7"/>
  <c r="K554" i="7"/>
  <c r="BB343" i="13"/>
  <c r="L553" i="7"/>
  <c r="G453" i="12" s="1"/>
  <c r="H453" i="12" s="1"/>
  <c r="I453" i="12" s="1"/>
  <c r="BF342" i="13"/>
  <c r="H554" i="7" l="1"/>
  <c r="BE343" i="13"/>
  <c r="G554" i="7"/>
  <c r="AW343" i="13"/>
  <c r="AK344" i="13" s="1"/>
  <c r="J454" i="12"/>
  <c r="BL343" i="13"/>
  <c r="AR344" i="13" s="1"/>
  <c r="BQ343" i="13"/>
  <c r="BP343" i="13"/>
  <c r="BO343" i="13"/>
  <c r="BN343" i="13"/>
  <c r="BM343" i="13"/>
  <c r="S343" i="13"/>
  <c r="AB344" i="13" s="1"/>
  <c r="M343" i="13"/>
  <c r="D303" i="14" s="1"/>
  <c r="Q343" i="13"/>
  <c r="Z344" i="13" s="1"/>
  <c r="K343" i="13"/>
  <c r="BD343" i="13"/>
  <c r="BG343" i="13" s="1"/>
  <c r="BJ343" i="13"/>
  <c r="L554" i="7"/>
  <c r="G454" i="12" s="1"/>
  <c r="H454" i="12" s="1"/>
  <c r="I454" i="12" s="1"/>
  <c r="AV343" i="13"/>
  <c r="AJ344" i="13" s="1"/>
  <c r="I343" i="13"/>
  <c r="B303" i="14" l="1"/>
  <c r="AT344" i="13"/>
  <c r="N343" i="13"/>
  <c r="P343" i="13"/>
  <c r="AU344" i="13"/>
  <c r="AI345" i="13" s="1"/>
  <c r="H344" i="13"/>
  <c r="Q344" i="13" s="1"/>
  <c r="J455" i="12"/>
  <c r="BN344" i="13"/>
  <c r="BM344" i="13"/>
  <c r="BL344" i="13"/>
  <c r="BQ344" i="13"/>
  <c r="BP344" i="13"/>
  <c r="BO344" i="13"/>
  <c r="R343" i="13"/>
  <c r="AA344" i="13" s="1"/>
  <c r="F554" i="7" s="1"/>
  <c r="L343" i="13"/>
  <c r="C303" i="14" s="1"/>
  <c r="BK343" i="13"/>
  <c r="BH344" i="13" s="1"/>
  <c r="BC343" i="13"/>
  <c r="BF343" i="13" s="1"/>
  <c r="BI343" i="13"/>
  <c r="BA343" i="13"/>
  <c r="E303" i="14" l="1"/>
  <c r="AS344" i="13"/>
  <c r="O343" i="13"/>
  <c r="K344" i="13"/>
  <c r="J555" i="7"/>
  <c r="H555" i="7"/>
  <c r="K555" i="7"/>
  <c r="I555" i="7"/>
  <c r="G555" i="7"/>
  <c r="J344" i="13"/>
  <c r="AW344" i="13"/>
  <c r="AK345" i="13" s="1"/>
  <c r="B304" i="14" l="1"/>
  <c r="N344" i="13"/>
  <c r="L555" i="7"/>
  <c r="G455" i="12" s="1"/>
  <c r="H455" i="12" s="1"/>
  <c r="I455" i="12" s="1"/>
  <c r="AV344" i="13"/>
  <c r="AJ345" i="13" s="1"/>
  <c r="I344" i="13"/>
  <c r="S344" i="13"/>
  <c r="AB345" i="13" s="1"/>
  <c r="M344" i="13"/>
  <c r="D304" i="14" s="1"/>
  <c r="BA344" i="13"/>
  <c r="BB344" i="13"/>
  <c r="AR345" i="13" s="1"/>
  <c r="Z345" i="13"/>
  <c r="BD344" i="13"/>
  <c r="BG344" i="13" s="1"/>
  <c r="BJ344" i="13"/>
  <c r="AT345" i="13" l="1"/>
  <c r="P344" i="13"/>
  <c r="J456" i="12"/>
  <c r="BP345" i="13"/>
  <c r="BO345" i="13"/>
  <c r="BN345" i="13"/>
  <c r="BM345" i="13"/>
  <c r="BL345" i="13"/>
  <c r="BQ345" i="13"/>
  <c r="R344" i="13"/>
  <c r="AA345" i="13" s="1"/>
  <c r="F555" i="7" s="1"/>
  <c r="L344" i="13"/>
  <c r="BK344" i="13"/>
  <c r="BH345" i="13" s="1"/>
  <c r="BE344" i="13"/>
  <c r="AW345" i="13"/>
  <c r="AK346" i="13" s="1"/>
  <c r="J345" i="13"/>
  <c r="BC344" i="13"/>
  <c r="BF344" i="13" s="1"/>
  <c r="BI344" i="13"/>
  <c r="C304" i="14" l="1"/>
  <c r="E304" i="14"/>
  <c r="AS345" i="13"/>
  <c r="O344" i="13"/>
  <c r="AV345" i="13"/>
  <c r="AJ346" i="13" s="1"/>
  <c r="I345" i="13"/>
  <c r="H345" i="13"/>
  <c r="AU345" i="13"/>
  <c r="AI346" i="13" s="1"/>
  <c r="K556" i="7"/>
  <c r="G556" i="7"/>
  <c r="H556" i="7"/>
  <c r="I556" i="7"/>
  <c r="J556" i="7"/>
  <c r="BD345" i="13"/>
  <c r="BG345" i="13" s="1"/>
  <c r="BJ345" i="13"/>
  <c r="M345" i="13"/>
  <c r="D305" i="14" s="1"/>
  <c r="S345" i="13"/>
  <c r="AB346" i="13" s="1"/>
  <c r="AT346" i="13" l="1"/>
  <c r="P345" i="13"/>
  <c r="BC345" i="13"/>
  <c r="BF345" i="13" s="1"/>
  <c r="BI345" i="13"/>
  <c r="Q345" i="13"/>
  <c r="Z346" i="13" s="1"/>
  <c r="K345" i="13"/>
  <c r="BK345" i="13"/>
  <c r="BH346" i="13" s="1"/>
  <c r="BA345" i="13"/>
  <c r="BB345" i="13"/>
  <c r="BE345" i="13" s="1"/>
  <c r="R345" i="13"/>
  <c r="AA346" i="13" s="1"/>
  <c r="L345" i="13"/>
  <c r="C305" i="14" s="1"/>
  <c r="L556" i="7"/>
  <c r="G456" i="12" s="1"/>
  <c r="H456" i="12" s="1"/>
  <c r="I456" i="12" s="1"/>
  <c r="B305" i="14" l="1"/>
  <c r="E305" i="14"/>
  <c r="AR346" i="13"/>
  <c r="AS346" i="13"/>
  <c r="I346" i="13" s="1"/>
  <c r="H1" i="7"/>
  <c r="I1" i="7"/>
  <c r="N345" i="13"/>
  <c r="O345" i="13"/>
  <c r="F556" i="7"/>
  <c r="BQ346" i="13"/>
  <c r="BP346" i="13"/>
  <c r="BO346" i="13"/>
  <c r="BN346" i="13"/>
  <c r="BM346" i="13"/>
  <c r="BL346" i="13"/>
  <c r="BD346" i="13"/>
  <c r="BG346" i="13" s="1"/>
  <c r="BJ346" i="13"/>
  <c r="AW346" i="13"/>
  <c r="J346" i="13"/>
  <c r="AV346" i="13" l="1"/>
  <c r="BB346" i="13"/>
  <c r="BE346" i="13" s="1"/>
  <c r="BA346" i="13"/>
  <c r="S346" i="13"/>
  <c r="M346" i="13"/>
  <c r="D306" i="14" s="1"/>
  <c r="BC346" i="13"/>
  <c r="BF346" i="13" s="1"/>
  <c r="BI346" i="13"/>
  <c r="R346" i="13"/>
  <c r="L346" i="13"/>
  <c r="C306" i="14" s="1"/>
  <c r="AU346" i="13"/>
  <c r="H346" i="13"/>
  <c r="O346" i="13" l="1"/>
  <c r="P346" i="13"/>
  <c r="BK346" i="13"/>
  <c r="K346" i="13"/>
  <c r="Q346" i="13"/>
  <c r="B306" i="14" l="1"/>
  <c r="E306" i="14"/>
  <c r="N346" i="13"/>
</calcChain>
</file>

<file path=xl/sharedStrings.xml><?xml version="1.0" encoding="utf-8"?>
<sst xmlns="http://schemas.openxmlformats.org/spreadsheetml/2006/main" count="168" uniqueCount="66">
  <si>
    <t>box 1</t>
  </si>
  <si>
    <t>box 2</t>
  </si>
  <si>
    <t>box 3</t>
  </si>
  <si>
    <t>box 4</t>
  </si>
  <si>
    <t>box 5</t>
  </si>
  <si>
    <t>concentration</t>
  </si>
  <si>
    <t>ppmv</t>
  </si>
  <si>
    <t>MMTC</t>
  </si>
  <si>
    <t>emissions</t>
  </si>
  <si>
    <t>year</t>
  </si>
  <si>
    <t>observed</t>
  </si>
  <si>
    <t>modelled</t>
  </si>
  <si>
    <t>degree Celsius</t>
  </si>
  <si>
    <t>air temperature</t>
  </si>
  <si>
    <t>ocean temperature</t>
  </si>
  <si>
    <t>100m</t>
  </si>
  <si>
    <t>700m</t>
  </si>
  <si>
    <t>2000m</t>
  </si>
  <si>
    <t>forcing</t>
  </si>
  <si>
    <t>air temp</t>
  </si>
  <si>
    <t>ocean temp</t>
  </si>
  <si>
    <t>CO2</t>
  </si>
  <si>
    <t>Population</t>
  </si>
  <si>
    <t>GDP</t>
  </si>
  <si>
    <t>Energy</t>
  </si>
  <si>
    <t>Rich</t>
  </si>
  <si>
    <t>Middle</t>
  </si>
  <si>
    <t>Poor</t>
  </si>
  <si>
    <t>million people</t>
  </si>
  <si>
    <t>billion US dollar</t>
  </si>
  <si>
    <t>million tonnes of oil equivalent</t>
  </si>
  <si>
    <t>million tonnes of carbon dioxide</t>
  </si>
  <si>
    <t>Population growth</t>
  </si>
  <si>
    <t>GDP/capita</t>
  </si>
  <si>
    <t>Income growth</t>
  </si>
  <si>
    <t>dollar per person per year</t>
  </si>
  <si>
    <t>percent</t>
  </si>
  <si>
    <t>Energy intensity</t>
  </si>
  <si>
    <t>TOE/dollar</t>
  </si>
  <si>
    <t>Intensity change</t>
  </si>
  <si>
    <t>Carbon intensity</t>
  </si>
  <si>
    <t>tCO2/TOE</t>
  </si>
  <si>
    <t>percentage</t>
  </si>
  <si>
    <r>
      <t>observed/</t>
    </r>
    <r>
      <rPr>
        <sz val="11"/>
        <color rgb="FFFF0000"/>
        <rFont val="Calibri"/>
        <family val="2"/>
        <scheme val="minor"/>
      </rPr>
      <t>modelled</t>
    </r>
  </si>
  <si>
    <t>Capital</t>
  </si>
  <si>
    <t>Total factor productivity</t>
  </si>
  <si>
    <t>Output</t>
  </si>
  <si>
    <t>Investment</t>
  </si>
  <si>
    <t>Technological progress</t>
  </si>
  <si>
    <t>reconstructed</t>
  </si>
  <si>
    <t>check</t>
  </si>
  <si>
    <t>use this to check your model</t>
  </si>
  <si>
    <t>Emission reduction</t>
  </si>
  <si>
    <t>Relative abatement costs</t>
  </si>
  <si>
    <t>Total abatement costs</t>
  </si>
  <si>
    <t>Marginal abatement costs</t>
  </si>
  <si>
    <t>Interest rate</t>
  </si>
  <si>
    <t>fraction</t>
  </si>
  <si>
    <t>fraction GDP</t>
  </si>
  <si>
    <t>billion dollar</t>
  </si>
  <si>
    <t>dollar per tonne of CO2</t>
  </si>
  <si>
    <t>World</t>
  </si>
  <si>
    <t>Impact of climate change</t>
  </si>
  <si>
    <t>Impact of climate change (2)</t>
  </si>
  <si>
    <t>Current</t>
  </si>
  <si>
    <t>Per capita consumption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</si>
</sst>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 Unicode MS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1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4" fillId="0" borderId="0" xfId="0" applyFont="1"/>
    <xf numFmtId="1" fontId="14" fillId="0" borderId="0" xfId="0" applyNumberFormat="1" applyFont="1"/>
    <xf numFmtId="164" fontId="18" fillId="0" borderId="0" xfId="0" applyNumberFormat="1" applyFont="1"/>
    <xf numFmtId="164" fontId="18" fillId="0" borderId="0" xfId="0" applyNumberFormat="1" applyFont="1" applyAlignment="1">
      <alignment wrapText="1"/>
    </xf>
    <xf numFmtId="10" fontId="0" fillId="0" borderId="0" xfId="0" applyNumberFormat="1"/>
    <xf numFmtId="2" fontId="0" fillId="0" borderId="0" xfId="0" applyNumberFormat="1"/>
    <xf numFmtId="164" fontId="14" fillId="0" borderId="0" xfId="0" applyNumberFormat="1" applyFont="1"/>
    <xf numFmtId="165" fontId="0" fillId="0" borderId="0" xfId="0" applyNumberFormat="1"/>
    <xf numFmtId="10" fontId="14" fillId="0" borderId="0" xfId="0" applyNumberFormat="1" applyFont="1"/>
    <xf numFmtId="2" fontId="14" fillId="0" borderId="0" xfId="0" applyNumberFormat="1" applyFont="1"/>
    <xf numFmtId="166" fontId="0" fillId="0" borderId="0" xfId="0" applyNumberFormat="1"/>
    <xf numFmtId="1" fontId="18" fillId="0" borderId="0" xfId="0" applyNumberFormat="1" applyFont="1"/>
    <xf numFmtId="0" fontId="19" fillId="0" borderId="0" xfId="0" applyFont="1" applyAlignment="1">
      <alignment vertical="center"/>
    </xf>
    <xf numFmtId="0" fontId="0" fillId="0" borderId="0" xfId="0"/>
    <xf numFmtId="1" fontId="0" fillId="0" borderId="0" xfId="0" applyNumberFormat="1"/>
    <xf numFmtId="2" fontId="0" fillId="0" borderId="0" xfId="0" applyNumberFormat="1"/>
    <xf numFmtId="9" fontId="0" fillId="0" borderId="0" xfId="0" applyNumberFormat="1"/>
    <xf numFmtId="165" fontId="14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231"/>
  <sheetViews>
    <sheetView workbookViewId="0">
      <pane xSplit="5" ySplit="5" topLeftCell="F300" activePane="bottomRight" state="frozen"/>
      <selection pane="topRight" activeCell="F1" sqref="F1"/>
      <selection pane="bottomLeft" activeCell="A6" sqref="A6"/>
      <selection pane="bottomRight" activeCell="K1" sqref="K1"/>
    </sheetView>
  </sheetViews>
  <sheetFormatPr defaultRowHeight="14.5"/>
  <cols>
    <col min="12" max="12" width="9.453125" customWidth="1"/>
  </cols>
  <sheetData>
    <row r="1" spans="1:37">
      <c r="A1" t="s">
        <v>49</v>
      </c>
      <c r="C1" t="s">
        <v>10</v>
      </c>
      <c r="E1" t="s">
        <v>10</v>
      </c>
      <c r="F1">
        <f>F4</f>
        <v>-0.32</v>
      </c>
      <c r="G1" t="s">
        <v>11</v>
      </c>
      <c r="H1">
        <f>climate!I456</f>
        <v>6.5750579882611042</v>
      </c>
      <c r="I1">
        <f>MAX(climate!I177:I456)</f>
        <v>6.5824091907802966</v>
      </c>
      <c r="K1">
        <f>climate!I256</f>
        <v>4.1645415842413964</v>
      </c>
    </row>
    <row r="2" spans="1:37">
      <c r="A2" t="s">
        <v>9</v>
      </c>
      <c r="B2" t="s">
        <v>5</v>
      </c>
      <c r="C2" t="s">
        <v>9</v>
      </c>
      <c r="D2" t="s">
        <v>5</v>
      </c>
      <c r="E2" t="s">
        <v>9</v>
      </c>
      <c r="F2" t="s">
        <v>8</v>
      </c>
      <c r="G2" t="s">
        <v>0</v>
      </c>
      <c r="H2" t="s">
        <v>1</v>
      </c>
      <c r="I2" t="s">
        <v>2</v>
      </c>
      <c r="J2" t="s">
        <v>3</v>
      </c>
      <c r="K2" t="s">
        <v>4</v>
      </c>
      <c r="L2" t="s">
        <v>5</v>
      </c>
      <c r="M2" t="s">
        <v>50</v>
      </c>
    </row>
    <row r="3" spans="1:37">
      <c r="B3" t="s">
        <v>6</v>
      </c>
      <c r="D3" t="s">
        <v>6</v>
      </c>
      <c r="F3" t="s">
        <v>7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</row>
    <row r="4" spans="1:37">
      <c r="A4" s="3" t="s">
        <v>51</v>
      </c>
      <c r="F4">
        <v>-0.32</v>
      </c>
      <c r="G4">
        <v>0.13</v>
      </c>
      <c r="H4">
        <v>0.2</v>
      </c>
      <c r="I4">
        <v>0.32</v>
      </c>
      <c r="J4">
        <v>0.25</v>
      </c>
      <c r="K4">
        <v>0.1</v>
      </c>
      <c r="L4">
        <f>1/2.13</f>
        <v>0.46948356807511737</v>
      </c>
    </row>
    <row r="5" spans="1:37">
      <c r="H5">
        <f>1-EXP(-1/363)</f>
        <v>2.7510298994511961E-3</v>
      </c>
      <c r="I5">
        <f>1-EXP(-1/74)</f>
        <v>1.3422615899161938E-2</v>
      </c>
      <c r="J5">
        <f>1-EXP(-1/17)</f>
        <v>5.7126856145125027E-2</v>
      </c>
      <c r="K5">
        <f>1-EXP(-1/2)</f>
        <v>0.39346934028736658</v>
      </c>
      <c r="L5">
        <v>275</v>
      </c>
      <c r="M5" s="2">
        <f>AVERAGE(B6:B77)</f>
        <v>279.35608006944443</v>
      </c>
    </row>
    <row r="6" spans="1:37">
      <c r="A6" s="5">
        <v>13.3</v>
      </c>
      <c r="B6" s="5">
        <v>276.74810000000002</v>
      </c>
      <c r="C6">
        <v>1958.2027</v>
      </c>
      <c r="D6">
        <v>315.7</v>
      </c>
      <c r="E6">
        <v>1750</v>
      </c>
      <c r="F6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f>SUM(G6:K6,L$5)</f>
        <v>275</v>
      </c>
      <c r="Q6" s="2"/>
      <c r="R6" s="2"/>
      <c r="S6" s="2"/>
      <c r="T6" s="2"/>
      <c r="U6" s="2"/>
      <c r="W6" s="2"/>
      <c r="X6" s="2"/>
      <c r="Y6" s="2"/>
      <c r="Z6" s="2"/>
      <c r="AA6" s="2"/>
      <c r="AB6" s="2"/>
      <c r="AC6" s="2"/>
      <c r="AE6" s="2"/>
      <c r="AF6" s="2"/>
      <c r="AG6" s="2"/>
      <c r="AH6" s="2"/>
      <c r="AI6" s="2"/>
      <c r="AJ6" s="2"/>
      <c r="AK6" s="2"/>
    </row>
    <row r="7" spans="1:37">
      <c r="A7" s="5">
        <v>29.524057891659709</v>
      </c>
      <c r="B7" s="5">
        <v>277.88297</v>
      </c>
      <c r="C7">
        <v>1958.2877000000001</v>
      </c>
      <c r="D7">
        <v>317.45</v>
      </c>
      <c r="E7" s="1">
        <f t="shared" ref="E7:E70" si="0">1+E6</f>
        <v>1751</v>
      </c>
      <c r="F7">
        <v>3</v>
      </c>
      <c r="G7" s="2">
        <f t="shared" ref="G7:K22" si="1">G6*(1-G$5)+G$4*$F6*$L$4/1000</f>
        <v>0</v>
      </c>
      <c r="H7" s="2">
        <f t="shared" si="1"/>
        <v>0</v>
      </c>
      <c r="I7" s="2">
        <f t="shared" si="1"/>
        <v>0</v>
      </c>
      <c r="J7" s="2">
        <f t="shared" si="1"/>
        <v>0</v>
      </c>
      <c r="K7" s="2">
        <f t="shared" si="1"/>
        <v>0</v>
      </c>
      <c r="L7" s="2">
        <f t="shared" ref="L7:L70" si="2">SUM(G7:K7,L$5)</f>
        <v>275</v>
      </c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</row>
    <row r="8" spans="1:37">
      <c r="A8" s="5">
        <v>55.959143681423186</v>
      </c>
      <c r="B8" s="5">
        <v>277.37526500000001</v>
      </c>
      <c r="C8">
        <v>1958.3698999999999</v>
      </c>
      <c r="D8">
        <v>317.51</v>
      </c>
      <c r="E8" s="1">
        <f t="shared" si="0"/>
        <v>1752</v>
      </c>
      <c r="F8">
        <v>3</v>
      </c>
      <c r="G8" s="2">
        <f t="shared" si="1"/>
        <v>1.8309859154929577E-4</v>
      </c>
      <c r="H8" s="2">
        <f t="shared" si="1"/>
        <v>2.8169014084507049E-4</v>
      </c>
      <c r="I8" s="2">
        <f t="shared" si="1"/>
        <v>4.5070422535211269E-4</v>
      </c>
      <c r="J8" s="2">
        <f t="shared" si="1"/>
        <v>3.5211267605633799E-4</v>
      </c>
      <c r="K8" s="2">
        <f t="shared" si="1"/>
        <v>1.4084507042253525E-4</v>
      </c>
      <c r="L8" s="2">
        <f t="shared" si="2"/>
        <v>275.00140845070422</v>
      </c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</row>
    <row r="9" spans="1:37">
      <c r="A9" s="5">
        <v>104.48192862208691</v>
      </c>
      <c r="B9" s="5">
        <v>277.51463500000006</v>
      </c>
      <c r="C9">
        <v>1958.4548</v>
      </c>
      <c r="D9">
        <v>317.24</v>
      </c>
      <c r="E9" s="1">
        <f t="shared" si="0"/>
        <v>1753</v>
      </c>
      <c r="F9">
        <v>3</v>
      </c>
      <c r="G9" s="2">
        <f t="shared" si="1"/>
        <v>3.6619718309859154E-4</v>
      </c>
      <c r="H9" s="2">
        <f t="shared" si="1"/>
        <v>5.626053436902955E-4</v>
      </c>
      <c r="I9" s="2">
        <f t="shared" si="1"/>
        <v>8.9535882100319464E-4</v>
      </c>
      <c r="J9" s="2">
        <f t="shared" si="1"/>
        <v>6.8411026192073058E-4</v>
      </c>
      <c r="K9" s="2">
        <f t="shared" si="1"/>
        <v>2.2627192390318784E-4</v>
      </c>
      <c r="L9" s="2">
        <f t="shared" si="2"/>
        <v>275.00273454353362</v>
      </c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</row>
    <row r="10" spans="1:37">
      <c r="A10" s="5">
        <v>135.98307171747592</v>
      </c>
      <c r="B10" s="5">
        <v>278.131845</v>
      </c>
      <c r="C10">
        <v>1958.537</v>
      </c>
      <c r="D10">
        <v>315.86</v>
      </c>
      <c r="E10" s="1">
        <f t="shared" si="0"/>
        <v>1754</v>
      </c>
      <c r="F10">
        <v>3</v>
      </c>
      <c r="G10" s="2">
        <f t="shared" si="1"/>
        <v>5.4929577464788728E-4</v>
      </c>
      <c r="H10" s="2">
        <f t="shared" si="1"/>
        <v>8.4274774041328301E-4</v>
      </c>
      <c r="I10" s="2">
        <f t="shared" si="1"/>
        <v>1.334044988809055E-3</v>
      </c>
      <c r="J10" s="2">
        <f t="shared" si="1"/>
        <v>9.9714186945691922E-4</v>
      </c>
      <c r="K10" s="2">
        <f t="shared" si="1"/>
        <v>2.7808592970198257E-4</v>
      </c>
      <c r="L10" s="2">
        <f t="shared" si="2"/>
        <v>275.004001316303</v>
      </c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</row>
    <row r="11" spans="1:37">
      <c r="A11" s="5">
        <v>168.21349890930378</v>
      </c>
      <c r="B11" s="5">
        <v>280.05315999999999</v>
      </c>
      <c r="C11">
        <v>1958.6219000000001</v>
      </c>
      <c r="D11">
        <v>314.93</v>
      </c>
      <c r="E11" s="1">
        <f t="shared" si="0"/>
        <v>1755</v>
      </c>
      <c r="F11">
        <v>3</v>
      </c>
      <c r="G11" s="2">
        <f t="shared" si="1"/>
        <v>7.3239436619718307E-4</v>
      </c>
      <c r="H11" s="2">
        <f t="shared" si="1"/>
        <v>1.1221194570267816E-3</v>
      </c>
      <c r="I11" s="2">
        <f t="shared" si="1"/>
        <v>1.766842840684182E-3</v>
      </c>
      <c r="J11" s="2">
        <f t="shared" si="1"/>
        <v>1.2922909653805107E-3</v>
      </c>
      <c r="K11" s="2">
        <f t="shared" si="1"/>
        <v>3.0951271282147975E-4</v>
      </c>
      <c r="L11" s="2">
        <f t="shared" si="2"/>
        <v>275.0052231603421</v>
      </c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</row>
    <row r="12" spans="1:37">
      <c r="A12" s="5">
        <v>202.4849869723617</v>
      </c>
      <c r="B12" s="5">
        <v>280.720145</v>
      </c>
      <c r="C12">
        <v>1958.7067999999999</v>
      </c>
      <c r="D12">
        <v>313.2</v>
      </c>
      <c r="E12" s="1">
        <f t="shared" si="0"/>
        <v>1756</v>
      </c>
      <c r="F12">
        <v>3</v>
      </c>
      <c r="G12" s="2">
        <f t="shared" si="1"/>
        <v>9.1549295774647887E-4</v>
      </c>
      <c r="H12" s="2">
        <f t="shared" si="1"/>
        <v>1.4007226136948155E-3</v>
      </c>
      <c r="I12" s="2">
        <f t="shared" si="1"/>
        <v>2.1938314132316067E-3</v>
      </c>
      <c r="J12" s="2">
        <f t="shared" si="1"/>
        <v>1.5705791213599116E-3</v>
      </c>
      <c r="K12" s="2">
        <f t="shared" si="1"/>
        <v>3.2857402031959419E-4</v>
      </c>
      <c r="L12" s="2">
        <f t="shared" si="2"/>
        <v>275.00640920012637</v>
      </c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</row>
    <row r="13" spans="1:37">
      <c r="A13" s="5">
        <v>227.90304089821478</v>
      </c>
      <c r="B13" s="5">
        <v>281.48667999999998</v>
      </c>
      <c r="C13">
        <v>1958.789</v>
      </c>
      <c r="D13">
        <v>312.43</v>
      </c>
      <c r="E13" s="1">
        <f t="shared" si="0"/>
        <v>1757</v>
      </c>
      <c r="F13">
        <v>3</v>
      </c>
      <c r="G13" s="2">
        <f t="shared" si="1"/>
        <v>1.0985915492957746E-3</v>
      </c>
      <c r="H13" s="2">
        <f t="shared" si="1"/>
        <v>1.6785593247487741E-3</v>
      </c>
      <c r="I13" s="2">
        <f t="shared" si="1"/>
        <v>2.6150886821763959E-3</v>
      </c>
      <c r="J13" s="2">
        <f t="shared" si="1"/>
        <v>1.832969549885785E-3</v>
      </c>
      <c r="K13" s="2">
        <f t="shared" si="1"/>
        <v>3.4013528773141094E-4</v>
      </c>
      <c r="L13" s="2">
        <f t="shared" si="2"/>
        <v>275.00756534439381</v>
      </c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</row>
    <row r="14" spans="1:37">
      <c r="A14" s="5">
        <v>274.1568772034243</v>
      </c>
      <c r="B14" s="5">
        <v>280.13280000000003</v>
      </c>
      <c r="C14">
        <v>1958.874</v>
      </c>
      <c r="D14">
        <v>313.33</v>
      </c>
      <c r="E14" s="1">
        <f t="shared" si="0"/>
        <v>1758</v>
      </c>
      <c r="F14">
        <v>3</v>
      </c>
      <c r="G14" s="2">
        <f t="shared" si="1"/>
        <v>1.2816901408450702E-3</v>
      </c>
      <c r="H14" s="2">
        <f t="shared" si="1"/>
        <v>1.9556316987034581E-3</v>
      </c>
      <c r="I14" s="2">
        <f t="shared" si="1"/>
        <v>3.0306915766054091E-3</v>
      </c>
      <c r="J14" s="2">
        <f t="shared" si="1"/>
        <v>2.0803704381474031E-3</v>
      </c>
      <c r="K14" s="2">
        <f t="shared" si="1"/>
        <v>3.4714755088181436E-4</v>
      </c>
      <c r="L14" s="2">
        <f t="shared" si="2"/>
        <v>275.00869553140518</v>
      </c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</row>
    <row r="15" spans="1:37">
      <c r="A15" s="5">
        <v>302.34742552285286</v>
      </c>
      <c r="B15" s="5">
        <v>279.83415000000002</v>
      </c>
      <c r="C15">
        <v>1958.9562000000001</v>
      </c>
      <c r="D15">
        <v>314.67</v>
      </c>
      <c r="E15" s="1">
        <f t="shared" si="0"/>
        <v>1759</v>
      </c>
      <c r="F15">
        <v>3</v>
      </c>
      <c r="G15" s="2">
        <f t="shared" si="1"/>
        <v>1.4647887323943659E-3</v>
      </c>
      <c r="H15" s="2">
        <f t="shared" si="1"/>
        <v>2.231941838273081E-3</v>
      </c>
      <c r="I15" s="2">
        <f t="shared" si="1"/>
        <v>3.4407159930159217E-3</v>
      </c>
      <c r="J15" s="2">
        <f t="shared" si="1"/>
        <v>2.3136380914551237E-3</v>
      </c>
      <c r="K15" s="2">
        <f t="shared" si="1"/>
        <v>3.5140070347650706E-4</v>
      </c>
      <c r="L15" s="2">
        <f t="shared" si="2"/>
        <v>275.00980248535859</v>
      </c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</row>
    <row r="16" spans="1:37">
      <c r="A16" s="5">
        <v>329.24210070529784</v>
      </c>
      <c r="B16" s="5">
        <v>278.91829000000001</v>
      </c>
      <c r="C16">
        <v>1959.0410999999999</v>
      </c>
      <c r="D16">
        <v>315.58</v>
      </c>
      <c r="E16" s="1">
        <f t="shared" si="0"/>
        <v>1760</v>
      </c>
      <c r="F16">
        <v>3</v>
      </c>
      <c r="G16" s="2">
        <f t="shared" si="1"/>
        <v>1.6478873239436616E-3</v>
      </c>
      <c r="H16" s="2">
        <f t="shared" si="1"/>
        <v>2.5074918403872265E-3</v>
      </c>
      <c r="I16" s="2">
        <f t="shared" si="1"/>
        <v>3.845236809175678E-3</v>
      </c>
      <c r="J16" s="2">
        <f t="shared" si="1"/>
        <v>2.5335798970890231E-3</v>
      </c>
      <c r="K16" s="2">
        <f t="shared" si="1"/>
        <v>3.5398037092562458E-4</v>
      </c>
      <c r="L16" s="2">
        <f t="shared" si="2"/>
        <v>275.01088817624151</v>
      </c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</row>
    <row r="17" spans="1:37">
      <c r="A17" s="5">
        <v>364.64069483611263</v>
      </c>
      <c r="B17" s="5">
        <v>277.04675000000003</v>
      </c>
      <c r="C17">
        <v>1959.126</v>
      </c>
      <c r="D17">
        <v>316.48</v>
      </c>
      <c r="E17" s="1">
        <f t="shared" si="0"/>
        <v>1761</v>
      </c>
      <c r="F17">
        <v>3</v>
      </c>
      <c r="G17" s="2">
        <f t="shared" si="1"/>
        <v>1.8309859154929573E-3</v>
      </c>
      <c r="H17" s="2">
        <f t="shared" si="1"/>
        <v>2.782283796206762E-3</v>
      </c>
      <c r="I17" s="2">
        <f t="shared" si="1"/>
        <v>4.2443278977969063E-3</v>
      </c>
      <c r="J17" s="2">
        <f t="shared" si="1"/>
        <v>2.7409571188321759E-3</v>
      </c>
      <c r="K17" s="2">
        <f t="shared" si="1"/>
        <v>3.5554501832537699E-4</v>
      </c>
      <c r="L17" s="2">
        <f t="shared" si="2"/>
        <v>275.01195409974667</v>
      </c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</row>
    <row r="18" spans="1:37">
      <c r="A18" s="5">
        <v>428.38085402493795</v>
      </c>
      <c r="B18" s="5">
        <v>276.90738000000005</v>
      </c>
      <c r="C18">
        <v>1959.2027</v>
      </c>
      <c r="D18">
        <v>316.64999999999998</v>
      </c>
      <c r="E18" s="1">
        <f t="shared" si="0"/>
        <v>1762</v>
      </c>
      <c r="F18">
        <v>3</v>
      </c>
      <c r="G18" s="2">
        <f t="shared" si="1"/>
        <v>2.014084507042253E-3</v>
      </c>
      <c r="H18" s="2">
        <f t="shared" si="1"/>
        <v>3.0563197911397093E-3</v>
      </c>
      <c r="I18" s="2">
        <f t="shared" si="1"/>
        <v>4.6380621400267932E-3</v>
      </c>
      <c r="J18" s="2">
        <f t="shared" si="1"/>
        <v>2.936487531861032E-3</v>
      </c>
      <c r="K18" s="2">
        <f t="shared" si="1"/>
        <v>3.5649402494496651E-4</v>
      </c>
      <c r="L18" s="2">
        <f t="shared" si="2"/>
        <v>275.01300144799501</v>
      </c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</row>
    <row r="19" spans="1:37">
      <c r="A19" s="5">
        <v>461.23531057480534</v>
      </c>
      <c r="B19" s="5">
        <v>276.71823500000005</v>
      </c>
      <c r="C19">
        <v>1959.2877000000001</v>
      </c>
      <c r="D19">
        <v>317.72000000000003</v>
      </c>
      <c r="E19" s="1">
        <f t="shared" si="0"/>
        <v>1763</v>
      </c>
      <c r="F19">
        <v>3</v>
      </c>
      <c r="G19" s="2">
        <f t="shared" si="1"/>
        <v>2.1971830985915487E-3</v>
      </c>
      <c r="H19" s="2">
        <f t="shared" si="1"/>
        <v>3.3296019048570701E-3</v>
      </c>
      <c r="I19" s="2">
        <f t="shared" si="1"/>
        <v>5.0265114387568807E-3</v>
      </c>
      <c r="J19" s="2">
        <f t="shared" si="1"/>
        <v>3.1208479071127915E-3</v>
      </c>
      <c r="K19" s="2">
        <f t="shared" si="1"/>
        <v>3.570696265560178E-4</v>
      </c>
      <c r="L19" s="2">
        <f t="shared" si="2"/>
        <v>275.0140312139759</v>
      </c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</row>
    <row r="20" spans="1:37">
      <c r="A20" s="5">
        <v>499.79633604650161</v>
      </c>
      <c r="B20" s="5">
        <v>276.35985500000004</v>
      </c>
      <c r="C20">
        <v>1959.3698999999999</v>
      </c>
      <c r="D20">
        <v>318.29000000000002</v>
      </c>
      <c r="E20" s="1">
        <f t="shared" si="0"/>
        <v>1764</v>
      </c>
      <c r="F20">
        <v>3</v>
      </c>
      <c r="G20" s="2">
        <f t="shared" si="1"/>
        <v>2.3802816901408444E-3</v>
      </c>
      <c r="H20" s="2">
        <f t="shared" si="1"/>
        <v>3.6021322113086091E-3</v>
      </c>
      <c r="I20" s="2">
        <f t="shared" si="1"/>
        <v>5.4097467317538155E-3</v>
      </c>
      <c r="J20" s="2">
        <f t="shared" si="1"/>
        <v>3.2946763537286825E-3</v>
      </c>
      <c r="K20" s="2">
        <f t="shared" si="1"/>
        <v>3.5741874658090037E-4</v>
      </c>
      <c r="L20" s="2">
        <f t="shared" si="2"/>
        <v>275.01504425573353</v>
      </c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</row>
    <row r="21" spans="1:37">
      <c r="A21" s="5">
        <v>536.67317783497401</v>
      </c>
      <c r="B21" s="5">
        <v>276.00147500000003</v>
      </c>
      <c r="C21">
        <v>1959.4548</v>
      </c>
      <c r="D21">
        <v>318.14999999999998</v>
      </c>
      <c r="E21" s="1">
        <f t="shared" si="0"/>
        <v>1765</v>
      </c>
      <c r="F21">
        <v>3</v>
      </c>
      <c r="G21" s="2">
        <f t="shared" si="1"/>
        <v>2.56338028169014E-3</v>
      </c>
      <c r="H21" s="2">
        <f t="shared" si="1"/>
        <v>3.8739127787385938E-3</v>
      </c>
      <c r="I21" s="2">
        <f t="shared" si="1"/>
        <v>5.7878380046138501E-3</v>
      </c>
      <c r="J21" s="2">
        <f t="shared" si="1"/>
        <v>3.4585745276808169E-3</v>
      </c>
      <c r="K21" s="2">
        <f t="shared" si="1"/>
        <v>3.576304985799113E-4</v>
      </c>
      <c r="L21" s="2">
        <f t="shared" si="2"/>
        <v>275.01604133609129</v>
      </c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</row>
    <row r="22" spans="1:37">
      <c r="A22" s="5">
        <v>572.00461163900115</v>
      </c>
      <c r="B22" s="5">
        <v>277.56441000000001</v>
      </c>
      <c r="C22">
        <v>1959.537</v>
      </c>
      <c r="D22">
        <v>316.54000000000002</v>
      </c>
      <c r="E22" s="1">
        <f t="shared" si="0"/>
        <v>1766</v>
      </c>
      <c r="F22">
        <v>3</v>
      </c>
      <c r="G22" s="2">
        <f t="shared" si="1"/>
        <v>2.7464788732394357E-3</v>
      </c>
      <c r="H22" s="2">
        <f t="shared" si="1"/>
        <v>4.1449456697014884E-3</v>
      </c>
      <c r="I22" s="2">
        <f t="shared" si="1"/>
        <v>6.1608543035434589E-3</v>
      </c>
      <c r="J22" s="2">
        <f t="shared" si="1"/>
        <v>3.613109714227139E-3</v>
      </c>
      <c r="K22" s="2">
        <f t="shared" si="1"/>
        <v>3.5775893265956689E-4</v>
      </c>
      <c r="L22" s="2">
        <f t="shared" si="2"/>
        <v>275.01702314749338</v>
      </c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</row>
    <row r="23" spans="1:37">
      <c r="A23" s="5">
        <v>595.63840159634913</v>
      </c>
      <c r="B23" s="5">
        <v>276.89742500000006</v>
      </c>
      <c r="C23">
        <v>1959.6219000000001</v>
      </c>
      <c r="D23">
        <v>314.8</v>
      </c>
      <c r="E23" s="1">
        <f t="shared" si="0"/>
        <v>1767</v>
      </c>
      <c r="F23">
        <v>3</v>
      </c>
      <c r="G23" s="2">
        <f t="shared" ref="G23:K38" si="3">G22*(1-G$5)+G$4*$F22*$L$4/1000</f>
        <v>2.9295774647887314E-3</v>
      </c>
      <c r="H23" s="2">
        <f t="shared" si="3"/>
        <v>4.4152329410776089E-3</v>
      </c>
      <c r="I23" s="2">
        <f t="shared" si="3"/>
        <v>6.5288637479684088E-3</v>
      </c>
      <c r="J23" s="2">
        <f t="shared" si="3"/>
        <v>3.7588167914022696E-3</v>
      </c>
      <c r="K23" s="2">
        <f t="shared" si="3"/>
        <v>3.5783683186662994E-4</v>
      </c>
      <c r="L23" s="2">
        <f t="shared" si="2"/>
        <v>275.01799032777711</v>
      </c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</row>
    <row r="24" spans="1:37">
      <c r="A24" s="5">
        <v>631.98424029684861</v>
      </c>
      <c r="B24" s="5">
        <v>278.251305</v>
      </c>
      <c r="C24">
        <v>1959.7067999999999</v>
      </c>
      <c r="D24">
        <v>313.83999999999997</v>
      </c>
      <c r="E24" s="1">
        <f t="shared" si="0"/>
        <v>1768</v>
      </c>
      <c r="F24">
        <v>3</v>
      </c>
      <c r="G24" s="2">
        <f t="shared" si="3"/>
        <v>3.1126760563380271E-3</v>
      </c>
      <c r="H24" s="2">
        <f t="shared" si="3"/>
        <v>4.6847766440887327E-3</v>
      </c>
      <c r="I24" s="2">
        <f t="shared" si="3"/>
        <v>6.8919335429735787E-3</v>
      </c>
      <c r="J24" s="2">
        <f t="shared" si="3"/>
        <v>3.8962000813402898E-3</v>
      </c>
      <c r="K24" s="2">
        <f t="shared" si="3"/>
        <v>3.5788408012408103E-4</v>
      </c>
      <c r="L24" s="2">
        <f t="shared" si="2"/>
        <v>275.01894347040485</v>
      </c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</row>
    <row r="25" spans="1:37">
      <c r="A25" s="5">
        <v>667.93828448427166</v>
      </c>
      <c r="B25" s="5">
        <v>279.38617500000004</v>
      </c>
      <c r="C25">
        <v>1959.789</v>
      </c>
      <c r="D25">
        <v>313.33</v>
      </c>
      <c r="E25" s="1">
        <f t="shared" si="0"/>
        <v>1769</v>
      </c>
      <c r="F25">
        <v>3</v>
      </c>
      <c r="G25" s="2">
        <f t="shared" si="3"/>
        <v>3.2957746478873228E-3</v>
      </c>
      <c r="H25" s="2">
        <f t="shared" si="3"/>
        <v>4.9535788243136643E-3</v>
      </c>
      <c r="I25" s="2">
        <f t="shared" si="3"/>
        <v>7.2501299915758068E-3</v>
      </c>
      <c r="J25" s="2">
        <f t="shared" si="3"/>
        <v>4.0257350958372764E-3</v>
      </c>
      <c r="K25" s="2">
        <f t="shared" si="3"/>
        <v>3.579127376408431E-4</v>
      </c>
      <c r="L25" s="2">
        <f t="shared" si="2"/>
        <v>275.01988313129726</v>
      </c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</row>
    <row r="26" spans="1:37">
      <c r="A26" s="5">
        <v>698.42128056304807</v>
      </c>
      <c r="B26" s="5">
        <v>279.70473500000003</v>
      </c>
      <c r="C26">
        <v>1959.874</v>
      </c>
      <c r="D26">
        <v>314.81</v>
      </c>
      <c r="E26" s="1">
        <f t="shared" si="0"/>
        <v>1770</v>
      </c>
      <c r="F26">
        <v>3</v>
      </c>
      <c r="G26" s="2">
        <f t="shared" si="3"/>
        <v>3.4788732394366185E-3</v>
      </c>
      <c r="H26" s="2">
        <f t="shared" si="3"/>
        <v>5.2216415217037591E-3</v>
      </c>
      <c r="I26" s="2">
        <f t="shared" si="3"/>
        <v>7.6035185068320035E-3</v>
      </c>
      <c r="J26" s="2">
        <f t="shared" si="3"/>
        <v>4.1478701821953366E-3</v>
      </c>
      <c r="K26" s="2">
        <f t="shared" si="3"/>
        <v>3.5793011930339053E-4</v>
      </c>
      <c r="L26" s="2">
        <f t="shared" si="2"/>
        <v>275.02080983356944</v>
      </c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</row>
    <row r="27" spans="1:37">
      <c r="A27" s="5">
        <v>729.67119819346613</v>
      </c>
      <c r="B27" s="5">
        <v>278.52599499999997</v>
      </c>
      <c r="C27">
        <v>1959.9562000000001</v>
      </c>
      <c r="D27">
        <v>315.58</v>
      </c>
      <c r="E27" s="1">
        <f t="shared" si="0"/>
        <v>1771</v>
      </c>
      <c r="F27">
        <v>4</v>
      </c>
      <c r="G27" s="2">
        <f t="shared" si="3"/>
        <v>3.6619718309859142E-3</v>
      </c>
      <c r="H27" s="2">
        <f t="shared" si="3"/>
        <v>5.4889667705984068E-3</v>
      </c>
      <c r="I27" s="2">
        <f t="shared" si="3"/>
        <v>7.9521636237847408E-3</v>
      </c>
      <c r="J27" s="2">
        <f t="shared" si="3"/>
        <v>4.2630280750447485E-3</v>
      </c>
      <c r="K27" s="2">
        <f t="shared" si="3"/>
        <v>3.5794066181464232E-4</v>
      </c>
      <c r="L27" s="2">
        <f t="shared" si="2"/>
        <v>275.02172407096225</v>
      </c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</row>
    <row r="28" spans="1:37">
      <c r="A28" s="5">
        <v>764.49516100553888</v>
      </c>
      <c r="B28" s="5">
        <v>278.52599499999997</v>
      </c>
      <c r="C28">
        <v>1960.0409999999999</v>
      </c>
      <c r="D28">
        <v>316.43</v>
      </c>
      <c r="E28" s="1">
        <f t="shared" si="0"/>
        <v>1772</v>
      </c>
      <c r="F28">
        <v>4</v>
      </c>
      <c r="G28" s="2">
        <f t="shared" si="3"/>
        <v>3.9061032863849754E-3</v>
      </c>
      <c r="H28" s="2">
        <f t="shared" si="3"/>
        <v>5.8494533133554901E-3</v>
      </c>
      <c r="I28" s="2">
        <f t="shared" si="3"/>
        <v>8.44636375303154E-3</v>
      </c>
      <c r="J28" s="2">
        <f t="shared" si="3"/>
        <v>4.4889782515341549E-3</v>
      </c>
      <c r="K28" s="2">
        <f t="shared" si="3"/>
        <v>4.0489541297845856E-4</v>
      </c>
      <c r="L28" s="2">
        <f t="shared" si="2"/>
        <v>275.02309579401731</v>
      </c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</row>
    <row r="29" spans="1:37">
      <c r="A29" s="5">
        <v>799.24277413704067</v>
      </c>
      <c r="B29" s="5">
        <v>278.54995500000001</v>
      </c>
      <c r="C29">
        <v>1960.1257000000001</v>
      </c>
      <c r="D29">
        <v>316.98</v>
      </c>
      <c r="E29" s="1">
        <f t="shared" si="0"/>
        <v>1773</v>
      </c>
      <c r="F29">
        <v>4</v>
      </c>
      <c r="G29" s="2">
        <f t="shared" si="3"/>
        <v>4.1502347417840361E-3</v>
      </c>
      <c r="H29" s="2">
        <f t="shared" si="3"/>
        <v>6.208948146855099E-3</v>
      </c>
      <c r="I29" s="2">
        <f t="shared" si="3"/>
        <v>8.9339304237661434E-3</v>
      </c>
      <c r="J29" s="2">
        <f t="shared" si="3"/>
        <v>4.7020206047952854E-3</v>
      </c>
      <c r="K29" s="2">
        <f t="shared" si="3"/>
        <v>4.3337490917849062E-4</v>
      </c>
      <c r="L29" s="2">
        <f t="shared" si="2"/>
        <v>275.02442850882636</v>
      </c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</row>
    <row r="30" spans="1:37">
      <c r="A30" s="5">
        <v>857.30982198049514</v>
      </c>
      <c r="B30" s="5">
        <v>279.33640000000003</v>
      </c>
      <c r="C30">
        <v>1960.2049</v>
      </c>
      <c r="D30">
        <v>317.58</v>
      </c>
      <c r="E30" s="1">
        <f t="shared" si="0"/>
        <v>1774</v>
      </c>
      <c r="F30">
        <v>4</v>
      </c>
      <c r="G30" s="2">
        <f t="shared" si="3"/>
        <v>4.3943661971830974E-3</v>
      </c>
      <c r="H30" s="2">
        <f t="shared" si="3"/>
        <v>6.567453999319052E-3</v>
      </c>
      <c r="I30" s="2">
        <f t="shared" si="3"/>
        <v>9.4149526743542433E-3</v>
      </c>
      <c r="J30" s="2">
        <f t="shared" si="3"/>
        <v>4.9028925181888484E-3</v>
      </c>
      <c r="K30" s="2">
        <f t="shared" si="3"/>
        <v>4.5064859679697951E-4</v>
      </c>
      <c r="L30" s="2">
        <f t="shared" si="2"/>
        <v>275.02573031398583</v>
      </c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</row>
    <row r="31" spans="1:37">
      <c r="A31" s="5">
        <v>897.43654891130177</v>
      </c>
      <c r="B31" s="5">
        <v>278.91423999999995</v>
      </c>
      <c r="C31">
        <v>1960.2896000000001</v>
      </c>
      <c r="D31">
        <v>319.02999999999997</v>
      </c>
      <c r="E31" s="1">
        <f t="shared" si="0"/>
        <v>1775</v>
      </c>
      <c r="F31">
        <v>4</v>
      </c>
      <c r="G31" s="2">
        <f t="shared" si="3"/>
        <v>4.6384976525821586E-3</v>
      </c>
      <c r="H31" s="2">
        <f t="shared" si="3"/>
        <v>6.9249735914637487E-3</v>
      </c>
      <c r="I31" s="2">
        <f t="shared" si="3"/>
        <v>9.8895183480337476E-3</v>
      </c>
      <c r="J31" s="2">
        <f t="shared" si="3"/>
        <v>5.0922892506823809E-3</v>
      </c>
      <c r="K31" s="2">
        <f t="shared" si="3"/>
        <v>4.6112561794389148E-4</v>
      </c>
      <c r="L31" s="2">
        <f t="shared" si="2"/>
        <v>275.02700640446068</v>
      </c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</row>
    <row r="32" spans="1:37">
      <c r="A32" s="5">
        <v>944.23650758208908</v>
      </c>
      <c r="B32" s="5">
        <v>279.11739</v>
      </c>
      <c r="C32">
        <v>1960.3715999999999</v>
      </c>
      <c r="D32">
        <v>320.04000000000002</v>
      </c>
      <c r="E32" s="1">
        <f t="shared" si="0"/>
        <v>1776</v>
      </c>
      <c r="F32">
        <v>4</v>
      </c>
      <c r="G32" s="2">
        <f t="shared" si="3"/>
        <v>4.8826291079812198E-3</v>
      </c>
      <c r="H32" s="2">
        <f t="shared" si="3"/>
        <v>7.2815096365208155E-3</v>
      </c>
      <c r="I32" s="2">
        <f t="shared" si="3"/>
        <v>1.0357714108956525E-2</v>
      </c>
      <c r="J32" s="2">
        <f t="shared" si="3"/>
        <v>5.2708663432843991E-3</v>
      </c>
      <c r="K32" s="2">
        <f t="shared" si="3"/>
        <v>4.6748025249195122E-4</v>
      </c>
      <c r="L32" s="2">
        <f t="shared" si="2"/>
        <v>275.02826019944922</v>
      </c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</row>
    <row r="33" spans="1:37">
      <c r="A33" s="5">
        <v>968.20091040480986</v>
      </c>
      <c r="B33" s="5">
        <v>278.45946000000004</v>
      </c>
      <c r="C33">
        <v>1960.4563000000001</v>
      </c>
      <c r="D33">
        <v>319.58999999999997</v>
      </c>
      <c r="E33" s="1">
        <f t="shared" si="0"/>
        <v>1777</v>
      </c>
      <c r="F33">
        <v>4</v>
      </c>
      <c r="G33" s="2">
        <f t="shared" si="3"/>
        <v>5.126760563380281E-3</v>
      </c>
      <c r="H33" s="2">
        <f t="shared" si="3"/>
        <v>7.6370648402576983E-3</v>
      </c>
      <c r="I33" s="2">
        <f t="shared" si="3"/>
        <v>1.081962545801482E-2</v>
      </c>
      <c r="J33" s="2">
        <f t="shared" si="3"/>
        <v>5.4392418880065269E-3</v>
      </c>
      <c r="K33" s="2">
        <f t="shared" si="3"/>
        <v>4.7133453317661859E-4</v>
      </c>
      <c r="L33" s="2">
        <f t="shared" si="2"/>
        <v>275.02949402728285</v>
      </c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</row>
    <row r="34" spans="1:37">
      <c r="A34" s="5">
        <v>1004.9747775064998</v>
      </c>
      <c r="B34" s="5">
        <v>279.36356499999999</v>
      </c>
      <c r="C34">
        <v>1960.5382999999999</v>
      </c>
      <c r="D34">
        <v>318.18</v>
      </c>
      <c r="E34" s="1">
        <f t="shared" si="0"/>
        <v>1778</v>
      </c>
      <c r="F34">
        <v>4</v>
      </c>
      <c r="G34" s="2">
        <f t="shared" si="3"/>
        <v>5.3708920187793422E-3</v>
      </c>
      <c r="H34" s="2">
        <f t="shared" si="3"/>
        <v>7.9916419009981952E-3</v>
      </c>
      <c r="I34" s="2">
        <f t="shared" si="3"/>
        <v>1.1275336748455243E-2</v>
      </c>
      <c r="J34" s="2">
        <f t="shared" si="3"/>
        <v>5.5979986672069571E-3</v>
      </c>
      <c r="K34" s="2">
        <f t="shared" si="3"/>
        <v>4.7367227258300756E-4</v>
      </c>
      <c r="L34" s="2">
        <f t="shared" si="2"/>
        <v>275.03070954160802</v>
      </c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</row>
    <row r="35" spans="1:37">
      <c r="A35" s="5">
        <v>1005</v>
      </c>
      <c r="B35" s="5">
        <v>280.5</v>
      </c>
      <c r="C35">
        <v>1960.623</v>
      </c>
      <c r="D35">
        <v>315.89999999999998</v>
      </c>
      <c r="E35" s="1">
        <f t="shared" si="0"/>
        <v>1779</v>
      </c>
      <c r="F35">
        <v>4</v>
      </c>
      <c r="G35" s="2">
        <f t="shared" si="3"/>
        <v>5.6150234741784034E-3</v>
      </c>
      <c r="H35" s="2">
        <f t="shared" si="3"/>
        <v>8.3452435096429359E-3</v>
      </c>
      <c r="I35" s="2">
        <f t="shared" si="3"/>
        <v>1.1724931201283172E-2</v>
      </c>
      <c r="J35" s="2">
        <f t="shared" si="3"/>
        <v>5.7476861707199409E-3</v>
      </c>
      <c r="K35" s="2">
        <f t="shared" si="3"/>
        <v>4.7509018320740086E-4</v>
      </c>
      <c r="L35" s="2">
        <f t="shared" si="2"/>
        <v>275.03190797453902</v>
      </c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</row>
    <row r="36" spans="1:37">
      <c r="A36" s="5">
        <v>1025.1723309203073</v>
      </c>
      <c r="B36" s="5">
        <v>280.82965000000002</v>
      </c>
      <c r="C36">
        <v>1960.7076999999999</v>
      </c>
      <c r="D36">
        <v>314.17</v>
      </c>
      <c r="E36" s="1">
        <f t="shared" si="0"/>
        <v>1780</v>
      </c>
      <c r="F36">
        <v>4</v>
      </c>
      <c r="G36" s="2">
        <f t="shared" si="3"/>
        <v>5.8591549295774646E-3</v>
      </c>
      <c r="H36" s="2">
        <f t="shared" si="3"/>
        <v>8.6978723496898003E-3</v>
      </c>
      <c r="I36" s="2">
        <f t="shared" si="3"/>
        <v>1.2168490920460398E-2</v>
      </c>
      <c r="J36" s="2">
        <f t="shared" si="3"/>
        <v>5.8888224977530152E-3</v>
      </c>
      <c r="K36" s="2">
        <f t="shared" si="3"/>
        <v>4.7595018947382768E-4</v>
      </c>
      <c r="L36" s="2">
        <f t="shared" si="2"/>
        <v>275.03309029088695</v>
      </c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</row>
    <row r="37" spans="1:37">
      <c r="A37" s="5">
        <v>1036.7968998901797</v>
      </c>
      <c r="B37" s="5">
        <v>280.26947000000001</v>
      </c>
      <c r="C37">
        <v>1960.7896000000001</v>
      </c>
      <c r="D37">
        <v>313.83</v>
      </c>
      <c r="E37" s="1">
        <f t="shared" si="0"/>
        <v>1781</v>
      </c>
      <c r="F37">
        <v>5</v>
      </c>
      <c r="G37" s="2">
        <f t="shared" si="3"/>
        <v>6.1032863849765258E-3</v>
      </c>
      <c r="H37" s="2">
        <f t="shared" si="3"/>
        <v>9.0495310972542875E-3</v>
      </c>
      <c r="I37" s="2">
        <f t="shared" si="3"/>
        <v>1.2606096907898767E-2</v>
      </c>
      <c r="J37" s="2">
        <f t="shared" si="3"/>
        <v>6.02189615013482E-3</v>
      </c>
      <c r="K37" s="2">
        <f t="shared" si="3"/>
        <v>4.7647180964196053E-4</v>
      </c>
      <c r="L37" s="2">
        <f t="shared" si="2"/>
        <v>275.03425728234993</v>
      </c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</row>
    <row r="38" spans="1:37">
      <c r="A38" s="5">
        <v>1058.0112997238571</v>
      </c>
      <c r="B38" s="5">
        <v>282.76092</v>
      </c>
      <c r="C38">
        <v>1960.8742999999999</v>
      </c>
      <c r="D38">
        <v>315</v>
      </c>
      <c r="E38" s="1">
        <f t="shared" si="0"/>
        <v>1782</v>
      </c>
      <c r="F38">
        <v>5</v>
      </c>
      <c r="G38" s="2">
        <f t="shared" si="3"/>
        <v>6.4084507042253521E-3</v>
      </c>
      <c r="H38" s="2">
        <f t="shared" si="3"/>
        <v>9.494119134704845E-3</v>
      </c>
      <c r="I38" s="2">
        <f t="shared" si="3"/>
        <v>1.3188063820036617E-2</v>
      </c>
      <c r="J38" s="2">
        <f t="shared" si="3"/>
        <v>6.2647386151390826E-3</v>
      </c>
      <c r="K38" s="2">
        <f t="shared" si="3"/>
        <v>5.237365450741693E-4</v>
      </c>
      <c r="L38" s="2">
        <f t="shared" si="2"/>
        <v>275.03587910881919</v>
      </c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</row>
    <row r="39" spans="1:37">
      <c r="A39" s="5">
        <v>1087.5374858030018</v>
      </c>
      <c r="B39" s="5">
        <v>282.39983999999998</v>
      </c>
      <c r="C39">
        <v>1960.9563000000001</v>
      </c>
      <c r="D39">
        <v>316.19</v>
      </c>
      <c r="E39" s="1">
        <f t="shared" si="0"/>
        <v>1783</v>
      </c>
      <c r="F39">
        <v>5</v>
      </c>
      <c r="G39" s="2">
        <f t="shared" ref="G39:K54" si="4">G38*(1-G$5)+G$4*$F38*$L$4/1000</f>
        <v>6.7136150234741784E-3</v>
      </c>
      <c r="H39" s="2">
        <f t="shared" si="4"/>
        <v>9.9374840971714375E-3</v>
      </c>
      <c r="I39" s="2">
        <f t="shared" si="4"/>
        <v>1.3762219213846818E-2</v>
      </c>
      <c r="J39" s="2">
        <f t="shared" si="4"/>
        <v>6.4937082535791186E-3</v>
      </c>
      <c r="K39" s="2">
        <f t="shared" si="4"/>
        <v>5.5240405623700989E-4</v>
      </c>
      <c r="L39" s="2">
        <f t="shared" si="2"/>
        <v>275.03745943064433</v>
      </c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</row>
    <row r="40" spans="1:37">
      <c r="A40" s="5">
        <v>1105.3739406361235</v>
      </c>
      <c r="B40" s="5">
        <v>282.75096500000001</v>
      </c>
      <c r="C40">
        <v>1961.0410999999999</v>
      </c>
      <c r="D40">
        <v>316.89</v>
      </c>
      <c r="E40" s="1">
        <f t="shared" si="0"/>
        <v>1784</v>
      </c>
      <c r="F40">
        <v>5</v>
      </c>
      <c r="G40" s="2">
        <f t="shared" si="4"/>
        <v>7.0187793427230047E-3</v>
      </c>
      <c r="H40" s="2">
        <f t="shared" si="4"/>
        <v>1.0379629349369916E-2</v>
      </c>
      <c r="I40" s="2">
        <f t="shared" si="4"/>
        <v>1.4328667940339473E-2</v>
      </c>
      <c r="J40" s="2">
        <f t="shared" si="4"/>
        <v>6.7095975764223893E-3</v>
      </c>
      <c r="K40" s="2">
        <f t="shared" si="4"/>
        <v>5.6979178069492694E-4</v>
      </c>
      <c r="L40" s="2">
        <f t="shared" si="2"/>
        <v>275.03900646598953</v>
      </c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</row>
    <row r="41" spans="1:37">
      <c r="A41" s="5">
        <v>1136.7946841810672</v>
      </c>
      <c r="B41" s="5">
        <v>283.81344999999999</v>
      </c>
      <c r="C41">
        <v>1961.126</v>
      </c>
      <c r="D41">
        <v>317.7</v>
      </c>
      <c r="E41" s="1">
        <f t="shared" si="0"/>
        <v>1785</v>
      </c>
      <c r="F41">
        <v>5</v>
      </c>
      <c r="G41" s="2">
        <f t="shared" si="4"/>
        <v>7.3239436619718309E-3</v>
      </c>
      <c r="H41" s="2">
        <f t="shared" si="4"/>
        <v>1.0820558246759697E-2</v>
      </c>
      <c r="I41" s="2">
        <f t="shared" si="4"/>
        <v>1.4887513443149848E-2</v>
      </c>
      <c r="J41" s="2">
        <f t="shared" si="4"/>
        <v>6.9131538209763243E-3</v>
      </c>
      <c r="K41" s="2">
        <f t="shared" si="4"/>
        <v>5.8033796868128882E-4</v>
      </c>
      <c r="L41" s="2">
        <f t="shared" si="2"/>
        <v>275.04052550714152</v>
      </c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</row>
    <row r="42" spans="1:37">
      <c r="A42" s="5">
        <v>1159.6127749214806</v>
      </c>
      <c r="B42" s="5">
        <v>283.87588000000005</v>
      </c>
      <c r="C42">
        <v>1961.2027</v>
      </c>
      <c r="D42">
        <v>318.54000000000002</v>
      </c>
      <c r="E42" s="1">
        <f t="shared" si="0"/>
        <v>1786</v>
      </c>
      <c r="F42">
        <v>5</v>
      </c>
      <c r="G42" s="2">
        <f t="shared" si="4"/>
        <v>7.6291079812206572E-3</v>
      </c>
      <c r="H42" s="2">
        <f t="shared" si="4"/>
        <v>1.1260274135569225E-2</v>
      </c>
      <c r="I42" s="2">
        <f t="shared" si="4"/>
        <v>1.5438857777429026E-2</v>
      </c>
      <c r="J42" s="2">
        <f t="shared" si="4"/>
        <v>7.1050815372301849E-3</v>
      </c>
      <c r="K42" s="2">
        <f t="shared" si="4"/>
        <v>5.867345550381103E-4</v>
      </c>
      <c r="L42" s="2">
        <f t="shared" si="2"/>
        <v>275.04202005598648</v>
      </c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</row>
    <row r="43" spans="1:37">
      <c r="A43" s="5">
        <v>1192.6199335903211</v>
      </c>
      <c r="B43" s="5">
        <v>283.85327000000001</v>
      </c>
      <c r="C43">
        <v>1961.2877000000001</v>
      </c>
      <c r="D43">
        <v>319.48</v>
      </c>
      <c r="E43" s="1">
        <f t="shared" si="0"/>
        <v>1787</v>
      </c>
      <c r="F43">
        <v>5</v>
      </c>
      <c r="G43" s="2">
        <f t="shared" si="4"/>
        <v>7.9342723004694835E-3</v>
      </c>
      <c r="H43" s="2">
        <f t="shared" si="4"/>
        <v>1.1698780352821375E-2</v>
      </c>
      <c r="I43" s="2">
        <f t="shared" si="4"/>
        <v>1.5982801628480994E-2</v>
      </c>
      <c r="J43" s="2">
        <f t="shared" si="4"/>
        <v>7.2860450264473492E-3</v>
      </c>
      <c r="K43" s="2">
        <f t="shared" si="4"/>
        <v>5.9061428078102207E-4</v>
      </c>
      <c r="L43" s="2">
        <f t="shared" si="2"/>
        <v>275.043492513589</v>
      </c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</row>
    <row r="44" spans="1:37">
      <c r="A44" s="5">
        <v>1207.4211739643513</v>
      </c>
      <c r="B44" s="5">
        <v>283.59713999999997</v>
      </c>
      <c r="C44">
        <v>1961.3698999999999</v>
      </c>
      <c r="D44">
        <v>320.58</v>
      </c>
      <c r="E44" s="1">
        <f t="shared" si="0"/>
        <v>1788</v>
      </c>
      <c r="F44">
        <v>5</v>
      </c>
      <c r="G44" s="2">
        <f t="shared" si="4"/>
        <v>8.2394366197183107E-3</v>
      </c>
      <c r="H44" s="2">
        <f t="shared" si="4"/>
        <v>1.2136080226358769E-2</v>
      </c>
      <c r="I44" s="2">
        <f t="shared" si="4"/>
        <v>1.6519444330149582E-2</v>
      </c>
      <c r="J44" s="2">
        <f t="shared" si="4"/>
        <v>7.4566706404484845E-3</v>
      </c>
      <c r="K44" s="2">
        <f t="shared" si="4"/>
        <v>5.9296745339537443E-4</v>
      </c>
      <c r="L44" s="2">
        <f t="shared" si="2"/>
        <v>275.04494459927008</v>
      </c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</row>
    <row r="45" spans="1:37">
      <c r="A45" s="5">
        <v>1246.2740771419012</v>
      </c>
      <c r="B45" s="5">
        <v>281.72289999999998</v>
      </c>
      <c r="C45">
        <v>1961.4548</v>
      </c>
      <c r="D45">
        <v>319.77</v>
      </c>
      <c r="E45" s="1">
        <f t="shared" si="0"/>
        <v>1789</v>
      </c>
      <c r="F45">
        <v>5</v>
      </c>
      <c r="G45" s="2">
        <f t="shared" si="4"/>
        <v>8.5446009389671361E-3</v>
      </c>
      <c r="H45" s="2">
        <f t="shared" si="4"/>
        <v>1.2572177074869035E-2</v>
      </c>
      <c r="I45" s="2">
        <f t="shared" si="4"/>
        <v>1.7048883882958582E-2</v>
      </c>
      <c r="J45" s="2">
        <f t="shared" si="4"/>
        <v>7.6175489495439027E-3</v>
      </c>
      <c r="K45" s="2">
        <f t="shared" si="4"/>
        <v>5.9439472473357528E-4</v>
      </c>
      <c r="L45" s="2">
        <f t="shared" si="2"/>
        <v>275.04637760557108</v>
      </c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</row>
    <row r="46" spans="1:37">
      <c r="A46" s="5">
        <v>1257.5572759254273</v>
      </c>
      <c r="B46" s="5">
        <v>282.11384499999997</v>
      </c>
      <c r="C46">
        <v>1961.537</v>
      </c>
      <c r="D46">
        <v>318.57</v>
      </c>
      <c r="E46" s="1">
        <f t="shared" si="0"/>
        <v>1790</v>
      </c>
      <c r="F46">
        <v>5</v>
      </c>
      <c r="G46" s="2">
        <f t="shared" si="4"/>
        <v>8.8497652582159615E-3</v>
      </c>
      <c r="H46" s="2">
        <f t="shared" si="4"/>
        <v>1.3007074207909993E-2</v>
      </c>
      <c r="I46" s="2">
        <f t="shared" si="4"/>
        <v>1.7571216972008405E-2</v>
      </c>
      <c r="J46" s="2">
        <f t="shared" si="4"/>
        <v>7.7692367866187568E-3</v>
      </c>
      <c r="K46" s="2">
        <f t="shared" si="4"/>
        <v>5.9526040855992321E-4</v>
      </c>
      <c r="L46" s="2">
        <f t="shared" si="2"/>
        <v>275.04779255363331</v>
      </c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</row>
    <row r="47" spans="1:37">
      <c r="A47" s="5">
        <v>1275.7548259945549</v>
      </c>
      <c r="B47" s="5">
        <v>281.12830000000002</v>
      </c>
      <c r="C47">
        <v>1961.6219000000001</v>
      </c>
      <c r="D47">
        <v>316.79000000000002</v>
      </c>
      <c r="E47" s="1">
        <f t="shared" si="0"/>
        <v>1791</v>
      </c>
      <c r="F47">
        <v>6</v>
      </c>
      <c r="G47" s="2">
        <f t="shared" si="4"/>
        <v>9.1549295774647869E-3</v>
      </c>
      <c r="H47" s="2">
        <f t="shared" si="4"/>
        <v>1.3440774925934771E-2</v>
      </c>
      <c r="I47" s="2">
        <f t="shared" si="4"/>
        <v>1.8086538984632489E-2</v>
      </c>
      <c r="J47" s="2">
        <f t="shared" si="4"/>
        <v>7.91225917444607E-3</v>
      </c>
      <c r="K47" s="2">
        <f t="shared" si="4"/>
        <v>5.9578547234222061E-4</v>
      </c>
      <c r="L47" s="2">
        <f t="shared" si="2"/>
        <v>275.04919028813481</v>
      </c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</row>
    <row r="48" spans="1:37">
      <c r="A48" s="5">
        <v>1306.4533214161377</v>
      </c>
      <c r="B48" s="5">
        <v>281.49663500000003</v>
      </c>
      <c r="C48">
        <v>1961.7067999999999</v>
      </c>
      <c r="D48">
        <v>314.99</v>
      </c>
      <c r="E48" s="1">
        <f t="shared" si="0"/>
        <v>1792</v>
      </c>
      <c r="F48">
        <v>6</v>
      </c>
      <c r="G48" s="2">
        <f t="shared" si="4"/>
        <v>9.5211267605633792E-3</v>
      </c>
      <c r="H48" s="2">
        <f t="shared" si="4"/>
        <v>1.396717923393187E-2</v>
      </c>
      <c r="I48" s="2">
        <f t="shared" si="4"/>
        <v>1.8745178769600777E-2</v>
      </c>
      <c r="J48" s="2">
        <f t="shared" si="4"/>
        <v>8.1644820349172191E-3</v>
      </c>
      <c r="K48" s="2">
        <f t="shared" si="4"/>
        <v>6.4305229643200055E-4</v>
      </c>
      <c r="L48" s="2">
        <f t="shared" si="2"/>
        <v>275.05104101909546</v>
      </c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</row>
    <row r="49" spans="1:37">
      <c r="A49" s="5">
        <v>1330.0781298190848</v>
      </c>
      <c r="B49" s="5">
        <v>283.41525000000001</v>
      </c>
      <c r="C49">
        <v>1961.789</v>
      </c>
      <c r="D49">
        <v>315.31</v>
      </c>
      <c r="E49" s="1">
        <f t="shared" si="0"/>
        <v>1793</v>
      </c>
      <c r="F49">
        <v>6</v>
      </c>
      <c r="G49" s="2">
        <f t="shared" si="4"/>
        <v>9.8873239436619714E-3</v>
      </c>
      <c r="H49" s="2">
        <f t="shared" si="4"/>
        <v>1.4492135387938469E-2</v>
      </c>
      <c r="I49" s="2">
        <f t="shared" si="4"/>
        <v>1.9394977885719526E-2</v>
      </c>
      <c r="J49" s="2">
        <f t="shared" si="4"/>
        <v>8.4022961963217211E-3</v>
      </c>
      <c r="K49" s="2">
        <f t="shared" si="4"/>
        <v>6.7172107442969571E-4</v>
      </c>
      <c r="L49" s="2">
        <f t="shared" si="2"/>
        <v>275.05284845448807</v>
      </c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</row>
    <row r="50" spans="1:37">
      <c r="A50" s="5">
        <v>1349.657371124722</v>
      </c>
      <c r="B50" s="5">
        <v>280.06311499999998</v>
      </c>
      <c r="C50">
        <v>1961.874</v>
      </c>
      <c r="D50">
        <v>316.10000000000002</v>
      </c>
      <c r="E50" s="1">
        <f t="shared" si="0"/>
        <v>1794</v>
      </c>
      <c r="F50">
        <v>6</v>
      </c>
      <c r="G50" s="2">
        <f t="shared" si="4"/>
        <v>1.0253521126760564E-2</v>
      </c>
      <c r="H50" s="2">
        <f t="shared" si="4"/>
        <v>1.5015647371869497E-2</v>
      </c>
      <c r="I50" s="2">
        <f t="shared" si="4"/>
        <v>2.0036054997891E-2</v>
      </c>
      <c r="J50" s="2">
        <f t="shared" si="4"/>
        <v>8.6265247823383955E-3</v>
      </c>
      <c r="K50" s="2">
        <f t="shared" si="4"/>
        <v>6.8910956726179269E-4</v>
      </c>
      <c r="L50" s="2">
        <f t="shared" si="2"/>
        <v>275.05462085784615</v>
      </c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</row>
    <row r="51" spans="1:37">
      <c r="A51" s="5">
        <v>1390.4552610634835</v>
      </c>
      <c r="B51" s="5">
        <v>280.40884</v>
      </c>
      <c r="C51">
        <v>1961.9562000000001</v>
      </c>
      <c r="D51">
        <v>317.01</v>
      </c>
      <c r="E51" s="1">
        <f t="shared" si="0"/>
        <v>1795</v>
      </c>
      <c r="F51">
        <v>6</v>
      </c>
      <c r="G51" s="2">
        <f t="shared" si="4"/>
        <v>1.0619718309859156E-2</v>
      </c>
      <c r="H51" s="2">
        <f t="shared" si="4"/>
        <v>1.5537719158680009E-2</v>
      </c>
      <c r="I51" s="2">
        <f t="shared" si="4"/>
        <v>2.0668527178224053E-2</v>
      </c>
      <c r="J51" s="2">
        <f t="shared" si="4"/>
        <v>8.8379438941780693E-3</v>
      </c>
      <c r="K51" s="2">
        <f t="shared" si="4"/>
        <v>6.9965622129065301E-4</v>
      </c>
      <c r="L51" s="2">
        <f t="shared" si="2"/>
        <v>275.05636356476225</v>
      </c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</row>
    <row r="52" spans="1:37">
      <c r="A52" s="5">
        <v>1390.5117738192309</v>
      </c>
      <c r="B52" s="5">
        <v>279.97579749999994</v>
      </c>
      <c r="C52">
        <v>1962.0410999999999</v>
      </c>
      <c r="D52">
        <v>317.94</v>
      </c>
      <c r="E52" s="1">
        <f t="shared" si="0"/>
        <v>1796</v>
      </c>
      <c r="F52">
        <v>6</v>
      </c>
      <c r="G52" s="2">
        <f t="shared" si="4"/>
        <v>1.0985915492957748E-2</v>
      </c>
      <c r="H52" s="2">
        <f t="shared" si="4"/>
        <v>1.6058354710395347E-2</v>
      </c>
      <c r="I52" s="2">
        <f t="shared" si="4"/>
        <v>2.1292509927413588E-2</v>
      </c>
      <c r="J52" s="2">
        <f t="shared" si="4"/>
        <v>9.0372852968293484E-3</v>
      </c>
      <c r="K52" s="2">
        <f t="shared" si="4"/>
        <v>7.0605309031653843E-4</v>
      </c>
      <c r="L52" s="2">
        <f t="shared" si="2"/>
        <v>275.05808011851792</v>
      </c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</row>
    <row r="53" spans="1:37">
      <c r="A53" s="5">
        <v>1411.2538389565966</v>
      </c>
      <c r="B53" s="5">
        <v>279.61514</v>
      </c>
      <c r="C53">
        <v>1962.126</v>
      </c>
      <c r="D53">
        <v>318.55</v>
      </c>
      <c r="E53" s="1">
        <f t="shared" si="0"/>
        <v>1797</v>
      </c>
      <c r="F53">
        <v>7</v>
      </c>
      <c r="G53" s="2">
        <f t="shared" si="4"/>
        <v>1.135211267605634E-2</v>
      </c>
      <c r="H53" s="2">
        <f t="shared" si="4"/>
        <v>1.65775579781412E-2</v>
      </c>
      <c r="I53" s="2">
        <f t="shared" si="4"/>
        <v>2.1908117195833049E-2</v>
      </c>
      <c r="J53" s="2">
        <f t="shared" si="4"/>
        <v>9.2252389518476009E-3</v>
      </c>
      <c r="K53" s="2">
        <f t="shared" si="4"/>
        <v>7.0993298750690408E-4</v>
      </c>
      <c r="L53" s="2">
        <f t="shared" si="2"/>
        <v>275.05977295978937</v>
      </c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</row>
    <row r="54" spans="1:37">
      <c r="A54" s="5">
        <v>1429.3261215367718</v>
      </c>
      <c r="B54" s="5">
        <v>279.53550000000001</v>
      </c>
      <c r="C54">
        <v>1962.2027</v>
      </c>
      <c r="D54">
        <v>319.68</v>
      </c>
      <c r="E54" s="1">
        <f t="shared" si="0"/>
        <v>1798</v>
      </c>
      <c r="F54">
        <v>7</v>
      </c>
      <c r="G54" s="2">
        <f t="shared" si="4"/>
        <v>1.1779342723004698E-2</v>
      </c>
      <c r="H54" s="2">
        <f t="shared" si="4"/>
        <v>1.7189229615788611E-2</v>
      </c>
      <c r="I54" s="2">
        <f t="shared" si="4"/>
        <v>2.2665696146127821E-2</v>
      </c>
      <c r="J54" s="2">
        <f t="shared" si="4"/>
        <v>9.519826297472455E-3</v>
      </c>
      <c r="K54" s="2">
        <f t="shared" si="4"/>
        <v>7.5923462091690547E-4</v>
      </c>
      <c r="L54" s="2">
        <f t="shared" si="2"/>
        <v>275.0619133294033</v>
      </c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</row>
    <row r="55" spans="1:37">
      <c r="A55" s="5">
        <v>1431</v>
      </c>
      <c r="B55" s="5">
        <v>282.51929999999999</v>
      </c>
      <c r="C55">
        <v>1962.2877000000001</v>
      </c>
      <c r="D55">
        <v>320.57</v>
      </c>
      <c r="E55" s="1">
        <f t="shared" si="0"/>
        <v>1799</v>
      </c>
      <c r="F55">
        <v>7</v>
      </c>
      <c r="G55" s="2">
        <f t="shared" ref="G55:K70" si="5">G54*(1-G$5)+G$4*$F54*$L$4/1000</f>
        <v>1.2206572769953055E-2</v>
      </c>
      <c r="H55" s="2">
        <f t="shared" si="5"/>
        <v>1.7799218526472208E-2</v>
      </c>
      <c r="I55" s="2">
        <f t="shared" si="5"/>
        <v>2.3413106405159496E-2</v>
      </c>
      <c r="J55" s="2">
        <f t="shared" si="5"/>
        <v>9.797584794181623E-3</v>
      </c>
      <c r="K55" s="2">
        <f t="shared" si="5"/>
        <v>7.8913757315398399E-4</v>
      </c>
      <c r="L55" s="2">
        <f t="shared" si="2"/>
        <v>275.06400562006894</v>
      </c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</row>
    <row r="56" spans="1:37">
      <c r="A56" s="5">
        <v>1449.1350714777568</v>
      </c>
      <c r="B56" s="5">
        <v>281.66316999999998</v>
      </c>
      <c r="C56">
        <v>1962.3698999999999</v>
      </c>
      <c r="D56">
        <v>321.02</v>
      </c>
      <c r="E56" s="1">
        <f t="shared" si="0"/>
        <v>1800</v>
      </c>
      <c r="F56">
        <v>8</v>
      </c>
      <c r="G56" s="2">
        <f t="shared" si="5"/>
        <v>1.2633802816901412E-2</v>
      </c>
      <c r="H56" s="2">
        <f t="shared" si="5"/>
        <v>1.8407529339424182E-2</v>
      </c>
      <c r="I56" s="2">
        <f t="shared" si="5"/>
        <v>2.4150484463365096E-2</v>
      </c>
      <c r="J56" s="2">
        <f t="shared" si="5"/>
        <v>1.00594758212062E-2</v>
      </c>
      <c r="K56" s="2">
        <f t="shared" si="5"/>
        <v>8.0727463050169466E-4</v>
      </c>
      <c r="L56" s="2">
        <f t="shared" si="2"/>
        <v>275.06605856707142</v>
      </c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</row>
    <row r="57" spans="1:37">
      <c r="A57" s="5">
        <v>1469.472350000392</v>
      </c>
      <c r="B57" s="5">
        <v>279.63234999999997</v>
      </c>
      <c r="C57">
        <v>1962.4548</v>
      </c>
      <c r="D57">
        <v>320.62</v>
      </c>
      <c r="E57" s="1">
        <f t="shared" si="0"/>
        <v>1801</v>
      </c>
      <c r="F57">
        <v>8</v>
      </c>
      <c r="G57" s="2">
        <f t="shared" si="5"/>
        <v>1.3122065727699535E-2</v>
      </c>
      <c r="H57" s="2">
        <f t="shared" si="5"/>
        <v>1.9108063384756589E-2</v>
      </c>
      <c r="I57" s="2">
        <f t="shared" si="5"/>
        <v>2.5028199720906967E-2</v>
      </c>
      <c r="J57" s="2">
        <f t="shared" si="5"/>
        <v>1.0423776729223025E-2</v>
      </c>
      <c r="K57" s="2">
        <f t="shared" si="5"/>
        <v>8.6522366866755918E-4</v>
      </c>
      <c r="L57" s="2">
        <f t="shared" si="2"/>
        <v>275.06854732923125</v>
      </c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</row>
    <row r="58" spans="1:37">
      <c r="A58" s="5">
        <v>1501.5236039760064</v>
      </c>
      <c r="B58" s="5">
        <v>282.40979499999997</v>
      </c>
      <c r="C58">
        <v>1962.537</v>
      </c>
      <c r="D58">
        <v>319.61</v>
      </c>
      <c r="E58" s="1">
        <f t="shared" si="0"/>
        <v>1802</v>
      </c>
      <c r="F58">
        <v>10</v>
      </c>
      <c r="G58" s="2">
        <f t="shared" si="5"/>
        <v>1.3610328638497657E-2</v>
      </c>
      <c r="H58" s="2">
        <f t="shared" si="5"/>
        <v>1.9806670239984704E-2</v>
      </c>
      <c r="I58" s="2">
        <f t="shared" si="5"/>
        <v>2.5894133743678018E-2</v>
      </c>
      <c r="J58" s="2">
        <f t="shared" si="5"/>
        <v>1.0767266271674033E-2</v>
      </c>
      <c r="K58" s="2">
        <f t="shared" si="5"/>
        <v>9.0037153701601354E-4</v>
      </c>
      <c r="L58" s="2">
        <f t="shared" si="2"/>
        <v>275.07097877043083</v>
      </c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</row>
    <row r="59" spans="1:37">
      <c r="A59" s="5">
        <v>1529.6778032850689</v>
      </c>
      <c r="B59" s="5">
        <v>283.21615000000003</v>
      </c>
      <c r="C59">
        <v>1962.6219000000001</v>
      </c>
      <c r="D59">
        <v>317.39999999999998</v>
      </c>
      <c r="E59" s="1">
        <f t="shared" si="0"/>
        <v>1803</v>
      </c>
      <c r="F59">
        <v>9</v>
      </c>
      <c r="G59" s="2">
        <f t="shared" si="5"/>
        <v>1.422065727699531E-2</v>
      </c>
      <c r="H59" s="2">
        <f t="shared" si="5"/>
        <v>2.0691148634096171E-2</v>
      </c>
      <c r="I59" s="2">
        <f t="shared" si="5"/>
        <v>2.7048914150235474E-2</v>
      </c>
      <c r="J59" s="2">
        <f t="shared" si="5"/>
        <v>1.1325875120483647E-2</v>
      </c>
      <c r="K59" s="2">
        <f t="shared" si="5"/>
        <v>1.0155865104079179E-3</v>
      </c>
      <c r="L59" s="2">
        <f t="shared" si="2"/>
        <v>275.07430218169225</v>
      </c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</row>
    <row r="60" spans="1:37">
      <c r="A60" s="5">
        <v>1549.7130622291177</v>
      </c>
      <c r="B60" s="5">
        <v>282.81794999999994</v>
      </c>
      <c r="C60">
        <v>1962.7067999999999</v>
      </c>
      <c r="D60">
        <v>316.25</v>
      </c>
      <c r="E60" s="1">
        <f t="shared" si="0"/>
        <v>1804</v>
      </c>
      <c r="F60">
        <v>9</v>
      </c>
      <c r="G60" s="2">
        <f t="shared" si="5"/>
        <v>1.4769953051643197E-2</v>
      </c>
      <c r="H60" s="2">
        <f t="shared" si="5"/>
        <v>2.1479297088084996E-2</v>
      </c>
      <c r="I60" s="2">
        <f t="shared" si="5"/>
        <v>2.8037959641163793E-2</v>
      </c>
      <c r="J60" s="2">
        <f t="shared" si="5"/>
        <v>1.1735201509927141E-2</v>
      </c>
      <c r="K60" s="2">
        <f t="shared" si="5"/>
        <v>1.0385195674205714E-3</v>
      </c>
      <c r="L60" s="2">
        <f t="shared" si="2"/>
        <v>275.07706093085824</v>
      </c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</row>
    <row r="61" spans="1:37">
      <c r="A61" s="5">
        <v>1560.4303488641633</v>
      </c>
      <c r="B61" s="5">
        <v>281.74551000000002</v>
      </c>
      <c r="C61">
        <v>1962.789</v>
      </c>
      <c r="D61">
        <v>315.42</v>
      </c>
      <c r="E61" s="1">
        <f t="shared" si="0"/>
        <v>1805</v>
      </c>
      <c r="F61">
        <v>9</v>
      </c>
      <c r="G61" s="2">
        <f t="shared" si="5"/>
        <v>1.5319248826291085E-2</v>
      </c>
      <c r="H61" s="2">
        <f t="shared" si="5"/>
        <v>2.2265277322111691E-2</v>
      </c>
      <c r="I61" s="2">
        <f t="shared" si="5"/>
        <v>2.9013729554360587E-2</v>
      </c>
      <c r="J61" s="2">
        <f t="shared" si="5"/>
        <v>1.2121144369604493E-2</v>
      </c>
      <c r="K61" s="2">
        <f t="shared" si="5"/>
        <v>1.0524291696196834E-3</v>
      </c>
      <c r="L61" s="2">
        <f t="shared" si="2"/>
        <v>275.07977182924196</v>
      </c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</row>
    <row r="62" spans="1:37">
      <c r="A62" s="5">
        <v>1572.9808941479982</v>
      </c>
      <c r="B62" s="5">
        <v>281.92199999999997</v>
      </c>
      <c r="C62">
        <v>1962.874</v>
      </c>
      <c r="D62">
        <v>316.69</v>
      </c>
      <c r="E62" s="1">
        <f t="shared" si="0"/>
        <v>1806</v>
      </c>
      <c r="F62">
        <v>10</v>
      </c>
      <c r="G62" s="2">
        <f t="shared" si="5"/>
        <v>1.5868544600938971E-2</v>
      </c>
      <c r="H62" s="2">
        <f t="shared" si="5"/>
        <v>2.3049095301014202E-2</v>
      </c>
      <c r="I62" s="2">
        <f t="shared" si="5"/>
        <v>2.997640208280658E-2</v>
      </c>
      <c r="J62" s="2">
        <f t="shared" si="5"/>
        <v>1.248503952705682E-2</v>
      </c>
      <c r="K62" s="2">
        <f t="shared" si="5"/>
        <v>1.0608657698178512E-3</v>
      </c>
      <c r="L62" s="2">
        <f t="shared" si="2"/>
        <v>275.08243994728161</v>
      </c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</row>
    <row r="63" spans="1:37">
      <c r="A63" s="5">
        <v>1588.2982673501078</v>
      </c>
      <c r="B63" s="5">
        <v>281.02875</v>
      </c>
      <c r="C63">
        <v>1962.9562000000001</v>
      </c>
      <c r="D63">
        <v>317.7</v>
      </c>
      <c r="E63" s="1">
        <f t="shared" si="0"/>
        <v>1807</v>
      </c>
      <c r="F63">
        <v>10</v>
      </c>
      <c r="G63" s="2">
        <f t="shared" si="5"/>
        <v>1.6478873239436621E-2</v>
      </c>
      <c r="H63" s="2">
        <f t="shared" si="5"/>
        <v>2.3924653686836047E-2</v>
      </c>
      <c r="I63" s="2">
        <f t="shared" si="5"/>
        <v>3.1076387769450604E-2</v>
      </c>
      <c r="J63" s="2">
        <f t="shared" si="5"/>
        <v>1.2945517390216238E-2</v>
      </c>
      <c r="K63" s="2">
        <f t="shared" si="5"/>
        <v>1.1129311833092894E-3</v>
      </c>
      <c r="L63" s="2">
        <f t="shared" si="2"/>
        <v>275.08553836326922</v>
      </c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</row>
    <row r="64" spans="1:37">
      <c r="A64" s="5">
        <v>1591.1074635134278</v>
      </c>
      <c r="B64" s="5">
        <v>278.65676000000002</v>
      </c>
      <c r="C64">
        <v>1963.0410999999999</v>
      </c>
      <c r="D64">
        <v>318.74</v>
      </c>
      <c r="E64" s="1">
        <f t="shared" si="0"/>
        <v>1808</v>
      </c>
      <c r="F64">
        <v>10</v>
      </c>
      <c r="G64" s="2">
        <f t="shared" si="5"/>
        <v>1.7089201877934272E-2</v>
      </c>
      <c r="H64" s="2">
        <f t="shared" si="5"/>
        <v>2.4797803385359782E-2</v>
      </c>
      <c r="I64" s="2">
        <f t="shared" si="5"/>
        <v>3.2161608770728232E-2</v>
      </c>
      <c r="J64" s="2">
        <f t="shared" si="5"/>
        <v>1.3379689600728934E-2</v>
      </c>
      <c r="K64" s="2">
        <f t="shared" si="5"/>
        <v>1.1445104529024626E-3</v>
      </c>
      <c r="L64" s="2">
        <f t="shared" si="2"/>
        <v>275.08857281408763</v>
      </c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</row>
    <row r="65" spans="1:37">
      <c r="A65" s="5">
        <v>1603.4209810085183</v>
      </c>
      <c r="B65" s="5">
        <v>274.25664999999998</v>
      </c>
      <c r="C65">
        <v>1963.126</v>
      </c>
      <c r="D65">
        <v>319.07</v>
      </c>
      <c r="E65" s="1">
        <f t="shared" si="0"/>
        <v>1809</v>
      </c>
      <c r="F65">
        <v>10</v>
      </c>
      <c r="G65" s="2">
        <f t="shared" si="5"/>
        <v>1.7699530516431923E-2</v>
      </c>
      <c r="H65" s="2">
        <f t="shared" si="5"/>
        <v>2.566855102295618E-2</v>
      </c>
      <c r="I65" s="2">
        <f t="shared" si="5"/>
        <v>3.3232263267340002E-2</v>
      </c>
      <c r="J65" s="2">
        <f t="shared" si="5"/>
        <v>1.378905891782946E-2</v>
      </c>
      <c r="K65" s="2">
        <f t="shared" si="5"/>
        <v>1.1636642481220529E-3</v>
      </c>
      <c r="L65" s="2">
        <f t="shared" si="2"/>
        <v>275.09155306797265</v>
      </c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</row>
    <row r="66" spans="1:37">
      <c r="A66" s="5">
        <v>1610.4072095287759</v>
      </c>
      <c r="B66" s="5">
        <v>271.83033</v>
      </c>
      <c r="C66">
        <v>1963.2027</v>
      </c>
      <c r="D66">
        <v>319.86</v>
      </c>
      <c r="E66" s="1">
        <f t="shared" si="0"/>
        <v>1810</v>
      </c>
      <c r="F66">
        <v>10</v>
      </c>
      <c r="G66" s="2">
        <f t="shared" si="5"/>
        <v>1.8309859154929574E-2</v>
      </c>
      <c r="H66" s="2">
        <f t="shared" si="5"/>
        <v>2.6536903207766676E-2</v>
      </c>
      <c r="I66" s="2">
        <f t="shared" si="5"/>
        <v>3.4288546779883043E-2</v>
      </c>
      <c r="J66" s="2">
        <f t="shared" si="5"/>
        <v>1.4175042252841757E-2</v>
      </c>
      <c r="K66" s="2">
        <f t="shared" si="5"/>
        <v>1.1752816121725915E-3</v>
      </c>
      <c r="L66" s="2">
        <f t="shared" si="2"/>
        <v>275.09448563300759</v>
      </c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</row>
    <row r="67" spans="1:37">
      <c r="A67" s="5">
        <v>1628.9303455233619</v>
      </c>
      <c r="B67" s="5">
        <v>274.49826999999999</v>
      </c>
      <c r="C67">
        <v>1963.2877000000001</v>
      </c>
      <c r="D67">
        <v>321.38</v>
      </c>
      <c r="E67" s="1">
        <f t="shared" si="0"/>
        <v>1811</v>
      </c>
      <c r="F67">
        <v>11</v>
      </c>
      <c r="G67" s="2">
        <f t="shared" si="5"/>
        <v>1.8920187793427225E-2</v>
      </c>
      <c r="H67" s="2">
        <f t="shared" si="5"/>
        <v>2.7402866529753503E-2</v>
      </c>
      <c r="I67" s="2">
        <f t="shared" si="5"/>
        <v>3.5330652204556605E-2</v>
      </c>
      <c r="J67" s="2">
        <f t="shared" si="5"/>
        <v>1.4538975573400391E-2</v>
      </c>
      <c r="K67" s="2">
        <f t="shared" si="5"/>
        <v>1.1823278996542868E-3</v>
      </c>
      <c r="L67" s="2">
        <f t="shared" si="2"/>
        <v>275.0973750100008</v>
      </c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</row>
    <row r="68" spans="1:37">
      <c r="A68" s="5">
        <v>1640.0803605579961</v>
      </c>
      <c r="B68" s="5">
        <v>276.61868500000003</v>
      </c>
      <c r="C68">
        <v>1963.3698999999999</v>
      </c>
      <c r="D68">
        <v>322.25</v>
      </c>
      <c r="E68" s="1">
        <f t="shared" si="0"/>
        <v>1812</v>
      </c>
      <c r="F68">
        <v>11</v>
      </c>
      <c r="G68" s="2">
        <f t="shared" si="5"/>
        <v>1.9591549295774644E-2</v>
      </c>
      <c r="H68" s="2">
        <f t="shared" si="5"/>
        <v>2.8360344274364742E-2</v>
      </c>
      <c r="I68" s="2">
        <f t="shared" si="5"/>
        <v>3.6509004590172374E-2</v>
      </c>
      <c r="J68" s="2">
        <f t="shared" si="5"/>
        <v>1.4999489419527834E-2</v>
      </c>
      <c r="K68" s="2">
        <f t="shared" si="5"/>
        <v>1.233550045856596E-3</v>
      </c>
      <c r="L68" s="2">
        <f t="shared" si="2"/>
        <v>275.10069393762569</v>
      </c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</row>
    <row r="69" spans="1:37">
      <c r="A69" s="5">
        <v>1649.1941028937104</v>
      </c>
      <c r="B69" s="5">
        <v>277.24315000000001</v>
      </c>
      <c r="C69">
        <v>1963.4548</v>
      </c>
      <c r="D69">
        <v>321.48</v>
      </c>
      <c r="E69" s="1">
        <f t="shared" si="0"/>
        <v>1813</v>
      </c>
      <c r="F69">
        <v>11</v>
      </c>
      <c r="G69" s="2">
        <f t="shared" si="5"/>
        <v>2.0262910798122064E-2</v>
      </c>
      <c r="H69" s="2">
        <f t="shared" si="5"/>
        <v>2.9315187969072495E-2</v>
      </c>
      <c r="I69" s="2">
        <f t="shared" si="5"/>
        <v>3.7671540404322162E-2</v>
      </c>
      <c r="J69" s="2">
        <f t="shared" si="5"/>
        <v>1.5433695557414716E-2</v>
      </c>
      <c r="K69" s="2">
        <f t="shared" si="5"/>
        <v>1.2646178479845797E-3</v>
      </c>
      <c r="L69" s="2">
        <f t="shared" si="2"/>
        <v>275.1039479525769</v>
      </c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</row>
    <row r="70" spans="1:37">
      <c r="A70" s="5">
        <v>1681.8876961189101</v>
      </c>
      <c r="B70" s="5">
        <v>275.91913500000004</v>
      </c>
      <c r="C70">
        <v>1963.537</v>
      </c>
      <c r="D70">
        <v>319.74</v>
      </c>
      <c r="E70" s="1">
        <f t="shared" si="0"/>
        <v>1814</v>
      </c>
      <c r="F70">
        <v>11</v>
      </c>
      <c r="G70" s="2">
        <f t="shared" si="5"/>
        <v>2.0934272300469483E-2</v>
      </c>
      <c r="H70" s="2">
        <f t="shared" si="5"/>
        <v>3.0267404860226804E-2</v>
      </c>
      <c r="I70" s="2">
        <f t="shared" si="5"/>
        <v>3.88184719467696E-2</v>
      </c>
      <c r="J70" s="2">
        <f t="shared" si="5"/>
        <v>1.5843096863725203E-2</v>
      </c>
      <c r="K70" s="2">
        <f t="shared" si="5"/>
        <v>1.283461422505087E-3</v>
      </c>
      <c r="L70" s="2">
        <f t="shared" si="2"/>
        <v>275.10714670739372</v>
      </c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</row>
    <row r="71" spans="1:37">
      <c r="A71" s="5">
        <v>1689.5911247320805</v>
      </c>
      <c r="B71" s="5">
        <v>276.25035000000003</v>
      </c>
      <c r="C71">
        <v>1963.6219000000001</v>
      </c>
      <c r="D71">
        <v>317.77</v>
      </c>
      <c r="E71" s="1">
        <f t="shared" ref="E71:E134" si="6">1+E70</f>
        <v>1815</v>
      </c>
      <c r="F71">
        <v>12</v>
      </c>
      <c r="G71" s="2">
        <f t="shared" ref="G71:K86" si="7">G70*(1-G$5)+G$4*$F70*$L$4/1000</f>
        <v>2.1605633802816902E-2</v>
      </c>
      <c r="H71" s="2">
        <f t="shared" si="7"/>
        <v>3.1217002174242788E-2</v>
      </c>
      <c r="I71" s="2">
        <f t="shared" si="7"/>
        <v>3.9950008667660131E-2</v>
      </c>
      <c r="J71" s="2">
        <f t="shared" si="7"/>
        <v>1.6229110360504465E-2</v>
      </c>
      <c r="K71" s="2">
        <f t="shared" si="7"/>
        <v>1.2948906281903545E-3</v>
      </c>
      <c r="L71" s="2">
        <f t="shared" ref="L71:L134" si="8">SUM(G71:K71,L$5)</f>
        <v>275.11029664563341</v>
      </c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</row>
    <row r="72" spans="1:37">
      <c r="A72" s="5">
        <v>1694.0641586920481</v>
      </c>
      <c r="B72" s="5">
        <v>276.54630000000003</v>
      </c>
      <c r="C72">
        <v>1963.7067999999999</v>
      </c>
      <c r="D72">
        <v>316.20999999999998</v>
      </c>
      <c r="E72" s="1">
        <f t="shared" si="6"/>
        <v>1816</v>
      </c>
      <c r="F72">
        <v>13</v>
      </c>
      <c r="G72" s="2">
        <f t="shared" si="7"/>
        <v>2.2338028169014087E-2</v>
      </c>
      <c r="H72" s="2">
        <f t="shared" si="7"/>
        <v>3.2257883831270498E-2</v>
      </c>
      <c r="I72" s="2">
        <f t="shared" si="7"/>
        <v>4.1216591947554393E-2</v>
      </c>
      <c r="J72" s="2">
        <f t="shared" si="7"/>
        <v>1.6710443011801919E-2</v>
      </c>
      <c r="K72" s="2">
        <f t="shared" si="7"/>
        <v>1.3487711486621431E-3</v>
      </c>
      <c r="L72" s="2">
        <f t="shared" si="8"/>
        <v>275.11387171810833</v>
      </c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</row>
    <row r="73" spans="1:37">
      <c r="A73" s="5">
        <v>1722.7948339536329</v>
      </c>
      <c r="B73" s="5">
        <v>276.93724500000002</v>
      </c>
      <c r="C73">
        <v>1963.789</v>
      </c>
      <c r="D73">
        <v>315.99</v>
      </c>
      <c r="E73" s="1">
        <f t="shared" si="6"/>
        <v>1817</v>
      </c>
      <c r="F73">
        <v>14</v>
      </c>
      <c r="G73" s="2">
        <f t="shared" si="7"/>
        <v>2.3131455399061036E-2</v>
      </c>
      <c r="H73" s="2">
        <f t="shared" si="7"/>
        <v>3.3389798705352955E-2</v>
      </c>
      <c r="I73" s="2">
        <f t="shared" si="7"/>
        <v>4.2616409108362369E-2</v>
      </c>
      <c r="J73" s="2">
        <f t="shared" si="7"/>
        <v>1.7281649533989533E-2</v>
      </c>
      <c r="K73" s="2">
        <f t="shared" si="7"/>
        <v>1.4283996930970686E-3</v>
      </c>
      <c r="L73" s="2">
        <f t="shared" si="8"/>
        <v>275.11784771243987</v>
      </c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</row>
    <row r="74" spans="1:37">
      <c r="A74" s="5">
        <v>1722.9403332482652</v>
      </c>
      <c r="B74" s="5">
        <v>277.54180000000002</v>
      </c>
      <c r="C74">
        <v>1963.874</v>
      </c>
      <c r="D74">
        <v>317.07</v>
      </c>
      <c r="E74" s="1">
        <f t="shared" si="6"/>
        <v>1818</v>
      </c>
      <c r="F74">
        <v>14</v>
      </c>
      <c r="G74" s="2">
        <f t="shared" si="7"/>
        <v>2.3985915492957751E-2</v>
      </c>
      <c r="H74" s="2">
        <f t="shared" si="7"/>
        <v>3.4612496361388197E-2</v>
      </c>
      <c r="I74" s="2">
        <f t="shared" si="7"/>
        <v>4.41476718028758E-2</v>
      </c>
      <c r="J74" s="2">
        <f t="shared" si="7"/>
        <v>1.7937595715373757E-2</v>
      </c>
      <c r="K74" s="2">
        <f t="shared" si="7"/>
        <v>1.5236452034926525E-3</v>
      </c>
      <c r="L74" s="2">
        <f t="shared" si="8"/>
        <v>275.1222073245761</v>
      </c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</row>
    <row r="75" spans="1:37">
      <c r="A75" s="5">
        <v>1734.0939348733066</v>
      </c>
      <c r="B75" s="5">
        <v>278.23139500000002</v>
      </c>
      <c r="C75">
        <v>1963.9562000000001</v>
      </c>
      <c r="D75">
        <v>318.35000000000002</v>
      </c>
      <c r="E75" s="1">
        <f t="shared" si="6"/>
        <v>1819</v>
      </c>
      <c r="F75">
        <v>14</v>
      </c>
      <c r="G75" s="2">
        <f t="shared" si="7"/>
        <v>2.4840375586854466E-2</v>
      </c>
      <c r="H75" s="2">
        <f t="shared" si="7"/>
        <v>3.58318303396137E-2</v>
      </c>
      <c r="I75" s="2">
        <f t="shared" si="7"/>
        <v>4.5658380946400061E-2</v>
      </c>
      <c r="J75" s="2">
        <f t="shared" si="7"/>
        <v>1.8556069753615102E-2</v>
      </c>
      <c r="K75" s="2">
        <f t="shared" si="7"/>
        <v>1.5814145257475524E-3</v>
      </c>
      <c r="L75" s="2">
        <f t="shared" si="8"/>
        <v>275.1264680711522</v>
      </c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</row>
    <row r="76" spans="1:37">
      <c r="A76" s="5">
        <v>1742.7269730444052</v>
      </c>
      <c r="B76" s="5">
        <v>276.73814500000003</v>
      </c>
      <c r="C76">
        <v>1964.0409999999999</v>
      </c>
      <c r="D76">
        <v>319.57</v>
      </c>
      <c r="E76" s="1">
        <f t="shared" si="6"/>
        <v>1820</v>
      </c>
      <c r="F76">
        <v>14</v>
      </c>
      <c r="G76" s="2">
        <f t="shared" si="7"/>
        <v>2.569483568075118E-2</v>
      </c>
      <c r="H76" s="2">
        <f t="shared" si="7"/>
        <v>3.7047809893607689E-2</v>
      </c>
      <c r="I76" s="2">
        <f t="shared" si="7"/>
        <v>4.7148812421355442E-2</v>
      </c>
      <c r="J76" s="2">
        <f t="shared" si="7"/>
        <v>1.9139212314444338E-2</v>
      </c>
      <c r="K76" s="2">
        <f t="shared" si="7"/>
        <v>1.6164533908859687E-3</v>
      </c>
      <c r="L76" s="2">
        <f t="shared" si="8"/>
        <v>275.13064712370107</v>
      </c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</row>
    <row r="77" spans="1:37">
      <c r="A77" s="5">
        <v>1749.2367976916082</v>
      </c>
      <c r="B77" s="5">
        <v>276.85988249999997</v>
      </c>
      <c r="C77">
        <v>1964.1257000000001</v>
      </c>
      <c r="D77">
        <v>320.01</v>
      </c>
      <c r="E77" s="1">
        <f t="shared" si="6"/>
        <v>1821</v>
      </c>
      <c r="F77">
        <v>14</v>
      </c>
      <c r="G77" s="2">
        <f t="shared" si="7"/>
        <v>2.6549295774647895E-2</v>
      </c>
      <c r="H77" s="2">
        <f t="shared" si="7"/>
        <v>3.826044425149152E-2</v>
      </c>
      <c r="I77" s="2">
        <f t="shared" si="7"/>
        <v>4.8619238407098475E-2</v>
      </c>
      <c r="J77" s="2">
        <f t="shared" si="7"/>
        <v>1.9689041774088981E-2</v>
      </c>
      <c r="K77" s="2">
        <f t="shared" si="7"/>
        <v>1.6377055368739543E-3</v>
      </c>
      <c r="L77" s="2">
        <f t="shared" si="8"/>
        <v>275.13475572574418</v>
      </c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</row>
    <row r="78" spans="1:37">
      <c r="A78" s="5">
        <v>1752.0162762002508</v>
      </c>
      <c r="B78" s="5">
        <v>276.38972000000001</v>
      </c>
      <c r="C78">
        <v>1964.2049</v>
      </c>
      <c r="D78">
        <v>320.74</v>
      </c>
      <c r="E78" s="1">
        <f t="shared" si="6"/>
        <v>1822</v>
      </c>
      <c r="F78">
        <v>15</v>
      </c>
      <c r="G78" s="2">
        <f t="shared" si="7"/>
        <v>2.740375586854461E-2</v>
      </c>
      <c r="H78" s="2">
        <f t="shared" si="7"/>
        <v>3.9469742615999705E-2</v>
      </c>
      <c r="I78" s="2">
        <f t="shared" si="7"/>
        <v>5.0069927429626737E-2</v>
      </c>
      <c r="J78" s="2">
        <f t="shared" si="7"/>
        <v>2.0207461205288154E-2</v>
      </c>
      <c r="K78" s="2">
        <f t="shared" si="7"/>
        <v>1.6505956150003566E-3</v>
      </c>
      <c r="L78" s="2">
        <f t="shared" si="8"/>
        <v>275.13880148273444</v>
      </c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</row>
    <row r="79" spans="1:37">
      <c r="A79" s="5">
        <v>1752.2200533292632</v>
      </c>
      <c r="B79" s="5">
        <v>277.24315000000001</v>
      </c>
      <c r="C79">
        <v>1964.2896000000001</v>
      </c>
      <c r="D79">
        <v>321.83999999999997</v>
      </c>
      <c r="E79" s="1">
        <f t="shared" si="6"/>
        <v>1823</v>
      </c>
      <c r="F79">
        <v>16</v>
      </c>
      <c r="G79" s="2">
        <f t="shared" si="7"/>
        <v>2.8319248826291089E-2</v>
      </c>
      <c r="H79" s="2">
        <f t="shared" si="7"/>
        <v>4.0769610878164796E-2</v>
      </c>
      <c r="I79" s="2">
        <f t="shared" si="7"/>
        <v>5.1651379152400506E-2</v>
      </c>
      <c r="J79" s="2">
        <f t="shared" si="7"/>
        <v>2.0813635856237155E-2</v>
      </c>
      <c r="K79" s="2">
        <f t="shared" si="7"/>
        <v>1.7053621993976221E-3</v>
      </c>
      <c r="L79" s="2">
        <f t="shared" si="8"/>
        <v>275.14325923691251</v>
      </c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</row>
    <row r="80" spans="1:37">
      <c r="A80" s="5">
        <v>1762.8144271076649</v>
      </c>
      <c r="B80" s="5">
        <v>276.74540000000002</v>
      </c>
      <c r="C80">
        <v>1964.3715999999999</v>
      </c>
      <c r="D80">
        <v>322.26</v>
      </c>
      <c r="E80" s="1">
        <f t="shared" si="6"/>
        <v>1824</v>
      </c>
      <c r="F80">
        <v>16</v>
      </c>
      <c r="G80" s="2">
        <f t="shared" si="7"/>
        <v>2.9295774647887334E-2</v>
      </c>
      <c r="H80" s="2">
        <f t="shared" si="7"/>
        <v>4.2159799877490349E-2</v>
      </c>
      <c r="I80" s="2">
        <f t="shared" si="7"/>
        <v>5.3361838397920448E-2</v>
      </c>
      <c r="J80" s="2">
        <f t="shared" si="7"/>
        <v>2.1502552547121346E-2</v>
      </c>
      <c r="K80" s="2">
        <f t="shared" si="7"/>
        <v>1.7855281687698152E-3</v>
      </c>
      <c r="L80" s="2">
        <f t="shared" si="8"/>
        <v>275.14810549363921</v>
      </c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</row>
    <row r="81" spans="1:37">
      <c r="A81" s="5">
        <v>1763.4988310826725</v>
      </c>
      <c r="B81" s="5">
        <v>276.32003500000002</v>
      </c>
      <c r="C81">
        <v>1964.4563000000001</v>
      </c>
      <c r="D81">
        <v>321.89</v>
      </c>
      <c r="E81" s="1">
        <f t="shared" si="6"/>
        <v>1825</v>
      </c>
      <c r="F81">
        <v>17</v>
      </c>
      <c r="G81" s="2">
        <f t="shared" si="7"/>
        <v>3.0272300469483579E-2</v>
      </c>
      <c r="H81" s="2">
        <f t="shared" si="7"/>
        <v>4.3546164425312867E-2</v>
      </c>
      <c r="I81" s="2">
        <f t="shared" si="7"/>
        <v>5.5049338805976608E-2</v>
      </c>
      <c r="J81" s="2">
        <f t="shared" si="7"/>
        <v>2.215211359330942E-2</v>
      </c>
      <c r="K81" s="2">
        <f t="shared" si="7"/>
        <v>1.8341512870596341E-3</v>
      </c>
      <c r="L81" s="2">
        <f t="shared" si="8"/>
        <v>275.15285406858112</v>
      </c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</row>
    <row r="82" spans="1:37">
      <c r="A82" s="5">
        <v>1773.7353531166873</v>
      </c>
      <c r="B82" s="5">
        <v>277.78342000000004</v>
      </c>
      <c r="C82">
        <v>1964.5382999999999</v>
      </c>
      <c r="D82">
        <v>320.44</v>
      </c>
      <c r="E82" s="1">
        <f t="shared" si="6"/>
        <v>1826</v>
      </c>
      <c r="F82">
        <v>17</v>
      </c>
      <c r="G82" s="2">
        <f t="shared" si="7"/>
        <v>3.1309859154929585E-2</v>
      </c>
      <c r="H82" s="2">
        <f t="shared" si="7"/>
        <v>4.5022611756427813E-2</v>
      </c>
      <c r="I82" s="2">
        <f t="shared" si="7"/>
        <v>5.6864423286009796E-2</v>
      </c>
      <c r="J82" s="2">
        <f t="shared" si="7"/>
        <v>2.2881938151073214E-2</v>
      </c>
      <c r="K82" s="2">
        <f t="shared" si="7"/>
        <v>1.9105910558807552E-3</v>
      </c>
      <c r="L82" s="2">
        <f t="shared" si="8"/>
        <v>275.15798942340433</v>
      </c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</row>
    <row r="83" spans="1:37">
      <c r="A83" s="5">
        <v>1779.61585700662</v>
      </c>
      <c r="B83" s="5">
        <v>279.50293499999998</v>
      </c>
      <c r="C83">
        <v>1964.623</v>
      </c>
      <c r="D83">
        <v>318.69</v>
      </c>
      <c r="E83" s="1">
        <f t="shared" si="6"/>
        <v>1827</v>
      </c>
      <c r="F83">
        <v>18</v>
      </c>
      <c r="G83" s="2">
        <f t="shared" si="7"/>
        <v>3.2347417840375592E-2</v>
      </c>
      <c r="H83" s="2">
        <f t="shared" si="7"/>
        <v>4.6494997336789898E-2</v>
      </c>
      <c r="I83" s="2">
        <f t="shared" si="7"/>
        <v>5.8655144584242966E-2</v>
      </c>
      <c r="J83" s="2">
        <f t="shared" si="7"/>
        <v>2.3570070126314454E-2</v>
      </c>
      <c r="K83" s="2">
        <f t="shared" si="7"/>
        <v>1.9569541192921112E-3</v>
      </c>
      <c r="L83" s="2">
        <f t="shared" si="8"/>
        <v>275.16302458400702</v>
      </c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</row>
    <row r="84" spans="1:37">
      <c r="A84" s="5">
        <v>1780.5946006281674</v>
      </c>
      <c r="B84" s="5">
        <v>276.77796500000005</v>
      </c>
      <c r="C84">
        <v>1964.7076999999999</v>
      </c>
      <c r="D84">
        <v>316.7</v>
      </c>
      <c r="E84" s="1">
        <f t="shared" si="6"/>
        <v>1828</v>
      </c>
      <c r="F84">
        <v>18</v>
      </c>
      <c r="G84" s="2">
        <f t="shared" si="7"/>
        <v>3.3446009389671363E-2</v>
      </c>
      <c r="H84" s="2">
        <f t="shared" si="7"/>
        <v>4.8057229054011906E-2</v>
      </c>
      <c r="I84" s="2">
        <f t="shared" si="7"/>
        <v>6.0572064460091543E-2</v>
      </c>
      <c r="J84" s="2">
        <f t="shared" si="7"/>
        <v>2.4336262177216007E-2</v>
      </c>
      <c r="K84" s="2">
        <f t="shared" si="7"/>
        <v>2.0320230955368111E-3</v>
      </c>
      <c r="L84" s="2">
        <f t="shared" si="8"/>
        <v>275.1684435881765</v>
      </c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</row>
    <row r="85" spans="1:37">
      <c r="A85" s="5">
        <v>1794.4109867808286</v>
      </c>
      <c r="B85" s="5">
        <v>281.53645499999999</v>
      </c>
      <c r="C85">
        <v>1964.7896000000001</v>
      </c>
      <c r="D85">
        <v>316.87</v>
      </c>
      <c r="E85" s="1">
        <f t="shared" si="6"/>
        <v>1829</v>
      </c>
      <c r="F85">
        <v>18</v>
      </c>
      <c r="G85" s="2">
        <f t="shared" si="7"/>
        <v>3.4544600938967135E-2</v>
      </c>
      <c r="H85" s="2">
        <f t="shared" si="7"/>
        <v>4.9615163025069971E-2</v>
      </c>
      <c r="I85" s="2">
        <f t="shared" si="7"/>
        <v>6.2463254256737134E-2</v>
      </c>
      <c r="J85" s="2">
        <f t="shared" si="7"/>
        <v>2.5058684085046169E-2</v>
      </c>
      <c r="K85" s="2">
        <f t="shared" si="7"/>
        <v>2.0775547312224607E-3</v>
      </c>
      <c r="L85" s="2">
        <f t="shared" si="8"/>
        <v>275.17375925703703</v>
      </c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</row>
    <row r="86" spans="1:37">
      <c r="A86" s="5">
        <v>1796.0687260662141</v>
      </c>
      <c r="B86" s="5">
        <v>281.61339499999997</v>
      </c>
      <c r="C86">
        <v>1964.8742999999999</v>
      </c>
      <c r="D86">
        <v>317.68</v>
      </c>
      <c r="E86" s="1">
        <f t="shared" si="6"/>
        <v>1830</v>
      </c>
      <c r="F86">
        <v>24</v>
      </c>
      <c r="G86" s="2">
        <f t="shared" si="7"/>
        <v>3.5643192488262906E-2</v>
      </c>
      <c r="H86" s="2">
        <f t="shared" si="7"/>
        <v>5.116881107319228E-2</v>
      </c>
      <c r="I86" s="2">
        <f t="shared" si="7"/>
        <v>6.4329059339149938E-2</v>
      </c>
      <c r="J86" s="2">
        <f t="shared" si="7"/>
        <v>2.5739836300471632E-2</v>
      </c>
      <c r="K86" s="2">
        <f t="shared" si="7"/>
        <v>2.1051710642526729E-3</v>
      </c>
      <c r="L86" s="2">
        <f t="shared" si="8"/>
        <v>275.17898607026535</v>
      </c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</row>
    <row r="87" spans="1:37">
      <c r="A87" s="5">
        <v>1799.3172594498767</v>
      </c>
      <c r="B87" s="5">
        <v>283.65417000000002</v>
      </c>
      <c r="C87">
        <v>1964.9563000000001</v>
      </c>
      <c r="D87">
        <v>318.70999999999998</v>
      </c>
      <c r="E87" s="1">
        <f t="shared" si="6"/>
        <v>1831</v>
      </c>
      <c r="F87">
        <v>23</v>
      </c>
      <c r="G87" s="2">
        <f t="shared" ref="G87:K102" si="9">G86*(1-G$5)+G$4*$F86*$L$4/1000</f>
        <v>3.7107981220657275E-2</v>
      </c>
      <c r="H87" s="2">
        <f t="shared" si="9"/>
        <v>5.3281565270771124E-2</v>
      </c>
      <c r="I87" s="2">
        <f t="shared" si="9"/>
        <v>6.7071228887303033E-2</v>
      </c>
      <c r="J87" s="2">
        <f t="shared" si="9"/>
        <v>2.7086301783386228E-2</v>
      </c>
      <c r="K87" s="2">
        <f t="shared" si="9"/>
        <v>2.4036113577894022E-3</v>
      </c>
      <c r="L87" s="2">
        <f t="shared" si="8"/>
        <v>275.18695068851991</v>
      </c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</row>
    <row r="88" spans="1:37">
      <c r="A88" s="5">
        <v>1799.5582892886305</v>
      </c>
      <c r="B88" s="5">
        <v>281.14821000000001</v>
      </c>
      <c r="C88">
        <v>1965.0410999999999</v>
      </c>
      <c r="D88">
        <v>319.44</v>
      </c>
      <c r="E88" s="1">
        <f t="shared" si="6"/>
        <v>1832</v>
      </c>
      <c r="F88">
        <v>23</v>
      </c>
      <c r="G88" s="2">
        <f t="shared" si="9"/>
        <v>3.8511737089201879E-2</v>
      </c>
      <c r="H88" s="2">
        <f t="shared" si="9"/>
        <v>5.5294610504767208E-2</v>
      </c>
      <c r="I88" s="2">
        <f t="shared" si="9"/>
        <v>6.9626356605096862E-2</v>
      </c>
      <c r="J88" s="2">
        <f t="shared" si="9"/>
        <v>2.8238477034335203E-2</v>
      </c>
      <c r="K88" s="2">
        <f t="shared" si="9"/>
        <v>2.537676189105555E-3</v>
      </c>
      <c r="L88" s="2">
        <f t="shared" si="8"/>
        <v>275.1942088574225</v>
      </c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</row>
    <row r="89" spans="1:37">
      <c r="A89" s="5">
        <v>1814.2331866062311</v>
      </c>
      <c r="B89" s="5">
        <v>284.34376500000002</v>
      </c>
      <c r="C89">
        <v>1965.126</v>
      </c>
      <c r="D89">
        <v>320.44</v>
      </c>
      <c r="E89" s="1">
        <f t="shared" si="6"/>
        <v>1833</v>
      </c>
      <c r="F89">
        <v>24</v>
      </c>
      <c r="G89" s="2">
        <f t="shared" si="9"/>
        <v>3.9915492957746483E-2</v>
      </c>
      <c r="H89" s="2">
        <f t="shared" si="9"/>
        <v>5.7302117791135622E-2</v>
      </c>
      <c r="I89" s="2">
        <f t="shared" si="9"/>
        <v>7.2147187824961434E-2</v>
      </c>
      <c r="J89" s="2">
        <f t="shared" si="9"/>
        <v>2.9324832135469242E-2</v>
      </c>
      <c r="K89" s="2">
        <f t="shared" si="9"/>
        <v>2.6189906196880039E-3</v>
      </c>
      <c r="L89" s="2">
        <f t="shared" si="8"/>
        <v>275.20130862132902</v>
      </c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</row>
    <row r="90" spans="1:37">
      <c r="A90" s="5">
        <v>1826.1583955909055</v>
      </c>
      <c r="B90" s="5">
        <v>281.277625</v>
      </c>
      <c r="C90">
        <v>1965.2027</v>
      </c>
      <c r="D90">
        <v>320.89</v>
      </c>
      <c r="E90" s="1">
        <f t="shared" si="6"/>
        <v>1834</v>
      </c>
      <c r="F90">
        <v>24</v>
      </c>
      <c r="G90" s="2">
        <f t="shared" si="9"/>
        <v>4.1380281690140852E-2</v>
      </c>
      <c r="H90" s="2">
        <f t="shared" si="9"/>
        <v>5.9397999078550895E-2</v>
      </c>
      <c r="I90" s="2">
        <f t="shared" si="9"/>
        <v>7.4784417637399195E-2</v>
      </c>
      <c r="J90" s="2">
        <f t="shared" si="9"/>
        <v>3.0466498077037055E-2</v>
      </c>
      <c r="K90" s="2">
        <f t="shared" si="9"/>
        <v>2.7152586717208455E-3</v>
      </c>
      <c r="L90" s="2">
        <f t="shared" si="8"/>
        <v>275.20874445515483</v>
      </c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</row>
    <row r="91" spans="1:37">
      <c r="A91" s="5">
        <v>1826.8838349409536</v>
      </c>
      <c r="B91" s="5">
        <v>285.10759999999999</v>
      </c>
      <c r="C91">
        <v>1965.2877000000001</v>
      </c>
      <c r="D91">
        <v>322.14</v>
      </c>
      <c r="E91" s="1">
        <f t="shared" si="6"/>
        <v>1835</v>
      </c>
      <c r="F91">
        <v>25</v>
      </c>
      <c r="G91" s="2">
        <f t="shared" si="9"/>
        <v>4.2845070422535221E-2</v>
      </c>
      <c r="H91" s="2">
        <f t="shared" si="9"/>
        <v>6.1488114533878792E-2</v>
      </c>
      <c r="I91" s="2">
        <f t="shared" si="9"/>
        <v>7.7386248927026779E-2</v>
      </c>
      <c r="J91" s="2">
        <f t="shared" si="9"/>
        <v>3.1542944232595134E-2</v>
      </c>
      <c r="K91" s="2">
        <f t="shared" si="9"/>
        <v>2.7736481968295753E-3</v>
      </c>
      <c r="L91" s="2">
        <f t="shared" si="8"/>
        <v>275.21603602631285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</row>
    <row r="92" spans="1:37">
      <c r="A92" s="5">
        <v>1833</v>
      </c>
      <c r="B92" s="5">
        <v>284.46052500000002</v>
      </c>
      <c r="C92">
        <v>1965.3698999999999</v>
      </c>
      <c r="D92">
        <v>322.17</v>
      </c>
      <c r="E92" s="1">
        <f t="shared" si="6"/>
        <v>1836</v>
      </c>
      <c r="F92">
        <v>29</v>
      </c>
      <c r="G92" s="2">
        <f t="shared" si="9"/>
        <v>4.4370892018779355E-2</v>
      </c>
      <c r="H92" s="2">
        <f t="shared" si="9"/>
        <v>6.3666376732710805E-2</v>
      </c>
      <c r="I92" s="2">
        <f t="shared" si="9"/>
        <v>8.010339157640331E-2</v>
      </c>
      <c r="J92" s="2">
        <f t="shared" si="9"/>
        <v>3.2675267295495455E-2</v>
      </c>
      <c r="K92" s="2">
        <f t="shared" si="9"/>
        <v>2.8560115908215916E-3</v>
      </c>
      <c r="L92" s="2">
        <f t="shared" si="8"/>
        <v>275.22367193921423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</row>
    <row r="93" spans="1:37">
      <c r="A93" s="5">
        <v>1834.5106230131994</v>
      </c>
      <c r="B93" s="5">
        <v>283.72655500000002</v>
      </c>
      <c r="C93">
        <v>1965.4548</v>
      </c>
      <c r="D93">
        <v>321.87</v>
      </c>
      <c r="E93" s="1">
        <f t="shared" si="6"/>
        <v>1837</v>
      </c>
      <c r="F93">
        <v>29</v>
      </c>
      <c r="G93" s="2">
        <f t="shared" si="9"/>
        <v>4.614084507042255E-2</v>
      </c>
      <c r="H93" s="2">
        <f t="shared" si="9"/>
        <v>6.6214233321565064E-2</v>
      </c>
      <c r="I93" s="2">
        <f t="shared" si="9"/>
        <v>8.3385002030790176E-2</v>
      </c>
      <c r="J93" s="2">
        <f t="shared" si="9"/>
        <v>3.4212387869746778E-2</v>
      </c>
      <c r="K93" s="2">
        <f t="shared" si="9"/>
        <v>3.0937609417457882E-3</v>
      </c>
      <c r="L93" s="2">
        <f t="shared" si="8"/>
        <v>275.23304622923428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</row>
    <row r="94" spans="1:37">
      <c r="A94" s="5">
        <v>1838.009354335828</v>
      </c>
      <c r="B94" s="5">
        <v>284.06502500000005</v>
      </c>
      <c r="C94">
        <v>1965.537</v>
      </c>
      <c r="D94">
        <v>321.20999999999998</v>
      </c>
      <c r="E94" s="1">
        <f t="shared" si="6"/>
        <v>1838</v>
      </c>
      <c r="F94">
        <v>30</v>
      </c>
      <c r="G94" s="2">
        <f t="shared" si="9"/>
        <v>4.7910798122065744E-2</v>
      </c>
      <c r="H94" s="2">
        <f t="shared" si="9"/>
        <v>6.8755080680763872E-2</v>
      </c>
      <c r="I94" s="2">
        <f t="shared" si="9"/>
        <v>8.6622564688517131E-2</v>
      </c>
      <c r="J94" s="2">
        <f t="shared" si="9"/>
        <v>3.5661697578075136E-2</v>
      </c>
      <c r="K94" s="2">
        <f t="shared" si="9"/>
        <v>3.2379632124080915E-3</v>
      </c>
      <c r="L94" s="2">
        <f t="shared" si="8"/>
        <v>275.24218810428181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</row>
    <row r="95" spans="1:37">
      <c r="A95" s="6">
        <v>1841</v>
      </c>
      <c r="B95" s="6">
        <v>283.01704999999998</v>
      </c>
      <c r="C95">
        <v>1965.6219000000001</v>
      </c>
      <c r="D95">
        <v>318.87</v>
      </c>
      <c r="E95" s="1">
        <f t="shared" si="6"/>
        <v>1839</v>
      </c>
      <c r="F95">
        <v>31</v>
      </c>
      <c r="G95" s="2">
        <f t="shared" si="9"/>
        <v>4.9741784037558703E-2</v>
      </c>
      <c r="H95" s="2">
        <f t="shared" si="9"/>
        <v>7.1382834806522619E-2</v>
      </c>
      <c r="I95" s="2">
        <f t="shared" si="9"/>
        <v>8.9966905528023985E-2</v>
      </c>
      <c r="J95" s="2">
        <f t="shared" si="9"/>
        <v>3.7145583671204865E-2</v>
      </c>
      <c r="K95" s="2">
        <f t="shared" si="9"/>
        <v>3.3723746675724696E-3</v>
      </c>
      <c r="L95" s="2">
        <f t="shared" si="8"/>
        <v>275.25160948271088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</row>
    <row r="96" spans="1:37">
      <c r="A96" s="5">
        <v>1844</v>
      </c>
      <c r="B96" s="5">
        <v>286.49905000000001</v>
      </c>
      <c r="C96">
        <v>1965.7067999999999</v>
      </c>
      <c r="D96">
        <v>317.81</v>
      </c>
      <c r="E96" s="1">
        <f t="shared" si="6"/>
        <v>1840</v>
      </c>
      <c r="F96">
        <v>33</v>
      </c>
      <c r="G96" s="2">
        <f t="shared" si="9"/>
        <v>5.1633802816901428E-2</v>
      </c>
      <c r="H96" s="2">
        <f t="shared" si="9"/>
        <v>7.409725661572801E-2</v>
      </c>
      <c r="I96" s="2">
        <f t="shared" si="9"/>
        <v>9.3416591306790295E-2</v>
      </c>
      <c r="J96" s="2">
        <f t="shared" si="9"/>
        <v>3.8662070908975402E-2</v>
      </c>
      <c r="K96" s="2">
        <f t="shared" si="9"/>
        <v>3.5008476929537669E-3</v>
      </c>
      <c r="L96" s="2">
        <f t="shared" si="8"/>
        <v>275.26131056934133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</row>
    <row r="97" spans="1:37">
      <c r="A97" s="5">
        <v>1846</v>
      </c>
      <c r="B97" s="5">
        <v>283.29579000000001</v>
      </c>
      <c r="C97">
        <v>1965.789</v>
      </c>
      <c r="D97">
        <v>317.3</v>
      </c>
      <c r="E97" s="1">
        <f t="shared" si="6"/>
        <v>1841</v>
      </c>
      <c r="F97">
        <v>34</v>
      </c>
      <c r="G97" s="2">
        <f t="shared" si="9"/>
        <v>5.3647887323943683E-2</v>
      </c>
      <c r="H97" s="2">
        <f t="shared" si="9"/>
        <v>7.6992004396606611E-2</v>
      </c>
      <c r="I97" s="2">
        <f t="shared" si="9"/>
        <v>9.712044276194351E-2</v>
      </c>
      <c r="J97" s="2">
        <f t="shared" si="9"/>
        <v>4.032666778250546E-2</v>
      </c>
      <c r="K97" s="2">
        <f t="shared" si="9"/>
        <v>3.6726672354085864E-3</v>
      </c>
      <c r="L97" s="2">
        <f t="shared" si="8"/>
        <v>275.2717596695004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</row>
    <row r="98" spans="1:37">
      <c r="A98" s="5">
        <v>1846</v>
      </c>
      <c r="B98" s="5">
        <v>284.95827500000001</v>
      </c>
      <c r="C98">
        <v>1965.874</v>
      </c>
      <c r="D98">
        <v>318.87</v>
      </c>
      <c r="E98" s="1">
        <f t="shared" si="6"/>
        <v>1842</v>
      </c>
      <c r="F98">
        <v>36</v>
      </c>
      <c r="G98" s="2">
        <f t="shared" si="9"/>
        <v>5.5723004694835702E-2</v>
      </c>
      <c r="H98" s="2">
        <f t="shared" si="9"/>
        <v>7.9972685353403669E-2</v>
      </c>
      <c r="I98" s="2">
        <f t="shared" si="9"/>
        <v>0.10092481358345068</v>
      </c>
      <c r="J98" s="2">
        <f t="shared" si="9"/>
        <v>4.2013542361920522E-2</v>
      </c>
      <c r="K98" s="2">
        <f t="shared" si="9"/>
        <v>3.8238294126527426E-3</v>
      </c>
      <c r="L98" s="2">
        <f t="shared" si="8"/>
        <v>275.28245787540624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</row>
    <row r="99" spans="1:37">
      <c r="A99" s="5">
        <v>1847.5023593764215</v>
      </c>
      <c r="B99" s="5">
        <v>286.10309999999998</v>
      </c>
      <c r="C99">
        <v>1965.9562000000001</v>
      </c>
      <c r="D99">
        <v>319.42</v>
      </c>
      <c r="E99" s="1">
        <f t="shared" si="6"/>
        <v>1843</v>
      </c>
      <c r="F99">
        <v>37</v>
      </c>
      <c r="G99" s="2">
        <f t="shared" si="9"/>
        <v>5.7920187793427252E-2</v>
      </c>
      <c r="H99" s="2">
        <f t="shared" si="9"/>
        <v>8.3132959794997893E-2</v>
      </c>
      <c r="I99" s="2">
        <f t="shared" si="9"/>
        <v>0.10497858928025085</v>
      </c>
      <c r="J99" s="2">
        <f t="shared" si="9"/>
        <v>4.3838792883940027E-2</v>
      </c>
      <c r="K99" s="2">
        <f t="shared" si="9"/>
        <v>4.0094106213552621E-3</v>
      </c>
      <c r="L99" s="2">
        <f t="shared" si="8"/>
        <v>275.29387994037398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</row>
    <row r="100" spans="1:37">
      <c r="A100" s="5">
        <v>1849</v>
      </c>
      <c r="B100" s="5">
        <v>287.73346999999995</v>
      </c>
      <c r="C100">
        <v>1966.0410999999999</v>
      </c>
      <c r="D100">
        <v>320.62</v>
      </c>
      <c r="E100" s="1">
        <f t="shared" si="6"/>
        <v>1844</v>
      </c>
      <c r="F100">
        <v>39</v>
      </c>
      <c r="G100" s="2">
        <f t="shared" si="9"/>
        <v>6.0178403755868567E-2</v>
      </c>
      <c r="H100" s="2">
        <f t="shared" si="9"/>
        <v>8.6378436940727846E-2</v>
      </c>
      <c r="I100" s="2">
        <f t="shared" si="9"/>
        <v>0.10912818744471556</v>
      </c>
      <c r="J100" s="2">
        <f t="shared" si="9"/>
        <v>4.5677143473978089E-2</v>
      </c>
      <c r="K100" s="2">
        <f t="shared" si="9"/>
        <v>4.1689196711073816E-3</v>
      </c>
      <c r="L100" s="2">
        <f t="shared" si="8"/>
        <v>275.30553109128641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</row>
    <row r="101" spans="1:37">
      <c r="A101" s="5">
        <v>1851</v>
      </c>
      <c r="B101" s="5">
        <v>285.17396666666662</v>
      </c>
      <c r="C101">
        <v>1966.126</v>
      </c>
      <c r="D101">
        <v>321.60000000000002</v>
      </c>
      <c r="E101" s="1">
        <f t="shared" si="6"/>
        <v>1845</v>
      </c>
      <c r="F101">
        <v>43</v>
      </c>
      <c r="G101" s="2">
        <f t="shared" si="9"/>
        <v>6.2558685446009413E-2</v>
      </c>
      <c r="H101" s="2">
        <f t="shared" si="9"/>
        <v>8.9802779109021957E-2</v>
      </c>
      <c r="I101" s="2">
        <f t="shared" si="9"/>
        <v>0.11352255663045085</v>
      </c>
      <c r="J101" s="2">
        <f t="shared" si="9"/>
        <v>4.76452166583523E-2</v>
      </c>
      <c r="K101" s="2">
        <f t="shared" si="9"/>
        <v>4.359563513898693E-3</v>
      </c>
      <c r="L101" s="2">
        <f t="shared" si="8"/>
        <v>275.31788880135775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</row>
    <row r="102" spans="1:37">
      <c r="A102" s="5">
        <v>1852.2881866570406</v>
      </c>
      <c r="B102" s="5">
        <v>288.57463999999999</v>
      </c>
      <c r="C102">
        <v>1966.2027</v>
      </c>
      <c r="D102">
        <v>322.39</v>
      </c>
      <c r="E102" s="1">
        <f t="shared" si="6"/>
        <v>1846</v>
      </c>
      <c r="F102">
        <v>43</v>
      </c>
      <c r="G102" s="2">
        <f t="shared" si="9"/>
        <v>6.5183098591549318E-2</v>
      </c>
      <c r="H102" s="2">
        <f t="shared" si="9"/>
        <v>9.3593287664085228E-2</v>
      </c>
      <c r="I102" s="2">
        <f t="shared" si="9"/>
        <v>0.11845888085362308</v>
      </c>
      <c r="J102" s="2">
        <f t="shared" si="9"/>
        <v>4.9970343577114801E-2</v>
      </c>
      <c r="K102" s="2">
        <f t="shared" si="9"/>
        <v>4.6629882768671055E-3</v>
      </c>
      <c r="L102" s="2">
        <f t="shared" si="8"/>
        <v>275.33186859896324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</row>
    <row r="103" spans="1:37">
      <c r="A103" s="5">
        <v>1854</v>
      </c>
      <c r="B103" s="5">
        <v>287.02756499999998</v>
      </c>
      <c r="C103">
        <v>1966.2877000000001</v>
      </c>
      <c r="D103">
        <v>323.7</v>
      </c>
      <c r="E103" s="1">
        <f t="shared" si="6"/>
        <v>1847</v>
      </c>
      <c r="F103">
        <v>46</v>
      </c>
      <c r="G103" s="2">
        <f t="shared" ref="G103:K118" si="10">G102*(1-G$5)+G$4*$F102*$L$4/1000</f>
        <v>6.7807511737089224E-2</v>
      </c>
      <c r="H103" s="2">
        <f t="shared" si="10"/>
        <v>9.7373368416779404E-2</v>
      </c>
      <c r="I103" s="2">
        <f t="shared" si="10"/>
        <v>0.12332894669279393</v>
      </c>
      <c r="J103" s="2">
        <f t="shared" si="10"/>
        <v>5.2162643304869999E-2</v>
      </c>
      <c r="K103" s="2">
        <f t="shared" si="10"/>
        <v>4.8470246985234857E-3</v>
      </c>
      <c r="L103" s="2">
        <f t="shared" si="8"/>
        <v>275.34551949485007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</row>
    <row r="104" spans="1:37">
      <c r="A104" s="5">
        <v>1855</v>
      </c>
      <c r="B104" s="5">
        <v>284.9085</v>
      </c>
      <c r="C104">
        <v>1966.3698999999999</v>
      </c>
      <c r="D104">
        <v>324.08</v>
      </c>
      <c r="E104" s="1">
        <f t="shared" si="6"/>
        <v>1848</v>
      </c>
      <c r="F104">
        <v>47</v>
      </c>
      <c r="G104" s="2">
        <f t="shared" si="10"/>
        <v>7.0615023474178432E-2</v>
      </c>
      <c r="H104" s="2">
        <f t="shared" si="10"/>
        <v>0.10142474019514565</v>
      </c>
      <c r="I104" s="2">
        <f t="shared" si="10"/>
        <v>0.12858434773415406</v>
      </c>
      <c r="J104" s="2">
        <f t="shared" si="10"/>
        <v>5.458181651750707E-2</v>
      </c>
      <c r="K104" s="2">
        <f t="shared" si="10"/>
        <v>5.0994935011844178E-3</v>
      </c>
      <c r="L104" s="2">
        <f t="shared" si="8"/>
        <v>275.3603054214222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</row>
    <row r="105" spans="1:37">
      <c r="A105" s="5">
        <v>1859</v>
      </c>
      <c r="B105" s="5">
        <v>286.48409000000004</v>
      </c>
      <c r="C105">
        <v>1966.4548</v>
      </c>
      <c r="D105">
        <v>323.75</v>
      </c>
      <c r="E105" s="1">
        <f t="shared" si="6"/>
        <v>1849</v>
      </c>
      <c r="F105">
        <v>50</v>
      </c>
      <c r="G105" s="2">
        <f t="shared" si="10"/>
        <v>7.3483568075117398E-2</v>
      </c>
      <c r="H105" s="2">
        <f t="shared" si="10"/>
        <v>0.10555886324223084</v>
      </c>
      <c r="I105" s="2">
        <f t="shared" si="10"/>
        <v>0.13391944228772401</v>
      </c>
      <c r="J105" s="2">
        <f t="shared" si="10"/>
        <v>5.6980160862054464E-2</v>
      </c>
      <c r="K105" s="2">
        <f t="shared" si="10"/>
        <v>5.2995719274267234E-3</v>
      </c>
      <c r="L105" s="2">
        <f t="shared" si="8"/>
        <v>275.37524160639458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</row>
    <row r="106" spans="1:37">
      <c r="A106" s="5">
        <v>1862</v>
      </c>
      <c r="B106" s="5">
        <v>286.55107499999997</v>
      </c>
      <c r="C106">
        <v>1966.537</v>
      </c>
      <c r="D106">
        <v>322.38</v>
      </c>
      <c r="E106" s="1">
        <f t="shared" si="6"/>
        <v>1850</v>
      </c>
      <c r="F106">
        <v>54</v>
      </c>
      <c r="G106" s="2">
        <f t="shared" si="10"/>
        <v>7.6535211267605666E-2</v>
      </c>
      <c r="H106" s="2">
        <f t="shared" si="10"/>
        <v>0.10996330333405055</v>
      </c>
      <c r="I106" s="2">
        <f t="shared" si="10"/>
        <v>0.1396336301416678</v>
      </c>
      <c r="J106" s="2">
        <f t="shared" si="10"/>
        <v>5.9593608010300766E-2</v>
      </c>
      <c r="K106" s="2">
        <f t="shared" si="10"/>
        <v>5.5617706977122696E-3</v>
      </c>
      <c r="L106" s="2">
        <f t="shared" si="8"/>
        <v>275.39128752345135</v>
      </c>
      <c r="M106" s="2">
        <f>B100</f>
        <v>287.73346999999995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</row>
    <row r="107" spans="1:37">
      <c r="A107" s="5">
        <v>1864</v>
      </c>
      <c r="B107" s="5">
        <v>285.40895</v>
      </c>
      <c r="C107">
        <v>1966.6219000000001</v>
      </c>
      <c r="D107">
        <v>320.36</v>
      </c>
      <c r="E107" s="1">
        <f t="shared" si="6"/>
        <v>1851</v>
      </c>
      <c r="F107">
        <v>54</v>
      </c>
      <c r="G107" s="2">
        <f t="shared" si="10"/>
        <v>7.9830985915492994E-2</v>
      </c>
      <c r="H107" s="2">
        <f t="shared" si="10"/>
        <v>0.11473121353394743</v>
      </c>
      <c r="I107" s="2">
        <f t="shared" si="10"/>
        <v>0.14587205761400859</v>
      </c>
      <c r="J107" s="2">
        <f t="shared" si="10"/>
        <v>6.2527240707341433E-2</v>
      </c>
      <c r="K107" s="2">
        <f t="shared" si="10"/>
        <v>5.9085957180594504E-3</v>
      </c>
      <c r="L107" s="2">
        <f t="shared" si="8"/>
        <v>275.40887009348887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</row>
    <row r="108" spans="1:37">
      <c r="A108" s="5">
        <v>1867</v>
      </c>
      <c r="B108" s="5">
        <v>285.217105</v>
      </c>
      <c r="C108">
        <v>1966.7067999999999</v>
      </c>
      <c r="D108">
        <v>318.64</v>
      </c>
      <c r="E108" s="1">
        <f t="shared" si="6"/>
        <v>1852</v>
      </c>
      <c r="F108">
        <v>57</v>
      </c>
      <c r="G108" s="2">
        <f t="shared" si="10"/>
        <v>8.3126760563380322E-2</v>
      </c>
      <c r="H108" s="2">
        <f t="shared" si="10"/>
        <v>0.11948600707032649</v>
      </c>
      <c r="I108" s="2">
        <f t="shared" si="10"/>
        <v>0.15202674907057337</v>
      </c>
      <c r="J108" s="2">
        <f t="shared" si="10"/>
        <v>6.5293284191315623E-2</v>
      </c>
      <c r="K108" s="2">
        <f t="shared" si="10"/>
        <v>6.1189557264554736E-3</v>
      </c>
      <c r="L108" s="2">
        <f t="shared" si="8"/>
        <v>275.42605175662203</v>
      </c>
      <c r="M108" s="2">
        <f>B101</f>
        <v>285.17396666666662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</row>
    <row r="109" spans="1:37">
      <c r="A109" s="5">
        <v>1869.092161647889</v>
      </c>
      <c r="B109" s="5">
        <v>287.68864500000001</v>
      </c>
      <c r="C109">
        <v>1966.789</v>
      </c>
      <c r="D109">
        <v>318.10000000000002</v>
      </c>
      <c r="E109" s="1">
        <f t="shared" si="6"/>
        <v>1853</v>
      </c>
      <c r="F109">
        <v>59</v>
      </c>
      <c r="G109" s="2">
        <f t="shared" si="10"/>
        <v>8.6605633802816939E-2</v>
      </c>
      <c r="H109" s="2">
        <f t="shared" si="10"/>
        <v>0.12450941016836632</v>
      </c>
      <c r="I109" s="2">
        <f t="shared" si="10"/>
        <v>0.15854953269309094</v>
      </c>
      <c r="J109" s="2">
        <f t="shared" si="10"/>
        <v>6.8253424983145988E-2</v>
      </c>
      <c r="K109" s="2">
        <f t="shared" si="10"/>
        <v>6.3873905915476032E-3</v>
      </c>
      <c r="L109" s="2">
        <f t="shared" si="8"/>
        <v>275.44430539223896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</row>
    <row r="110" spans="1:37">
      <c r="A110" s="5">
        <v>1870</v>
      </c>
      <c r="B110" s="5">
        <v>287.39724999999999</v>
      </c>
      <c r="C110">
        <v>1966.874</v>
      </c>
      <c r="D110">
        <v>319.77999999999997</v>
      </c>
      <c r="E110" s="1">
        <f t="shared" si="6"/>
        <v>1854</v>
      </c>
      <c r="F110">
        <v>69</v>
      </c>
      <c r="G110" s="2">
        <f t="shared" si="10"/>
        <v>9.0206572769953086E-2</v>
      </c>
      <c r="H110" s="2">
        <f t="shared" si="10"/>
        <v>0.12970678716151648</v>
      </c>
      <c r="I110" s="2">
        <f t="shared" si="10"/>
        <v>0.16528523298001818</v>
      </c>
      <c r="J110" s="2">
        <f t="shared" si="10"/>
        <v>7.1279204021829703E-2</v>
      </c>
      <c r="K110" s="2">
        <f t="shared" si="10"/>
        <v>6.6441012809768281E-3</v>
      </c>
      <c r="L110" s="2">
        <f t="shared" si="8"/>
        <v>275.4631218982143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</row>
    <row r="111" spans="1:37">
      <c r="A111" s="5">
        <v>1873</v>
      </c>
      <c r="B111" s="5">
        <v>287.16828499999997</v>
      </c>
      <c r="C111">
        <v>1966.9562000000001</v>
      </c>
      <c r="D111">
        <v>321.02999999999997</v>
      </c>
      <c r="E111" s="1">
        <f t="shared" si="6"/>
        <v>1855</v>
      </c>
      <c r="F111">
        <v>71</v>
      </c>
      <c r="G111" s="2">
        <f t="shared" si="10"/>
        <v>9.4417840375586884E-2</v>
      </c>
      <c r="H111" s="2">
        <f t="shared" si="10"/>
        <v>0.13582883315131003</v>
      </c>
      <c r="I111" s="2">
        <f t="shared" si="10"/>
        <v>0.17343286996702248</v>
      </c>
      <c r="J111" s="2">
        <f t="shared" si="10"/>
        <v>7.5305838736831401E-2</v>
      </c>
      <c r="K111" s="2">
        <f t="shared" si="10"/>
        <v>7.2692877528667387E-3</v>
      </c>
      <c r="L111" s="2">
        <f t="shared" si="8"/>
        <v>275.48625466998362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</row>
    <row r="112" spans="1:37">
      <c r="A112" s="5">
        <v>1874</v>
      </c>
      <c r="B112" s="5">
        <v>290.52176999999995</v>
      </c>
      <c r="C112">
        <v>1967.0410999999999</v>
      </c>
      <c r="D112">
        <v>322.33</v>
      </c>
      <c r="E112" s="1">
        <f t="shared" si="6"/>
        <v>1856</v>
      </c>
      <c r="F112">
        <v>76</v>
      </c>
      <c r="G112" s="2">
        <f t="shared" si="10"/>
        <v>9.8751173708920212E-2</v>
      </c>
      <c r="H112" s="2">
        <f t="shared" si="10"/>
        <v>0.14212183063676986</v>
      </c>
      <c r="I112" s="2">
        <f t="shared" si="10"/>
        <v>0.18177161383583249</v>
      </c>
      <c r="J112" s="2">
        <f t="shared" si="10"/>
        <v>7.9337186253757783E-2</v>
      </c>
      <c r="K112" s="2">
        <f t="shared" si="10"/>
        <v>7.7423792297205626E-3</v>
      </c>
      <c r="L112" s="2">
        <f t="shared" si="8"/>
        <v>275.50972418366501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</row>
    <row r="113" spans="1:37">
      <c r="A113" s="5">
        <v>1878</v>
      </c>
      <c r="B113" s="5">
        <v>288.79094999999995</v>
      </c>
      <c r="C113">
        <v>1967.126</v>
      </c>
      <c r="D113">
        <v>322.5</v>
      </c>
      <c r="E113" s="1">
        <f t="shared" si="6"/>
        <v>1857</v>
      </c>
      <c r="F113">
        <v>77</v>
      </c>
      <c r="G113" s="2">
        <f t="shared" si="10"/>
        <v>0.10338967136150237</v>
      </c>
      <c r="H113" s="2">
        <f t="shared" si="10"/>
        <v>0.14886699946606516</v>
      </c>
      <c r="I113" s="2">
        <f t="shared" si="10"/>
        <v>0.19074960365753016</v>
      </c>
      <c r="J113" s="2">
        <f t="shared" si="10"/>
        <v>8.372509002110759E-2</v>
      </c>
      <c r="K113" s="2">
        <f t="shared" si="10"/>
        <v>8.2640654993186968E-3</v>
      </c>
      <c r="L113" s="2">
        <f t="shared" si="8"/>
        <v>275.53499543000555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</row>
    <row r="114" spans="1:37">
      <c r="A114" s="5">
        <v>1883</v>
      </c>
      <c r="B114" s="5">
        <v>291.87700000000001</v>
      </c>
      <c r="C114">
        <v>1967.2027</v>
      </c>
      <c r="D114">
        <v>323.04000000000002</v>
      </c>
      <c r="E114" s="1">
        <f t="shared" si="6"/>
        <v>1858</v>
      </c>
      <c r="F114">
        <v>78</v>
      </c>
      <c r="G114" s="2">
        <f t="shared" si="10"/>
        <v>0.1080892018779343</v>
      </c>
      <c r="H114" s="2">
        <f t="shared" si="10"/>
        <v>0.15568750884784924</v>
      </c>
      <c r="I114" s="2">
        <f t="shared" si="10"/>
        <v>0.19975732011208866</v>
      </c>
      <c r="J114" s="2">
        <f t="shared" si="10"/>
        <v>8.7979697533180135E-2</v>
      </c>
      <c r="K114" s="2">
        <f t="shared" si="10"/>
        <v>8.6274325733885857E-3</v>
      </c>
      <c r="L114" s="2">
        <f t="shared" si="8"/>
        <v>275.56014116094445</v>
      </c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</row>
    <row r="115" spans="1:37">
      <c r="A115" s="5">
        <v>1884</v>
      </c>
      <c r="B115" s="5">
        <v>289.80905999999999</v>
      </c>
      <c r="C115">
        <v>1967.2877000000001</v>
      </c>
      <c r="D115">
        <v>324.42</v>
      </c>
      <c r="E115" s="1">
        <f t="shared" si="6"/>
        <v>1859</v>
      </c>
      <c r="F115">
        <v>83</v>
      </c>
      <c r="G115" s="2">
        <f t="shared" si="10"/>
        <v>0.11284976525821599</v>
      </c>
      <c r="H115" s="2">
        <f t="shared" si="10"/>
        <v>0.16258315151800956</v>
      </c>
      <c r="I115" s="2">
        <f t="shared" si="10"/>
        <v>0.20879436419033309</v>
      </c>
      <c r="J115" s="2">
        <f t="shared" si="10"/>
        <v>9.2108623585975338E-2</v>
      </c>
      <c r="K115" s="2">
        <f t="shared" si="10"/>
        <v>8.8947742013495579E-3</v>
      </c>
      <c r="L115" s="2">
        <f t="shared" si="8"/>
        <v>275.58523067875387</v>
      </c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</row>
    <row r="116" spans="1:37">
      <c r="A116" s="5">
        <v>1884.3545217441565</v>
      </c>
      <c r="B116" s="5">
        <v>289.01265999999998</v>
      </c>
      <c r="C116">
        <v>1967.3698999999999</v>
      </c>
      <c r="D116">
        <v>325</v>
      </c>
      <c r="E116" s="1">
        <f t="shared" si="6"/>
        <v>1860</v>
      </c>
      <c r="F116">
        <v>91</v>
      </c>
      <c r="G116" s="2">
        <f t="shared" si="10"/>
        <v>0.11791549295774652</v>
      </c>
      <c r="H116" s="2">
        <f t="shared" si="10"/>
        <v>0.16992930763708347</v>
      </c>
      <c r="I116" s="2">
        <f t="shared" si="10"/>
        <v>0.21846128120597164</v>
      </c>
      <c r="J116" s="2">
        <f t="shared" si="10"/>
        <v>9.6588531534212541E-2</v>
      </c>
      <c r="K116" s="2">
        <f t="shared" si="10"/>
        <v>9.2916668793629337E-3</v>
      </c>
      <c r="L116" s="2">
        <f t="shared" si="8"/>
        <v>275.61218628021436</v>
      </c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</row>
    <row r="117" spans="1:37">
      <c r="A117" s="5">
        <v>1886</v>
      </c>
      <c r="B117" s="5">
        <v>290.62266999999997</v>
      </c>
      <c r="C117">
        <v>1967.4548</v>
      </c>
      <c r="D117">
        <v>324.08999999999997</v>
      </c>
      <c r="E117" s="1">
        <f t="shared" si="6"/>
        <v>1861</v>
      </c>
      <c r="F117">
        <v>95</v>
      </c>
      <c r="G117" s="2">
        <f t="shared" si="10"/>
        <v>0.12346948356807516</v>
      </c>
      <c r="H117" s="2">
        <f t="shared" si="10"/>
        <v>0.17800642796994795</v>
      </c>
      <c r="I117" s="2">
        <f t="shared" si="10"/>
        <v>0.22920032084185249</v>
      </c>
      <c r="J117" s="2">
        <f t="shared" si="10"/>
        <v>0.10175148356169764</v>
      </c>
      <c r="K117" s="2">
        <f t="shared" si="10"/>
        <v>9.907981311653595E-3</v>
      </c>
      <c r="L117" s="2">
        <f t="shared" si="8"/>
        <v>275.6423356972532</v>
      </c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</row>
    <row r="118" spans="1:37">
      <c r="A118" s="5">
        <v>1887</v>
      </c>
      <c r="B118" s="5">
        <v>293.71867500000002</v>
      </c>
      <c r="C118">
        <v>1967.537</v>
      </c>
      <c r="D118">
        <v>322.54000000000002</v>
      </c>
      <c r="E118" s="1">
        <f t="shared" si="6"/>
        <v>1862</v>
      </c>
      <c r="F118">
        <v>97</v>
      </c>
      <c r="G118" s="2">
        <f t="shared" si="10"/>
        <v>0.12926760563380285</v>
      </c>
      <c r="H118" s="2">
        <f t="shared" si="10"/>
        <v>0.18643691475773536</v>
      </c>
      <c r="I118" s="2">
        <f t="shared" si="10"/>
        <v>0.24039615344071119</v>
      </c>
      <c r="J118" s="2">
        <f t="shared" si="10"/>
        <v>0.10708897593949951</v>
      </c>
      <c r="K118" s="2">
        <f t="shared" si="10"/>
        <v>1.0469588338091314E-2</v>
      </c>
      <c r="L118" s="2">
        <f t="shared" si="8"/>
        <v>275.67365923810985</v>
      </c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</row>
    <row r="119" spans="1:37">
      <c r="A119" s="5">
        <v>1889</v>
      </c>
      <c r="B119" s="5">
        <v>291.51727</v>
      </c>
      <c r="C119">
        <v>1967.6219000000001</v>
      </c>
      <c r="D119">
        <v>320.92</v>
      </c>
      <c r="E119" s="1">
        <f t="shared" si="6"/>
        <v>1863</v>
      </c>
      <c r="F119">
        <v>104</v>
      </c>
      <c r="G119" s="2">
        <f t="shared" ref="G119:K134" si="11">G118*(1-G$5)+G$4*$F118*$L$4/1000</f>
        <v>0.13518779342723009</v>
      </c>
      <c r="H119" s="2">
        <f t="shared" si="11"/>
        <v>0.19503200245153268</v>
      </c>
      <c r="I119" s="2">
        <f t="shared" si="11"/>
        <v>0.25174217816249217</v>
      </c>
      <c r="J119" s="2">
        <f t="shared" si="11"/>
        <v>0.11235629594209656</v>
      </c>
      <c r="K119" s="2">
        <f t="shared" si="11"/>
        <v>1.0904116931950857E-2</v>
      </c>
      <c r="L119" s="2">
        <f t="shared" si="8"/>
        <v>275.7052223869153</v>
      </c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</row>
    <row r="120" spans="1:37">
      <c r="A120" s="5">
        <v>1889</v>
      </c>
      <c r="B120" s="5">
        <v>292.22812499999998</v>
      </c>
      <c r="C120">
        <v>1967.7067999999999</v>
      </c>
      <c r="D120">
        <v>319.25</v>
      </c>
      <c r="E120" s="1">
        <f t="shared" si="6"/>
        <v>1864</v>
      </c>
      <c r="F120">
        <v>112</v>
      </c>
      <c r="G120" s="2">
        <f t="shared" si="11"/>
        <v>0.14153521126760568</v>
      </c>
      <c r="H120" s="2">
        <f t="shared" si="11"/>
        <v>0.20426072179740112</v>
      </c>
      <c r="I120" s="2">
        <f t="shared" si="11"/>
        <v>0.26398755274493857</v>
      </c>
      <c r="J120" s="2">
        <f t="shared" si="11"/>
        <v>0.11814430675676638</v>
      </c>
      <c r="K120" s="2">
        <f t="shared" si="11"/>
        <v>1.1496310344301069E-2</v>
      </c>
      <c r="L120" s="2">
        <f t="shared" si="8"/>
        <v>275.73942410291102</v>
      </c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</row>
    <row r="121" spans="1:37">
      <c r="A121" s="5">
        <v>1892.0852779669451</v>
      </c>
      <c r="B121" s="5">
        <v>294.65444500000001</v>
      </c>
      <c r="C121">
        <v>1967.789</v>
      </c>
      <c r="D121">
        <v>319.39</v>
      </c>
      <c r="E121" s="1">
        <f t="shared" si="6"/>
        <v>1865</v>
      </c>
      <c r="F121">
        <v>119</v>
      </c>
      <c r="G121" s="2">
        <f t="shared" si="11"/>
        <v>0.1483708920187794</v>
      </c>
      <c r="H121" s="2">
        <f t="shared" si="11"/>
        <v>0.21421522636933563</v>
      </c>
      <c r="I121" s="2">
        <f t="shared" si="11"/>
        <v>0.27727044030209569</v>
      </c>
      <c r="J121" s="2">
        <f t="shared" si="11"/>
        <v>0.12454063384641034</v>
      </c>
      <c r="K121" s="2">
        <f t="shared" si="11"/>
        <v>1.2231080659831414E-2</v>
      </c>
      <c r="L121" s="2">
        <f t="shared" si="8"/>
        <v>275.77662827319648</v>
      </c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</row>
    <row r="122" spans="1:37">
      <c r="A122" s="5">
        <v>1893</v>
      </c>
      <c r="B122" s="5">
        <v>294.59803333333332</v>
      </c>
      <c r="C122">
        <v>1967.874</v>
      </c>
      <c r="D122">
        <v>320.73</v>
      </c>
      <c r="E122" s="1">
        <f t="shared" si="6"/>
        <v>1866</v>
      </c>
      <c r="F122">
        <v>122</v>
      </c>
      <c r="G122" s="2">
        <f t="shared" si="11"/>
        <v>0.15563380281690148</v>
      </c>
      <c r="H122" s="2">
        <f t="shared" si="11"/>
        <v>0.22479962279686366</v>
      </c>
      <c r="I122" s="2">
        <f t="shared" si="11"/>
        <v>0.2914266799540296</v>
      </c>
      <c r="J122" s="2">
        <f t="shared" si="11"/>
        <v>0.13139315512267852</v>
      </c>
      <c r="K122" s="2">
        <f t="shared" si="11"/>
        <v>1.3005379881699876E-2</v>
      </c>
      <c r="L122" s="2">
        <f t="shared" si="8"/>
        <v>275.81625864057219</v>
      </c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</row>
    <row r="123" spans="1:37">
      <c r="A123" s="5">
        <v>1894</v>
      </c>
      <c r="B123" s="5">
        <v>293.84083500000003</v>
      </c>
      <c r="C123">
        <v>1967.9562000000001</v>
      </c>
      <c r="D123">
        <v>321.95999999999998</v>
      </c>
      <c r="E123" s="1">
        <f t="shared" si="6"/>
        <v>1867</v>
      </c>
      <c r="F123">
        <v>130</v>
      </c>
      <c r="G123" s="2">
        <f t="shared" si="11"/>
        <v>0.16307981220657283</v>
      </c>
      <c r="H123" s="2">
        <f t="shared" si="11"/>
        <v>0.23563659137419701</v>
      </c>
      <c r="I123" s="2">
        <f t="shared" si="11"/>
        <v>0.30584361006389127</v>
      </c>
      <c r="J123" s="2">
        <f t="shared" si="11"/>
        <v>0.13820632607782224</v>
      </c>
      <c r="K123" s="2">
        <f t="shared" si="11"/>
        <v>1.3615861169977268E-2</v>
      </c>
      <c r="L123" s="2">
        <f t="shared" si="8"/>
        <v>275.85638220089248</v>
      </c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</row>
    <row r="124" spans="1:37">
      <c r="A124" s="5">
        <v>1896</v>
      </c>
      <c r="B124" s="5">
        <v>298.15635500000002</v>
      </c>
      <c r="C124">
        <v>1968.0409999999999</v>
      </c>
      <c r="D124">
        <v>322.57</v>
      </c>
      <c r="E124" s="1">
        <f t="shared" si="6"/>
        <v>1868</v>
      </c>
      <c r="F124">
        <v>135</v>
      </c>
      <c r="G124" s="2">
        <f t="shared" si="11"/>
        <v>0.17101408450704231</v>
      </c>
      <c r="H124" s="2">
        <f t="shared" si="11"/>
        <v>0.24719492083587488</v>
      </c>
      <c r="I124" s="2">
        <f t="shared" si="11"/>
        <v>0.3212689051927155</v>
      </c>
      <c r="J124" s="2">
        <f t="shared" si="11"/>
        <v>0.14556924913206956</v>
      </c>
      <c r="K124" s="2">
        <f t="shared" si="11"/>
        <v>1.4361723642958468E-2</v>
      </c>
      <c r="L124" s="2">
        <f t="shared" si="8"/>
        <v>275.89940888331068</v>
      </c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</row>
    <row r="125" spans="1:37">
      <c r="A125" s="5">
        <v>1899</v>
      </c>
      <c r="B125" s="5">
        <v>294.71417500000001</v>
      </c>
      <c r="C125">
        <v>1968.1257000000001</v>
      </c>
      <c r="D125">
        <v>323.14999999999998</v>
      </c>
      <c r="E125" s="1">
        <f t="shared" si="6"/>
        <v>1869</v>
      </c>
      <c r="F125">
        <v>142</v>
      </c>
      <c r="G125" s="2">
        <f t="shared" si="11"/>
        <v>0.17925352112676063</v>
      </c>
      <c r="H125" s="2">
        <f t="shared" si="11"/>
        <v>0.25919093655569109</v>
      </c>
      <c r="I125" s="2">
        <f t="shared" si="11"/>
        <v>0.3372383262188145</v>
      </c>
      <c r="J125" s="2">
        <f t="shared" si="11"/>
        <v>0.15309840600028318</v>
      </c>
      <c r="K125" s="2">
        <f t="shared" si="11"/>
        <v>1.5048853884788209E-2</v>
      </c>
      <c r="L125" s="2">
        <f t="shared" si="8"/>
        <v>275.94383004378636</v>
      </c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</row>
    <row r="126" spans="1:37">
      <c r="A126" s="5">
        <v>1899</v>
      </c>
      <c r="B126" s="5">
        <v>295.99701999999996</v>
      </c>
      <c r="C126">
        <v>1968.2049</v>
      </c>
      <c r="D126">
        <v>323.89</v>
      </c>
      <c r="E126" s="1">
        <f t="shared" si="6"/>
        <v>1870</v>
      </c>
      <c r="F126">
        <v>147</v>
      </c>
      <c r="G126" s="2">
        <f t="shared" si="11"/>
        <v>0.18792018779342728</v>
      </c>
      <c r="H126" s="2">
        <f t="shared" si="11"/>
        <v>0.27181122787289291</v>
      </c>
      <c r="I126" s="2">
        <f t="shared" si="11"/>
        <v>0.35404503903283641</v>
      </c>
      <c r="J126" s="2">
        <f t="shared" si="11"/>
        <v>0.16101904205132372</v>
      </c>
      <c r="K126" s="2">
        <f t="shared" si="11"/>
        <v>1.5794257941326287E-2</v>
      </c>
      <c r="L126" s="2">
        <f t="shared" si="8"/>
        <v>275.99058975469183</v>
      </c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</row>
    <row r="127" spans="1:37">
      <c r="A127" s="5">
        <v>1899</v>
      </c>
      <c r="B127" s="5">
        <v>296.207425</v>
      </c>
      <c r="C127">
        <v>1968.2896000000001</v>
      </c>
      <c r="D127">
        <v>325.02</v>
      </c>
      <c r="E127" s="1">
        <f t="shared" si="6"/>
        <v>1871</v>
      </c>
      <c r="F127">
        <v>156</v>
      </c>
      <c r="G127" s="2">
        <f t="shared" si="11"/>
        <v>0.19689201877934279</v>
      </c>
      <c r="H127" s="2">
        <f t="shared" si="11"/>
        <v>0.28486628395941649</v>
      </c>
      <c r="I127" s="2">
        <f t="shared" si="11"/>
        <v>0.37137733550514834</v>
      </c>
      <c r="J127" s="2">
        <f t="shared" si="11"/>
        <v>0.16907405152619248</v>
      </c>
      <c r="K127" s="2">
        <f t="shared" si="11"/>
        <v>1.6481110139528358E-2</v>
      </c>
      <c r="L127" s="2">
        <f t="shared" si="8"/>
        <v>276.0386907999096</v>
      </c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</row>
    <row r="128" spans="1:37">
      <c r="A128" s="5">
        <v>1900.7815002589052</v>
      </c>
      <c r="B128" s="5">
        <v>296.4563</v>
      </c>
      <c r="C128">
        <v>1968.3715999999999</v>
      </c>
      <c r="D128">
        <v>325.57</v>
      </c>
      <c r="E128" s="1">
        <f t="shared" si="6"/>
        <v>1872</v>
      </c>
      <c r="F128">
        <v>173</v>
      </c>
      <c r="G128" s="2">
        <f t="shared" si="11"/>
        <v>0.20641314553990617</v>
      </c>
      <c r="H128" s="2">
        <f t="shared" si="11"/>
        <v>0.29873049561884224</v>
      </c>
      <c r="I128" s="2">
        <f t="shared" si="11"/>
        <v>0.38982909989531839</v>
      </c>
      <c r="J128" s="2">
        <f t="shared" si="11"/>
        <v>0.1777252416617118</v>
      </c>
      <c r="K128" s="2">
        <f t="shared" si="11"/>
        <v>1.7320242267696538E-2</v>
      </c>
      <c r="L128" s="2">
        <f t="shared" si="8"/>
        <v>276.09001822498345</v>
      </c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</row>
    <row r="129" spans="1:37">
      <c r="A129" s="5">
        <v>1902</v>
      </c>
      <c r="B129" s="5">
        <v>295.67980999999997</v>
      </c>
      <c r="C129">
        <v>1968.4563000000001</v>
      </c>
      <c r="D129">
        <v>325.36</v>
      </c>
      <c r="E129" s="1">
        <f t="shared" si="6"/>
        <v>1873</v>
      </c>
      <c r="F129">
        <v>184</v>
      </c>
      <c r="G129" s="2">
        <f t="shared" si="11"/>
        <v>0.21697183098591555</v>
      </c>
      <c r="H129" s="2">
        <f t="shared" si="11"/>
        <v>0.31415281054891597</v>
      </c>
      <c r="I129" s="2">
        <f t="shared" si="11"/>
        <v>0.41058718394974597</v>
      </c>
      <c r="J129" s="2">
        <f t="shared" si="11"/>
        <v>0.18787752166719446</v>
      </c>
      <c r="K129" s="2">
        <f t="shared" si="11"/>
        <v>1.8627323696708151E-2</v>
      </c>
      <c r="L129" s="2">
        <f t="shared" si="8"/>
        <v>276.14821667084846</v>
      </c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</row>
    <row r="130" spans="1:37">
      <c r="A130" s="5">
        <v>1902</v>
      </c>
      <c r="B130" s="5">
        <v>294.96305000000001</v>
      </c>
      <c r="C130">
        <v>1968.5382999999999</v>
      </c>
      <c r="D130">
        <v>324.14</v>
      </c>
      <c r="E130" s="1">
        <f t="shared" si="6"/>
        <v>1874</v>
      </c>
      <c r="F130">
        <v>174</v>
      </c>
      <c r="G130" s="2">
        <f t="shared" si="11"/>
        <v>0.22820187793427235</v>
      </c>
      <c r="H130" s="2">
        <f t="shared" si="11"/>
        <v>0.33056556207926358</v>
      </c>
      <c r="I130" s="2">
        <f t="shared" si="11"/>
        <v>0.43271922237473287</v>
      </c>
      <c r="J130" s="2">
        <f t="shared" si="11"/>
        <v>0.19874091364546542</v>
      </c>
      <c r="K130" s="2">
        <f t="shared" si="11"/>
        <v>1.9936540583027323E-2</v>
      </c>
      <c r="L130" s="2">
        <f t="shared" si="8"/>
        <v>276.21016411661674</v>
      </c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</row>
    <row r="131" spans="1:37">
      <c r="A131" s="5">
        <v>1904</v>
      </c>
      <c r="B131" s="5">
        <v>295.12097999999997</v>
      </c>
      <c r="C131">
        <v>1968.623</v>
      </c>
      <c r="D131">
        <v>322.11</v>
      </c>
      <c r="E131" s="1">
        <f t="shared" si="6"/>
        <v>1875</v>
      </c>
      <c r="F131">
        <v>188</v>
      </c>
      <c r="G131" s="2">
        <f t="shared" si="11"/>
        <v>0.23882159624413152</v>
      </c>
      <c r="H131" s="2">
        <f t="shared" si="11"/>
        <v>0.34599419450326874</v>
      </c>
      <c r="I131" s="2">
        <f t="shared" si="11"/>
        <v>0.45305184353103534</v>
      </c>
      <c r="J131" s="2">
        <f t="shared" si="11"/>
        <v>0.20781000527275781</v>
      </c>
      <c r="K131" s="2">
        <f t="shared" si="11"/>
        <v>2.0261137196718296E-2</v>
      </c>
      <c r="L131" s="2">
        <f t="shared" si="8"/>
        <v>276.26593877674793</v>
      </c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</row>
    <row r="132" spans="1:37">
      <c r="A132" s="5">
        <v>1904.7531922755438</v>
      </c>
      <c r="B132" s="5">
        <v>299.0446</v>
      </c>
      <c r="C132">
        <v>1968.7076999999999</v>
      </c>
      <c r="D132">
        <v>320.33</v>
      </c>
      <c r="E132" s="1">
        <f t="shared" si="6"/>
        <v>1876</v>
      </c>
      <c r="F132">
        <v>191</v>
      </c>
      <c r="G132" s="2">
        <f t="shared" si="11"/>
        <v>0.25029577464788738</v>
      </c>
      <c r="H132" s="2">
        <f t="shared" si="11"/>
        <v>0.36269493628877814</v>
      </c>
      <c r="I132" s="2">
        <f t="shared" si="11"/>
        <v>0.47521483410831011</v>
      </c>
      <c r="J132" s="2">
        <f t="shared" si="11"/>
        <v>0.21800420069555382</v>
      </c>
      <c r="K132" s="2">
        <f t="shared" si="11"/>
        <v>2.1115291990265933E-2</v>
      </c>
      <c r="L132" s="2">
        <f t="shared" si="8"/>
        <v>276.32732503773082</v>
      </c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</row>
    <row r="133" spans="1:37">
      <c r="A133" s="5">
        <v>1906</v>
      </c>
      <c r="B133" s="5">
        <v>296.85449999999997</v>
      </c>
      <c r="C133">
        <v>1968.7896000000001</v>
      </c>
      <c r="D133">
        <v>320.25</v>
      </c>
      <c r="E133" s="1">
        <f t="shared" si="6"/>
        <v>1877</v>
      </c>
      <c r="F133">
        <v>194</v>
      </c>
      <c r="G133" s="2">
        <f t="shared" si="11"/>
        <v>0.26195305164319255</v>
      </c>
      <c r="H133" s="2">
        <f t="shared" si="11"/>
        <v>0.37963142397513761</v>
      </c>
      <c r="I133" s="2">
        <f t="shared" si="11"/>
        <v>0.49753104360124145</v>
      </c>
      <c r="J133" s="2">
        <f t="shared" si="11"/>
        <v>0.22796814645897281</v>
      </c>
      <c r="K133" s="2">
        <f t="shared" si="11"/>
        <v>2.1774208131115622E-2</v>
      </c>
      <c r="L133" s="2">
        <f t="shared" si="8"/>
        <v>276.38885787380968</v>
      </c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</row>
    <row r="134" spans="1:37">
      <c r="A134" s="5">
        <v>1906</v>
      </c>
      <c r="B134" s="5">
        <v>298.54685000000001</v>
      </c>
      <c r="C134">
        <v>1968.8742999999999</v>
      </c>
      <c r="D134">
        <v>321.32</v>
      </c>
      <c r="E134" s="1">
        <f t="shared" si="6"/>
        <v>1878</v>
      </c>
      <c r="F134">
        <v>196</v>
      </c>
      <c r="G134" s="2">
        <f t="shared" si="11"/>
        <v>0.27379342723004702</v>
      </c>
      <c r="H134" s="2">
        <f t="shared" si="11"/>
        <v>0.39680300901832533</v>
      </c>
      <c r="I134" s="2">
        <f t="shared" si="11"/>
        <v>0.51999841541117608</v>
      </c>
      <c r="J134" s="2">
        <f t="shared" si="11"/>
        <v>0.23771499600218349</v>
      </c>
      <c r="K134" s="2">
        <f t="shared" si="11"/>
        <v>2.2314706043143024E-2</v>
      </c>
      <c r="L134" s="2">
        <f t="shared" si="8"/>
        <v>276.45062455370487</v>
      </c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</row>
    <row r="135" spans="1:37">
      <c r="A135" s="5">
        <v>1909</v>
      </c>
      <c r="B135" s="5">
        <v>300.44690500000002</v>
      </c>
      <c r="C135">
        <v>1968.9563000000001</v>
      </c>
      <c r="D135">
        <v>322.89</v>
      </c>
      <c r="E135" s="1">
        <f t="shared" ref="E135:E198" si="12">1+E134</f>
        <v>1879</v>
      </c>
      <c r="F135">
        <v>210</v>
      </c>
      <c r="G135" s="2">
        <f t="shared" ref="G135:K150" si="13">G134*(1-G$5)+G$4*$F134*$L$4/1000</f>
        <v>0.285755868544601</v>
      </c>
      <c r="H135" s="2">
        <f t="shared" si="13"/>
        <v>0.41411514794486831</v>
      </c>
      <c r="I135" s="2">
        <f t="shared" si="13"/>
        <v>0.54246468580261031</v>
      </c>
      <c r="J135" s="2">
        <f t="shared" si="13"/>
        <v>0.24713978045770851</v>
      </c>
      <c r="K135" s="2">
        <f t="shared" si="13"/>
        <v>2.273643131191333E-2</v>
      </c>
      <c r="L135" s="2">
        <f t="shared" ref="L135:L198" si="14">SUM(G135:K135,L$5)</f>
        <v>276.51221191406171</v>
      </c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</row>
    <row r="136" spans="1:37">
      <c r="A136" s="5">
        <v>1911.5</v>
      </c>
      <c r="B136" s="5">
        <v>298.39029749999997</v>
      </c>
      <c r="C136">
        <v>1969.0410999999999</v>
      </c>
      <c r="D136">
        <v>324</v>
      </c>
      <c r="E136" s="1">
        <f t="shared" si="12"/>
        <v>1880</v>
      </c>
      <c r="F136">
        <v>236</v>
      </c>
      <c r="G136" s="2">
        <f t="shared" si="13"/>
        <v>0.29857276995305171</v>
      </c>
      <c r="H136" s="2">
        <f t="shared" si="13"/>
        <v>0.43269421465021124</v>
      </c>
      <c r="I136" s="2">
        <f t="shared" si="13"/>
        <v>0.56673268646087027</v>
      </c>
      <c r="J136" s="2">
        <f t="shared" si="13"/>
        <v>0.25766934909570688</v>
      </c>
      <c r="K136" s="2">
        <f t="shared" si="13"/>
        <v>2.364949761270323E-2</v>
      </c>
      <c r="L136" s="2">
        <f t="shared" si="14"/>
        <v>276.57931851777255</v>
      </c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</row>
    <row r="137" spans="1:37">
      <c r="A137" s="5">
        <v>1913</v>
      </c>
      <c r="B137" s="5">
        <v>300.73694999999998</v>
      </c>
      <c r="C137">
        <v>1969.126</v>
      </c>
      <c r="D137">
        <v>324.42</v>
      </c>
      <c r="E137" s="1">
        <f t="shared" si="12"/>
        <v>1881</v>
      </c>
      <c r="F137">
        <v>243</v>
      </c>
      <c r="G137" s="2">
        <f t="shared" si="13"/>
        <v>0.3129765258215963</v>
      </c>
      <c r="H137" s="2">
        <f t="shared" si="13"/>
        <v>0.45366348434153453</v>
      </c>
      <c r="I137" s="2">
        <f t="shared" si="13"/>
        <v>0.59458105035403874</v>
      </c>
      <c r="J137" s="2">
        <f t="shared" si="13"/>
        <v>0.27064903977334032</v>
      </c>
      <c r="K137" s="2">
        <f t="shared" si="13"/>
        <v>2.5423957595478011E-2</v>
      </c>
      <c r="L137" s="2">
        <f t="shared" si="14"/>
        <v>276.65729405788596</v>
      </c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</row>
    <row r="138" spans="1:37">
      <c r="A138" s="5">
        <v>1914</v>
      </c>
      <c r="B138" s="5">
        <v>300.01884000000001</v>
      </c>
      <c r="C138">
        <v>1969.2027</v>
      </c>
      <c r="D138">
        <v>325.63</v>
      </c>
      <c r="E138" s="1">
        <f t="shared" si="12"/>
        <v>1882</v>
      </c>
      <c r="F138">
        <v>256</v>
      </c>
      <c r="G138" s="2">
        <f t="shared" si="13"/>
        <v>0.32780751173708927</v>
      </c>
      <c r="H138" s="2">
        <f t="shared" si="13"/>
        <v>0.47523234394027247</v>
      </c>
      <c r="I138" s="2">
        <f t="shared" si="13"/>
        <v>0.62310725954773727</v>
      </c>
      <c r="J138" s="2">
        <f t="shared" si="13"/>
        <v>0.28370883777295586</v>
      </c>
      <c r="K138" s="2">
        <f t="shared" si="13"/>
        <v>2.6828860477116648E-2</v>
      </c>
      <c r="L138" s="2">
        <f t="shared" si="14"/>
        <v>276.73668481347516</v>
      </c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</row>
    <row r="139" spans="1:37">
      <c r="A139" s="5">
        <v>1914</v>
      </c>
      <c r="B139" s="5">
        <v>300.68717500000002</v>
      </c>
      <c r="C139">
        <v>1969.2877000000001</v>
      </c>
      <c r="D139">
        <v>326.66000000000003</v>
      </c>
      <c r="E139" s="1">
        <f t="shared" si="12"/>
        <v>1883</v>
      </c>
      <c r="F139">
        <v>272</v>
      </c>
      <c r="G139" s="2">
        <f t="shared" si="13"/>
        <v>0.34343192488262919</v>
      </c>
      <c r="H139" s="2">
        <f t="shared" si="13"/>
        <v>0.49796252423835252</v>
      </c>
      <c r="I139" s="2">
        <f t="shared" si="13"/>
        <v>0.6532036240355622</v>
      </c>
      <c r="J139" s="2">
        <f t="shared" si="13"/>
        <v>0.29754839216720708</v>
      </c>
      <c r="K139" s="2">
        <f t="shared" si="13"/>
        <v>2.8291305787246764E-2</v>
      </c>
      <c r="L139" s="2">
        <f t="shared" si="14"/>
        <v>276.82043777111102</v>
      </c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</row>
    <row r="140" spans="1:37">
      <c r="A140" s="5">
        <v>1916</v>
      </c>
      <c r="B140" s="5">
        <v>301.33425</v>
      </c>
      <c r="C140">
        <v>1969.3698999999999</v>
      </c>
      <c r="D140">
        <v>327.38</v>
      </c>
      <c r="E140" s="1">
        <f t="shared" si="12"/>
        <v>1884</v>
      </c>
      <c r="F140">
        <v>275</v>
      </c>
      <c r="G140" s="2">
        <f t="shared" si="13"/>
        <v>0.36003286384976535</v>
      </c>
      <c r="H140" s="2">
        <f t="shared" si="13"/>
        <v>0.522132520548653</v>
      </c>
      <c r="I140" s="2">
        <f t="shared" si="13"/>
        <v>0.68529977245145057</v>
      </c>
      <c r="J140" s="2">
        <f t="shared" si="13"/>
        <v>0.31247527060076574</v>
      </c>
      <c r="K140" s="2">
        <f t="shared" si="13"/>
        <v>2.9929497414913818E-2</v>
      </c>
      <c r="L140" s="2">
        <f t="shared" si="14"/>
        <v>276.90986992486557</v>
      </c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</row>
    <row r="141" spans="1:37">
      <c r="A141" s="5">
        <v>1918.625</v>
      </c>
      <c r="B141" s="5">
        <v>303.26575874999997</v>
      </c>
      <c r="C141">
        <v>1969.4548</v>
      </c>
      <c r="D141">
        <v>326.70999999999998</v>
      </c>
      <c r="E141" s="1">
        <f t="shared" si="12"/>
        <v>1885</v>
      </c>
      <c r="F141">
        <v>277</v>
      </c>
      <c r="G141" s="2">
        <f t="shared" si="13"/>
        <v>0.37681690140845081</v>
      </c>
      <c r="H141" s="2">
        <f t="shared" si="13"/>
        <v>0.54651771461727938</v>
      </c>
      <c r="I141" s="2">
        <f t="shared" si="13"/>
        <v>0.71741581082066197</v>
      </c>
      <c r="J141" s="2">
        <f t="shared" si="13"/>
        <v>0.3269015360734111</v>
      </c>
      <c r="K141" s="2">
        <f t="shared" si="13"/>
        <v>3.1063955934000964E-2</v>
      </c>
      <c r="L141" s="2">
        <f t="shared" si="14"/>
        <v>276.9987159188538</v>
      </c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</row>
    <row r="142" spans="1:37">
      <c r="A142" s="5">
        <v>1919</v>
      </c>
      <c r="B142" s="5">
        <v>303.55286499999994</v>
      </c>
      <c r="C142">
        <v>1969.537</v>
      </c>
      <c r="D142">
        <v>325.88</v>
      </c>
      <c r="E142" s="1">
        <f t="shared" si="12"/>
        <v>1886</v>
      </c>
      <c r="F142">
        <v>281</v>
      </c>
      <c r="G142" s="2">
        <f t="shared" si="13"/>
        <v>0.39372300469483579</v>
      </c>
      <c r="H142" s="2">
        <f t="shared" si="13"/>
        <v>0.57102361771514898</v>
      </c>
      <c r="I142" s="2">
        <f t="shared" si="13"/>
        <v>0.7494012374262089</v>
      </c>
      <c r="J142" s="2">
        <f t="shared" si="13"/>
        <v>0.34073841613772682</v>
      </c>
      <c r="K142" s="2">
        <f t="shared" si="13"/>
        <v>3.1845936521614535E-2</v>
      </c>
      <c r="L142" s="2">
        <f t="shared" si="14"/>
        <v>277.08673221249552</v>
      </c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</row>
    <row r="143" spans="1:37">
      <c r="A143" s="5">
        <v>1923</v>
      </c>
      <c r="B143" s="5">
        <v>303.19853499999999</v>
      </c>
      <c r="C143">
        <v>1969.6219000000001</v>
      </c>
      <c r="D143">
        <v>323.66000000000003</v>
      </c>
      <c r="E143" s="1">
        <f t="shared" si="12"/>
        <v>1887</v>
      </c>
      <c r="F143">
        <v>295</v>
      </c>
      <c r="G143" s="2">
        <f t="shared" si="13"/>
        <v>0.41087323943661985</v>
      </c>
      <c r="H143" s="2">
        <f t="shared" si="13"/>
        <v>0.59583769119534347</v>
      </c>
      <c r="I143" s="2">
        <f t="shared" si="13"/>
        <v>0.78155827490319474</v>
      </c>
      <c r="J143" s="2">
        <f t="shared" si="13"/>
        <v>0.35425432231318615</v>
      </c>
      <c r="K143" s="2">
        <f t="shared" si="13"/>
        <v>3.2508025150532305E-2</v>
      </c>
      <c r="L143" s="2">
        <f t="shared" si="14"/>
        <v>277.17503155299886</v>
      </c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</row>
    <row r="144" spans="1:37">
      <c r="A144" s="5">
        <v>1923.5833333333333</v>
      </c>
      <c r="B144" s="5">
        <v>305.20449499999995</v>
      </c>
      <c r="C144">
        <v>1969.7067999999999</v>
      </c>
      <c r="D144">
        <v>322.38</v>
      </c>
      <c r="E144" s="1">
        <f t="shared" si="12"/>
        <v>1888</v>
      </c>
      <c r="F144">
        <v>327</v>
      </c>
      <c r="G144" s="2">
        <f t="shared" si="13"/>
        <v>0.42887793427230059</v>
      </c>
      <c r="H144" s="2">
        <f t="shared" si="13"/>
        <v>0.62189805440807699</v>
      </c>
      <c r="I144" s="2">
        <f t="shared" si="13"/>
        <v>0.81538696720264869</v>
      </c>
      <c r="J144" s="2">
        <f t="shared" si="13"/>
        <v>0.36864129974915194</v>
      </c>
      <c r="K144" s="2">
        <f t="shared" si="13"/>
        <v>3.3566879198723198E-2</v>
      </c>
      <c r="L144" s="2">
        <f t="shared" si="14"/>
        <v>277.26837113483089</v>
      </c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</row>
    <row r="145" spans="1:37">
      <c r="A145" s="5">
        <v>1925</v>
      </c>
      <c r="B145" s="5">
        <v>304.07187499999998</v>
      </c>
      <c r="C145">
        <v>1969.789</v>
      </c>
      <c r="D145">
        <v>321.77999999999997</v>
      </c>
      <c r="E145" s="1">
        <f t="shared" si="12"/>
        <v>1889</v>
      </c>
      <c r="F145">
        <v>327</v>
      </c>
      <c r="G145" s="2">
        <f t="shared" si="13"/>
        <v>0.4488356807511738</v>
      </c>
      <c r="H145" s="2">
        <f t="shared" si="13"/>
        <v>0.6508914196181026</v>
      </c>
      <c r="I145" s="2">
        <f t="shared" si="13"/>
        <v>0.85356910169608524</v>
      </c>
      <c r="J145" s="2">
        <f t="shared" si="13"/>
        <v>0.38596226293937108</v>
      </c>
      <c r="K145" s="2">
        <f t="shared" si="13"/>
        <v>3.5711454060952191E-2</v>
      </c>
      <c r="L145" s="2">
        <f t="shared" si="14"/>
        <v>277.37496991906568</v>
      </c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</row>
    <row r="146" spans="1:37">
      <c r="A146" s="5">
        <v>1925</v>
      </c>
      <c r="B146" s="5">
        <v>304.81849999999997</v>
      </c>
      <c r="C146">
        <v>1969.874</v>
      </c>
      <c r="D146">
        <v>322.86</v>
      </c>
      <c r="E146" s="1">
        <f t="shared" si="12"/>
        <v>1890</v>
      </c>
      <c r="F146">
        <v>356</v>
      </c>
      <c r="G146" s="2">
        <f t="shared" si="13"/>
        <v>0.46879342723004702</v>
      </c>
      <c r="H146" s="2">
        <f t="shared" si="13"/>
        <v>0.67980502321354963</v>
      </c>
      <c r="I146" s="2">
        <f t="shared" si="13"/>
        <v>0.89123873206400628</v>
      </c>
      <c r="J146" s="2">
        <f t="shared" si="13"/>
        <v>0.40229373395712759</v>
      </c>
      <c r="K146" s="2">
        <f t="shared" si="13"/>
        <v>3.7012204466943074E-2</v>
      </c>
      <c r="L146" s="2">
        <f t="shared" si="14"/>
        <v>277.47914312093167</v>
      </c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</row>
    <row r="147" spans="1:37">
      <c r="A147" s="5">
        <v>1927.1770631691543</v>
      </c>
      <c r="B147" s="5">
        <v>305.01759999999996</v>
      </c>
      <c r="C147">
        <v>1969.9562000000001</v>
      </c>
      <c r="D147">
        <v>324.12</v>
      </c>
      <c r="E147" s="1">
        <f t="shared" si="12"/>
        <v>1891</v>
      </c>
      <c r="F147">
        <v>372</v>
      </c>
      <c r="G147" s="2">
        <f t="shared" si="13"/>
        <v>0.49052112676056348</v>
      </c>
      <c r="H147" s="2">
        <f t="shared" si="13"/>
        <v>0.71136208931584044</v>
      </c>
      <c r="I147" s="2">
        <f t="shared" si="13"/>
        <v>0.93275954496417235</v>
      </c>
      <c r="J147" s="2">
        <f t="shared" si="13"/>
        <v>0.42109599524795899</v>
      </c>
      <c r="K147" s="2">
        <f t="shared" si="13"/>
        <v>3.9162651816228036E-2</v>
      </c>
      <c r="L147" s="2">
        <f t="shared" si="14"/>
        <v>277.59490140810476</v>
      </c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</row>
    <row r="148" spans="1:37">
      <c r="A148" s="5">
        <v>1927.7580148055886</v>
      </c>
      <c r="B148" s="5">
        <v>305.18683499999997</v>
      </c>
      <c r="C148">
        <v>1970.0410999999999</v>
      </c>
      <c r="D148">
        <v>325.06</v>
      </c>
      <c r="E148" s="1">
        <f t="shared" si="12"/>
        <v>1892</v>
      </c>
      <c r="F148">
        <v>374</v>
      </c>
      <c r="G148" s="2">
        <f t="shared" si="13"/>
        <v>0.51322535211267617</v>
      </c>
      <c r="H148" s="2">
        <f t="shared" si="13"/>
        <v>0.7443346884035853</v>
      </c>
      <c r="I148" s="2">
        <f t="shared" si="13"/>
        <v>0.97612679580950323</v>
      </c>
      <c r="J148" s="2">
        <f t="shared" si="13"/>
        <v>0.44070207673512651</v>
      </c>
      <c r="K148" s="2">
        <f t="shared" si="13"/>
        <v>4.1218137774587327E-2</v>
      </c>
      <c r="L148" s="2">
        <f t="shared" si="14"/>
        <v>277.7156070508355</v>
      </c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</row>
    <row r="149" spans="1:37">
      <c r="A149" s="5">
        <v>1928.75</v>
      </c>
      <c r="B149" s="5">
        <v>307.76790750000004</v>
      </c>
      <c r="C149">
        <v>1970.126</v>
      </c>
      <c r="D149">
        <v>325.98</v>
      </c>
      <c r="E149" s="1">
        <f t="shared" si="12"/>
        <v>1893</v>
      </c>
      <c r="F149">
        <v>370</v>
      </c>
      <c r="G149" s="2">
        <f t="shared" si="13"/>
        <v>0.53605164319248833</v>
      </c>
      <c r="H149" s="2">
        <f t="shared" si="13"/>
        <v>0.77740437231260717</v>
      </c>
      <c r="I149" s="2">
        <f t="shared" si="13"/>
        <v>1.0192124141877026</v>
      </c>
      <c r="J149" s="2">
        <f t="shared" si="13"/>
        <v>0.45942286620964456</v>
      </c>
      <c r="K149" s="2">
        <f t="shared" si="13"/>
        <v>4.2558749742556051E-2</v>
      </c>
      <c r="L149" s="2">
        <f t="shared" si="14"/>
        <v>277.83465004564499</v>
      </c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</row>
    <row r="150" spans="1:37">
      <c r="A150" s="5">
        <v>1929</v>
      </c>
      <c r="B150" s="5">
        <v>305.71715</v>
      </c>
      <c r="C150">
        <v>1970.2027</v>
      </c>
      <c r="D150">
        <v>326.93</v>
      </c>
      <c r="E150" s="1">
        <f t="shared" si="12"/>
        <v>1894</v>
      </c>
      <c r="F150">
        <v>383</v>
      </c>
      <c r="G150" s="2">
        <f t="shared" si="13"/>
        <v>0.55863380281690145</v>
      </c>
      <c r="H150" s="2">
        <f t="shared" si="13"/>
        <v>0.81000749367796976</v>
      </c>
      <c r="I150" s="2">
        <f t="shared" si="13"/>
        <v>1.0611187718924975</v>
      </c>
      <c r="J150" s="2">
        <f t="shared" si="13"/>
        <v>0.47660471226885354</v>
      </c>
      <c r="K150" s="2">
        <f t="shared" si="13"/>
        <v>4.3184078576676735E-2</v>
      </c>
      <c r="L150" s="2">
        <f t="shared" si="14"/>
        <v>277.94954885923289</v>
      </c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</row>
    <row r="151" spans="1:37">
      <c r="A151" s="5">
        <v>1933</v>
      </c>
      <c r="B151" s="5">
        <v>307.80500000000001</v>
      </c>
      <c r="C151">
        <v>1970.2877000000001</v>
      </c>
      <c r="D151">
        <v>328.13</v>
      </c>
      <c r="E151" s="1">
        <f t="shared" si="12"/>
        <v>1895</v>
      </c>
      <c r="F151">
        <v>406</v>
      </c>
      <c r="G151" s="2">
        <f t="shared" ref="G151:K166" si="15">G150*(1-G$5)+G$4*$F150*$L$4/1000</f>
        <v>0.58200938967136151</v>
      </c>
      <c r="H151" s="2">
        <f t="shared" si="15"/>
        <v>0.8437415801586361</v>
      </c>
      <c r="I151" s="2">
        <f t="shared" si="15"/>
        <v>1.1044156882972804</v>
      </c>
      <c r="J151" s="2">
        <f t="shared" si="15"/>
        <v>0.49433083507617448</v>
      </c>
      <c r="K151" s="2">
        <f t="shared" si="15"/>
        <v>4.4173688325470931E-2</v>
      </c>
      <c r="L151" s="2">
        <f t="shared" si="14"/>
        <v>278.06867118152894</v>
      </c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</row>
    <row r="152" spans="1:37">
      <c r="A152" s="5">
        <v>1933</v>
      </c>
      <c r="B152" s="5">
        <v>307.20634999999999</v>
      </c>
      <c r="C152">
        <v>1970.3698999999999</v>
      </c>
      <c r="D152">
        <v>328.08</v>
      </c>
      <c r="E152" s="1">
        <f t="shared" si="12"/>
        <v>1896</v>
      </c>
      <c r="F152">
        <v>419</v>
      </c>
      <c r="G152" s="2">
        <f t="shared" si="15"/>
        <v>0.60678873239436626</v>
      </c>
      <c r="H152" s="2">
        <f t="shared" si="15"/>
        <v>0.879542487571909</v>
      </c>
      <c r="I152" s="2">
        <f t="shared" si="15"/>
        <v>1.1505868458845767</v>
      </c>
      <c r="J152" s="2">
        <f t="shared" si="15"/>
        <v>0.51374385073230278</v>
      </c>
      <c r="K152" s="2">
        <f t="shared" si="15"/>
        <v>4.5853729185837903E-2</v>
      </c>
      <c r="L152" s="2">
        <f t="shared" si="14"/>
        <v>278.19651564576901</v>
      </c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</row>
    <row r="153" spans="1:37">
      <c r="A153" s="5">
        <v>1934.5</v>
      </c>
      <c r="B153" s="5">
        <v>307.81867799999998</v>
      </c>
      <c r="C153">
        <v>1970.4548</v>
      </c>
      <c r="D153">
        <v>327.67</v>
      </c>
      <c r="E153" s="1">
        <f t="shared" si="12"/>
        <v>1897</v>
      </c>
      <c r="F153">
        <v>440</v>
      </c>
      <c r="G153" s="2">
        <f t="shared" si="15"/>
        <v>0.63236150234741795</v>
      </c>
      <c r="H153" s="2">
        <f t="shared" si="15"/>
        <v>0.91646556289545589</v>
      </c>
      <c r="I153" s="2">
        <f t="shared" si="15"/>
        <v>1.1980913174011516</v>
      </c>
      <c r="J153" s="2">
        <f t="shared" si="15"/>
        <v>0.53357368343194445</v>
      </c>
      <c r="K153" s="2">
        <f t="shared" si="15"/>
        <v>4.7483054115718112E-2</v>
      </c>
      <c r="L153" s="2">
        <f t="shared" si="14"/>
        <v>278.3279751201917</v>
      </c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</row>
    <row r="154" spans="1:37">
      <c r="A154" s="5">
        <v>1935</v>
      </c>
      <c r="B154" s="5">
        <v>309.18874499999998</v>
      </c>
      <c r="C154">
        <v>1970.537</v>
      </c>
      <c r="D154">
        <v>326.33999999999997</v>
      </c>
      <c r="E154" s="1">
        <f t="shared" si="12"/>
        <v>1898</v>
      </c>
      <c r="F154">
        <v>465</v>
      </c>
      <c r="G154" s="2">
        <f t="shared" si="15"/>
        <v>0.65921596244131464</v>
      </c>
      <c r="H154" s="2">
        <f t="shared" si="15"/>
        <v>0.95525889272072351</v>
      </c>
      <c r="I154" s="2">
        <f t="shared" si="15"/>
        <v>1.2481130842205315</v>
      </c>
      <c r="J154" s="2">
        <f t="shared" si="15"/>
        <v>0.55473548886396618</v>
      </c>
      <c r="K154" s="2">
        <f t="shared" si="15"/>
        <v>4.9457205133282348E-2</v>
      </c>
      <c r="L154" s="2">
        <f t="shared" si="14"/>
        <v>278.46678063337981</v>
      </c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</row>
    <row r="155" spans="1:37">
      <c r="A155" s="5">
        <v>1936.5</v>
      </c>
      <c r="B155" s="5">
        <v>308.99237250000004</v>
      </c>
      <c r="C155">
        <v>1970.6219000000001</v>
      </c>
      <c r="D155">
        <v>324.69</v>
      </c>
      <c r="E155" s="1">
        <f t="shared" si="12"/>
        <v>1899</v>
      </c>
      <c r="F155">
        <v>507</v>
      </c>
      <c r="G155" s="2">
        <f t="shared" si="15"/>
        <v>0.68759624413145548</v>
      </c>
      <c r="H155" s="2">
        <f t="shared" si="15"/>
        <v>0.99629291877611803</v>
      </c>
      <c r="I155" s="2">
        <f t="shared" si="15"/>
        <v>1.3012192966218985</v>
      </c>
      <c r="J155" s="2">
        <f t="shared" si="15"/>
        <v>0.57762265918177114</v>
      </c>
      <c r="K155" s="2">
        <f t="shared" si="15"/>
        <v>5.1828297172525739E-2</v>
      </c>
      <c r="L155" s="2">
        <f t="shared" si="14"/>
        <v>278.61455941588378</v>
      </c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</row>
    <row r="156" spans="1:37">
      <c r="A156" s="5">
        <v>1937.1576825081356</v>
      </c>
      <c r="B156" s="5">
        <v>307.874685</v>
      </c>
      <c r="C156">
        <v>1970.7067999999999</v>
      </c>
      <c r="D156">
        <v>323.10000000000002</v>
      </c>
      <c r="E156" s="1">
        <f t="shared" si="12"/>
        <v>1900</v>
      </c>
      <c r="F156">
        <v>534</v>
      </c>
      <c r="G156" s="2">
        <f t="shared" si="15"/>
        <v>0.71853990610328644</v>
      </c>
      <c r="H156" s="2">
        <f t="shared" si="15"/>
        <v>1.0411577209707703</v>
      </c>
      <c r="I156" s="2">
        <f t="shared" si="15"/>
        <v>1.3599225438872722</v>
      </c>
      <c r="J156" s="2">
        <f t="shared" si="15"/>
        <v>0.60413193487805061</v>
      </c>
      <c r="K156" s="2">
        <f t="shared" si="15"/>
        <v>5.5238268177242901E-2</v>
      </c>
      <c r="L156" s="2">
        <f t="shared" si="14"/>
        <v>278.77899037401664</v>
      </c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</row>
    <row r="157" spans="1:37">
      <c r="A157" s="5">
        <v>1938</v>
      </c>
      <c r="B157" s="5">
        <v>309.55572999999998</v>
      </c>
      <c r="C157">
        <v>1970.789</v>
      </c>
      <c r="D157">
        <v>323.06</v>
      </c>
      <c r="E157" s="1">
        <f t="shared" si="12"/>
        <v>1901</v>
      </c>
      <c r="F157">
        <v>552</v>
      </c>
      <c r="G157" s="2">
        <f t="shared" si="15"/>
        <v>0.75113145539906112</v>
      </c>
      <c r="H157" s="2">
        <f t="shared" si="15"/>
        <v>1.0884343100207579</v>
      </c>
      <c r="I157" s="2">
        <f t="shared" si="15"/>
        <v>1.4218941780407381</v>
      </c>
      <c r="J157" s="2">
        <f t="shared" si="15"/>
        <v>0.63229583307962434</v>
      </c>
      <c r="K157" s="2">
        <f t="shared" si="15"/>
        <v>5.8574125774137772E-2</v>
      </c>
      <c r="L157" s="2">
        <f t="shared" si="14"/>
        <v>278.95232990231432</v>
      </c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</row>
    <row r="158" spans="1:37">
      <c r="A158" s="5">
        <v>1939</v>
      </c>
      <c r="B158" s="5">
        <v>310.52603333333332</v>
      </c>
      <c r="C158">
        <v>1970.874</v>
      </c>
      <c r="D158">
        <v>324.01</v>
      </c>
      <c r="E158" s="1">
        <f t="shared" si="12"/>
        <v>1902</v>
      </c>
      <c r="F158">
        <v>566</v>
      </c>
      <c r="G158" s="2">
        <f t="shared" si="15"/>
        <v>0.7848215962441315</v>
      </c>
      <c r="H158" s="2">
        <f t="shared" si="15"/>
        <v>1.1372709806057952</v>
      </c>
      <c r="I158" s="2">
        <f t="shared" si="15"/>
        <v>1.4857382161044315</v>
      </c>
      <c r="J158" s="2">
        <f t="shared" si="15"/>
        <v>0.66096349237648888</v>
      </c>
      <c r="K158" s="2">
        <f t="shared" si="15"/>
        <v>6.1442496105625036E-2</v>
      </c>
      <c r="L158" s="2">
        <f t="shared" si="14"/>
        <v>279.13023678143645</v>
      </c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</row>
    <row r="159" spans="1:37">
      <c r="A159" s="5">
        <v>1939</v>
      </c>
      <c r="B159" s="5">
        <v>310.93947499999996</v>
      </c>
      <c r="C159">
        <v>1970.9562000000001</v>
      </c>
      <c r="D159">
        <v>325.13</v>
      </c>
      <c r="E159" s="1">
        <f t="shared" si="12"/>
        <v>1903</v>
      </c>
      <c r="F159">
        <v>617</v>
      </c>
      <c r="G159" s="2">
        <f t="shared" si="15"/>
        <v>0.81936619718309867</v>
      </c>
      <c r="H159" s="2">
        <f t="shared" si="15"/>
        <v>1.1872878540404739</v>
      </c>
      <c r="I159" s="2">
        <f t="shared" si="15"/>
        <v>1.5508285865527209</v>
      </c>
      <c r="J159" s="2">
        <f t="shared" si="15"/>
        <v>0.68963665091294679</v>
      </c>
      <c r="K159" s="2">
        <f t="shared" si="15"/>
        <v>6.3839527650387307E-2</v>
      </c>
      <c r="L159" s="2">
        <f t="shared" si="14"/>
        <v>279.31095881633962</v>
      </c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</row>
    <row r="160" spans="1:37">
      <c r="A160" s="5">
        <v>1939.0618319488251</v>
      </c>
      <c r="B160" s="5">
        <v>309.24847499999998</v>
      </c>
      <c r="C160">
        <v>1971.0410999999999</v>
      </c>
      <c r="D160">
        <v>326.17</v>
      </c>
      <c r="E160" s="1">
        <f t="shared" si="12"/>
        <v>1904</v>
      </c>
      <c r="F160">
        <v>624</v>
      </c>
      <c r="G160" s="2">
        <f t="shared" si="15"/>
        <v>0.85702347417840385</v>
      </c>
      <c r="H160" s="2">
        <f t="shared" si="15"/>
        <v>1.2419558619552227</v>
      </c>
      <c r="I160" s="2">
        <f t="shared" si="15"/>
        <v>1.6227072457907346</v>
      </c>
      <c r="J160" s="2">
        <f t="shared" si="15"/>
        <v>0.72265771753942387</v>
      </c>
      <c r="K160" s="2">
        <f t="shared" si="15"/>
        <v>6.7687766971767052E-2</v>
      </c>
      <c r="L160" s="2">
        <f t="shared" si="14"/>
        <v>279.51203206643555</v>
      </c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</row>
    <row r="161" spans="1:37">
      <c r="A161" s="5">
        <v>1940</v>
      </c>
      <c r="B161" s="5">
        <v>310.95575749999995</v>
      </c>
      <c r="C161">
        <v>1971.126</v>
      </c>
      <c r="D161">
        <v>326.68</v>
      </c>
      <c r="E161" s="1">
        <f t="shared" si="12"/>
        <v>1905</v>
      </c>
      <c r="F161">
        <v>663</v>
      </c>
      <c r="G161" s="2">
        <f t="shared" si="15"/>
        <v>0.89510798122065738</v>
      </c>
      <c r="H161" s="2">
        <f t="shared" si="15"/>
        <v>1.29713075354096</v>
      </c>
      <c r="I161" s="2">
        <f t="shared" si="15"/>
        <v>1.6946727485869379</v>
      </c>
      <c r="J161" s="2">
        <f t="shared" si="15"/>
        <v>0.75461399068710311</v>
      </c>
      <c r="K161" s="2">
        <f t="shared" si="15"/>
        <v>7.0350480603748197E-2</v>
      </c>
      <c r="L161" s="2">
        <f t="shared" si="14"/>
        <v>279.71187595463942</v>
      </c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</row>
    <row r="162" spans="1:37">
      <c r="A162" s="5">
        <v>1940</v>
      </c>
      <c r="B162" s="5">
        <v>311.89999999999998</v>
      </c>
      <c r="C162">
        <v>1971.2027</v>
      </c>
      <c r="D162">
        <v>327.17</v>
      </c>
      <c r="E162" s="1">
        <f t="shared" si="12"/>
        <v>1906</v>
      </c>
      <c r="F162">
        <v>707</v>
      </c>
      <c r="G162" s="2">
        <f t="shared" si="15"/>
        <v>0.93557276995305172</v>
      </c>
      <c r="H162" s="2">
        <f t="shared" si="15"/>
        <v>1.3558158291812317</v>
      </c>
      <c r="I162" s="2">
        <f t="shared" si="15"/>
        <v>1.7715314410106953</v>
      </c>
      <c r="J162" s="2">
        <f t="shared" si="15"/>
        <v>0.7893221672044729</v>
      </c>
      <c r="K162" s="2">
        <f t="shared" si="15"/>
        <v>7.3796483975072491E-2</v>
      </c>
      <c r="L162" s="2">
        <f t="shared" si="14"/>
        <v>279.92603869132455</v>
      </c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</row>
    <row r="163" spans="1:37">
      <c r="A163" s="5">
        <v>1941</v>
      </c>
      <c r="B163" s="5">
        <v>310.70055499999995</v>
      </c>
      <c r="C163">
        <v>1971.2877000000001</v>
      </c>
      <c r="D163">
        <v>327.79</v>
      </c>
      <c r="E163" s="1">
        <f t="shared" si="12"/>
        <v>1907</v>
      </c>
      <c r="F163">
        <v>784</v>
      </c>
      <c r="G163" s="2">
        <f t="shared" si="15"/>
        <v>0.97872300469483575</v>
      </c>
      <c r="H163" s="2">
        <f t="shared" si="15"/>
        <v>1.4184709158228264</v>
      </c>
      <c r="I163" s="2">
        <f t="shared" si="15"/>
        <v>1.8539688173660345</v>
      </c>
      <c r="J163" s="2">
        <f t="shared" si="15"/>
        <v>0.82721189396370165</v>
      </c>
      <c r="K163" s="2">
        <f t="shared" si="15"/>
        <v>7.7952318372784296E-2</v>
      </c>
      <c r="L163" s="2">
        <f t="shared" si="14"/>
        <v>280.1563269502202</v>
      </c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</row>
    <row r="164" spans="1:37">
      <c r="A164" s="5">
        <v>1941</v>
      </c>
      <c r="B164" s="5">
        <v>310.52271500000001</v>
      </c>
      <c r="C164">
        <v>1971.3698999999999</v>
      </c>
      <c r="D164">
        <v>328.93</v>
      </c>
      <c r="E164" s="1">
        <f t="shared" si="12"/>
        <v>1908</v>
      </c>
      <c r="F164">
        <v>750</v>
      </c>
      <c r="G164" s="2">
        <f t="shared" si="15"/>
        <v>1.0265727699530518</v>
      </c>
      <c r="H164" s="2">
        <f t="shared" si="15"/>
        <v>1.4881836833960742</v>
      </c>
      <c r="I164" s="2">
        <f t="shared" si="15"/>
        <v>1.946867743600192</v>
      </c>
      <c r="J164" s="2">
        <f t="shared" si="15"/>
        <v>0.87197465843842381</v>
      </c>
      <c r="K164" s="2">
        <f t="shared" si="15"/>
        <v>8.40879828258633E-2</v>
      </c>
      <c r="L164" s="2">
        <f t="shared" si="14"/>
        <v>280.41768683821363</v>
      </c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</row>
    <row r="165" spans="1:37">
      <c r="A165" s="5">
        <v>1941.5</v>
      </c>
      <c r="B165" s="5">
        <v>310.30370499999998</v>
      </c>
      <c r="C165">
        <v>1971.4548</v>
      </c>
      <c r="D165">
        <v>328.57</v>
      </c>
      <c r="E165" s="1">
        <f t="shared" si="12"/>
        <v>1909</v>
      </c>
      <c r="F165">
        <v>785</v>
      </c>
      <c r="G165" s="2">
        <f t="shared" si="15"/>
        <v>1.0723474178403758</v>
      </c>
      <c r="H165" s="2">
        <f t="shared" si="15"/>
        <v>1.5545121807984437</v>
      </c>
      <c r="I165" s="2">
        <f t="shared" si="15"/>
        <v>2.0334117420094064</v>
      </c>
      <c r="J165" s="2">
        <f t="shared" si="15"/>
        <v>0.9101896565777019</v>
      </c>
      <c r="K165" s="2">
        <f t="shared" si="15"/>
        <v>8.6213207302909253E-2</v>
      </c>
      <c r="L165" s="2">
        <f t="shared" si="14"/>
        <v>280.65667420452883</v>
      </c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</row>
    <row r="166" spans="1:37">
      <c r="A166" s="5">
        <v>1942</v>
      </c>
      <c r="B166" s="5">
        <v>310.94942999999995</v>
      </c>
      <c r="C166">
        <v>1971.537</v>
      </c>
      <c r="D166">
        <v>327.36</v>
      </c>
      <c r="E166" s="1">
        <f t="shared" si="12"/>
        <v>1910</v>
      </c>
      <c r="F166">
        <v>819</v>
      </c>
      <c r="G166" s="2">
        <f t="shared" si="15"/>
        <v>1.1202582159624415</v>
      </c>
      <c r="H166" s="2">
        <f t="shared" si="15"/>
        <v>1.6239445914977995</v>
      </c>
      <c r="I166" s="2">
        <f t="shared" si="15"/>
        <v>2.1240523095320381</v>
      </c>
      <c r="J166" s="2">
        <f t="shared" si="15"/>
        <v>0.9503295332363485</v>
      </c>
      <c r="K166" s="2">
        <f t="shared" si="15"/>
        <v>8.9145413595272283E-2</v>
      </c>
      <c r="L166" s="2">
        <f t="shared" si="14"/>
        <v>280.90773006382392</v>
      </c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</row>
    <row r="167" spans="1:37">
      <c r="A167" s="5">
        <v>1942</v>
      </c>
      <c r="B167" s="5">
        <v>311.62636999999995</v>
      </c>
      <c r="C167">
        <v>1971.6219000000001</v>
      </c>
      <c r="D167">
        <v>325.43</v>
      </c>
      <c r="E167" s="1">
        <f t="shared" si="12"/>
        <v>1911</v>
      </c>
      <c r="F167">
        <v>836</v>
      </c>
      <c r="G167" s="2">
        <f t="shared" ref="G167:K182" si="16">G166*(1-G$5)+G$4*$F166*$L$4/1000</f>
        <v>1.1702441314553993</v>
      </c>
      <c r="H167" s="2">
        <f t="shared" si="16"/>
        <v>1.6963784798222412</v>
      </c>
      <c r="I167" s="2">
        <f t="shared" si="16"/>
        <v>2.2185842247525884</v>
      </c>
      <c r="J167" s="2">
        <f t="shared" si="16"/>
        <v>0.99216695526407217</v>
      </c>
      <c r="K167" s="2">
        <f t="shared" si="16"/>
        <v>9.2520130743648177E-2</v>
      </c>
      <c r="L167" s="2">
        <f t="shared" si="14"/>
        <v>281.16989392203794</v>
      </c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</row>
    <row r="168" spans="1:37">
      <c r="A168" s="5">
        <v>1943</v>
      </c>
      <c r="B168" s="5">
        <v>310.51140999999996</v>
      </c>
      <c r="C168">
        <v>1971.7067999999999</v>
      </c>
      <c r="D168">
        <v>323.36</v>
      </c>
      <c r="E168" s="1">
        <f t="shared" si="12"/>
        <v>1912</v>
      </c>
      <c r="F168">
        <v>879</v>
      </c>
      <c r="G168" s="2">
        <f t="shared" si="16"/>
        <v>1.221267605633803</v>
      </c>
      <c r="H168" s="2">
        <f t="shared" si="16"/>
        <v>1.7702093444856244</v>
      </c>
      <c r="I168" s="2">
        <f t="shared" si="16"/>
        <v>2.3144012649952499</v>
      </c>
      <c r="J168" s="2">
        <f t="shared" si="16"/>
        <v>1.0336096420664542</v>
      </c>
      <c r="K168" s="2">
        <f t="shared" si="16"/>
        <v>9.5365122227723836E-2</v>
      </c>
      <c r="L168" s="2">
        <f t="shared" si="14"/>
        <v>281.43485297940884</v>
      </c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</row>
    <row r="169" spans="1:37">
      <c r="A169" s="5">
        <v>1943</v>
      </c>
      <c r="B169" s="5">
        <v>311.02906999999999</v>
      </c>
      <c r="C169">
        <v>1971.789</v>
      </c>
      <c r="D169">
        <v>323.56</v>
      </c>
      <c r="E169" s="1">
        <f t="shared" si="12"/>
        <v>1913</v>
      </c>
      <c r="F169">
        <v>943</v>
      </c>
      <c r="G169" s="2">
        <f t="shared" si="16"/>
        <v>1.2749154929577466</v>
      </c>
      <c r="H169" s="2">
        <f t="shared" si="16"/>
        <v>1.8478746569182622</v>
      </c>
      <c r="I169" s="2">
        <f t="shared" si="16"/>
        <v>2.4153922838068533</v>
      </c>
      <c r="J169" s="2">
        <f t="shared" si="16"/>
        <v>1.0777317868184166</v>
      </c>
      <c r="K169" s="2">
        <f t="shared" si="16"/>
        <v>9.910947613216009E-2</v>
      </c>
      <c r="L169" s="2">
        <f t="shared" si="14"/>
        <v>281.71502369663347</v>
      </c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</row>
    <row r="170" spans="1:37">
      <c r="A170" s="5">
        <v>1944</v>
      </c>
      <c r="B170" s="5">
        <v>311.28789999999998</v>
      </c>
      <c r="C170">
        <v>1971.874</v>
      </c>
      <c r="D170">
        <v>324.8</v>
      </c>
      <c r="E170" s="1">
        <f t="shared" si="12"/>
        <v>1914</v>
      </c>
      <c r="F170">
        <v>850</v>
      </c>
      <c r="G170" s="2">
        <f t="shared" si="16"/>
        <v>1.3324694835680753</v>
      </c>
      <c r="H170" s="2">
        <f t="shared" si="16"/>
        <v>1.9313356994256092</v>
      </c>
      <c r="I170" s="2">
        <f t="shared" si="16"/>
        <v>2.5246427624378618</v>
      </c>
      <c r="J170" s="2">
        <f t="shared" si="16"/>
        <v>1.1268451092435212</v>
      </c>
      <c r="K170" s="2">
        <f t="shared" si="16"/>
        <v>0.10438523641169614</v>
      </c>
      <c r="L170" s="2">
        <f t="shared" si="14"/>
        <v>282.01967829108679</v>
      </c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</row>
    <row r="171" spans="1:37">
      <c r="A171" s="5">
        <v>1944</v>
      </c>
      <c r="B171" s="5">
        <v>311.35668499999997</v>
      </c>
      <c r="C171">
        <v>1971.9562000000001</v>
      </c>
      <c r="D171">
        <v>326.01</v>
      </c>
      <c r="E171" s="1">
        <f t="shared" si="12"/>
        <v>1915</v>
      </c>
      <c r="F171">
        <v>838</v>
      </c>
      <c r="G171" s="2">
        <f t="shared" si="16"/>
        <v>1.3843474178403756</v>
      </c>
      <c r="H171" s="2">
        <f t="shared" si="16"/>
        <v>2.0058347437433817</v>
      </c>
      <c r="I171" s="2">
        <f t="shared" si="16"/>
        <v>2.6184549828714911</v>
      </c>
      <c r="J171" s="2">
        <f t="shared" si="16"/>
        <v>1.1622372490058914</v>
      </c>
      <c r="K171" s="2">
        <f t="shared" si="16"/>
        <v>0.10321894959143024</v>
      </c>
      <c r="L171" s="2">
        <f t="shared" si="14"/>
        <v>282.27409334305258</v>
      </c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</row>
    <row r="172" spans="1:37">
      <c r="A172" s="5">
        <v>1944</v>
      </c>
      <c r="B172" s="5">
        <v>312.13815249999999</v>
      </c>
      <c r="C172">
        <v>1972.0409999999999</v>
      </c>
      <c r="D172">
        <v>326.77</v>
      </c>
      <c r="E172" s="1">
        <f t="shared" si="12"/>
        <v>1916</v>
      </c>
      <c r="F172">
        <v>901</v>
      </c>
      <c r="G172" s="2">
        <f t="shared" si="16"/>
        <v>1.435492957746479</v>
      </c>
      <c r="H172" s="2">
        <f t="shared" si="16"/>
        <v>2.079002078399375</v>
      </c>
      <c r="I172" s="2">
        <f t="shared" si="16"/>
        <v>2.7092051810021838</v>
      </c>
      <c r="J172" s="2">
        <f t="shared" si="16"/>
        <v>1.1941990963871632</v>
      </c>
      <c r="K172" s="2">
        <f t="shared" si="16"/>
        <v>0.10194818059523007</v>
      </c>
      <c r="L172" s="2">
        <f t="shared" si="14"/>
        <v>282.51984749413043</v>
      </c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</row>
    <row r="173" spans="1:37">
      <c r="A173" s="5">
        <v>1945</v>
      </c>
      <c r="B173" s="5">
        <v>309.57969000000003</v>
      </c>
      <c r="C173">
        <v>1972.1257000000001</v>
      </c>
      <c r="D173">
        <v>327.63</v>
      </c>
      <c r="E173" s="1">
        <f t="shared" si="12"/>
        <v>1917</v>
      </c>
      <c r="F173">
        <v>955</v>
      </c>
      <c r="G173" s="2">
        <f t="shared" si="16"/>
        <v>1.4904835680751174</v>
      </c>
      <c r="H173" s="2">
        <f t="shared" si="16"/>
        <v>2.1578836204878131</v>
      </c>
      <c r="I173" s="2">
        <f t="shared" si="16"/>
        <v>2.80820206281299</v>
      </c>
      <c r="J173" s="2">
        <f t="shared" si="16"/>
        <v>1.2317294301081356</v>
      </c>
      <c r="K173" s="2">
        <f t="shared" si="16"/>
        <v>0.10413516671649567</v>
      </c>
      <c r="L173" s="2">
        <f t="shared" si="14"/>
        <v>282.79243384820057</v>
      </c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</row>
    <row r="174" spans="1:37">
      <c r="A174" s="5">
        <v>1945</v>
      </c>
      <c r="B174" s="5">
        <v>309.74622499999998</v>
      </c>
      <c r="C174">
        <v>1972.2049</v>
      </c>
      <c r="D174">
        <v>327.75</v>
      </c>
      <c r="E174" s="1">
        <f t="shared" si="12"/>
        <v>1918</v>
      </c>
      <c r="F174">
        <v>936</v>
      </c>
      <c r="G174" s="2">
        <f t="shared" si="16"/>
        <v>1.5487699530516432</v>
      </c>
      <c r="H174" s="2">
        <f t="shared" si="16"/>
        <v>2.2416185796306625</v>
      </c>
      <c r="I174" s="2">
        <f t="shared" si="16"/>
        <v>2.9139828235603726</v>
      </c>
      <c r="J174" s="2">
        <f t="shared" si="16"/>
        <v>1.2734538020225656</v>
      </c>
      <c r="K174" s="2">
        <f t="shared" si="16"/>
        <v>0.1079968521190149</v>
      </c>
      <c r="L174" s="2">
        <f t="shared" si="14"/>
        <v>283.08582201038428</v>
      </c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</row>
    <row r="175" spans="1:37">
      <c r="A175" s="5">
        <v>1946</v>
      </c>
      <c r="B175" s="5">
        <v>311.45713499999999</v>
      </c>
      <c r="C175">
        <v>1972.2896000000001</v>
      </c>
      <c r="D175">
        <v>329.72</v>
      </c>
      <c r="E175" s="1">
        <f t="shared" si="12"/>
        <v>1919</v>
      </c>
      <c r="F175">
        <v>806</v>
      </c>
      <c r="G175" s="2">
        <f t="shared" si="16"/>
        <v>1.6058967136150235</v>
      </c>
      <c r="H175" s="2">
        <f t="shared" si="16"/>
        <v>2.3233391438385951</v>
      </c>
      <c r="I175" s="2">
        <f t="shared" si="16"/>
        <v>3.0154892696928255</v>
      </c>
      <c r="J175" s="2">
        <f t="shared" si="16"/>
        <v>1.3105645447965375</v>
      </c>
      <c r="K175" s="2">
        <f t="shared" si="16"/>
        <v>0.10944706393446482</v>
      </c>
      <c r="L175" s="2">
        <f t="shared" si="14"/>
        <v>283.36473673587744</v>
      </c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</row>
    <row r="176" spans="1:37">
      <c r="A176" s="5">
        <v>1947</v>
      </c>
      <c r="B176" s="5">
        <v>309.98379499999999</v>
      </c>
      <c r="C176">
        <v>1972.3715999999999</v>
      </c>
      <c r="D176">
        <v>330.07</v>
      </c>
      <c r="E176" s="1">
        <f t="shared" si="12"/>
        <v>1920</v>
      </c>
      <c r="F176">
        <v>932</v>
      </c>
      <c r="G176" s="2">
        <f t="shared" si="16"/>
        <v>1.6550892018779344</v>
      </c>
      <c r="H176" s="2">
        <f t="shared" si="16"/>
        <v>2.3926283195610387</v>
      </c>
      <c r="I176" s="2">
        <f t="shared" si="16"/>
        <v>3.0961027173556288</v>
      </c>
      <c r="J176" s="2">
        <f t="shared" si="16"/>
        <v>1.3302970515441805</v>
      </c>
      <c r="K176" s="2">
        <f t="shared" si="16"/>
        <v>0.10422337547863618</v>
      </c>
      <c r="L176" s="2">
        <f t="shared" si="14"/>
        <v>283.57834066581739</v>
      </c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</row>
    <row r="177" spans="1:37">
      <c r="A177" s="5">
        <v>1947</v>
      </c>
      <c r="B177" s="5">
        <v>311.45713499999999</v>
      </c>
      <c r="C177">
        <v>1972.4563000000001</v>
      </c>
      <c r="D177">
        <v>329.09</v>
      </c>
      <c r="E177" s="1">
        <f t="shared" si="12"/>
        <v>1921</v>
      </c>
      <c r="F177">
        <v>803</v>
      </c>
      <c r="G177" s="2">
        <f t="shared" si="16"/>
        <v>1.7119718309859155</v>
      </c>
      <c r="H177" s="2">
        <f t="shared" si="16"/>
        <v>2.4735578646048544</v>
      </c>
      <c r="I177" s="2">
        <f t="shared" si="16"/>
        <v>3.1945636991389357</v>
      </c>
      <c r="J177" s="2">
        <f t="shared" si="16"/>
        <v>1.3636910346118345</v>
      </c>
      <c r="K177" s="2">
        <f t="shared" si="16"/>
        <v>0.10697054123113564</v>
      </c>
      <c r="L177" s="2">
        <f t="shared" si="14"/>
        <v>283.85075497057267</v>
      </c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</row>
    <row r="178" spans="1:37">
      <c r="A178" s="5">
        <v>1947</v>
      </c>
      <c r="B178" s="5">
        <v>310.79920499999997</v>
      </c>
      <c r="C178">
        <v>1972.5382999999999</v>
      </c>
      <c r="D178">
        <v>328.04</v>
      </c>
      <c r="E178" s="1">
        <f t="shared" si="12"/>
        <v>1922</v>
      </c>
      <c r="F178">
        <v>845</v>
      </c>
      <c r="G178" s="2">
        <f t="shared" si="16"/>
        <v>1.760981220657277</v>
      </c>
      <c r="H178" s="2">
        <f t="shared" si="16"/>
        <v>2.5421520939941673</v>
      </c>
      <c r="I178" s="2">
        <f t="shared" si="16"/>
        <v>3.27232279529257</v>
      </c>
      <c r="J178" s="2">
        <f t="shared" si="16"/>
        <v>1.3800364793422475</v>
      </c>
      <c r="K178" s="2">
        <f t="shared" si="16"/>
        <v>0.10258044345917008</v>
      </c>
      <c r="L178" s="2">
        <f t="shared" si="14"/>
        <v>284.05807303274543</v>
      </c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</row>
    <row r="179" spans="1:37">
      <c r="A179" s="5">
        <v>1948</v>
      </c>
      <c r="B179" s="5">
        <v>310.47158999999999</v>
      </c>
      <c r="C179">
        <v>1972.623</v>
      </c>
      <c r="D179">
        <v>326.32</v>
      </c>
      <c r="E179" s="1">
        <f t="shared" si="12"/>
        <v>1923</v>
      </c>
      <c r="F179">
        <v>970</v>
      </c>
      <c r="G179" s="2">
        <f t="shared" si="16"/>
        <v>1.8125539906103287</v>
      </c>
      <c r="H179" s="2">
        <f t="shared" si="16"/>
        <v>2.6145012805793315</v>
      </c>
      <c r="I179" s="2">
        <f t="shared" si="16"/>
        <v>3.3553480201207977</v>
      </c>
      <c r="J179" s="2">
        <f t="shared" si="16"/>
        <v>1.4003777376677067</v>
      </c>
      <c r="K179" s="2">
        <f t="shared" si="16"/>
        <v>0.10188954554725234</v>
      </c>
      <c r="L179" s="2">
        <f t="shared" si="14"/>
        <v>284.28467057452542</v>
      </c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</row>
    <row r="180" spans="1:37">
      <c r="A180" s="5">
        <v>1949</v>
      </c>
      <c r="B180" s="5">
        <v>311.15258</v>
      </c>
      <c r="C180">
        <v>1972.7076999999999</v>
      </c>
      <c r="D180">
        <v>324.83999999999997</v>
      </c>
      <c r="E180" s="1">
        <f t="shared" si="12"/>
        <v>1924</v>
      </c>
      <c r="F180">
        <v>963</v>
      </c>
      <c r="G180" s="2">
        <f t="shared" si="16"/>
        <v>1.871755868544601</v>
      </c>
      <c r="H180" s="2">
        <f t="shared" si="16"/>
        <v>2.6983885215908772</v>
      </c>
      <c r="I180" s="2">
        <f t="shared" si="16"/>
        <v>3.4560381719692193</v>
      </c>
      <c r="J180" s="2">
        <f t="shared" si="16"/>
        <v>1.434228325357344</v>
      </c>
      <c r="K180" s="2">
        <f t="shared" si="16"/>
        <v>0.10733903938188176</v>
      </c>
      <c r="L180" s="2">
        <f t="shared" si="14"/>
        <v>284.56774992684393</v>
      </c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</row>
    <row r="181" spans="1:37">
      <c r="A181" s="5">
        <v>1949</v>
      </c>
      <c r="B181" s="5">
        <v>309.88559499999997</v>
      </c>
      <c r="C181">
        <v>1972.7896000000001</v>
      </c>
      <c r="D181">
        <v>325.2</v>
      </c>
      <c r="E181" s="1">
        <f t="shared" si="12"/>
        <v>1925</v>
      </c>
      <c r="F181">
        <v>975</v>
      </c>
      <c r="G181" s="2">
        <f t="shared" si="16"/>
        <v>1.9305305164319249</v>
      </c>
      <c r="H181" s="2">
        <f t="shared" si="16"/>
        <v>2.7813877092989121</v>
      </c>
      <c r="I181" s="2">
        <f t="shared" si="16"/>
        <v>3.5543251553920627</v>
      </c>
      <c r="J181" s="2">
        <f t="shared" si="16"/>
        <v>1.4653235391494759</v>
      </c>
      <c r="K181" s="2">
        <f t="shared" si="16"/>
        <v>0.11031568597484689</v>
      </c>
      <c r="L181" s="2">
        <f t="shared" si="14"/>
        <v>284.84188260624722</v>
      </c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</row>
    <row r="182" spans="1:37">
      <c r="A182" s="5">
        <v>1949.3243294617719</v>
      </c>
      <c r="B182" s="5">
        <v>311.41866499999998</v>
      </c>
      <c r="C182">
        <v>1972.8742999999999</v>
      </c>
      <c r="D182">
        <v>326.5</v>
      </c>
      <c r="E182" s="1">
        <f t="shared" si="12"/>
        <v>1926</v>
      </c>
      <c r="F182">
        <v>983</v>
      </c>
      <c r="G182" s="2">
        <f t="shared" si="16"/>
        <v>1.990037558685446</v>
      </c>
      <c r="H182" s="2">
        <f t="shared" si="16"/>
        <v>2.8652853243233127</v>
      </c>
      <c r="I182" s="2">
        <f t="shared" si="16"/>
        <v>3.6530956872899423</v>
      </c>
      <c r="J182" s="2">
        <f t="shared" si="16"/>
        <v>1.496050831840728</v>
      </c>
      <c r="K182" s="2">
        <f t="shared" si="16"/>
        <v>0.11268449367829952</v>
      </c>
      <c r="L182" s="2">
        <f t="shared" si="14"/>
        <v>285.11715389581775</v>
      </c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</row>
    <row r="183" spans="1:37">
      <c r="A183" s="5">
        <v>1950</v>
      </c>
      <c r="B183" s="5">
        <v>312.55218499999995</v>
      </c>
      <c r="C183">
        <v>1972.9563000000001</v>
      </c>
      <c r="D183">
        <v>327.55</v>
      </c>
      <c r="E183" s="1">
        <f t="shared" si="12"/>
        <v>1927</v>
      </c>
      <c r="F183">
        <v>1062</v>
      </c>
      <c r="G183" s="2">
        <f t="shared" ref="G183:K198" si="17">G182*(1-G$5)+G$4*$F182*$L$4/1000</f>
        <v>2.0500328638497654</v>
      </c>
      <c r="H183" s="2">
        <f t="shared" si="17"/>
        <v>2.9497033082092088</v>
      </c>
      <c r="I183" s="2">
        <f t="shared" si="17"/>
        <v>3.7517423382102733</v>
      </c>
      <c r="J183" s="2">
        <f t="shared" si="17"/>
        <v>1.5259617380388282</v>
      </c>
      <c r="K183" s="2">
        <f t="shared" si="17"/>
        <v>0.11449683503186711</v>
      </c>
      <c r="L183" s="2">
        <f t="shared" si="14"/>
        <v>285.39193708333994</v>
      </c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</row>
    <row r="184" spans="1:37">
      <c r="A184" s="5">
        <v>1953</v>
      </c>
      <c r="B184" s="5">
        <v>312.05848500000002</v>
      </c>
      <c r="C184">
        <v>1973.0410999999999</v>
      </c>
      <c r="D184">
        <v>328.55</v>
      </c>
      <c r="E184" s="1">
        <f t="shared" si="12"/>
        <v>1928</v>
      </c>
      <c r="F184">
        <v>1065</v>
      </c>
      <c r="G184" s="2">
        <f t="shared" si="17"/>
        <v>2.1148497652582159</v>
      </c>
      <c r="H184" s="2">
        <f t="shared" si="17"/>
        <v>3.0413068960729701</v>
      </c>
      <c r="I184" s="2">
        <f t="shared" si="17"/>
        <v>3.860933437626501</v>
      </c>
      <c r="J184" s="2">
        <f t="shared" si="17"/>
        <v>1.5634362286708627</v>
      </c>
      <c r="K184" s="2">
        <f t="shared" si="17"/>
        <v>0.11930499581646439</v>
      </c>
      <c r="L184" s="2">
        <f t="shared" si="14"/>
        <v>285.69983132344504</v>
      </c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</row>
    <row r="185" spans="1:37">
      <c r="A185" s="5">
        <v>1954</v>
      </c>
      <c r="B185" s="5">
        <v>310.99059999999997</v>
      </c>
      <c r="C185">
        <v>1973.126</v>
      </c>
      <c r="D185">
        <v>329.56</v>
      </c>
      <c r="E185" s="1">
        <f t="shared" si="12"/>
        <v>1929</v>
      </c>
      <c r="F185">
        <v>1145</v>
      </c>
      <c r="G185" s="2">
        <f t="shared" si="17"/>
        <v>2.1798497652582158</v>
      </c>
      <c r="H185" s="2">
        <f t="shared" si="17"/>
        <v>3.1329401698684665</v>
      </c>
      <c r="I185" s="2">
        <f t="shared" si="17"/>
        <v>3.9691096110810098</v>
      </c>
      <c r="J185" s="2">
        <f t="shared" si="17"/>
        <v>1.5991220321435056</v>
      </c>
      <c r="K185" s="2">
        <f t="shared" si="17"/>
        <v>0.12236213781957313</v>
      </c>
      <c r="L185" s="2">
        <f t="shared" si="14"/>
        <v>286.00338371617079</v>
      </c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</row>
    <row r="186" spans="1:37">
      <c r="A186" s="5">
        <v>1954</v>
      </c>
      <c r="B186" s="5">
        <v>311.88655</v>
      </c>
      <c r="C186">
        <v>1973.2027</v>
      </c>
      <c r="D186">
        <v>330.3</v>
      </c>
      <c r="E186" s="1">
        <f t="shared" si="12"/>
        <v>1930</v>
      </c>
      <c r="F186">
        <v>1053</v>
      </c>
      <c r="G186" s="2">
        <f t="shared" si="17"/>
        <v>2.2497323943661969</v>
      </c>
      <c r="H186" s="2">
        <f t="shared" si="17"/>
        <v>3.2318330948771683</v>
      </c>
      <c r="I186" s="2">
        <f t="shared" si="17"/>
        <v>4.0878525566525203</v>
      </c>
      <c r="J186" s="2">
        <f t="shared" si="17"/>
        <v>1.6421588892162458</v>
      </c>
      <c r="K186" s="2">
        <f t="shared" si="17"/>
        <v>0.1279722567201548</v>
      </c>
      <c r="L186" s="2">
        <f t="shared" si="14"/>
        <v>286.3395491918323</v>
      </c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</row>
    <row r="187" spans="1:37">
      <c r="A187" s="5">
        <v>1954</v>
      </c>
      <c r="B187" s="5">
        <v>312.68294999999995</v>
      </c>
      <c r="C187">
        <v>1973.2877000000001</v>
      </c>
      <c r="D187">
        <v>331.5</v>
      </c>
      <c r="E187" s="1">
        <f t="shared" si="12"/>
        <v>1931</v>
      </c>
      <c r="F187">
        <v>940</v>
      </c>
      <c r="G187" s="2">
        <f t="shared" si="17"/>
        <v>2.3139999999999996</v>
      </c>
      <c r="H187" s="2">
        <f t="shared" si="17"/>
        <v>3.3218154648397449</v>
      </c>
      <c r="I187" s="2">
        <f t="shared" si="17"/>
        <v>4.1911800650307578</v>
      </c>
      <c r="J187" s="2">
        <f t="shared" si="17"/>
        <v>1.6719390638803255</v>
      </c>
      <c r="K187" s="2">
        <f t="shared" si="17"/>
        <v>0.12705571701169985</v>
      </c>
      <c r="L187" s="2">
        <f t="shared" si="14"/>
        <v>286.62599031076252</v>
      </c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</row>
    <row r="188" spans="1:37">
      <c r="A188" s="5">
        <v>1954</v>
      </c>
      <c r="B188" s="5">
        <v>311.67614499999996</v>
      </c>
      <c r="C188">
        <v>1973.3698999999999</v>
      </c>
      <c r="D188">
        <v>332.48</v>
      </c>
      <c r="E188" s="1">
        <f t="shared" si="12"/>
        <v>1932</v>
      </c>
      <c r="F188">
        <v>847</v>
      </c>
      <c r="G188" s="2">
        <f t="shared" si="17"/>
        <v>2.371370892018779</v>
      </c>
      <c r="H188" s="2">
        <f t="shared" si="17"/>
        <v>3.4009399619736334</v>
      </c>
      <c r="I188" s="2">
        <f t="shared" si="17"/>
        <v>4.2761441221306207</v>
      </c>
      <c r="J188" s="2">
        <f t="shared" si="17"/>
        <v>1.6867550799922717</v>
      </c>
      <c r="K188" s="2">
        <f t="shared" si="17"/>
        <v>0.12119464325842901</v>
      </c>
      <c r="L188" s="2">
        <f t="shared" si="14"/>
        <v>286.85640469937374</v>
      </c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</row>
    <row r="189" spans="1:37">
      <c r="A189" s="5">
        <v>1955</v>
      </c>
      <c r="B189" s="5">
        <v>313.48795499999994</v>
      </c>
      <c r="C189">
        <v>1973.4548</v>
      </c>
      <c r="D189">
        <v>332.07</v>
      </c>
      <c r="E189" s="1">
        <f t="shared" si="12"/>
        <v>1933</v>
      </c>
      <c r="F189">
        <v>893</v>
      </c>
      <c r="G189" s="2">
        <f t="shared" si="17"/>
        <v>2.4230657276995302</v>
      </c>
      <c r="H189" s="2">
        <f t="shared" si="17"/>
        <v>3.4711143908839301</v>
      </c>
      <c r="I189" s="2">
        <f t="shared" si="17"/>
        <v>4.3459959083408819</v>
      </c>
      <c r="J189" s="2">
        <f t="shared" si="17"/>
        <v>1.6898092107254004</v>
      </c>
      <c r="K189" s="2">
        <f t="shared" si="17"/>
        <v>0.11327352514513464</v>
      </c>
      <c r="L189" s="2">
        <f t="shared" si="14"/>
        <v>287.04325876279489</v>
      </c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</row>
    <row r="190" spans="1:37">
      <c r="A190" s="5">
        <v>1955</v>
      </c>
      <c r="B190" s="5">
        <v>313.79655999999994</v>
      </c>
      <c r="C190">
        <v>1973.537</v>
      </c>
      <c r="D190">
        <v>330.87</v>
      </c>
      <c r="E190" s="1">
        <f t="shared" si="12"/>
        <v>1934</v>
      </c>
      <c r="F190">
        <v>973</v>
      </c>
      <c r="G190" s="2">
        <f t="shared" si="17"/>
        <v>2.4775680751173708</v>
      </c>
      <c r="H190" s="2">
        <f t="shared" si="17"/>
        <v>3.5454150166684091</v>
      </c>
      <c r="I190" s="2">
        <f t="shared" si="17"/>
        <v>4.421820898977038</v>
      </c>
      <c r="J190" s="2">
        <f t="shared" si="17"/>
        <v>1.698087929604353</v>
      </c>
      <c r="K190" s="2">
        <f t="shared" si="17"/>
        <v>0.11062874856336206</v>
      </c>
      <c r="L190" s="2">
        <f t="shared" si="14"/>
        <v>287.25352066893055</v>
      </c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</row>
    <row r="191" spans="1:37">
      <c r="A191" s="5">
        <v>1955.1946053516383</v>
      </c>
      <c r="B191" s="5">
        <v>313.6452666666666</v>
      </c>
      <c r="C191">
        <v>1973.6219000000001</v>
      </c>
      <c r="D191">
        <v>329.31</v>
      </c>
      <c r="E191" s="1">
        <f t="shared" si="12"/>
        <v>1935</v>
      </c>
      <c r="F191">
        <v>1027</v>
      </c>
      <c r="G191" s="2">
        <f t="shared" si="17"/>
        <v>2.5369530516431924</v>
      </c>
      <c r="H191" s="2">
        <f t="shared" si="17"/>
        <v>3.6270229762990089</v>
      </c>
      <c r="I191" s="2">
        <f t="shared" si="17"/>
        <v>4.5086468992310511</v>
      </c>
      <c r="J191" s="2">
        <f t="shared" si="17"/>
        <v>1.7152833826623444</v>
      </c>
      <c r="K191" s="2">
        <f t="shared" si="17"/>
        <v>0.11278047902302797</v>
      </c>
      <c r="L191" s="2">
        <f t="shared" si="14"/>
        <v>287.50068678885862</v>
      </c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</row>
    <row r="192" spans="1:37">
      <c r="A192" s="5">
        <v>1955.1946053516383</v>
      </c>
      <c r="B192" s="5">
        <v>314.10153749999995</v>
      </c>
      <c r="C192">
        <v>1973.7067999999999</v>
      </c>
      <c r="D192">
        <v>327.51</v>
      </c>
      <c r="E192" s="1">
        <f t="shared" si="12"/>
        <v>1936</v>
      </c>
      <c r="F192">
        <v>1130</v>
      </c>
      <c r="G192" s="2">
        <f t="shared" si="17"/>
        <v>2.5996338028169013</v>
      </c>
      <c r="H192" s="2">
        <f t="shared" si="17"/>
        <v>3.713476852527843</v>
      </c>
      <c r="I192" s="2">
        <f t="shared" si="17"/>
        <v>4.6024201434899314</v>
      </c>
      <c r="J192" s="2">
        <f t="shared" si="17"/>
        <v>1.7378345417161556</v>
      </c>
      <c r="K192" s="2">
        <f t="shared" si="17"/>
        <v>0.11662078078585852</v>
      </c>
      <c r="L192" s="2">
        <f t="shared" si="14"/>
        <v>287.76998612133667</v>
      </c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</row>
    <row r="193" spans="1:37">
      <c r="A193" s="5">
        <v>1955.1946053516383</v>
      </c>
      <c r="B193" s="5">
        <v>314.723725</v>
      </c>
      <c r="C193">
        <v>1973.789</v>
      </c>
      <c r="D193">
        <v>327.18</v>
      </c>
      <c r="E193" s="1">
        <f t="shared" si="12"/>
        <v>1937</v>
      </c>
      <c r="F193">
        <v>1209</v>
      </c>
      <c r="G193" s="2">
        <f t="shared" si="17"/>
        <v>2.6686009389671361</v>
      </c>
      <c r="H193" s="2">
        <f t="shared" si="17"/>
        <v>3.8093642530605956</v>
      </c>
      <c r="I193" s="2">
        <f t="shared" si="17"/>
        <v>4.7104088839132627</v>
      </c>
      <c r="J193" s="2">
        <f t="shared" si="17"/>
        <v>1.7711866258287283</v>
      </c>
      <c r="K193" s="2">
        <f t="shared" si="17"/>
        <v>0.12378572229873744</v>
      </c>
      <c r="L193" s="2">
        <f t="shared" si="14"/>
        <v>288.08334642406845</v>
      </c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</row>
    <row r="194" spans="1:37">
      <c r="A194" s="5">
        <v>1957</v>
      </c>
      <c r="B194" s="5">
        <v>314.03953000000001</v>
      </c>
      <c r="C194">
        <v>1973.874</v>
      </c>
      <c r="D194">
        <v>328.16</v>
      </c>
      <c r="E194" s="1">
        <f t="shared" si="12"/>
        <v>1938</v>
      </c>
      <c r="F194">
        <v>1142</v>
      </c>
      <c r="G194" s="2">
        <f t="shared" si="17"/>
        <v>2.7423896713615021</v>
      </c>
      <c r="H194" s="2">
        <f t="shared" si="17"/>
        <v>3.9124057048630885</v>
      </c>
      <c r="I194" s="2">
        <f t="shared" si="17"/>
        <v>4.8288166775533963</v>
      </c>
      <c r="J194" s="2">
        <f t="shared" si="17"/>
        <v>1.8119057106995453</v>
      </c>
      <c r="K194" s="2">
        <f t="shared" si="17"/>
        <v>0.13184039918913976</v>
      </c>
      <c r="L194" s="2">
        <f t="shared" si="14"/>
        <v>288.42735816366667</v>
      </c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</row>
    <row r="195" spans="1:37">
      <c r="A195" s="5">
        <v>1958</v>
      </c>
      <c r="B195" s="5">
        <v>314.37799999999999</v>
      </c>
      <c r="C195">
        <v>1973.9562000000001</v>
      </c>
      <c r="D195">
        <v>328.64</v>
      </c>
      <c r="E195" s="1">
        <f t="shared" si="12"/>
        <v>1939</v>
      </c>
      <c r="F195">
        <v>1192</v>
      </c>
      <c r="G195" s="2">
        <f t="shared" si="17"/>
        <v>2.8120892018779342</v>
      </c>
      <c r="H195" s="2">
        <f t="shared" si="17"/>
        <v>4.008872606738584</v>
      </c>
      <c r="I195" s="2">
        <f t="shared" si="17"/>
        <v>4.9355694011605005</v>
      </c>
      <c r="J195" s="2">
        <f t="shared" si="17"/>
        <v>1.842434792501328</v>
      </c>
      <c r="K195" s="2">
        <f t="shared" si="17"/>
        <v>0.13358026777114429</v>
      </c>
      <c r="L195" s="2">
        <f t="shared" si="14"/>
        <v>288.73254627004951</v>
      </c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</row>
    <row r="196" spans="1:37">
      <c r="A196" s="5">
        <v>1959</v>
      </c>
      <c r="B196" s="5">
        <v>316.26945000000001</v>
      </c>
      <c r="C196">
        <v>1974.0410999999999</v>
      </c>
      <c r="D196">
        <v>329.35</v>
      </c>
      <c r="E196" s="1">
        <f t="shared" si="12"/>
        <v>1940</v>
      </c>
      <c r="F196">
        <v>1299</v>
      </c>
      <c r="G196" s="2">
        <f t="shared" si="17"/>
        <v>2.8848403755868546</v>
      </c>
      <c r="H196" s="2">
        <f t="shared" si="17"/>
        <v>4.1097689609634633</v>
      </c>
      <c r="I196" s="2">
        <f t="shared" si="17"/>
        <v>5.0484009610516392</v>
      </c>
      <c r="J196" s="2">
        <f t="shared" si="17"/>
        <v>1.8770883884397165</v>
      </c>
      <c r="K196" s="2">
        <f t="shared" si="17"/>
        <v>0.13698296925037637</v>
      </c>
      <c r="L196" s="2">
        <f t="shared" si="14"/>
        <v>289.05708165529205</v>
      </c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</row>
    <row r="197" spans="1:37">
      <c r="A197" s="5">
        <v>1960.7390289576404</v>
      </c>
      <c r="B197" s="5">
        <v>315.71922500000005</v>
      </c>
      <c r="C197">
        <v>1974.126</v>
      </c>
      <c r="D197">
        <v>330.71</v>
      </c>
      <c r="E197" s="1">
        <f t="shared" si="12"/>
        <v>1941</v>
      </c>
      <c r="F197">
        <v>1334</v>
      </c>
      <c r="G197" s="2">
        <f t="shared" si="17"/>
        <v>2.9641220657276994</v>
      </c>
      <c r="H197" s="2">
        <f t="shared" si="17"/>
        <v>4.2204346946579321</v>
      </c>
      <c r="I197" s="2">
        <f t="shared" si="17"/>
        <v>5.175793143623947</v>
      </c>
      <c r="J197" s="2">
        <f t="shared" si="17"/>
        <v>1.9223210188340307</v>
      </c>
      <c r="K197" s="2">
        <f t="shared" si="17"/>
        <v>0.14407028620178391</v>
      </c>
      <c r="L197" s="2">
        <f t="shared" si="14"/>
        <v>289.42674120904542</v>
      </c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</row>
    <row r="198" spans="1:37">
      <c r="A198" s="5">
        <v>1963</v>
      </c>
      <c r="B198" s="5">
        <v>317.0083975</v>
      </c>
      <c r="C198">
        <v>1974.2027</v>
      </c>
      <c r="D198">
        <v>331.48</v>
      </c>
      <c r="E198" s="1">
        <f t="shared" si="12"/>
        <v>1942</v>
      </c>
      <c r="F198">
        <v>1342</v>
      </c>
      <c r="G198" s="2">
        <f t="shared" si="17"/>
        <v>3.0455399061032864</v>
      </c>
      <c r="H198" s="2">
        <f t="shared" si="17"/>
        <v>4.3340823685866887</v>
      </c>
      <c r="I198" s="2">
        <f t="shared" si="17"/>
        <v>5.3067336058234735</v>
      </c>
      <c r="J198" s="2">
        <f t="shared" si="17"/>
        <v>1.9690776324794006</v>
      </c>
      <c r="K198" s="2">
        <f t="shared" si="17"/>
        <v>0.15001215371617657</v>
      </c>
      <c r="L198" s="2">
        <f t="shared" si="14"/>
        <v>289.80544566670903</v>
      </c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</row>
    <row r="199" spans="1:37">
      <c r="A199" s="5">
        <v>1963</v>
      </c>
      <c r="B199" s="5">
        <v>317.013375</v>
      </c>
      <c r="C199">
        <v>1974.2877000000001</v>
      </c>
      <c r="D199">
        <v>332.65</v>
      </c>
      <c r="E199" s="1">
        <f t="shared" ref="E199:E262" si="18">1+E198</f>
        <v>1943</v>
      </c>
      <c r="F199">
        <v>1391</v>
      </c>
      <c r="G199" s="2">
        <f t="shared" ref="G199:K214" si="19">G198*(1-G$5)+G$4*$F198*$L$4/1000</f>
        <v>3.1274460093896712</v>
      </c>
      <c r="H199" s="2">
        <f t="shared" si="19"/>
        <v>4.448168568075384</v>
      </c>
      <c r="I199" s="2">
        <f t="shared" si="19"/>
        <v>5.4371183824275091</v>
      </c>
      <c r="J199" s="2">
        <f t="shared" si="19"/>
        <v>2.0141021549193683</v>
      </c>
      <c r="K199" s="2">
        <f t="shared" si="19"/>
        <v>0.15399166539406631</v>
      </c>
      <c r="L199" s="2">
        <f t="shared" ref="L199:L262" si="20">SUM(G199:K199,L$5)</f>
        <v>290.18082678020602</v>
      </c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</row>
    <row r="200" spans="1:37">
      <c r="A200" s="5">
        <v>1963</v>
      </c>
      <c r="B200" s="5">
        <v>318.70572499999997</v>
      </c>
      <c r="C200">
        <v>1974.375</v>
      </c>
      <c r="D200">
        <v>333.19</v>
      </c>
      <c r="E200" s="1">
        <f t="shared" si="18"/>
        <v>1944</v>
      </c>
      <c r="F200">
        <v>1383</v>
      </c>
      <c r="G200" s="2">
        <f t="shared" si="19"/>
        <v>3.2123427230046948</v>
      </c>
      <c r="H200" s="2">
        <f t="shared" si="19"/>
        <v>4.5665418519853072</v>
      </c>
      <c r="I200" s="2">
        <f t="shared" si="19"/>
        <v>5.5731145566035076</v>
      </c>
      <c r="J200" s="2">
        <f t="shared" si="19"/>
        <v>2.0623057416518256</v>
      </c>
      <c r="K200" s="2">
        <f t="shared" si="19"/>
        <v>0.15870583072095895</v>
      </c>
      <c r="L200" s="2">
        <f t="shared" si="20"/>
        <v>290.5730107039663</v>
      </c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</row>
    <row r="201" spans="1:37">
      <c r="A201" s="5">
        <v>1963</v>
      </c>
      <c r="B201" s="5">
        <v>319.3528</v>
      </c>
      <c r="C201">
        <v>1974.4583</v>
      </c>
      <c r="D201">
        <v>332.2</v>
      </c>
      <c r="E201" s="1">
        <f t="shared" si="18"/>
        <v>1945</v>
      </c>
      <c r="F201">
        <v>1160</v>
      </c>
      <c r="G201" s="2">
        <f t="shared" si="19"/>
        <v>3.2967511737089201</v>
      </c>
      <c r="H201" s="2">
        <f t="shared" si="19"/>
        <v>4.683838313742978</v>
      </c>
      <c r="I201" s="2">
        <f t="shared" si="19"/>
        <v>5.7060834284355142</v>
      </c>
      <c r="J201" s="2">
        <f t="shared" si="19"/>
        <v>2.1068166418831882</v>
      </c>
      <c r="K201" s="2">
        <f t="shared" si="19"/>
        <v>0.16118952967221351</v>
      </c>
      <c r="L201" s="2">
        <f t="shared" si="20"/>
        <v>290.9546790874428</v>
      </c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</row>
    <row r="202" spans="1:37">
      <c r="A202" s="5">
        <v>1964</v>
      </c>
      <c r="B202" s="5">
        <v>318.15819999999997</v>
      </c>
      <c r="C202">
        <v>1974.5417</v>
      </c>
      <c r="D202">
        <v>331.07</v>
      </c>
      <c r="E202" s="1">
        <f t="shared" si="18"/>
        <v>1946</v>
      </c>
      <c r="F202">
        <v>1238</v>
      </c>
      <c r="G202" s="2">
        <f t="shared" si="19"/>
        <v>3.3675492957746478</v>
      </c>
      <c r="H202" s="2">
        <f t="shared" si="19"/>
        <v>4.7798731222911037</v>
      </c>
      <c r="I202" s="2">
        <f t="shared" si="19"/>
        <v>5.8037651627565348</v>
      </c>
      <c r="J202" s="2">
        <f t="shared" si="19"/>
        <v>2.1226110653999561</v>
      </c>
      <c r="K202" s="2">
        <f t="shared" si="19"/>
        <v>0.15222648566757038</v>
      </c>
      <c r="L202" s="2">
        <f t="shared" si="20"/>
        <v>291.2260251318898</v>
      </c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</row>
    <row r="203" spans="1:37">
      <c r="A203" s="5">
        <v>1964</v>
      </c>
      <c r="B203" s="5">
        <v>318.96725500000002</v>
      </c>
      <c r="C203">
        <v>1974.625</v>
      </c>
      <c r="D203">
        <v>329.15</v>
      </c>
      <c r="E203" s="1">
        <f t="shared" si="18"/>
        <v>1947</v>
      </c>
      <c r="F203">
        <v>1392</v>
      </c>
      <c r="G203" s="2">
        <f t="shared" si="19"/>
        <v>3.4431079812206571</v>
      </c>
      <c r="H203" s="2">
        <f t="shared" si="19"/>
        <v>4.8829676798714976</v>
      </c>
      <c r="I203" s="2">
        <f t="shared" si="19"/>
        <v>5.9118540625365554</v>
      </c>
      <c r="J203" s="2">
        <f t="shared" si="19"/>
        <v>2.1466581327340513</v>
      </c>
      <c r="K203" s="2">
        <f t="shared" si="19"/>
        <v>0.15045209650538674</v>
      </c>
      <c r="L203" s="2">
        <f t="shared" si="20"/>
        <v>291.53503995286815</v>
      </c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</row>
    <row r="204" spans="1:37">
      <c r="A204" s="5">
        <v>1966</v>
      </c>
      <c r="B204" s="5">
        <v>318.75549999999998</v>
      </c>
      <c r="C204">
        <v>1974.7083</v>
      </c>
      <c r="D204">
        <v>327.33</v>
      </c>
      <c r="E204" s="1">
        <f t="shared" si="18"/>
        <v>1948</v>
      </c>
      <c r="F204">
        <v>1469</v>
      </c>
      <c r="G204" s="2">
        <f t="shared" si="19"/>
        <v>3.5280657276995302</v>
      </c>
      <c r="H204" s="2">
        <f t="shared" si="19"/>
        <v>5.0002387151382299</v>
      </c>
      <c r="I204" s="2">
        <f t="shared" si="19"/>
        <v>6.0416282767666081</v>
      </c>
      <c r="J204" s="2">
        <f t="shared" si="19"/>
        <v>2.1874065840827313</v>
      </c>
      <c r="K204" s="2">
        <f t="shared" si="19"/>
        <v>0.15660592202461737</v>
      </c>
      <c r="L204" s="2">
        <f t="shared" si="20"/>
        <v>291.9139452257117</v>
      </c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</row>
    <row r="205" spans="1:37">
      <c r="A205" s="5">
        <v>1966</v>
      </c>
      <c r="B205" s="5">
        <v>319.45234999999997</v>
      </c>
      <c r="C205">
        <v>1974.7917</v>
      </c>
      <c r="D205">
        <v>327.27999999999997</v>
      </c>
      <c r="E205" s="1">
        <f t="shared" si="18"/>
        <v>1949</v>
      </c>
      <c r="F205">
        <v>1419</v>
      </c>
      <c r="G205" s="2">
        <f t="shared" si="19"/>
        <v>3.6177230046948354</v>
      </c>
      <c r="H205" s="2">
        <f t="shared" si="19"/>
        <v>5.1244171812289609</v>
      </c>
      <c r="I205" s="2">
        <f t="shared" si="19"/>
        <v>6.1812286566828059</v>
      </c>
      <c r="J205" s="2">
        <f t="shared" si="19"/>
        <v>2.2348647631985243</v>
      </c>
      <c r="K205" s="2">
        <f t="shared" si="19"/>
        <v>0.16395342935073115</v>
      </c>
      <c r="L205" s="2">
        <f t="shared" si="20"/>
        <v>292.32218703515588</v>
      </c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</row>
    <row r="206" spans="1:37">
      <c r="A206" s="5">
        <v>1967</v>
      </c>
      <c r="B206" s="5">
        <v>322.89999999999998</v>
      </c>
      <c r="C206">
        <v>1974.875</v>
      </c>
      <c r="D206">
        <v>328.31</v>
      </c>
      <c r="E206" s="1">
        <f t="shared" si="18"/>
        <v>1950</v>
      </c>
      <c r="F206">
        <v>1630</v>
      </c>
      <c r="G206" s="2">
        <f t="shared" si="19"/>
        <v>3.7043286384976524</v>
      </c>
      <c r="H206" s="2">
        <f t="shared" si="19"/>
        <v>5.2435591929658569</v>
      </c>
      <c r="I206" s="2">
        <f t="shared" si="19"/>
        <v>6.3114434972308091</v>
      </c>
      <c r="J206" s="2">
        <f t="shared" si="19"/>
        <v>2.2737432611421209</v>
      </c>
      <c r="K206" s="2">
        <f t="shared" si="19"/>
        <v>0.16606249997610675</v>
      </c>
      <c r="L206" s="2">
        <f t="shared" si="20"/>
        <v>292.69913708981255</v>
      </c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</row>
    <row r="207" spans="1:37">
      <c r="A207" s="5">
        <v>1969</v>
      </c>
      <c r="B207" s="5">
        <v>323.733</v>
      </c>
      <c r="C207">
        <v>1974.9583</v>
      </c>
      <c r="D207">
        <v>329.58</v>
      </c>
      <c r="E207" s="1">
        <f t="shared" si="18"/>
        <v>1951</v>
      </c>
      <c r="F207">
        <v>1767</v>
      </c>
      <c r="G207" s="2">
        <f t="shared" si="19"/>
        <v>3.8038122065727697</v>
      </c>
      <c r="H207" s="2">
        <f t="shared" si="19"/>
        <v>5.3821856480389538</v>
      </c>
      <c r="I207" s="2">
        <f t="shared" si="19"/>
        <v>6.4716100445061979</v>
      </c>
      <c r="J207" s="2">
        <f t="shared" si="19"/>
        <v>2.3351660109425181</v>
      </c>
      <c r="K207" s="2">
        <f t="shared" si="19"/>
        <v>0.17724781926028133</v>
      </c>
      <c r="L207" s="2">
        <f t="shared" si="20"/>
        <v>293.17002172932069</v>
      </c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</row>
    <row r="208" spans="1:37">
      <c r="A208" s="5">
        <v>1970</v>
      </c>
      <c r="B208" s="5">
        <v>323.16888333333333</v>
      </c>
      <c r="C208">
        <v>1975.0417</v>
      </c>
      <c r="D208">
        <v>330.73</v>
      </c>
      <c r="E208" s="1">
        <f t="shared" si="18"/>
        <v>1952</v>
      </c>
      <c r="F208">
        <v>1795</v>
      </c>
      <c r="G208" s="2">
        <f t="shared" si="19"/>
        <v>3.9116572769953049</v>
      </c>
      <c r="H208" s="2">
        <f t="shared" si="19"/>
        <v>5.5332945873545478</v>
      </c>
      <c r="I208" s="2">
        <f t="shared" si="19"/>
        <v>6.6502088973620275</v>
      </c>
      <c r="J208" s="2">
        <f t="shared" si="19"/>
        <v>2.4091596843576024</v>
      </c>
      <c r="K208" s="2">
        <f t="shared" si="19"/>
        <v>0.19046398322743729</v>
      </c>
      <c r="L208" s="2">
        <f t="shared" si="20"/>
        <v>293.69478442929693</v>
      </c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</row>
    <row r="209" spans="1:37">
      <c r="A209" s="5">
        <v>1970.7</v>
      </c>
      <c r="B209" s="5">
        <v>324.7285</v>
      </c>
      <c r="C209">
        <v>1975.125</v>
      </c>
      <c r="D209">
        <v>331.46</v>
      </c>
      <c r="E209" s="1">
        <f t="shared" si="18"/>
        <v>1953</v>
      </c>
      <c r="F209">
        <v>1841</v>
      </c>
      <c r="G209" s="2">
        <f t="shared" si="19"/>
        <v>4.0212112676056337</v>
      </c>
      <c r="H209" s="2">
        <f t="shared" si="19"/>
        <v>5.6866169294412305</v>
      </c>
      <c r="I209" s="2">
        <f t="shared" si="19"/>
        <v>6.8306170591858955</v>
      </c>
      <c r="J209" s="2">
        <f t="shared" si="19"/>
        <v>2.4822127168123798</v>
      </c>
      <c r="K209" s="2">
        <f t="shared" si="19"/>
        <v>0.19979454586791706</v>
      </c>
      <c r="L209" s="2">
        <f t="shared" si="20"/>
        <v>294.22045251891308</v>
      </c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</row>
    <row r="210" spans="1:37">
      <c r="A210" s="5">
        <v>1971.2</v>
      </c>
      <c r="B210" s="5">
        <v>325.22624999999999</v>
      </c>
      <c r="C210">
        <v>1975.2083</v>
      </c>
      <c r="D210">
        <v>331.94</v>
      </c>
      <c r="E210" s="1">
        <f t="shared" si="18"/>
        <v>1954</v>
      </c>
      <c r="F210">
        <v>1865</v>
      </c>
      <c r="G210" s="2">
        <f t="shared" si="19"/>
        <v>4.1335727699530516</v>
      </c>
      <c r="H210" s="2">
        <f t="shared" si="19"/>
        <v>5.8438367260068711</v>
      </c>
      <c r="I210" s="2">
        <f t="shared" si="19"/>
        <v>7.0155144696705936</v>
      </c>
      <c r="J210" s="2">
        <f t="shared" si="19"/>
        <v>2.5564915202240117</v>
      </c>
      <c r="K210" s="2">
        <f t="shared" si="19"/>
        <v>0.20761344259488285</v>
      </c>
      <c r="L210" s="2">
        <f t="shared" si="20"/>
        <v>294.75702892844942</v>
      </c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</row>
    <row r="211" spans="1:37">
      <c r="A211" s="5">
        <v>1972</v>
      </c>
      <c r="B211" s="5">
        <v>324.13119999999998</v>
      </c>
      <c r="C211">
        <v>1975.2917</v>
      </c>
      <c r="D211">
        <v>333.11</v>
      </c>
      <c r="E211" s="1">
        <f t="shared" si="18"/>
        <v>1955</v>
      </c>
      <c r="F211">
        <v>2043</v>
      </c>
      <c r="G211" s="2">
        <f t="shared" si="19"/>
        <v>4.2473990610328638</v>
      </c>
      <c r="H211" s="2">
        <f t="shared" si="19"/>
        <v>6.0028775273381338</v>
      </c>
      <c r="I211" s="2">
        <f t="shared" si="19"/>
        <v>7.201535707036423</v>
      </c>
      <c r="J211" s="2">
        <f t="shared" si="19"/>
        <v>2.6293439105269663</v>
      </c>
      <c r="K211" s="2">
        <f t="shared" si="19"/>
        <v>0.21348260374829464</v>
      </c>
      <c r="L211" s="2">
        <f t="shared" si="20"/>
        <v>295.29463880968268</v>
      </c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</row>
    <row r="212" spans="1:37">
      <c r="A212" s="5">
        <v>1973</v>
      </c>
      <c r="B212" s="5">
        <v>329.19694499999997</v>
      </c>
      <c r="C212">
        <v>1975.375</v>
      </c>
      <c r="D212">
        <v>333.95</v>
      </c>
      <c r="E212" s="1">
        <f t="shared" si="18"/>
        <v>1956</v>
      </c>
      <c r="F212">
        <v>2177</v>
      </c>
      <c r="G212" s="2">
        <f t="shared" si="19"/>
        <v>4.3720892018779338</v>
      </c>
      <c r="H212" s="2">
        <f t="shared" si="19"/>
        <v>6.1781944176931756</v>
      </c>
      <c r="I212" s="2">
        <f t="shared" si="19"/>
        <v>7.4118018368215628</v>
      </c>
      <c r="J212" s="2">
        <f t="shared" si="19"/>
        <v>2.718926491588598</v>
      </c>
      <c r="K212" s="2">
        <f t="shared" si="19"/>
        <v>0.22539923744637033</v>
      </c>
      <c r="L212" s="2">
        <f t="shared" si="20"/>
        <v>295.90641118542766</v>
      </c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</row>
    <row r="213" spans="1:37">
      <c r="A213" s="5">
        <v>1973</v>
      </c>
      <c r="B213" s="5">
        <v>326.39999999999998</v>
      </c>
      <c r="C213">
        <v>1975.4583</v>
      </c>
      <c r="D213">
        <v>333.42</v>
      </c>
      <c r="E213" s="1">
        <f t="shared" si="18"/>
        <v>1957</v>
      </c>
      <c r="F213">
        <v>2270</v>
      </c>
      <c r="G213" s="2">
        <f t="shared" si="19"/>
        <v>4.5049577464788726</v>
      </c>
      <c r="H213" s="2">
        <f t="shared" si="19"/>
        <v>6.3656111656653849</v>
      </c>
      <c r="I213" s="2">
        <f t="shared" si="19"/>
        <v>7.6393771005090541</v>
      </c>
      <c r="J213" s="2">
        <f t="shared" si="19"/>
        <v>2.8191192009593293</v>
      </c>
      <c r="K213" s="2">
        <f t="shared" si="19"/>
        <v>0.23891812095702458</v>
      </c>
      <c r="L213" s="2">
        <f t="shared" si="20"/>
        <v>296.56798333456965</v>
      </c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</row>
    <row r="214" spans="1:37">
      <c r="A214" s="5">
        <v>1974</v>
      </c>
      <c r="B214" s="5">
        <v>328.063425</v>
      </c>
      <c r="C214">
        <v>1975.5417</v>
      </c>
      <c r="D214">
        <v>331.97</v>
      </c>
      <c r="E214" s="1">
        <f t="shared" si="18"/>
        <v>1958</v>
      </c>
      <c r="F214">
        <v>2330</v>
      </c>
      <c r="G214" s="2">
        <f t="shared" si="19"/>
        <v>4.6435023474178401</v>
      </c>
      <c r="H214" s="2">
        <f t="shared" si="19"/>
        <v>6.5612447189264618</v>
      </c>
      <c r="I214" s="2">
        <f t="shared" si="19"/>
        <v>7.8778695398298328</v>
      </c>
      <c r="J214" s="2">
        <f t="shared" si="19"/>
        <v>2.9245037087927948</v>
      </c>
      <c r="K214" s="2">
        <f t="shared" si="19"/>
        <v>0.2514839354744185</v>
      </c>
      <c r="L214" s="2">
        <f t="shared" si="20"/>
        <v>297.25860425044135</v>
      </c>
      <c r="M214">
        <f>AVERAGE(D6:D15)</f>
        <v>315.23200000000003</v>
      </c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</row>
    <row r="215" spans="1:37">
      <c r="A215" s="5">
        <v>1976</v>
      </c>
      <c r="B215" s="5">
        <v>331.19925000000001</v>
      </c>
      <c r="C215">
        <v>1975.625</v>
      </c>
      <c r="D215">
        <v>329.95</v>
      </c>
      <c r="E215" s="1">
        <f t="shared" si="18"/>
        <v>1959</v>
      </c>
      <c r="F215">
        <v>2454</v>
      </c>
      <c r="G215" s="2">
        <f t="shared" ref="G215:K230" si="21">G214*(1-G$5)+G$4*$F214*$L$4/1000</f>
        <v>4.7857089201877931</v>
      </c>
      <c r="H215" s="2">
        <f t="shared" si="21"/>
        <v>6.7619738812500838</v>
      </c>
      <c r="I215" s="2">
        <f t="shared" si="21"/>
        <v>8.122174871249797</v>
      </c>
      <c r="J215" s="2">
        <f t="shared" si="21"/>
        <v>3.0309101845284601</v>
      </c>
      <c r="K215" s="2">
        <f t="shared" si="21"/>
        <v>0.26192238865193074</v>
      </c>
      <c r="L215" s="2">
        <f t="shared" si="20"/>
        <v>297.96269024586809</v>
      </c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</row>
    <row r="216" spans="1:37">
      <c r="A216" s="5">
        <v>1977</v>
      </c>
      <c r="B216" s="5">
        <v>331.73058329999998</v>
      </c>
      <c r="C216">
        <v>1975.7083</v>
      </c>
      <c r="D216">
        <v>328.5</v>
      </c>
      <c r="E216" s="1">
        <f t="shared" si="18"/>
        <v>1960</v>
      </c>
      <c r="F216">
        <v>2569</v>
      </c>
      <c r="G216" s="2">
        <f t="shared" si="21"/>
        <v>4.9354835680751172</v>
      </c>
      <c r="H216" s="2">
        <f t="shared" si="21"/>
        <v>6.9737940241347243</v>
      </c>
      <c r="I216" s="2">
        <f t="shared" si="21"/>
        <v>8.3818300940252133</v>
      </c>
      <c r="J216" s="2">
        <f t="shared" si="21"/>
        <v>3.1457919834421926</v>
      </c>
      <c r="K216" s="2">
        <f t="shared" si="21"/>
        <v>0.27407522678819812</v>
      </c>
      <c r="L216" s="2">
        <f t="shared" si="20"/>
        <v>298.71097489646547</v>
      </c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</row>
    <row r="217" spans="1:37">
      <c r="A217" s="5">
        <v>1978</v>
      </c>
      <c r="B217" s="5">
        <v>333.49275</v>
      </c>
      <c r="C217">
        <v>1975.7917</v>
      </c>
      <c r="D217">
        <v>328.36</v>
      </c>
      <c r="E217" s="1">
        <f t="shared" si="18"/>
        <v>1961</v>
      </c>
      <c r="F217">
        <v>2580</v>
      </c>
      <c r="G217" s="2">
        <f t="shared" si="21"/>
        <v>5.0922769953051645</v>
      </c>
      <c r="H217" s="2">
        <f t="shared" si="21"/>
        <v>7.1958295655387117</v>
      </c>
      <c r="I217" s="2">
        <f t="shared" si="21"/>
        <v>8.6552770597842681</v>
      </c>
      <c r="J217" s="2">
        <f t="shared" si="21"/>
        <v>3.2676085989378469</v>
      </c>
      <c r="K217" s="2">
        <f t="shared" si="21"/>
        <v>0.28684535675323308</v>
      </c>
      <c r="L217" s="2">
        <f t="shared" si="20"/>
        <v>299.49783757631923</v>
      </c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</row>
    <row r="218" spans="1:37">
      <c r="A218" s="5">
        <v>1979</v>
      </c>
      <c r="B218" s="5">
        <v>335.2824167</v>
      </c>
      <c r="C218">
        <v>1975.875</v>
      </c>
      <c r="D218">
        <v>329.38</v>
      </c>
      <c r="E218" s="1">
        <f t="shared" si="18"/>
        <v>1962</v>
      </c>
      <c r="F218">
        <v>2686</v>
      </c>
      <c r="G218" s="2">
        <f t="shared" si="21"/>
        <v>5.2497417840375586</v>
      </c>
      <c r="H218" s="2">
        <f t="shared" si="21"/>
        <v>7.4182871443793204</v>
      </c>
      <c r="I218" s="2">
        <f t="shared" si="21"/>
        <v>8.926706234112773</v>
      </c>
      <c r="J218" s="2">
        <f t="shared" si="21"/>
        <v>3.3837572939762017</v>
      </c>
      <c r="K218" s="2">
        <f t="shared" si="21"/>
        <v>0.29510726403042442</v>
      </c>
      <c r="L218" s="2">
        <f t="shared" si="20"/>
        <v>300.27359972053625</v>
      </c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</row>
    <row r="219" spans="1:37">
      <c r="A219" s="5">
        <v>1979</v>
      </c>
      <c r="B219" s="5">
        <v>332.04542500000002</v>
      </c>
      <c r="C219">
        <v>1975.9583</v>
      </c>
      <c r="D219">
        <v>330.62</v>
      </c>
      <c r="E219" s="1">
        <f t="shared" si="18"/>
        <v>1963</v>
      </c>
      <c r="F219">
        <v>2833</v>
      </c>
      <c r="G219" s="2">
        <f t="shared" si="21"/>
        <v>5.4136760563380282</v>
      </c>
      <c r="H219" s="2">
        <f t="shared" si="21"/>
        <v>7.6500857874123716</v>
      </c>
      <c r="I219" s="2">
        <f t="shared" si="21"/>
        <v>9.2104170015195468</v>
      </c>
      <c r="J219" s="2">
        <f t="shared" si="21"/>
        <v>3.5057120937756472</v>
      </c>
      <c r="K219" s="2">
        <f t="shared" si="21"/>
        <v>0.30509488992334016</v>
      </c>
      <c r="L219" s="2">
        <f t="shared" si="20"/>
        <v>301.08498582896891</v>
      </c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</row>
    <row r="220" spans="1:37">
      <c r="A220" s="5">
        <v>1979</v>
      </c>
      <c r="B220" s="5">
        <v>335.24097999999998</v>
      </c>
      <c r="C220">
        <v>1976.0417</v>
      </c>
      <c r="D220">
        <v>331.56</v>
      </c>
      <c r="E220" s="1">
        <f t="shared" si="18"/>
        <v>1964</v>
      </c>
      <c r="F220">
        <v>2995</v>
      </c>
      <c r="G220" s="2">
        <f t="shared" si="21"/>
        <v>5.5865821596244132</v>
      </c>
      <c r="H220" s="2">
        <f t="shared" si="21"/>
        <v>7.895049562349195</v>
      </c>
      <c r="I220" s="2">
        <f t="shared" si="21"/>
        <v>9.5124041353112165</v>
      </c>
      <c r="J220" s="2">
        <f t="shared" si="21"/>
        <v>3.6379535203975024</v>
      </c>
      <c r="K220" s="2">
        <f t="shared" si="21"/>
        <v>0.31805409969583753</v>
      </c>
      <c r="L220" s="2">
        <f t="shared" si="20"/>
        <v>301.95004347737819</v>
      </c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</row>
    <row r="221" spans="1:37">
      <c r="A221" s="5">
        <v>1980</v>
      </c>
      <c r="B221" s="5">
        <v>336.58983330000001</v>
      </c>
      <c r="C221">
        <v>1976.125</v>
      </c>
      <c r="D221">
        <v>332.74</v>
      </c>
      <c r="E221" s="1">
        <f t="shared" si="18"/>
        <v>1965</v>
      </c>
      <c r="F221">
        <v>3130</v>
      </c>
      <c r="G221" s="2">
        <f t="shared" si="21"/>
        <v>5.7693755868544603</v>
      </c>
      <c r="H221" s="2">
        <f t="shared" si="21"/>
        <v>8.1545507022225188</v>
      </c>
      <c r="I221" s="2">
        <f t="shared" si="21"/>
        <v>9.8346758399685257</v>
      </c>
      <c r="J221" s="2">
        <f t="shared" si="21"/>
        <v>3.7816544945713471</v>
      </c>
      <c r="K221" s="2">
        <f t="shared" si="21"/>
        <v>0.33351989155132167</v>
      </c>
      <c r="L221" s="2">
        <f t="shared" si="20"/>
        <v>302.87377651516817</v>
      </c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</row>
    <row r="222" spans="1:37">
      <c r="A222" s="5">
        <v>1981</v>
      </c>
      <c r="B222" s="5">
        <v>337.63400000000001</v>
      </c>
      <c r="C222">
        <v>1976.2083</v>
      </c>
      <c r="D222">
        <v>333.36</v>
      </c>
      <c r="E222" s="1">
        <f t="shared" si="18"/>
        <v>1966</v>
      </c>
      <c r="F222">
        <v>3288</v>
      </c>
      <c r="G222" s="2">
        <f t="shared" si="21"/>
        <v>5.9604084507042252</v>
      </c>
      <c r="H222" s="2">
        <f t="shared" si="21"/>
        <v>8.4260140030391373</v>
      </c>
      <c r="I222" s="2">
        <f t="shared" si="21"/>
        <v>10.172903505459898</v>
      </c>
      <c r="J222" s="2">
        <f t="shared" si="21"/>
        <v>3.9329913542881836</v>
      </c>
      <c r="K222" s="2">
        <f t="shared" si="21"/>
        <v>0.34923839665742085</v>
      </c>
      <c r="L222" s="2">
        <f t="shared" si="20"/>
        <v>303.84155571014884</v>
      </c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</row>
    <row r="223" spans="1:37">
      <c r="A223" s="5">
        <v>1982</v>
      </c>
      <c r="B223" s="5">
        <v>338.11783329999997</v>
      </c>
      <c r="C223">
        <v>1976.2917</v>
      </c>
      <c r="D223">
        <v>334.74</v>
      </c>
      <c r="E223" s="1">
        <f t="shared" si="18"/>
        <v>1967</v>
      </c>
      <c r="F223">
        <v>3393</v>
      </c>
      <c r="G223" s="2">
        <f t="shared" si="21"/>
        <v>6.1610845070422533</v>
      </c>
      <c r="H223" s="2">
        <f t="shared" si="21"/>
        <v>8.7115661809497791</v>
      </c>
      <c r="I223" s="2">
        <f t="shared" si="21"/>
        <v>10.530328360112787</v>
      </c>
      <c r="J223" s="2">
        <f t="shared" si="21"/>
        <v>4.0942274159294891</v>
      </c>
      <c r="K223" s="2">
        <f t="shared" si="21"/>
        <v>0.36618999230470639</v>
      </c>
      <c r="L223" s="2">
        <f t="shared" si="20"/>
        <v>304.86339645633899</v>
      </c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</row>
    <row r="224" spans="1:37">
      <c r="A224" s="5">
        <v>1983</v>
      </c>
      <c r="B224" s="5">
        <v>340.06866669999999</v>
      </c>
      <c r="C224">
        <v>1976.375</v>
      </c>
      <c r="D224">
        <v>334.72</v>
      </c>
      <c r="E224" s="1">
        <f t="shared" si="18"/>
        <v>1968</v>
      </c>
      <c r="F224">
        <v>3566</v>
      </c>
      <c r="G224" s="2">
        <f t="shared" si="21"/>
        <v>6.3681690140845069</v>
      </c>
      <c r="H224" s="2">
        <f t="shared" si="21"/>
        <v>9.0061919512107131</v>
      </c>
      <c r="I224" s="2">
        <f t="shared" si="21"/>
        <v>10.89873028611618</v>
      </c>
      <c r="J224" s="2">
        <f t="shared" si="21"/>
        <v>4.2585765119339767</v>
      </c>
      <c r="K224" s="2">
        <f t="shared" si="21"/>
        <v>0.38140123226062506</v>
      </c>
      <c r="L224" s="2">
        <f t="shared" si="20"/>
        <v>305.91306899560601</v>
      </c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</row>
    <row r="225" spans="1:37">
      <c r="A225" s="5">
        <v>1984</v>
      </c>
      <c r="B225" s="5">
        <v>341.84866670000002</v>
      </c>
      <c r="C225">
        <v>1976.4583</v>
      </c>
      <c r="D225">
        <v>333.98</v>
      </c>
      <c r="E225" s="1">
        <f t="shared" si="18"/>
        <v>1969</v>
      </c>
      <c r="F225">
        <v>3780</v>
      </c>
      <c r="G225" s="2">
        <f t="shared" si="21"/>
        <v>6.5858122065727702</v>
      </c>
      <c r="H225" s="2">
        <f t="shared" si="21"/>
        <v>9.3162513286239097</v>
      </c>
      <c r="I225" s="2">
        <f t="shared" si="21"/>
        <v>11.288177904898959</v>
      </c>
      <c r="J225" s="2">
        <f t="shared" si="21"/>
        <v>4.4338420250926829</v>
      </c>
      <c r="K225" s="2">
        <f t="shared" si="21"/>
        <v>0.39874938139383509</v>
      </c>
      <c r="L225" s="2">
        <f t="shared" si="20"/>
        <v>307.02283284658216</v>
      </c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</row>
    <row r="226" spans="1:37">
      <c r="A226" s="5">
        <v>1985</v>
      </c>
      <c r="B226" s="5">
        <v>343.24783330000002</v>
      </c>
      <c r="C226">
        <v>1976.5417</v>
      </c>
      <c r="D226">
        <v>333.08</v>
      </c>
      <c r="E226" s="1">
        <f t="shared" si="18"/>
        <v>1970</v>
      </c>
      <c r="F226">
        <v>4053</v>
      </c>
      <c r="G226" s="2">
        <f t="shared" si="21"/>
        <v>6.8165164319248825</v>
      </c>
      <c r="H226" s="2">
        <f t="shared" si="21"/>
        <v>9.6455516201328528</v>
      </c>
      <c r="I226" s="2">
        <f t="shared" si="21"/>
        <v>11.704548352623755</v>
      </c>
      <c r="J226" s="2">
        <f t="shared" si="21"/>
        <v>4.6242125413859894</v>
      </c>
      <c r="K226" s="2">
        <f t="shared" si="21"/>
        <v>0.41931851408920162</v>
      </c>
      <c r="L226" s="2">
        <f t="shared" si="20"/>
        <v>308.21014746015669</v>
      </c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</row>
    <row r="227" spans="1:37">
      <c r="A227" s="5">
        <v>1986</v>
      </c>
      <c r="B227" s="5">
        <v>344.45466670000002</v>
      </c>
      <c r="C227">
        <v>1976.625</v>
      </c>
      <c r="D227">
        <v>330.68</v>
      </c>
      <c r="E227" s="1">
        <f t="shared" si="18"/>
        <v>1971</v>
      </c>
      <c r="F227">
        <v>4208</v>
      </c>
      <c r="G227" s="2">
        <f t="shared" si="21"/>
        <v>7.0638826291079813</v>
      </c>
      <c r="H227" s="2">
        <f t="shared" si="21"/>
        <v>9.9995797995108582</v>
      </c>
      <c r="I227" s="2">
        <f t="shared" si="21"/>
        <v>12.156344104264022</v>
      </c>
      <c r="J227" s="2">
        <f t="shared" si="21"/>
        <v>4.8357500421018615</v>
      </c>
      <c r="K227" s="2">
        <f t="shared" si="21"/>
        <v>0.44461122512108975</v>
      </c>
      <c r="L227" s="2">
        <f t="shared" si="20"/>
        <v>309.50016780010583</v>
      </c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</row>
    <row r="228" spans="1:37">
      <c r="A228" s="5">
        <v>1987</v>
      </c>
      <c r="B228" s="5">
        <v>346.12925000000001</v>
      </c>
      <c r="C228">
        <v>1976.7083</v>
      </c>
      <c r="D228">
        <v>328.96</v>
      </c>
      <c r="E228" s="1">
        <f t="shared" si="18"/>
        <v>1972</v>
      </c>
      <c r="F228">
        <v>4376</v>
      </c>
      <c r="G228" s="2">
        <f t="shared" si="21"/>
        <v>7.3207089201877933</v>
      </c>
      <c r="H228" s="2">
        <f t="shared" si="21"/>
        <v>10.367188027392475</v>
      </c>
      <c r="I228" s="2">
        <f t="shared" si="21"/>
        <v>12.625361960041674</v>
      </c>
      <c r="J228" s="2">
        <f t="shared" si="21"/>
        <v>5.0533955587079493</v>
      </c>
      <c r="K228" s="2">
        <f t="shared" si="21"/>
        <v>0.46722902513434617</v>
      </c>
      <c r="L228" s="2">
        <f t="shared" si="20"/>
        <v>310.83388349146423</v>
      </c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</row>
    <row r="229" spans="1:37">
      <c r="A229" s="5">
        <v>1988</v>
      </c>
      <c r="B229" s="5">
        <v>348.3018333</v>
      </c>
      <c r="C229">
        <v>1976.7917</v>
      </c>
      <c r="D229">
        <v>328.72</v>
      </c>
      <c r="E229" s="1">
        <f t="shared" si="18"/>
        <v>1973</v>
      </c>
      <c r="F229">
        <v>4615</v>
      </c>
      <c r="G229" s="2">
        <f t="shared" si="21"/>
        <v>7.5877887323943662</v>
      </c>
      <c r="H229" s="2">
        <f t="shared" si="21"/>
        <v>10.749559601935228</v>
      </c>
      <c r="I229" s="2">
        <f t="shared" si="21"/>
        <v>13.113323805911094</v>
      </c>
      <c r="J229" s="2">
        <f t="shared" si="21"/>
        <v>5.2783259810554055</v>
      </c>
      <c r="K229" s="2">
        <f t="shared" si="21"/>
        <v>0.48883473824129697</v>
      </c>
      <c r="L229" s="2">
        <f t="shared" si="20"/>
        <v>312.2178328595374</v>
      </c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</row>
    <row r="230" spans="1:37">
      <c r="A230" s="5">
        <v>1989</v>
      </c>
      <c r="B230" s="5">
        <v>349.49725000000001</v>
      </c>
      <c r="C230">
        <v>1976.875</v>
      </c>
      <c r="D230">
        <v>330.16</v>
      </c>
      <c r="E230" s="1">
        <f t="shared" si="18"/>
        <v>1974</v>
      </c>
      <c r="F230">
        <v>4623</v>
      </c>
      <c r="G230" s="2">
        <f t="shared" si="21"/>
        <v>7.8694553990610325</v>
      </c>
      <c r="H230" s="2">
        <f t="shared" si="21"/>
        <v>11.153320575397705</v>
      </c>
      <c r="I230" s="2">
        <f t="shared" si="21"/>
        <v>13.630642030636347</v>
      </c>
      <c r="J230" s="2">
        <f t="shared" si="21"/>
        <v>5.5184584787152442</v>
      </c>
      <c r="K230" s="2">
        <f t="shared" si="21"/>
        <v>0.51315992294261292</v>
      </c>
      <c r="L230" s="2">
        <f t="shared" si="20"/>
        <v>313.68503640675294</v>
      </c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</row>
    <row r="231" spans="1:37">
      <c r="A231" s="5">
        <v>1990</v>
      </c>
      <c r="B231" s="5">
        <v>350.95974999999999</v>
      </c>
      <c r="C231">
        <v>1976.9583</v>
      </c>
      <c r="D231">
        <v>331.62</v>
      </c>
      <c r="E231" s="1">
        <f t="shared" si="18"/>
        <v>1975</v>
      </c>
      <c r="F231">
        <v>4596</v>
      </c>
      <c r="G231" s="2">
        <f t="shared" ref="G231:K246" si="22">G230*(1-G$5)+G$4*$F230*$L$4/1000</f>
        <v>8.1516103286384975</v>
      </c>
      <c r="H231" s="2">
        <f t="shared" si="22"/>
        <v>11.556721964058877</v>
      </c>
      <c r="I231" s="2">
        <f t="shared" si="22"/>
        <v>14.142218369467749</v>
      </c>
      <c r="J231" s="2">
        <f t="shared" si="22"/>
        <v>5.7458119288616505</v>
      </c>
      <c r="K231" s="2">
        <f t="shared" si="22"/>
        <v>0.52828948012159394</v>
      </c>
      <c r="L231" s="2">
        <f t="shared" si="20"/>
        <v>315.12465207114838</v>
      </c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</row>
    <row r="232" spans="1:37">
      <c r="A232" s="5">
        <v>1991</v>
      </c>
      <c r="B232" s="5">
        <v>352.5660833</v>
      </c>
      <c r="C232">
        <v>1977.0417</v>
      </c>
      <c r="D232">
        <v>332.68</v>
      </c>
      <c r="E232" s="1">
        <f t="shared" si="18"/>
        <v>1976</v>
      </c>
      <c r="F232">
        <v>4864</v>
      </c>
      <c r="G232" s="2">
        <f t="shared" si="22"/>
        <v>8.4321173708920192</v>
      </c>
      <c r="H232" s="2">
        <f t="shared" si="22"/>
        <v>11.956478372170753</v>
      </c>
      <c r="I232" s="2">
        <f t="shared" si="22"/>
        <v>14.642871677571748</v>
      </c>
      <c r="J232" s="2">
        <f t="shared" si="22"/>
        <v>5.9570083770829374</v>
      </c>
      <c r="K232" s="2">
        <f t="shared" si="22"/>
        <v>0.53619841478471852</v>
      </c>
      <c r="L232" s="2">
        <f t="shared" si="20"/>
        <v>316.52467421250219</v>
      </c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</row>
    <row r="233" spans="1:37">
      <c r="A233" s="5">
        <v>1992</v>
      </c>
      <c r="B233" s="5">
        <v>354.07</v>
      </c>
      <c r="C233">
        <v>1977.125</v>
      </c>
      <c r="D233">
        <v>333.17</v>
      </c>
      <c r="E233" s="1">
        <f t="shared" si="18"/>
        <v>1977</v>
      </c>
      <c r="F233">
        <v>5026</v>
      </c>
      <c r="G233" s="2">
        <f t="shared" si="22"/>
        <v>8.7289812206572783</v>
      </c>
      <c r="H233" s="2">
        <f t="shared" si="22"/>
        <v>12.380299357700245</v>
      </c>
      <c r="I233" s="2">
        <f t="shared" si="22"/>
        <v>15.177067819420543</v>
      </c>
      <c r="J233" s="2">
        <f t="shared" si="22"/>
        <v>6.1875952352493577</v>
      </c>
      <c r="K233" s="2">
        <f t="shared" si="22"/>
        <v>0.55357758576798066</v>
      </c>
      <c r="L233" s="2">
        <f t="shared" si="20"/>
        <v>318.02752121879541</v>
      </c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</row>
    <row r="234" spans="1:37">
      <c r="A234" s="5">
        <v>1993</v>
      </c>
      <c r="B234" s="5">
        <v>354.87</v>
      </c>
      <c r="C234">
        <v>1977.2083</v>
      </c>
      <c r="D234">
        <v>334.96</v>
      </c>
      <c r="E234" s="1">
        <f t="shared" si="18"/>
        <v>1978</v>
      </c>
      <c r="F234">
        <v>5087</v>
      </c>
      <c r="G234" s="2">
        <f t="shared" si="22"/>
        <v>9.0357323943661978</v>
      </c>
      <c r="H234" s="2">
        <f t="shared" si="22"/>
        <v>12.818165666632165</v>
      </c>
      <c r="I234" s="2">
        <f t="shared" si="22"/>
        <v>15.728431679811502</v>
      </c>
      <c r="J234" s="2">
        <f t="shared" si="22"/>
        <v>6.4240234756473917</v>
      </c>
      <c r="K234" s="2">
        <f t="shared" si="22"/>
        <v>0.57172421961253428</v>
      </c>
      <c r="L234" s="2">
        <f t="shared" si="20"/>
        <v>319.5780774360698</v>
      </c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</row>
    <row r="235" spans="1:37">
      <c r="A235" s="5">
        <v>1994</v>
      </c>
      <c r="B235" s="5">
        <v>356.32</v>
      </c>
      <c r="C235">
        <v>1977.2917</v>
      </c>
      <c r="D235">
        <v>336.14</v>
      </c>
      <c r="E235" s="1">
        <f t="shared" si="18"/>
        <v>1979</v>
      </c>
      <c r="F235">
        <v>5369</v>
      </c>
      <c r="G235" s="2">
        <f t="shared" si="22"/>
        <v>9.3462065727699546</v>
      </c>
      <c r="H235" s="2">
        <f t="shared" si="22"/>
        <v>13.260555091786765</v>
      </c>
      <c r="I235" s="2">
        <f t="shared" si="22"/>
        <v>16.28155911413258</v>
      </c>
      <c r="J235" s="2">
        <f t="shared" si="22"/>
        <v>6.6541049383807076</v>
      </c>
      <c r="K235" s="2">
        <f t="shared" si="22"/>
        <v>0.58559455917509318</v>
      </c>
      <c r="L235" s="2">
        <f t="shared" si="20"/>
        <v>321.12802027624508</v>
      </c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</row>
    <row r="236" spans="1:37">
      <c r="A236" s="5">
        <v>1995</v>
      </c>
      <c r="B236" s="5">
        <v>358.31</v>
      </c>
      <c r="C236">
        <v>1977.375</v>
      </c>
      <c r="D236">
        <v>336.93</v>
      </c>
      <c r="E236" s="1">
        <f t="shared" si="18"/>
        <v>1980</v>
      </c>
      <c r="F236">
        <v>5316</v>
      </c>
      <c r="G236" s="2">
        <f t="shared" si="22"/>
        <v>9.6738920187793447</v>
      </c>
      <c r="H236" s="2">
        <f t="shared" si="22"/>
        <v>13.728206363645002</v>
      </c>
      <c r="I236" s="2">
        <f t="shared" si="22"/>
        <v>16.869628328542579</v>
      </c>
      <c r="J236" s="2">
        <f t="shared" si="22"/>
        <v>6.9041411620400934</v>
      </c>
      <c r="K236" s="2">
        <f t="shared" si="22"/>
        <v>0.6072467820001286</v>
      </c>
      <c r="L236" s="2">
        <f t="shared" si="20"/>
        <v>322.78311465500713</v>
      </c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</row>
    <row r="237" spans="1:37">
      <c r="A237" s="5">
        <v>1996</v>
      </c>
      <c r="B237" s="5">
        <v>359.8</v>
      </c>
      <c r="C237">
        <v>1977.4583</v>
      </c>
      <c r="D237">
        <v>336.17</v>
      </c>
      <c r="E237" s="1">
        <f t="shared" si="18"/>
        <v>1981</v>
      </c>
      <c r="F237">
        <v>5152</v>
      </c>
      <c r="G237" s="2">
        <f t="shared" si="22"/>
        <v>9.9983427230046971</v>
      </c>
      <c r="H237" s="2">
        <f t="shared" si="22"/>
        <v>14.189594587050243</v>
      </c>
      <c r="I237" s="2">
        <f t="shared" si="22"/>
        <v>17.441841674450874</v>
      </c>
      <c r="J237" s="2">
        <f t="shared" si="22"/>
        <v>7.1336729450424237</v>
      </c>
      <c r="K237" s="2">
        <f t="shared" si="22"/>
        <v>0.61789125608364415</v>
      </c>
      <c r="L237" s="2">
        <f t="shared" si="20"/>
        <v>324.38134318563186</v>
      </c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</row>
    <row r="238" spans="1:37">
      <c r="A238" s="5">
        <v>1997</v>
      </c>
      <c r="B238" s="5">
        <v>361.13</v>
      </c>
      <c r="C238">
        <v>1977.5417</v>
      </c>
      <c r="D238">
        <v>334.89</v>
      </c>
      <c r="E238" s="1">
        <f t="shared" si="18"/>
        <v>1982</v>
      </c>
      <c r="F238">
        <v>5113</v>
      </c>
      <c r="G238" s="2">
        <f t="shared" si="22"/>
        <v>10.312784037558687</v>
      </c>
      <c r="H238" s="2">
        <f t="shared" si="22"/>
        <v>14.634314456624777</v>
      </c>
      <c r="I238" s="2">
        <f t="shared" si="22"/>
        <v>17.981735922752087</v>
      </c>
      <c r="J238" s="2">
        <f t="shared" si="22"/>
        <v>7.3308434726053662</v>
      </c>
      <c r="K238" s="2">
        <f t="shared" si="22"/>
        <v>0.61664792545538094</v>
      </c>
      <c r="L238" s="2">
        <f t="shared" si="20"/>
        <v>325.87632581499628</v>
      </c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</row>
    <row r="239" spans="1:37">
      <c r="A239" s="5">
        <v>1998</v>
      </c>
      <c r="B239" s="5">
        <v>363.6</v>
      </c>
      <c r="C239">
        <v>1977.625</v>
      </c>
      <c r="D239">
        <v>332.56</v>
      </c>
      <c r="E239" s="1">
        <f t="shared" si="18"/>
        <v>1983</v>
      </c>
      <c r="F239">
        <v>5095</v>
      </c>
      <c r="G239" s="2">
        <f t="shared" si="22"/>
        <v>10.624845070422538</v>
      </c>
      <c r="H239" s="2">
        <f t="shared" si="22"/>
        <v>15.074148916710246</v>
      </c>
      <c r="I239" s="2">
        <f t="shared" si="22"/>
        <v>18.50852422300261</v>
      </c>
      <c r="J239" s="2">
        <f t="shared" si="22"/>
        <v>7.5121728030154289</v>
      </c>
      <c r="K239" s="2">
        <f t="shared" si="22"/>
        <v>0.61406282139368651</v>
      </c>
      <c r="L239" s="2">
        <f t="shared" si="20"/>
        <v>327.3337538345445</v>
      </c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</row>
    <row r="240" spans="1:37">
      <c r="A240" s="5">
        <v>1999</v>
      </c>
      <c r="B240" s="5">
        <v>365.54</v>
      </c>
      <c r="C240">
        <v>1977.7083</v>
      </c>
      <c r="D240">
        <v>331.29</v>
      </c>
      <c r="E240" s="1">
        <f t="shared" si="18"/>
        <v>1984</v>
      </c>
      <c r="F240">
        <v>5283</v>
      </c>
      <c r="G240" s="2">
        <f t="shared" si="22"/>
        <v>10.935807511737092</v>
      </c>
      <c r="H240" s="2">
        <f t="shared" si="22"/>
        <v>15.511083238200142</v>
      </c>
      <c r="I240" s="2">
        <f t="shared" si="22"/>
        <v>19.025537420886582</v>
      </c>
      <c r="J240" s="2">
        <f t="shared" si="22"/>
        <v>7.6810306827959272</v>
      </c>
      <c r="K240" s="2">
        <f t="shared" si="22"/>
        <v>0.61164980609918596</v>
      </c>
      <c r="L240" s="2">
        <f t="shared" si="20"/>
        <v>328.76510865971892</v>
      </c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</row>
    <row r="241" spans="1:37">
      <c r="A241" s="5">
        <v>2000</v>
      </c>
      <c r="B241" s="5">
        <v>366.82</v>
      </c>
      <c r="C241">
        <v>1977.7917</v>
      </c>
      <c r="D241">
        <v>331.28</v>
      </c>
      <c r="E241" s="1">
        <f t="shared" si="18"/>
        <v>1985</v>
      </c>
      <c r="F241">
        <v>5441</v>
      </c>
      <c r="G241" s="2">
        <f t="shared" si="22"/>
        <v>11.258244131455402</v>
      </c>
      <c r="H241" s="2">
        <f t="shared" si="22"/>
        <v>15.964468122467146</v>
      </c>
      <c r="I241" s="2">
        <f t="shared" si="22"/>
        <v>19.563855080655962</v>
      </c>
      <c r="J241" s="2">
        <f t="shared" si="22"/>
        <v>7.8623079704687644</v>
      </c>
      <c r="K241" s="2">
        <f t="shared" si="22"/>
        <v>0.61901252942052809</v>
      </c>
      <c r="L241" s="2">
        <f t="shared" si="20"/>
        <v>330.26788783446779</v>
      </c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</row>
    <row r="242" spans="1:37">
      <c r="A242" s="5">
        <v>2001</v>
      </c>
      <c r="B242" s="5">
        <v>368.33</v>
      </c>
      <c r="C242">
        <v>1977.875</v>
      </c>
      <c r="D242">
        <v>332.46</v>
      </c>
      <c r="E242" s="1">
        <f t="shared" si="18"/>
        <v>1986</v>
      </c>
      <c r="F242">
        <v>5609</v>
      </c>
      <c r="G242" s="2">
        <f t="shared" si="22"/>
        <v>11.590323943661975</v>
      </c>
      <c r="H242" s="2">
        <f t="shared" si="22"/>
        <v>16.431441412112747</v>
      </c>
      <c r="I242" s="2">
        <f t="shared" si="22"/>
        <v>20.118684198448399</v>
      </c>
      <c r="J242" s="2">
        <f t="shared" si="22"/>
        <v>8.0517740575453036</v>
      </c>
      <c r="K242" s="2">
        <f t="shared" si="22"/>
        <v>0.6308960872294902</v>
      </c>
      <c r="L242" s="2">
        <f t="shared" si="20"/>
        <v>331.82311969899791</v>
      </c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</row>
    <row r="243" spans="1:37">
      <c r="A243" s="5">
        <v>2002</v>
      </c>
      <c r="B243" s="5">
        <v>370.5</v>
      </c>
      <c r="C243">
        <v>1977.9583</v>
      </c>
      <c r="D243">
        <v>333.6</v>
      </c>
      <c r="E243" s="1">
        <f t="shared" si="18"/>
        <v>1987</v>
      </c>
      <c r="F243">
        <v>5755</v>
      </c>
      <c r="G243" s="2">
        <f t="shared" si="22"/>
        <v>11.932657276995307</v>
      </c>
      <c r="H243" s="2">
        <f t="shared" si="22"/>
        <v>16.912904692163611</v>
      </c>
      <c r="I243" s="2">
        <f t="shared" si="22"/>
        <v>20.691305494722755</v>
      </c>
      <c r="J243" s="2">
        <f t="shared" si="22"/>
        <v>8.2501348525801976</v>
      </c>
      <c r="K243" s="2">
        <f t="shared" si="22"/>
        <v>0.64599115333075519</v>
      </c>
      <c r="L243" s="2">
        <f t="shared" si="20"/>
        <v>333.43299346979262</v>
      </c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</row>
    <row r="244" spans="1:37">
      <c r="A244" s="5">
        <v>2003</v>
      </c>
      <c r="B244" s="5">
        <v>372.78</v>
      </c>
      <c r="C244">
        <v>1978.0417</v>
      </c>
      <c r="D244">
        <v>334.94</v>
      </c>
      <c r="E244" s="1">
        <f t="shared" si="18"/>
        <v>1988</v>
      </c>
      <c r="F244">
        <v>5968</v>
      </c>
      <c r="G244" s="2">
        <f t="shared" si="22"/>
        <v>12.283901408450706</v>
      </c>
      <c r="H244" s="2">
        <f t="shared" si="22"/>
        <v>17.406752372523361</v>
      </c>
      <c r="I244" s="2">
        <f t="shared" si="22"/>
        <v>21.278174987582009</v>
      </c>
      <c r="J244" s="2">
        <f t="shared" si="22"/>
        <v>8.4543000692470418</v>
      </c>
      <c r="K244" s="2">
        <f t="shared" si="22"/>
        <v>0.66200123382545795</v>
      </c>
      <c r="L244" s="2">
        <f t="shared" si="20"/>
        <v>335.08513007162856</v>
      </c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</row>
    <row r="245" spans="1:37">
      <c r="A245" s="5">
        <v>2004</v>
      </c>
      <c r="B245" s="5">
        <v>374.7</v>
      </c>
      <c r="C245">
        <v>1978.125</v>
      </c>
      <c r="D245">
        <v>335.26</v>
      </c>
      <c r="E245" s="1">
        <f t="shared" si="18"/>
        <v>1989</v>
      </c>
      <c r="F245">
        <v>6088</v>
      </c>
      <c r="G245" s="2">
        <f t="shared" si="22"/>
        <v>12.648145539906105</v>
      </c>
      <c r="H245" s="2">
        <f t="shared" si="22"/>
        <v>17.919241463148666</v>
      </c>
      <c r="I245" s="2">
        <f t="shared" si="22"/>
        <v>21.889167156655677</v>
      </c>
      <c r="J245" s="2">
        <f t="shared" si="22"/>
        <v>8.6718019689515202</v>
      </c>
      <c r="K245" s="2">
        <f t="shared" si="22"/>
        <v>0.68171183850996242</v>
      </c>
      <c r="L245" s="2">
        <f t="shared" si="20"/>
        <v>336.8100679671719</v>
      </c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</row>
    <row r="246" spans="1:37">
      <c r="A246" s="5">
        <v>2005</v>
      </c>
      <c r="B246" s="5">
        <v>376.7</v>
      </c>
      <c r="C246">
        <v>1978.2083</v>
      </c>
      <c r="D246">
        <v>336.66</v>
      </c>
      <c r="E246" s="1">
        <f t="shared" si="18"/>
        <v>1990</v>
      </c>
      <c r="F246">
        <v>6151</v>
      </c>
      <c r="G246" s="2">
        <f t="shared" si="22"/>
        <v>13.019713615023477</v>
      </c>
      <c r="H246" s="2">
        <f t="shared" si="22"/>
        <v>18.441588286596321</v>
      </c>
      <c r="I246" s="2">
        <f t="shared" si="22"/>
        <v>22.509986381540557</v>
      </c>
      <c r="J246" s="2">
        <f t="shared" si="22"/>
        <v>8.8909631759625434</v>
      </c>
      <c r="K246" s="2">
        <f t="shared" si="22"/>
        <v>0.69930072738949123</v>
      </c>
      <c r="L246" s="2">
        <f t="shared" si="20"/>
        <v>338.56155218651242</v>
      </c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</row>
    <row r="247" spans="1:37">
      <c r="A247" s="5">
        <v>2006</v>
      </c>
      <c r="B247" s="5">
        <v>378.7</v>
      </c>
      <c r="C247">
        <v>1978.2917</v>
      </c>
      <c r="D247">
        <v>337.69</v>
      </c>
      <c r="E247" s="1">
        <f t="shared" si="18"/>
        <v>1991</v>
      </c>
      <c r="F247">
        <v>6239</v>
      </c>
      <c r="G247" s="2">
        <f t="shared" ref="G247:K262" si="23">G246*(1-G$5)+G$4*$F246*$L$4/1000</f>
        <v>13.395126760563382</v>
      </c>
      <c r="H247" s="2">
        <f t="shared" si="23"/>
        <v>18.968413611272538</v>
      </c>
      <c r="I247" s="2">
        <f t="shared" si="23"/>
        <v>23.131937377159385</v>
      </c>
      <c r="J247" s="2">
        <f t="shared" si="23"/>
        <v>9.1049987584252374</v>
      </c>
      <c r="K247" s="2">
        <f t="shared" si="23"/>
        <v>0.71292667424407719</v>
      </c>
      <c r="L247" s="2">
        <f t="shared" si="20"/>
        <v>340.31340318166463</v>
      </c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</row>
    <row r="248" spans="1:37">
      <c r="A248" s="5"/>
      <c r="B248" s="5"/>
      <c r="C248">
        <v>1978.375</v>
      </c>
      <c r="D248">
        <v>338.02</v>
      </c>
      <c r="E248" s="1">
        <f t="shared" si="18"/>
        <v>1992</v>
      </c>
      <c r="F248">
        <v>6178</v>
      </c>
      <c r="G248" s="2">
        <f t="shared" si="23"/>
        <v>13.775910798122068</v>
      </c>
      <c r="H248" s="2">
        <f t="shared" si="23"/>
        <v>19.5020525345269</v>
      </c>
      <c r="I248" s="2">
        <f t="shared" si="23"/>
        <v>23.758760820732917</v>
      </c>
      <c r="J248" s="2">
        <f t="shared" si="23"/>
        <v>9.3171357994563024</v>
      </c>
      <c r="K248" s="2">
        <f t="shared" si="23"/>
        <v>0.72532268417805956</v>
      </c>
      <c r="L248" s="2">
        <f t="shared" si="20"/>
        <v>342.07918263701623</v>
      </c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</row>
    <row r="249" spans="1:37">
      <c r="A249" s="5"/>
      <c r="B249" s="5"/>
      <c r="C249">
        <v>1978.4583</v>
      </c>
      <c r="D249">
        <v>338.01</v>
      </c>
      <c r="E249" s="1">
        <f t="shared" si="18"/>
        <v>1993</v>
      </c>
      <c r="F249">
        <v>6172</v>
      </c>
      <c r="G249" s="2">
        <f t="shared" si="23"/>
        <v>14.152971830985917</v>
      </c>
      <c r="H249" s="2">
        <f t="shared" si="23"/>
        <v>20.028495701617366</v>
      </c>
      <c r="I249" s="2">
        <f t="shared" si="23"/>
        <v>24.368006334737949</v>
      </c>
      <c r="J249" s="2">
        <f t="shared" si="23"/>
        <v>9.5099944938481862</v>
      </c>
      <c r="K249" s="2">
        <f t="shared" si="23"/>
        <v>0.72997739449586407</v>
      </c>
      <c r="L249" s="2">
        <f t="shared" si="20"/>
        <v>343.78944575568528</v>
      </c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</row>
    <row r="250" spans="1:37">
      <c r="A250" s="5"/>
      <c r="B250" s="5"/>
      <c r="C250">
        <v>1978.5417</v>
      </c>
      <c r="D250">
        <v>336.5</v>
      </c>
      <c r="E250" s="1">
        <f t="shared" si="18"/>
        <v>1994</v>
      </c>
      <c r="F250">
        <v>6284</v>
      </c>
      <c r="G250" s="2">
        <f t="shared" si="23"/>
        <v>14.529666666666669</v>
      </c>
      <c r="H250" s="2">
        <f t="shared" si="23"/>
        <v>20.552927227533115</v>
      </c>
      <c r="I250" s="2">
        <f t="shared" si="23"/>
        <v>24.968172771769495</v>
      </c>
      <c r="J250" s="2">
        <f t="shared" si="23"/>
        <v>9.6911315519970955</v>
      </c>
      <c r="K250" s="2">
        <f t="shared" si="23"/>
        <v>0.73251892887484815</v>
      </c>
      <c r="L250" s="2">
        <f t="shared" si="20"/>
        <v>345.47441714684123</v>
      </c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</row>
    <row r="251" spans="1:37">
      <c r="A251" s="5"/>
      <c r="B251" s="5"/>
      <c r="C251">
        <v>1978.625</v>
      </c>
      <c r="D251">
        <v>334.42</v>
      </c>
      <c r="E251" s="1">
        <f t="shared" si="18"/>
        <v>1995</v>
      </c>
      <c r="F251">
        <v>6422</v>
      </c>
      <c r="G251" s="2">
        <f t="shared" si="23"/>
        <v>14.913197183098594</v>
      </c>
      <c r="H251" s="2">
        <f t="shared" si="23"/>
        <v>21.086432458565735</v>
      </c>
      <c r="I251" s="2">
        <f t="shared" si="23"/>
        <v>25.577109696321013</v>
      </c>
      <c r="J251" s="2">
        <f t="shared" si="23"/>
        <v>9.8750663593886845</v>
      </c>
      <c r="K251" s="2">
        <f t="shared" si="23"/>
        <v>0.73931866336085705</v>
      </c>
      <c r="L251" s="2">
        <f t="shared" si="20"/>
        <v>347.19112436073488</v>
      </c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</row>
    <row r="252" spans="1:37">
      <c r="A252" s="5"/>
      <c r="B252" s="5"/>
      <c r="C252">
        <v>1978.7083</v>
      </c>
      <c r="D252">
        <v>332.36</v>
      </c>
      <c r="E252" s="1">
        <f t="shared" si="18"/>
        <v>1996</v>
      </c>
      <c r="F252">
        <v>6550</v>
      </c>
      <c r="G252" s="2">
        <f t="shared" si="23"/>
        <v>15.305150234741786</v>
      </c>
      <c r="H252" s="2">
        <f t="shared" si="23"/>
        <v>21.63142774723514</v>
      </c>
      <c r="I252" s="2">
        <f t="shared" si="23"/>
        <v>26.198605488793653</v>
      </c>
      <c r="J252" s="2">
        <f t="shared" si="23"/>
        <v>10.064690732596926</v>
      </c>
      <c r="K252" s="2">
        <f t="shared" si="23"/>
        <v>0.74992178404396337</v>
      </c>
      <c r="L252" s="2">
        <f t="shared" si="20"/>
        <v>348.94979598741145</v>
      </c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</row>
    <row r="253" spans="1:37">
      <c r="A253" s="5"/>
      <c r="B253" s="5"/>
      <c r="C253">
        <v>1978.7917</v>
      </c>
      <c r="D253">
        <v>332.45</v>
      </c>
      <c r="E253" s="1">
        <f t="shared" si="18"/>
        <v>1997</v>
      </c>
      <c r="F253">
        <v>6663</v>
      </c>
      <c r="G253" s="2">
        <f t="shared" si="23"/>
        <v>15.704915492957749</v>
      </c>
      <c r="H253" s="2">
        <f t="shared" si="23"/>
        <v>22.186942516913081</v>
      </c>
      <c r="I253" s="2">
        <f t="shared" si="23"/>
        <v>26.830989228909349</v>
      </c>
      <c r="J253" s="2">
        <f t="shared" si="23"/>
        <v>10.258505935693693</v>
      </c>
      <c r="K253" s="2">
        <f t="shared" si="23"/>
        <v>0.76236229149826196</v>
      </c>
      <c r="L253" s="2">
        <f t="shared" si="20"/>
        <v>350.74371546597212</v>
      </c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</row>
    <row r="254" spans="1:37">
      <c r="A254" s="5"/>
      <c r="B254" s="5"/>
      <c r="C254">
        <v>1978.875</v>
      </c>
      <c r="D254">
        <v>333.76</v>
      </c>
      <c r="E254" s="1">
        <f t="shared" si="18"/>
        <v>1998</v>
      </c>
      <c r="F254">
        <v>6638</v>
      </c>
      <c r="G254" s="2">
        <f t="shared" si="23"/>
        <v>16.111577464788734</v>
      </c>
      <c r="H254" s="2">
        <f t="shared" si="23"/>
        <v>22.751539377488548</v>
      </c>
      <c r="I254" s="2">
        <f t="shared" si="23"/>
        <v>27.471861250802188</v>
      </c>
      <c r="J254" s="2">
        <f t="shared" si="23"/>
        <v>10.454511996362534</v>
      </c>
      <c r="K254" s="2">
        <f t="shared" si="23"/>
        <v>0.77521300501092649</v>
      </c>
      <c r="L254" s="2">
        <f t="shared" si="20"/>
        <v>352.56470309445297</v>
      </c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</row>
    <row r="255" spans="1:37">
      <c r="A255" s="5"/>
      <c r="B255" s="5"/>
      <c r="C255">
        <v>1978.9583</v>
      </c>
      <c r="D255">
        <v>334.91</v>
      </c>
      <c r="E255" s="1">
        <f t="shared" si="18"/>
        <v>1999</v>
      </c>
      <c r="F255">
        <v>6584</v>
      </c>
      <c r="G255" s="2">
        <f t="shared" si="23"/>
        <v>16.516713615023477</v>
      </c>
      <c r="H255" s="2">
        <f t="shared" si="23"/>
        <v>23.312235597379065</v>
      </c>
      <c r="I255" s="2">
        <f t="shared" si="23"/>
        <v>28.100375225160043</v>
      </c>
      <c r="J255" s="2">
        <f t="shared" si="23"/>
        <v>10.636386574699504</v>
      </c>
      <c r="K255" s="2">
        <f t="shared" si="23"/>
        <v>0.78183364783535314</v>
      </c>
      <c r="L255" s="2">
        <f t="shared" si="20"/>
        <v>354.34754466009747</v>
      </c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</row>
    <row r="256" spans="1:37">
      <c r="A256" s="5"/>
      <c r="B256" s="2"/>
      <c r="C256">
        <v>1979.0417</v>
      </c>
      <c r="D256">
        <v>336.14</v>
      </c>
      <c r="E256" s="1">
        <f t="shared" si="18"/>
        <v>2000</v>
      </c>
      <c r="F256">
        <v>6750</v>
      </c>
      <c r="G256" s="2">
        <f t="shared" si="23"/>
        <v>16.918553990610331</v>
      </c>
      <c r="H256" s="2">
        <f t="shared" si="23"/>
        <v>23.86631890266894</v>
      </c>
      <c r="I256" s="2">
        <f t="shared" si="23"/>
        <v>28.712340221796499</v>
      </c>
      <c r="J256" s="2">
        <f t="shared" si="23"/>
        <v>10.801533201994349</v>
      </c>
      <c r="K256" s="2">
        <f t="shared" si="23"/>
        <v>0.78331405942776877</v>
      </c>
      <c r="L256" s="2">
        <f t="shared" si="20"/>
        <v>356.08206037649791</v>
      </c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</row>
    <row r="257" spans="1:37">
      <c r="A257" s="5"/>
      <c r="B257" s="2"/>
      <c r="C257">
        <v>1979.125</v>
      </c>
      <c r="D257">
        <v>336.69</v>
      </c>
      <c r="E257" s="1">
        <f t="shared" si="18"/>
        <v>2001</v>
      </c>
      <c r="F257">
        <v>6916</v>
      </c>
      <c r="G257" s="2">
        <f t="shared" si="23"/>
        <v>17.330525821596247</v>
      </c>
      <c r="H257" s="2">
        <f t="shared" si="23"/>
        <v>24.434464762679269</v>
      </c>
      <c r="I257" s="2">
        <f t="shared" si="23"/>
        <v>29.341030014475518</v>
      </c>
      <c r="J257" s="2">
        <f t="shared" si="23"/>
        <v>10.976729089743987</v>
      </c>
      <c r="K257" s="2">
        <f t="shared" si="23"/>
        <v>0.7920054016776098</v>
      </c>
      <c r="L257" s="2">
        <f t="shared" si="20"/>
        <v>357.87475509017264</v>
      </c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</row>
    <row r="258" spans="1:37">
      <c r="A258" s="5"/>
      <c r="B258" s="2"/>
      <c r="C258">
        <v>1979.2083</v>
      </c>
      <c r="D258">
        <v>338.27</v>
      </c>
      <c r="E258" s="1">
        <f t="shared" si="18"/>
        <v>2002</v>
      </c>
      <c r="F258">
        <v>6981</v>
      </c>
      <c r="G258" s="2">
        <f t="shared" si="23"/>
        <v>17.752629107981225</v>
      </c>
      <c r="H258" s="2">
        <f t="shared" si="23"/>
        <v>25.016634490901552</v>
      </c>
      <c r="I258" s="2">
        <f t="shared" si="23"/>
        <v>29.986220112683835</v>
      </c>
      <c r="J258" s="2">
        <f t="shared" si="23"/>
        <v>11.161400155292052</v>
      </c>
      <c r="K258" s="2">
        <f t="shared" si="23"/>
        <v>0.80507039445624107</v>
      </c>
      <c r="L258" s="2">
        <f t="shared" si="20"/>
        <v>359.72195426131492</v>
      </c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</row>
    <row r="259" spans="1:37">
      <c r="A259" s="5"/>
      <c r="B259" s="2"/>
      <c r="C259">
        <v>1979.2917</v>
      </c>
      <c r="D259">
        <v>338.82</v>
      </c>
      <c r="E259" s="1">
        <f t="shared" si="18"/>
        <v>2003</v>
      </c>
      <c r="F259">
        <v>7397</v>
      </c>
      <c r="G259" s="2">
        <f t="shared" si="23"/>
        <v>18.178699530516436</v>
      </c>
      <c r="H259" s="2">
        <f t="shared" si="23"/>
        <v>25.603305939179918</v>
      </c>
      <c r="I259" s="2">
        <f t="shared" si="23"/>
        <v>30.632515330237922</v>
      </c>
      <c r="J259" s="2">
        <f t="shared" si="23"/>
        <v>11.343150651425605</v>
      </c>
      <c r="K259" s="2">
        <f t="shared" si="23"/>
        <v>0.81604635633789335</v>
      </c>
      <c r="L259" s="2">
        <f t="shared" si="20"/>
        <v>361.57371780769779</v>
      </c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</row>
    <row r="260" spans="1:37">
      <c r="A260" s="5"/>
      <c r="B260" s="2"/>
      <c r="C260">
        <v>1979.375</v>
      </c>
      <c r="D260">
        <v>339.24</v>
      </c>
      <c r="E260" s="1">
        <f t="shared" si="18"/>
        <v>2004</v>
      </c>
      <c r="F260">
        <v>7782</v>
      </c>
      <c r="G260" s="2">
        <f t="shared" si="23"/>
        <v>18.63015962441315</v>
      </c>
      <c r="H260" s="2">
        <f t="shared" si="23"/>
        <v>26.227424469626765</v>
      </c>
      <c r="I260" s="2">
        <f t="shared" si="23"/>
        <v>31.332633227911476</v>
      </c>
      <c r="J260" s="2">
        <f t="shared" si="23"/>
        <v>11.563344604192045</v>
      </c>
      <c r="K260" s="2">
        <f t="shared" si="23"/>
        <v>0.84223413017087756</v>
      </c>
      <c r="L260" s="2">
        <f t="shared" si="20"/>
        <v>363.59579605631433</v>
      </c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</row>
    <row r="261" spans="1:37">
      <c r="A261" s="5"/>
      <c r="B261" s="2"/>
      <c r="C261">
        <v>1979.4583</v>
      </c>
      <c r="D261">
        <v>339.26</v>
      </c>
      <c r="E261" s="1">
        <f t="shared" si="18"/>
        <v>2005</v>
      </c>
      <c r="F261">
        <v>8086</v>
      </c>
      <c r="G261" s="2">
        <f t="shared" si="23"/>
        <v>19.105117370892025</v>
      </c>
      <c r="H261" s="2">
        <f t="shared" si="23"/>
        <v>26.885976266077336</v>
      </c>
      <c r="I261" s="2">
        <f t="shared" si="23"/>
        <v>32.081194087547281</v>
      </c>
      <c r="J261" s="2">
        <f t="shared" si="23"/>
        <v>11.816147362121999</v>
      </c>
      <c r="K261" s="2">
        <f t="shared" si="23"/>
        <v>0.87619293528109476</v>
      </c>
      <c r="L261" s="2">
        <f t="shared" si="20"/>
        <v>365.76462802191975</v>
      </c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</row>
    <row r="262" spans="1:37">
      <c r="A262" s="5"/>
      <c r="B262" s="2"/>
      <c r="C262">
        <v>1979.5417</v>
      </c>
      <c r="D262">
        <v>337.54</v>
      </c>
      <c r="E262" s="1">
        <f t="shared" si="18"/>
        <v>2006</v>
      </c>
      <c r="F262">
        <v>8350</v>
      </c>
      <c r="G262" s="2">
        <f t="shared" si="23"/>
        <v>19.598629107981225</v>
      </c>
      <c r="H262" s="2">
        <f t="shared" si="23"/>
        <v>27.571260967784504</v>
      </c>
      <c r="I262" s="2">
        <f t="shared" si="23"/>
        <v>32.8653786637894</v>
      </c>
      <c r="J262" s="2">
        <f t="shared" si="23"/>
        <v>12.090189044440306</v>
      </c>
      <c r="K262" s="2">
        <f t="shared" si="23"/>
        <v>0.91106229221713098</v>
      </c>
      <c r="L262" s="2">
        <f t="shared" si="20"/>
        <v>368.03652007621258</v>
      </c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</row>
    <row r="263" spans="1:37">
      <c r="A263" s="5"/>
      <c r="B263" s="2"/>
      <c r="C263">
        <v>1979.625</v>
      </c>
      <c r="D263">
        <v>335.72</v>
      </c>
      <c r="E263" s="1">
        <f t="shared" ref="E263:E264" si="24">1+E262</f>
        <v>2007</v>
      </c>
      <c r="F263">
        <v>8543</v>
      </c>
      <c r="G263" s="2">
        <f t="shared" ref="G263:K278" si="25">G262*(1-G$5)+G$4*$F262*$L$4/1000</f>
        <v>20.108253521126766</v>
      </c>
      <c r="H263" s="2">
        <f t="shared" si="25"/>
        <v>28.279449163182001</v>
      </c>
      <c r="I263" s="2">
        <f t="shared" si="25"/>
        <v>33.678699403501554</v>
      </c>
      <c r="J263" s="2">
        <f t="shared" si="25"/>
        <v>12.379561502488006</v>
      </c>
      <c r="K263" s="2">
        <f t="shared" si="25"/>
        <v>0.94460599248048349</v>
      </c>
      <c r="L263" s="2">
        <f>SUM(G263:K263,L$5)</f>
        <v>370.39056958277882</v>
      </c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</row>
    <row r="264" spans="1:37">
      <c r="A264" s="5"/>
      <c r="B264" s="2"/>
      <c r="C264">
        <v>1979.7083</v>
      </c>
      <c r="D264">
        <v>333.97</v>
      </c>
      <c r="E264" s="1">
        <f t="shared" si="24"/>
        <v>2008</v>
      </c>
      <c r="F264">
        <v>8749</v>
      </c>
      <c r="G264" s="2">
        <f t="shared" si="25"/>
        <v>20.62965727699531</v>
      </c>
      <c r="H264" s="2">
        <f t="shared" si="25"/>
        <v>29.003811177407222</v>
      </c>
      <c r="I264" s="2">
        <f t="shared" si="25"/>
        <v>34.510098556486049</v>
      </c>
      <c r="J264" s="2">
        <f t="shared" si="25"/>
        <v>12.675055603912078</v>
      </c>
      <c r="K264" s="2">
        <f t="shared" si="25"/>
        <v>0.9740123079942673</v>
      </c>
      <c r="L264" s="2">
        <f>SUM(G264:K264,L$5)</f>
        <v>372.79263492279495</v>
      </c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</row>
    <row r="265" spans="1:37">
      <c r="A265" s="5"/>
      <c r="B265" s="2"/>
      <c r="C265">
        <v>1979.7917</v>
      </c>
      <c r="D265">
        <v>334.24</v>
      </c>
      <c r="E265" s="1">
        <f>1+E264</f>
        <v>2009</v>
      </c>
      <c r="F265" s="14">
        <v>9155.4950363392491</v>
      </c>
      <c r="G265" s="2">
        <f t="shared" si="25"/>
        <v>21.163633802816907</v>
      </c>
      <c r="H265" s="2">
        <f t="shared" si="25"/>
        <v>29.745523173077977</v>
      </c>
      <c r="I265" s="2">
        <f t="shared" si="25"/>
        <v>35.361286514788659</v>
      </c>
      <c r="J265" s="2">
        <f t="shared" si="25"/>
        <v>12.977847460068233</v>
      </c>
      <c r="K265" s="2">
        <f t="shared" si="25"/>
        <v>1.0015195014449079</v>
      </c>
      <c r="L265" s="2">
        <f t="shared" ref="L265:L328" si="26">SUM(G265:K265,L$5)</f>
        <v>375.2498104521967</v>
      </c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</row>
    <row r="266" spans="1:37">
      <c r="A266" s="5"/>
      <c r="B266" s="2"/>
      <c r="C266">
        <v>1979.875</v>
      </c>
      <c r="D266">
        <v>335.32</v>
      </c>
      <c r="E266" s="1">
        <f t="shared" ref="E266:E329" si="27">1+E265</f>
        <v>2010</v>
      </c>
      <c r="F266" s="14">
        <v>9498.9534144443514</v>
      </c>
      <c r="G266" s="2">
        <f t="shared" si="25"/>
        <v>21.722419884847003</v>
      </c>
      <c r="H266" s="2">
        <f t="shared" si="25"/>
        <v>30.523363244884937</v>
      </c>
      <c r="I266" s="2">
        <f t="shared" si="25"/>
        <v>36.262118980889902</v>
      </c>
      <c r="J266" s="2">
        <f t="shared" si="25"/>
        <v>13.311052454432183</v>
      </c>
      <c r="K266" s="2">
        <f t="shared" si="25"/>
        <v>1.0372877316419054</v>
      </c>
      <c r="L266" s="2">
        <f t="shared" si="26"/>
        <v>377.85624229669594</v>
      </c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</row>
    <row r="267" spans="1:37">
      <c r="A267" s="5"/>
      <c r="B267" s="2"/>
      <c r="C267">
        <v>1979.9583</v>
      </c>
      <c r="D267">
        <v>336.82</v>
      </c>
      <c r="E267" s="1">
        <f t="shared" si="27"/>
        <v>2011</v>
      </c>
      <c r="F267" s="14">
        <v>9812.2726100693326</v>
      </c>
      <c r="G267" s="2">
        <f t="shared" si="25"/>
        <v>22.302168215306047</v>
      </c>
      <c r="H267" s="2">
        <f t="shared" si="25"/>
        <v>31.331313068364981</v>
      </c>
      <c r="I267" s="2">
        <f t="shared" si="25"/>
        <v>37.202459299557354</v>
      </c>
      <c r="J267" s="2">
        <f t="shared" si="25"/>
        <v>13.665534511225784</v>
      </c>
      <c r="K267" s="2">
        <f t="shared" si="25"/>
        <v>1.0751070663838513</v>
      </c>
      <c r="L267" s="2">
        <f t="shared" si="26"/>
        <v>380.57658216083803</v>
      </c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</row>
    <row r="268" spans="1:37">
      <c r="A268" s="5"/>
      <c r="B268" s="2"/>
      <c r="C268">
        <v>1980.0417</v>
      </c>
      <c r="D268">
        <v>337.9</v>
      </c>
      <c r="E268" s="1">
        <f t="shared" si="27"/>
        <v>2012</v>
      </c>
      <c r="F268" s="14">
        <v>10189.375344508617</v>
      </c>
      <c r="G268" s="2">
        <f t="shared" si="25"/>
        <v>22.90103931357319</v>
      </c>
      <c r="H268" s="2">
        <f t="shared" si="25"/>
        <v>32.166459840505063</v>
      </c>
      <c r="I268" s="2">
        <f t="shared" si="25"/>
        <v>38.177249219763546</v>
      </c>
      <c r="J268" s="2">
        <f t="shared" si="25"/>
        <v>14.036540676032022</v>
      </c>
      <c r="K268" s="2">
        <f t="shared" si="25"/>
        <v>1.1127554738256209</v>
      </c>
      <c r="L268" s="2">
        <f t="shared" si="26"/>
        <v>383.39404452369945</v>
      </c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</row>
    <row r="269" spans="1:37">
      <c r="A269" s="5"/>
      <c r="B269" s="2"/>
      <c r="C269">
        <v>1980.125</v>
      </c>
      <c r="D269">
        <v>338.34</v>
      </c>
      <c r="E269" s="1">
        <f t="shared" si="27"/>
        <v>2013</v>
      </c>
      <c r="F269" s="14">
        <v>10274.768020488516</v>
      </c>
      <c r="G269" s="2">
        <f t="shared" si="25"/>
        <v>23.52292607168874</v>
      </c>
      <c r="H269" s="2">
        <f t="shared" si="25"/>
        <v>33.034717806363645</v>
      </c>
      <c r="I269" s="2">
        <f t="shared" si="25"/>
        <v>39.19560884122297</v>
      </c>
      <c r="J269" s="2">
        <f t="shared" si="25"/>
        <v>14.430613309356279</v>
      </c>
      <c r="K269" s="2">
        <f t="shared" si="25"/>
        <v>1.1532947409579513</v>
      </c>
      <c r="L269" s="2">
        <f t="shared" si="26"/>
        <v>386.33716076958956</v>
      </c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</row>
    <row r="270" spans="1:37">
      <c r="A270" s="5"/>
      <c r="B270" s="2"/>
      <c r="C270">
        <v>1980.2083</v>
      </c>
      <c r="D270">
        <v>340.07</v>
      </c>
      <c r="E270" s="1">
        <f t="shared" si="27"/>
        <v>2014</v>
      </c>
      <c r="F270" s="14">
        <v>10158.274238369077</v>
      </c>
      <c r="G270" s="2">
        <f t="shared" si="25"/>
        <v>24.150024589371139</v>
      </c>
      <c r="H270" s="2">
        <f t="shared" si="25"/>
        <v>33.908605260239021</v>
      </c>
      <c r="I270" s="2">
        <f t="shared" si="25"/>
        <v>40.21312835926242</v>
      </c>
      <c r="J270" s="2">
        <f t="shared" si="25"/>
        <v>14.812196426597522</v>
      </c>
      <c r="K270" s="2">
        <f t="shared" si="25"/>
        <v>1.1818920952166427</v>
      </c>
      <c r="L270" s="2">
        <f t="shared" si="26"/>
        <v>389.26584673068675</v>
      </c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</row>
    <row r="271" spans="1:37">
      <c r="A271" s="5"/>
      <c r="B271" s="2"/>
      <c r="C271">
        <v>1980.2917</v>
      </c>
      <c r="D271">
        <v>340.93</v>
      </c>
      <c r="E271" s="1">
        <f t="shared" si="27"/>
        <v>2015</v>
      </c>
      <c r="F271" s="14">
        <v>10774.92826930818</v>
      </c>
      <c r="G271" s="2">
        <f t="shared" si="25"/>
        <v>24.770013157910096</v>
      </c>
      <c r="H271" s="2">
        <f t="shared" si="25"/>
        <v>34.76915024030243</v>
      </c>
      <c r="I271" s="2">
        <f t="shared" si="25"/>
        <v>41.199488690365158</v>
      </c>
      <c r="J271" s="2">
        <f t="shared" si="25"/>
        <v>15.158307920870715</v>
      </c>
      <c r="K271" s="2">
        <f t="shared" si="25"/>
        <v>1.1937680757124027</v>
      </c>
      <c r="L271" s="2">
        <f t="shared" si="26"/>
        <v>392.09072808516078</v>
      </c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</row>
    <row r="272" spans="1:37">
      <c r="A272" s="5"/>
      <c r="B272" s="2"/>
      <c r="C272">
        <v>1980.375</v>
      </c>
      <c r="D272">
        <v>341.45</v>
      </c>
      <c r="E272" s="1">
        <f t="shared" si="27"/>
        <v>2016</v>
      </c>
      <c r="F272" s="14">
        <v>11110.268959968891</v>
      </c>
      <c r="G272" s="2">
        <f t="shared" si="25"/>
        <v>25.427637887961769</v>
      </c>
      <c r="H272" s="2">
        <f t="shared" si="25"/>
        <v>35.685229622338497</v>
      </c>
      <c r="I272" s="2">
        <f t="shared" si="25"/>
        <v>42.265252344713559</v>
      </c>
      <c r="J272" s="2">
        <f t="shared" si="25"/>
        <v>15.557024387278689</v>
      </c>
      <c r="K272" s="2">
        <f t="shared" si="25"/>
        <v>1.22992211546855</v>
      </c>
      <c r="L272" s="2">
        <f t="shared" si="26"/>
        <v>395.16506635776108</v>
      </c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</row>
    <row r="273" spans="1:37">
      <c r="A273" s="5"/>
      <c r="B273" s="2"/>
      <c r="C273">
        <v>1980.4583</v>
      </c>
      <c r="D273">
        <v>341.36</v>
      </c>
      <c r="E273" s="1">
        <f t="shared" si="27"/>
        <v>2017</v>
      </c>
      <c r="F273" s="14">
        <v>11256.830468363096</v>
      </c>
      <c r="G273" s="2">
        <f t="shared" si="25"/>
        <v>26.105729420729823</v>
      </c>
      <c r="H273" s="2">
        <f t="shared" si="25"/>
        <v>36.630276231398746</v>
      </c>
      <c r="I273" s="2">
        <f t="shared" si="25"/>
        <v>43.367090484961452</v>
      </c>
      <c r="J273" s="2">
        <f t="shared" si="25"/>
        <v>15.972322671460523</v>
      </c>
      <c r="K273" s="2">
        <f t="shared" si="25"/>
        <v>1.2675943434503392</v>
      </c>
      <c r="L273" s="2">
        <f t="shared" si="26"/>
        <v>398.34301315200088</v>
      </c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</row>
    <row r="274" spans="1:37">
      <c r="A274" s="5"/>
      <c r="B274" s="2"/>
      <c r="C274">
        <v>1980.5417</v>
      </c>
      <c r="D274">
        <v>339.45</v>
      </c>
      <c r="E274" s="1">
        <f t="shared" si="27"/>
        <v>2018</v>
      </c>
      <c r="F274" s="14">
        <v>11467.297756108754</v>
      </c>
      <c r="G274" s="2">
        <f t="shared" si="25"/>
        <v>26.792766022085317</v>
      </c>
      <c r="H274" s="2">
        <f t="shared" si="25"/>
        <v>37.586484632961771</v>
      </c>
      <c r="I274" s="2">
        <f t="shared" si="25"/>
        <v>44.47615770543883</v>
      </c>
      <c r="J274" s="2">
        <f t="shared" si="25"/>
        <v>16.38109832528043</v>
      </c>
      <c r="K274" s="2">
        <f t="shared" si="25"/>
        <v>1.2973245267313167</v>
      </c>
      <c r="L274" s="2">
        <f t="shared" si="26"/>
        <v>401.53383121249766</v>
      </c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</row>
    <row r="275" spans="1:37">
      <c r="A275" s="5"/>
      <c r="B275" s="2"/>
      <c r="C275">
        <v>1980.625</v>
      </c>
      <c r="D275">
        <v>337.67</v>
      </c>
      <c r="E275" s="1">
        <f t="shared" si="27"/>
        <v>2019</v>
      </c>
      <c r="F275" s="14">
        <v>11476.535739799836</v>
      </c>
      <c r="G275" s="2">
        <f t="shared" si="25"/>
        <v>27.492648044758621</v>
      </c>
      <c r="H275" s="2">
        <f t="shared" si="25"/>
        <v>38.559824663264777</v>
      </c>
      <c r="I275" s="2">
        <f t="shared" si="25"/>
        <v>45.601957841237848</v>
      </c>
      <c r="J275" s="2">
        <f t="shared" si="25"/>
        <v>16.791224644432418</v>
      </c>
      <c r="K275" s="2">
        <f t="shared" si="25"/>
        <v>1.3252378877314979</v>
      </c>
      <c r="L275" s="2">
        <f t="shared" si="26"/>
        <v>404.77089308142513</v>
      </c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</row>
    <row r="276" spans="1:37">
      <c r="A276" s="5"/>
      <c r="B276" s="2"/>
      <c r="C276">
        <v>1980.7083</v>
      </c>
      <c r="D276">
        <v>336.25</v>
      </c>
      <c r="E276" s="1">
        <f t="shared" si="27"/>
        <v>2020</v>
      </c>
      <c r="F276" s="14">
        <v>11432.231813496866</v>
      </c>
      <c r="G276" s="2">
        <f t="shared" si="25"/>
        <v>28.193093888032788</v>
      </c>
      <c r="H276" s="2">
        <f t="shared" si="25"/>
        <v>39.531354422351107</v>
      </c>
      <c r="I276" s="2">
        <f t="shared" si="25"/>
        <v>46.714034660329247</v>
      </c>
      <c r="J276" s="2">
        <f t="shared" si="25"/>
        <v>17.179006006735158</v>
      </c>
      <c r="K276" s="2">
        <f t="shared" si="25"/>
        <v>1.3426019051482458</v>
      </c>
      <c r="L276" s="2">
        <f t="shared" si="26"/>
        <v>407.96009088259655</v>
      </c>
      <c r="M276">
        <f>AVERAGE(D748:D759)</f>
        <v>414.23833333333329</v>
      </c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</row>
    <row r="277" spans="1:37">
      <c r="A277" s="5"/>
      <c r="B277" s="2"/>
      <c r="C277">
        <v>1980.7917</v>
      </c>
      <c r="D277">
        <v>336.14</v>
      </c>
      <c r="E277" s="1">
        <f t="shared" si="27"/>
        <v>2021</v>
      </c>
      <c r="F277" s="4">
        <f>F276*SUM(economy!Z67:AB67)/SUM(economy!Z66:AB66)</f>
        <v>11437.222630910688</v>
      </c>
      <c r="G277" s="9">
        <f t="shared" si="25"/>
        <v>28.890835735804899</v>
      </c>
      <c r="H277" s="9">
        <f t="shared" si="25"/>
        <v>40.496051480941894</v>
      </c>
      <c r="I277" s="9">
        <f t="shared" si="25"/>
        <v>47.804528510499473</v>
      </c>
      <c r="J277" s="9">
        <f t="shared" si="25"/>
        <v>17.539434647587754</v>
      </c>
      <c r="K277" s="9">
        <f t="shared" si="25"/>
        <v>1.3510537175472419</v>
      </c>
      <c r="L277" s="9">
        <f t="shared" si="26"/>
        <v>411.08190409238125</v>
      </c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</row>
    <row r="278" spans="1:37">
      <c r="A278" s="5"/>
      <c r="B278" s="2"/>
      <c r="C278">
        <v>1980.875</v>
      </c>
      <c r="D278">
        <v>337.3</v>
      </c>
      <c r="E278" s="1">
        <f t="shared" si="27"/>
        <v>2022</v>
      </c>
      <c r="F278" s="4">
        <f>F277*SUM(economy!Z68:AB68)/SUM(economy!Z67:AB67)</f>
        <v>12005.424673415326</v>
      </c>
      <c r="G278" s="9">
        <f t="shared" si="25"/>
        <v>29.588882187456726</v>
      </c>
      <c r="H278" s="9">
        <f t="shared" si="25"/>
        <v>41.458563250433997</v>
      </c>
      <c r="I278" s="9">
        <f t="shared" si="25"/>
        <v>48.881134874743921</v>
      </c>
      <c r="J278" s="9">
        <f t="shared" si="25"/>
        <v>17.879858910015546</v>
      </c>
      <c r="K278" s="9">
        <f t="shared" si="25"/>
        <v>1.3564143115740777</v>
      </c>
      <c r="L278" s="9">
        <f t="shared" si="26"/>
        <v>414.16485353422428</v>
      </c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</row>
    <row r="279" spans="1:37">
      <c r="A279" s="5"/>
      <c r="B279" s="2"/>
      <c r="C279">
        <v>1980.9583</v>
      </c>
      <c r="D279">
        <v>338.29</v>
      </c>
      <c r="E279" s="1">
        <f t="shared" si="27"/>
        <v>2023</v>
      </c>
      <c r="F279" s="4">
        <f>F278*SUM(economy!Z69:AB69)/SUM(economy!Z68:AB68)</f>
        <v>12318.831167040787</v>
      </c>
      <c r="G279" s="9">
        <f t="shared" ref="G279:K294" si="28">G278*(1-G$5)+G$4*$F278*$L$4/1000</f>
        <v>30.321607637007897</v>
      </c>
      <c r="H279" s="9">
        <f t="shared" si="28"/>
        <v>42.471779425730183</v>
      </c>
      <c r="I279" s="9">
        <f t="shared" si="28"/>
        <v>50.028654052423363</v>
      </c>
      <c r="J279" s="9">
        <f t="shared" si="28"/>
        <v>18.267526185150974</v>
      </c>
      <c r="K279" s="9">
        <f t="shared" si="28"/>
        <v>1.3863418284358906</v>
      </c>
      <c r="L279" s="9">
        <f t="shared" si="26"/>
        <v>417.4759091287483</v>
      </c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</row>
    <row r="280" spans="1:37">
      <c r="A280" s="5"/>
      <c r="B280" s="2"/>
      <c r="C280">
        <v>1981.0417</v>
      </c>
      <c r="D280">
        <v>339.29</v>
      </c>
      <c r="E280" s="1">
        <f t="shared" si="27"/>
        <v>2024</v>
      </c>
      <c r="F280" s="4">
        <f>F279*SUM(economy!Z70:AB70)/SUM(economy!Z69:AB69)</f>
        <v>12631.440490027671</v>
      </c>
      <c r="G280" s="9">
        <f t="shared" si="28"/>
        <v>31.073461182414142</v>
      </c>
      <c r="H280" s="9">
        <f t="shared" si="28"/>
        <v>43.511636052810559</v>
      </c>
      <c r="I280" s="9">
        <f t="shared" si="28"/>
        <v>51.207855064587157</v>
      </c>
      <c r="J280" s="9">
        <f t="shared" si="28"/>
        <v>18.669832047348869</v>
      </c>
      <c r="K280" s="9">
        <f t="shared" si="28"/>
        <v>1.4192077048701663</v>
      </c>
      <c r="L280" s="9">
        <f t="shared" si="26"/>
        <v>420.88199205203091</v>
      </c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</row>
    <row r="281" spans="1:37">
      <c r="A281" s="5"/>
      <c r="B281" s="2"/>
      <c r="C281">
        <v>1981.125</v>
      </c>
      <c r="D281">
        <v>340.55</v>
      </c>
      <c r="E281" s="1">
        <f t="shared" si="27"/>
        <v>2025</v>
      </c>
      <c r="F281" s="4">
        <f>F280*SUM(economy!Z71:AB71)/SUM(economy!Z70:AB70)</f>
        <v>12942.977475135576</v>
      </c>
      <c r="G281" s="9">
        <f t="shared" si="28"/>
        <v>31.844394170068412</v>
      </c>
      <c r="H281" s="9">
        <f t="shared" si="28"/>
        <v>44.577984991292581</v>
      </c>
      <c r="I281" s="9">
        <f t="shared" si="28"/>
        <v>52.41819289541499</v>
      </c>
      <c r="J281" s="9">
        <f t="shared" si="28"/>
        <v>19.085846675523001</v>
      </c>
      <c r="K281" s="9">
        <f t="shared" si="28"/>
        <v>1.4538183606228245</v>
      </c>
      <c r="L281" s="9">
        <f t="shared" si="26"/>
        <v>424.38023709292179</v>
      </c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</row>
    <row r="282" spans="1:37">
      <c r="A282" s="5"/>
      <c r="B282" s="2"/>
      <c r="C282">
        <v>1981.2083</v>
      </c>
      <c r="D282">
        <v>341.63</v>
      </c>
      <c r="E282" s="1">
        <f t="shared" si="27"/>
        <v>2026</v>
      </c>
      <c r="F282" s="4">
        <f>F281*SUM(economy!Z72:AB72)/SUM(economy!Z71:AB71)</f>
        <v>13253.17593803771</v>
      </c>
      <c r="G282" s="9">
        <f t="shared" si="28"/>
        <v>32.634341152118942</v>
      </c>
      <c r="H282" s="9">
        <f t="shared" si="28"/>
        <v>45.670652671032748</v>
      </c>
      <c r="I282" s="9">
        <f t="shared" si="28"/>
        <v>53.65908850494526</v>
      </c>
      <c r="J282" s="9">
        <f t="shared" si="28"/>
        <v>19.51466106971812</v>
      </c>
      <c r="K282" s="9">
        <f t="shared" si="28"/>
        <v>1.4894369340251534</v>
      </c>
      <c r="L282" s="9">
        <f t="shared" si="26"/>
        <v>427.96818033184024</v>
      </c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</row>
    <row r="283" spans="1:37">
      <c r="A283" s="5"/>
      <c r="B283" s="2"/>
      <c r="C283">
        <v>1981.2917</v>
      </c>
      <c r="D283">
        <v>342.6</v>
      </c>
      <c r="E283" s="1">
        <f t="shared" si="27"/>
        <v>2027</v>
      </c>
      <c r="F283" s="4">
        <f>F282*SUM(economy!Z73:AB73)/SUM(economy!Z72:AB72)</f>
        <v>13561.777669235036</v>
      </c>
      <c r="G283" s="9">
        <f t="shared" si="28"/>
        <v>33.443220434722186</v>
      </c>
      <c r="H283" s="9">
        <f t="shared" si="28"/>
        <v>46.789441005550735</v>
      </c>
      <c r="I283" s="9">
        <f t="shared" si="28"/>
        <v>54.92993063531376</v>
      </c>
      <c r="J283" s="9">
        <f t="shared" si="28"/>
        <v>19.955386915996769</v>
      </c>
      <c r="K283" s="9">
        <f t="shared" si="28"/>
        <v>1.5256039989663619</v>
      </c>
      <c r="L283" s="9">
        <f t="shared" si="26"/>
        <v>431.64358299054982</v>
      </c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</row>
    <row r="284" spans="1:37">
      <c r="A284" s="5"/>
      <c r="B284" s="2"/>
      <c r="C284">
        <v>1981.375</v>
      </c>
      <c r="D284">
        <v>343.04</v>
      </c>
      <c r="E284" s="1">
        <f t="shared" si="27"/>
        <v>2028</v>
      </c>
      <c r="F284" s="4">
        <f>F283*SUM(economy!Z74:AB74)/SUM(economy!Z73:AB73)</f>
        <v>13868.532359528124</v>
      </c>
      <c r="G284" s="9">
        <f t="shared" si="28"/>
        <v>34.270934564769391</v>
      </c>
      <c r="H284" s="9">
        <f t="shared" si="28"/>
        <v>47.93412820828464</v>
      </c>
      <c r="I284" s="9">
        <f t="shared" si="28"/>
        <v>56.230077441298391</v>
      </c>
      <c r="J284" s="9">
        <f t="shared" si="28"/>
        <v>20.407156340724789</v>
      </c>
      <c r="K284" s="9">
        <f t="shared" si="28"/>
        <v>1.5620287769126906</v>
      </c>
      <c r="L284" s="9">
        <f t="shared" si="26"/>
        <v>435.40432533198987</v>
      </c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</row>
    <row r="285" spans="1:37">
      <c r="A285" s="5"/>
      <c r="B285" s="2"/>
      <c r="C285">
        <v>1981.4583</v>
      </c>
      <c r="D285">
        <v>342.54</v>
      </c>
      <c r="E285" s="1">
        <f t="shared" si="27"/>
        <v>2029</v>
      </c>
      <c r="F285" s="4">
        <f>F284*SUM(economy!Z75:AB75)/SUM(economy!Z74:AB74)</f>
        <v>14173.197481904366</v>
      </c>
      <c r="G285" s="9">
        <f t="shared" si="28"/>
        <v>35.117370812064536</v>
      </c>
      <c r="H285" s="9">
        <f t="shared" si="28"/>
        <v>49.104469599602822</v>
      </c>
      <c r="I285" s="9">
        <f t="shared" si="28"/>
        <v>57.55885808778099</v>
      </c>
      <c r="J285" s="9">
        <f t="shared" si="28"/>
        <v>20.869121670146253</v>
      </c>
      <c r="K285" s="9">
        <f t="shared" si="28"/>
        <v>1.5985231501626211</v>
      </c>
      <c r="L285" s="9">
        <f t="shared" si="26"/>
        <v>439.24834331975728</v>
      </c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</row>
    <row r="286" spans="1:37">
      <c r="A286" s="5"/>
      <c r="B286" s="2"/>
      <c r="C286">
        <v>1981.5417</v>
      </c>
      <c r="D286">
        <v>340.82</v>
      </c>
      <c r="E286" s="1">
        <f t="shared" si="27"/>
        <v>2030</v>
      </c>
      <c r="F286" s="4">
        <f>F285*SUM(economy!Z76:AB76)/SUM(economy!Z75:AB75)</f>
        <v>14475.538143367863</v>
      </c>
      <c r="G286" s="9">
        <f t="shared" si="28"/>
        <v>35.982401644293439</v>
      </c>
      <c r="H286" s="9">
        <f t="shared" si="28"/>
        <v>50.300198400505167</v>
      </c>
      <c r="I286" s="9">
        <f t="shared" si="28"/>
        <v>58.915574308022407</v>
      </c>
      <c r="J286" s="9">
        <f t="shared" si="28"/>
        <v>21.340455189830127</v>
      </c>
      <c r="K286" s="9">
        <f t="shared" si="28"/>
        <v>1.6349616333178247</v>
      </c>
      <c r="L286" s="9">
        <f t="shared" si="26"/>
        <v>443.17359117596897</v>
      </c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</row>
    <row r="287" spans="1:37">
      <c r="A287" s="5"/>
      <c r="B287" s="2"/>
      <c r="C287">
        <v>1981.625</v>
      </c>
      <c r="D287">
        <v>338.48</v>
      </c>
      <c r="E287" s="1">
        <f t="shared" si="27"/>
        <v>2031</v>
      </c>
      <c r="F287" s="4">
        <f>F286*SUM(economy!Z77:AB77)/SUM(economy!Z76:AB76)</f>
        <v>14775.326917373697</v>
      </c>
      <c r="G287" s="9">
        <f t="shared" si="28"/>
        <v>36.86588519294969</v>
      </c>
      <c r="H287" s="9">
        <f t="shared" si="28"/>
        <v>51.521026510228211</v>
      </c>
      <c r="I287" s="9">
        <f t="shared" si="28"/>
        <v>60.299501918761145</v>
      </c>
      <c r="J287" s="9">
        <f t="shared" si="28"/>
        <v>21.820348900468165</v>
      </c>
      <c r="K287" s="9">
        <f t="shared" si="28"/>
        <v>1.6712570877966855</v>
      </c>
      <c r="L287" s="9">
        <f t="shared" si="26"/>
        <v>447.17801961020388</v>
      </c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</row>
    <row r="288" spans="1:37">
      <c r="A288" s="5"/>
      <c r="B288" s="2"/>
      <c r="C288">
        <v>1981.7083</v>
      </c>
      <c r="D288">
        <v>336.95</v>
      </c>
      <c r="E288" s="1">
        <f t="shared" si="27"/>
        <v>2032</v>
      </c>
      <c r="F288" s="4">
        <f>F287*SUM(economy!Z78:AB78)/SUM(economy!Z77:AB77)</f>
        <v>15072.343665340697</v>
      </c>
      <c r="G288" s="9">
        <f t="shared" si="28"/>
        <v>37.76766570903353</v>
      </c>
      <c r="H288" s="9">
        <f t="shared" si="28"/>
        <v>52.766645265977139</v>
      </c>
      <c r="I288" s="9">
        <f t="shared" si="28"/>
        <v>61.709892289801211</v>
      </c>
      <c r="J288" s="9">
        <f t="shared" si="28"/>
        <v>22.308014267955919</v>
      </c>
      <c r="K288" s="9">
        <f t="shared" si="28"/>
        <v>1.7073459840752312</v>
      </c>
      <c r="L288" s="9">
        <f t="shared" si="26"/>
        <v>451.25956351684306</v>
      </c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</row>
    <row r="289" spans="1:37">
      <c r="A289" s="5"/>
      <c r="B289" s="2"/>
      <c r="C289">
        <v>1981.7917</v>
      </c>
      <c r="D289">
        <v>337.05</v>
      </c>
      <c r="E289" s="1">
        <f t="shared" si="27"/>
        <v>2033</v>
      </c>
      <c r="F289" s="4">
        <f>F288*SUM(economy!Z79:AB79)/SUM(economy!Z78:AB78)</f>
        <v>15366.375353994303</v>
      </c>
      <c r="G289" s="9">
        <f t="shared" si="28"/>
        <v>38.687574007857137</v>
      </c>
      <c r="H289" s="9">
        <f t="shared" si="28"/>
        <v>54.036726183808412</v>
      </c>
      <c r="I289" s="9">
        <f t="shared" si="28"/>
        <v>63.145973767059289</v>
      </c>
      <c r="J289" s="9">
        <f t="shared" si="28"/>
        <v>22.802681966801643</v>
      </c>
      <c r="K289" s="9">
        <f t="shared" si="28"/>
        <v>1.7431794544047197</v>
      </c>
      <c r="L289" s="9">
        <f t="shared" si="26"/>
        <v>455.41613537993123</v>
      </c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</row>
    <row r="290" spans="1:37">
      <c r="A290" s="5"/>
      <c r="B290" s="2"/>
      <c r="C290">
        <v>1981.875</v>
      </c>
      <c r="D290">
        <v>338.57</v>
      </c>
      <c r="E290" s="1">
        <f t="shared" si="27"/>
        <v>2034</v>
      </c>
      <c r="F290" s="4">
        <f>F289*SUM(economy!Z80:AB80)/SUM(economy!Z79:AB79)</f>
        <v>15657.215873903309</v>
      </c>
      <c r="G290" s="9">
        <f t="shared" si="28"/>
        <v>39.625427902701858</v>
      </c>
      <c r="H290" s="9">
        <f t="shared" si="28"/>
        <v>55.33092168032325</v>
      </c>
      <c r="I290" s="9">
        <f t="shared" si="28"/>
        <v>64.606953049069432</v>
      </c>
      <c r="J290" s="9">
        <f t="shared" si="28"/>
        <v>23.303601616754825</v>
      </c>
      <c r="K290" s="9">
        <f t="shared" si="28"/>
        <v>1.7787178574350822</v>
      </c>
      <c r="L290" s="9">
        <f t="shared" si="26"/>
        <v>459.64562210628446</v>
      </c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</row>
    <row r="291" spans="1:37">
      <c r="A291" s="5"/>
      <c r="B291" s="2"/>
      <c r="C291">
        <v>1981.9583</v>
      </c>
      <c r="D291">
        <v>339.91</v>
      </c>
      <c r="E291" s="1">
        <f t="shared" si="27"/>
        <v>2035</v>
      </c>
      <c r="F291" s="4">
        <f>F290*SUM(economy!Z81:AB81)/SUM(economy!Z80:AB80)</f>
        <v>15944.665863435574</v>
      </c>
      <c r="G291" s="9">
        <f t="shared" si="28"/>
        <v>40.581032627400184</v>
      </c>
      <c r="H291" s="9">
        <f t="shared" si="28"/>
        <v>56.648865775336986</v>
      </c>
      <c r="I291" s="9">
        <f t="shared" si="28"/>
        <v>66.092016517749386</v>
      </c>
      <c r="J291" s="9">
        <f t="shared" si="28"/>
        <v>23.81004151318179</v>
      </c>
      <c r="K291" s="9">
        <f t="shared" si="28"/>
        <v>1.8139274729729915</v>
      </c>
      <c r="L291" s="9">
        <f t="shared" si="26"/>
        <v>463.94588390664137</v>
      </c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</row>
    <row r="292" spans="1:37">
      <c r="A292" s="5"/>
      <c r="B292" s="2"/>
      <c r="C292">
        <v>1982.0417</v>
      </c>
      <c r="D292">
        <v>340.93</v>
      </c>
      <c r="E292" s="1">
        <f t="shared" si="27"/>
        <v>2036</v>
      </c>
      <c r="F292" s="4">
        <f>F291*SUM(economy!Z82:AB82)/SUM(economy!Z81:AB81)</f>
        <v>16228.532541410048</v>
      </c>
      <c r="G292" s="9">
        <f t="shared" si="28"/>
        <v>41.554181248173251</v>
      </c>
      <c r="H292" s="9">
        <f t="shared" si="28"/>
        <v>57.99017477608529</v>
      </c>
      <c r="I292" s="9">
        <f t="shared" si="28"/>
        <v>67.600331524856571</v>
      </c>
      <c r="J292" s="9">
        <f t="shared" si="28"/>
        <v>24.321288352181615</v>
      </c>
      <c r="K292" s="9">
        <f t="shared" si="28"/>
        <v>1.8487784889863041</v>
      </c>
      <c r="L292" s="9">
        <f t="shared" si="26"/>
        <v>468.31475439028304</v>
      </c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</row>
    <row r="293" spans="1:37">
      <c r="A293" s="5"/>
      <c r="B293" s="2"/>
      <c r="C293">
        <v>1982.125</v>
      </c>
      <c r="D293">
        <v>341.76</v>
      </c>
      <c r="E293" s="1">
        <f t="shared" si="27"/>
        <v>2037</v>
      </c>
      <c r="F293" s="4">
        <f>F292*SUM(economy!Z83:AB83)/SUM(economy!Z82:AB82)</f>
        <v>16508.629550926835</v>
      </c>
      <c r="G293" s="9">
        <f t="shared" si="28"/>
        <v>42.544655065254616</v>
      </c>
      <c r="H293" s="9">
        <f t="shared" si="28"/>
        <v>59.354447943834742</v>
      </c>
      <c r="I293" s="9">
        <f t="shared" si="28"/>
        <v>69.131047636035007</v>
      </c>
      <c r="J293" s="9">
        <f t="shared" si="28"/>
        <v>24.836646951763516</v>
      </c>
      <c r="K293" s="9">
        <f t="shared" si="28"/>
        <v>1.8832437728038229</v>
      </c>
      <c r="L293" s="9">
        <f t="shared" si="26"/>
        <v>472.7500413696917</v>
      </c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</row>
    <row r="294" spans="1:37">
      <c r="A294" s="5"/>
      <c r="B294" s="2"/>
      <c r="C294">
        <v>1982.2083</v>
      </c>
      <c r="D294">
        <v>342.77</v>
      </c>
      <c r="E294" s="1">
        <f t="shared" si="27"/>
        <v>2038</v>
      </c>
      <c r="F294" s="4">
        <f>F293*SUM(economy!Z84:AB84)/SUM(economy!Z83:AB83)</f>
        <v>16784.776816184123</v>
      </c>
      <c r="G294" s="9">
        <f t="shared" si="28"/>
        <v>43.552224004982548</v>
      </c>
      <c r="H294" s="9">
        <f t="shared" si="28"/>
        <v>60.741268143995725</v>
      </c>
      <c r="I294" s="9">
        <f t="shared" si="28"/>
        <v>70.683297834701662</v>
      </c>
      <c r="J294" s="9">
        <f t="shared" si="28"/>
        <v>25.355439970622726</v>
      </c>
      <c r="K294" s="9">
        <f t="shared" si="28"/>
        <v>1.9172981184783566</v>
      </c>
      <c r="L294" s="9">
        <f t="shared" si="26"/>
        <v>477.249528072781</v>
      </c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</row>
    <row r="295" spans="1:37">
      <c r="A295" s="5"/>
      <c r="B295" s="2"/>
      <c r="C295">
        <v>1982.2917</v>
      </c>
      <c r="D295">
        <v>343.96</v>
      </c>
      <c r="E295" s="1">
        <f t="shared" si="27"/>
        <v>2039</v>
      </c>
      <c r="F295" s="4">
        <f>F294*SUM(economy!Z85:AB85)/SUM(economy!Z84:AB84)</f>
        <v>17056.800413520741</v>
      </c>
      <c r="G295" s="9">
        <f t="shared" ref="G295:K310" si="29">G294*(1-G$5)+G$4*$F294*$L$4/1000</f>
        <v>44.576647003153411</v>
      </c>
      <c r="H295" s="9">
        <f t="shared" si="29"/>
        <v>62.150202481002339</v>
      </c>
      <c r="I295" s="9">
        <f t="shared" si="29"/>
        <v>72.256199688262512</v>
      </c>
      <c r="J295" s="9">
        <f t="shared" si="29"/>
        <v>25.877007626176269</v>
      </c>
      <c r="K295" s="9">
        <f t="shared" si="29"/>
        <v>1.9509177835671316</v>
      </c>
      <c r="L295" s="9">
        <f t="shared" si="26"/>
        <v>481.81097458216163</v>
      </c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</row>
    <row r="296" spans="1:37">
      <c r="A296" s="5"/>
      <c r="B296" s="2"/>
      <c r="C296">
        <v>1982.375</v>
      </c>
      <c r="D296">
        <v>344.77</v>
      </c>
      <c r="E296" s="1">
        <f t="shared" si="27"/>
        <v>2040</v>
      </c>
      <c r="F296" s="4">
        <f>F295*SUM(economy!Z86:AB86)/SUM(economy!Z85:AB85)</f>
        <v>17324.532457438028</v>
      </c>
      <c r="G296" s="9">
        <f t="shared" si="29"/>
        <v>45.617672380504445</v>
      </c>
      <c r="H296" s="9">
        <f t="shared" si="29"/>
        <v>63.580802919337131</v>
      </c>
      <c r="I296" s="9">
        <f t="shared" si="29"/>
        <v>73.848856479300977</v>
      </c>
      <c r="J296" s="9">
        <f t="shared" si="29"/>
        <v>26.400707413570608</v>
      </c>
      <c r="K296" s="9">
        <f t="shared" si="29"/>
        <v>1.9840802021205666</v>
      </c>
      <c r="L296" s="9">
        <f t="shared" si="26"/>
        <v>486.43211939483376</v>
      </c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</row>
    <row r="297" spans="1:37">
      <c r="A297" s="5"/>
      <c r="B297" s="2"/>
      <c r="C297">
        <v>1982.4583</v>
      </c>
      <c r="D297">
        <v>343.88</v>
      </c>
      <c r="E297" s="1">
        <f t="shared" si="27"/>
        <v>2041</v>
      </c>
      <c r="F297" s="4">
        <f>F296*SUM(economy!Z87:AB87)/SUM(economy!Z86:AB86)</f>
        <v>17587.811001945003</v>
      </c>
      <c r="G297" s="9">
        <f t="shared" si="29"/>
        <v>46.6750382112401</v>
      </c>
      <c r="H297" s="9">
        <f t="shared" si="29"/>
        <v>65.032606892145154</v>
      </c>
      <c r="I297" s="9">
        <f t="shared" si="29"/>
        <v>75.460358304459362</v>
      </c>
      <c r="J297" s="9">
        <f t="shared" si="29"/>
        <v>26.925913827363818</v>
      </c>
      <c r="K297" s="9">
        <f t="shared" si="29"/>
        <v>2.0167638052500809</v>
      </c>
      <c r="L297" s="9">
        <f t="shared" si="26"/>
        <v>491.11068104045853</v>
      </c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</row>
    <row r="298" spans="1:37">
      <c r="A298" s="5"/>
      <c r="B298" s="2"/>
      <c r="C298">
        <v>1982.5417</v>
      </c>
      <c r="D298">
        <v>342.42</v>
      </c>
      <c r="E298" s="1">
        <f t="shared" si="27"/>
        <v>2042</v>
      </c>
      <c r="F298" s="4">
        <f>F297*SUM(economy!Z88:AB88)/SUM(economy!Z87:AB87)</f>
        <v>17846.47995722288</v>
      </c>
      <c r="G298" s="9">
        <f t="shared" si="29"/>
        <v>47.748472685537216</v>
      </c>
      <c r="H298" s="9">
        <f t="shared" si="29"/>
        <v>66.505137898910391</v>
      </c>
      <c r="I298" s="9">
        <f t="shared" si="29"/>
        <v>77.089783143749131</v>
      </c>
      <c r="J298" s="9">
        <f t="shared" si="29"/>
        <v>27.452018087527961</v>
      </c>
      <c r="K298" s="9">
        <f t="shared" si="29"/>
        <v>2.048947907665287</v>
      </c>
      <c r="L298" s="9">
        <f t="shared" si="26"/>
        <v>495.84435972338997</v>
      </c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</row>
    <row r="299" spans="1:37">
      <c r="A299" s="5"/>
      <c r="B299" s="2"/>
      <c r="C299">
        <v>1982.625</v>
      </c>
      <c r="D299">
        <v>340.24</v>
      </c>
      <c r="E299" s="1">
        <f t="shared" si="27"/>
        <v>2043</v>
      </c>
      <c r="F299" s="4">
        <f>F298*SUM(economy!Z89:AB89)/SUM(economy!Z88:AB88)</f>
        <v>18100.38902131404</v>
      </c>
      <c r="G299" s="9">
        <f t="shared" si="29"/>
        <v>48.837694466963967</v>
      </c>
      <c r="H299" s="9">
        <f t="shared" si="29"/>
        <v>67.997906093662976</v>
      </c>
      <c r="I299" s="9">
        <f t="shared" si="29"/>
        <v>78.73619790298828</v>
      </c>
      <c r="J299" s="9">
        <f t="shared" si="29"/>
        <v>27.978427871322896</v>
      </c>
      <c r="K299" s="9">
        <f t="shared" si="29"/>
        <v>2.0806126349428533</v>
      </c>
      <c r="L299" s="9">
        <f t="shared" si="26"/>
        <v>500.63083896988098</v>
      </c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</row>
    <row r="300" spans="1:37">
      <c r="A300" s="5"/>
      <c r="B300" s="2"/>
      <c r="C300">
        <v>1982.7083</v>
      </c>
      <c r="D300">
        <v>338.38</v>
      </c>
      <c r="E300" s="1">
        <f t="shared" si="27"/>
        <v>2044</v>
      </c>
      <c r="F300" s="4">
        <f>F299*SUM(economy!Z90:AB90)/SUM(economy!Z89:AB89)</f>
        <v>18349.39362629714</v>
      </c>
      <c r="G300" s="9">
        <f t="shared" si="29"/>
        <v>49.942413045729616</v>
      </c>
      <c r="H300" s="9">
        <f t="shared" si="29"/>
        <v>69.510408865154076</v>
      </c>
      <c r="I300" s="9">
        <f t="shared" si="29"/>
        <v>80.398659431983816</v>
      </c>
      <c r="J300" s="9">
        <f t="shared" si="29"/>
        <v>28.504567052469628</v>
      </c>
      <c r="K300" s="9">
        <f t="shared" si="29"/>
        <v>2.1117388762057487</v>
      </c>
      <c r="L300" s="9">
        <f t="shared" si="26"/>
        <v>505.46778727154287</v>
      </c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</row>
    <row r="301" spans="1:37">
      <c r="A301" s="5"/>
      <c r="B301" s="2"/>
      <c r="C301">
        <v>1982.7917</v>
      </c>
      <c r="D301">
        <v>338.41</v>
      </c>
      <c r="E301" s="1">
        <f t="shared" si="27"/>
        <v>2045</v>
      </c>
      <c r="F301" s="4">
        <f>F300*SUM(economy!Z91:AB91)/SUM(economy!Z90:AB90)</f>
        <v>18593.354898210258</v>
      </c>
      <c r="G301" s="9">
        <f t="shared" si="29"/>
        <v>51.062329088649157</v>
      </c>
      <c r="H301" s="9">
        <f t="shared" si="29"/>
        <v>71.042131410380719</v>
      </c>
      <c r="I301" s="9">
        <f t="shared" si="29"/>
        <v>82.076215520961171</v>
      </c>
      <c r="J301" s="9">
        <f t="shared" si="29"/>
        <v>29.029875448906324</v>
      </c>
      <c r="K301" s="9">
        <f t="shared" si="29"/>
        <v>2.1423082528947677</v>
      </c>
      <c r="L301" s="9">
        <f t="shared" si="26"/>
        <v>510.35285972179213</v>
      </c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</row>
    <row r="302" spans="1:37">
      <c r="A302" s="5"/>
      <c r="B302" s="2"/>
      <c r="C302">
        <v>1982.875</v>
      </c>
      <c r="D302">
        <v>339.44</v>
      </c>
      <c r="E302" s="1">
        <f t="shared" si="27"/>
        <v>2046</v>
      </c>
      <c r="F302" s="4">
        <f>F301*SUM(economy!Z92:AB92)/SUM(economy!Z91:AB91)</f>
        <v>18832.139629820693</v>
      </c>
      <c r="G302" s="9">
        <f t="shared" si="29"/>
        <v>52.197134786661991</v>
      </c>
      <c r="H302" s="9">
        <f t="shared" si="29"/>
        <v>72.592547302769759</v>
      </c>
      <c r="I302" s="9">
        <f t="shared" si="29"/>
        <v>83.767905877598054</v>
      </c>
      <c r="J302" s="9">
        <f t="shared" si="29"/>
        <v>29.553808580250436</v>
      </c>
      <c r="K302" s="9">
        <f t="shared" si="29"/>
        <v>2.1723030979459539</v>
      </c>
      <c r="L302" s="9">
        <f t="shared" si="26"/>
        <v>515.28369964522619</v>
      </c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</row>
    <row r="303" spans="1:37">
      <c r="A303" s="5"/>
      <c r="B303" s="2"/>
      <c r="C303">
        <v>1982.9583</v>
      </c>
      <c r="D303">
        <v>340.78</v>
      </c>
      <c r="E303" s="1">
        <f t="shared" si="27"/>
        <v>2047</v>
      </c>
      <c r="F303" s="4">
        <f>F302*SUM(economy!Z93:AB93)/SUM(economy!Z92:AB92)</f>
        <v>19065.620265212005</v>
      </c>
      <c r="G303" s="9">
        <f t="shared" si="29"/>
        <v>53.346514200688603</v>
      </c>
      <c r="H303" s="9">
        <f t="shared" si="29"/>
        <v>74.16111905624193</v>
      </c>
      <c r="I303" s="9">
        <f t="shared" si="29"/>
        <v>85.47276308685295</v>
      </c>
      <c r="J303" s="9">
        <f t="shared" si="29"/>
        <v>30.075837435920167</v>
      </c>
      <c r="K303" s="9">
        <f t="shared" si="29"/>
        <v>2.2017064418826608</v>
      </c>
      <c r="L303" s="9">
        <f t="shared" si="26"/>
        <v>520.2579402215863</v>
      </c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</row>
    <row r="304" spans="1:37">
      <c r="A304" s="5"/>
      <c r="B304" s="2"/>
      <c r="C304">
        <v>1983.0417</v>
      </c>
      <c r="D304">
        <v>341.57</v>
      </c>
      <c r="E304" s="1">
        <f t="shared" si="27"/>
        <v>2048</v>
      </c>
      <c r="F304" s="4">
        <f>F303*SUM(economy!Z94:AB94)/SUM(economy!Z93:AB93)</f>
        <v>19293.674895058368</v>
      </c>
      <c r="G304" s="9">
        <f t="shared" si="29"/>
        <v>54.510143606546613</v>
      </c>
      <c r="H304" s="9">
        <f t="shared" si="29"/>
        <v>75.747298686276849</v>
      </c>
      <c r="I304" s="9">
        <f t="shared" si="29"/>
        <v>87.189813555594696</v>
      </c>
      <c r="J304" s="9">
        <f t="shared" si="29"/>
        <v>30.595448254693437</v>
      </c>
      <c r="K304" s="9">
        <f t="shared" si="29"/>
        <v>2.230502003656345</v>
      </c>
      <c r="L304" s="9">
        <f t="shared" si="26"/>
        <v>525.27320610676793</v>
      </c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</row>
    <row r="305" spans="1:37">
      <c r="A305" s="5"/>
      <c r="B305" s="2"/>
      <c r="C305">
        <v>1983.125</v>
      </c>
      <c r="D305">
        <v>342.79</v>
      </c>
      <c r="E305" s="1">
        <f t="shared" si="27"/>
        <v>2049</v>
      </c>
      <c r="F305" s="4">
        <f>F304*SUM(economy!Z95:AB95)/SUM(economy!Z94:AB94)</f>
        <v>19516.18726138397</v>
      </c>
      <c r="G305" s="9">
        <f t="shared" si="29"/>
        <v>55.687691839578342</v>
      </c>
      <c r="H305" s="9">
        <f t="shared" si="29"/>
        <v>77.3505282689909</v>
      </c>
      <c r="I305" s="9">
        <f t="shared" si="29"/>
        <v>88.918078443842674</v>
      </c>
      <c r="J305" s="9">
        <f t="shared" si="29"/>
        <v>31.112142316305277</v>
      </c>
      <c r="K305" s="9">
        <f t="shared" si="29"/>
        <v>2.2586741848693657</v>
      </c>
      <c r="L305" s="9">
        <f t="shared" si="26"/>
        <v>530.32711505358657</v>
      </c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</row>
    <row r="306" spans="1:37">
      <c r="A306" s="5"/>
      <c r="B306" s="2"/>
      <c r="C306">
        <v>1983.2083</v>
      </c>
      <c r="D306">
        <v>343.37</v>
      </c>
      <c r="E306" s="1">
        <f t="shared" si="27"/>
        <v>2050</v>
      </c>
      <c r="F306" s="4">
        <f>F305*SUM(economy!Z96:AB96)/SUM(economy!Z95:AB95)</f>
        <v>19733.046770554189</v>
      </c>
      <c r="G306" s="9">
        <f t="shared" si="29"/>
        <v>56.878820639568914</v>
      </c>
      <c r="H306" s="9">
        <f t="shared" si="29"/>
        <v>78.970240499123904</v>
      </c>
      <c r="I306" s="9">
        <f t="shared" si="29"/>
        <v>90.656574584222369</v>
      </c>
      <c r="J306" s="9">
        <f t="shared" si="29"/>
        <v>31.625435745509222</v>
      </c>
      <c r="K306" s="9">
        <f t="shared" si="29"/>
        <v>2.2862080664943809</v>
      </c>
      <c r="L306" s="9">
        <f t="shared" si="26"/>
        <v>535.41727953491886</v>
      </c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</row>
    <row r="307" spans="1:37">
      <c r="A307" s="5"/>
      <c r="B307" s="2"/>
      <c r="C307">
        <v>1983.2917</v>
      </c>
      <c r="D307">
        <v>345.4</v>
      </c>
      <c r="E307" s="1">
        <f t="shared" si="27"/>
        <v>2051</v>
      </c>
      <c r="F307" s="4">
        <f>F306*SUM(economy!Z97:AB97)/SUM(economy!Z96:AB96)</f>
        <v>19944.148513216402</v>
      </c>
      <c r="G307" s="9">
        <f t="shared" si="29"/>
        <v>58.083184996457199</v>
      </c>
      <c r="H307" s="9">
        <f t="shared" si="29"/>
        <v>80.605859247710555</v>
      </c>
      <c r="I307" s="9">
        <f t="shared" si="29"/>
        <v>92.404315391031176</v>
      </c>
      <c r="J307" s="9">
        <f t="shared" si="29"/>
        <v>32.134859328856862</v>
      </c>
      <c r="K307" s="9">
        <f t="shared" si="29"/>
        <v>2.3130894074944761</v>
      </c>
      <c r="L307" s="9">
        <f t="shared" si="26"/>
        <v>540.54130837155026</v>
      </c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</row>
    <row r="308" spans="1:37">
      <c r="A308" s="5"/>
      <c r="B308" s="2"/>
      <c r="C308">
        <v>1983.375</v>
      </c>
      <c r="D308">
        <v>346.14</v>
      </c>
      <c r="E308" s="1">
        <f t="shared" si="27"/>
        <v>2052</v>
      </c>
      <c r="F308" s="4">
        <f>F307*SUM(economy!Z98:AB98)/SUM(economy!Z97:AB97)</f>
        <v>20149.393289896212</v>
      </c>
      <c r="G308" s="9">
        <f t="shared" si="29"/>
        <v>59.300433497263832</v>
      </c>
      <c r="H308" s="9">
        <f t="shared" si="29"/>
        <v>82.256800120090134</v>
      </c>
      <c r="I308" s="9">
        <f t="shared" si="29"/>
        <v>94.160311760097912</v>
      </c>
      <c r="J308" s="9">
        <f t="shared" si="29"/>
        <v>32.639958344284643</v>
      </c>
      <c r="K308" s="9">
        <f t="shared" si="29"/>
        <v>2.3393046449224175</v>
      </c>
      <c r="L308" s="9">
        <f t="shared" si="26"/>
        <v>545.69680836665896</v>
      </c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</row>
    <row r="309" spans="1:37">
      <c r="A309" s="5"/>
      <c r="B309" s="2"/>
      <c r="C309">
        <v>1983.4583</v>
      </c>
      <c r="D309">
        <v>345.76</v>
      </c>
      <c r="E309" s="1">
        <f t="shared" si="27"/>
        <v>2053</v>
      </c>
      <c r="F309" s="4">
        <f>F308*SUM(economy!Z99:AB99)/SUM(economy!Z98:AB98)</f>
        <v>20348.68764095915</v>
      </c>
      <c r="G309" s="9">
        <f t="shared" si="29"/>
        <v>60.530208674581438</v>
      </c>
      <c r="H309" s="9">
        <f t="shared" si="29"/>
        <v>83.922471014784449</v>
      </c>
      <c r="I309" s="9">
        <f t="shared" si="29"/>
        <v>95.923572960409359</v>
      </c>
      <c r="J309" s="9">
        <f t="shared" si="29"/>
        <v>33.140292403440142</v>
      </c>
      <c r="K309" s="9">
        <f t="shared" si="29"/>
        <v>2.3648408951825517</v>
      </c>
      <c r="L309" s="9">
        <f t="shared" si="26"/>
        <v>550.88138594839802</v>
      </c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</row>
    <row r="310" spans="1:37">
      <c r="A310" s="5"/>
      <c r="B310" s="2"/>
      <c r="C310">
        <v>1983.5417</v>
      </c>
      <c r="D310">
        <v>344.32</v>
      </c>
      <c r="E310" s="1">
        <f t="shared" si="27"/>
        <v>2054</v>
      </c>
      <c r="F310" s="4">
        <f>F309*SUM(economy!Z100:AB100)/SUM(economy!Z99:AB99)</f>
        <v>20541.943879665607</v>
      </c>
      <c r="G310" s="9">
        <f t="shared" si="29"/>
        <v>61.772147356893498</v>
      </c>
      <c r="H310" s="9">
        <f t="shared" si="29"/>
        <v>85.602272683651663</v>
      </c>
      <c r="I310" s="9">
        <f t="shared" si="29"/>
        <v>97.693107518270082</v>
      </c>
      <c r="J310" s="9">
        <f t="shared" si="29"/>
        <v>33.635435306532322</v>
      </c>
      <c r="K310" s="9">
        <f t="shared" si="29"/>
        <v>2.3896859562028423</v>
      </c>
      <c r="L310" s="9">
        <f t="shared" si="26"/>
        <v>556.09264882155048</v>
      </c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</row>
    <row r="311" spans="1:37">
      <c r="A311" s="5"/>
      <c r="B311" s="2"/>
      <c r="C311">
        <v>1983.625</v>
      </c>
      <c r="D311">
        <v>342.51</v>
      </c>
      <c r="E311" s="1">
        <f t="shared" si="27"/>
        <v>2055</v>
      </c>
      <c r="F311" s="4">
        <f>F310*SUM(economy!Z101:AB101)/SUM(economy!Z100:AB100)</f>
        <v>20729.080127077177</v>
      </c>
      <c r="G311" s="9">
        <f t="shared" ref="G311:K326" si="30">G310*(1-G$5)+G$4*$F310*$L$4/1000</f>
        <v>63.025881020910646</v>
      </c>
      <c r="H311" s="9">
        <f t="shared" si="30"/>
        <v>87.295599293602805</v>
      </c>
      <c r="I311" s="9">
        <f t="shared" si="30"/>
        <v>99.467924094560559</v>
      </c>
      <c r="J311" s="9">
        <f t="shared" si="30"/>
        <v>34.124974909353448</v>
      </c>
      <c r="K311" s="9">
        <f t="shared" si="30"/>
        <v>2.4138283103041482</v>
      </c>
      <c r="L311" s="9">
        <f t="shared" si="26"/>
        <v>561.32820762873166</v>
      </c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</row>
    <row r="312" spans="1:37">
      <c r="A312" s="5"/>
      <c r="B312" s="2"/>
      <c r="C312">
        <v>1983.7083</v>
      </c>
      <c r="D312">
        <v>340.46</v>
      </c>
      <c r="E312" s="1">
        <f t="shared" si="27"/>
        <v>2056</v>
      </c>
      <c r="F312" s="4">
        <f>F311*SUM(economy!Z102:AB102)/SUM(economy!Z101:AB101)</f>
        <v>20910.020347611753</v>
      </c>
      <c r="G312" s="9">
        <f t="shared" si="30"/>
        <v>64.291036146037428</v>
      </c>
      <c r="H312" s="9">
        <f t="shared" si="30"/>
        <v>89.001838990050643</v>
      </c>
      <c r="I312" s="9">
        <f t="shared" si="30"/>
        <v>101.24703235546434</v>
      </c>
      <c r="J312" s="9">
        <f t="shared" si="30"/>
        <v>34.608513001994609</v>
      </c>
      <c r="K312" s="9">
        <f t="shared" si="30"/>
        <v>2.4372571275793264</v>
      </c>
      <c r="L312" s="9">
        <f t="shared" si="26"/>
        <v>566.58567762112625</v>
      </c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</row>
    <row r="313" spans="1:37">
      <c r="A313" s="5"/>
      <c r="B313" s="2"/>
      <c r="C313">
        <v>1983.7917</v>
      </c>
      <c r="D313">
        <v>340.53</v>
      </c>
      <c r="E313" s="1">
        <f t="shared" si="27"/>
        <v>2057</v>
      </c>
      <c r="F313" s="4">
        <f>F312*SUM(economy!Z103:AB103)/SUM(economy!Z102:AB102)</f>
        <v>21084.694384094459</v>
      </c>
      <c r="G313" s="9">
        <f t="shared" si="30"/>
        <v>65.567234571009038</v>
      </c>
      <c r="H313" s="9">
        <f t="shared" si="30"/>
        <v>90.720374462146893</v>
      </c>
      <c r="I313" s="9">
        <f t="shared" si="30"/>
        <v>103.02944383684934</v>
      </c>
      <c r="J313" s="9">
        <f t="shared" si="30"/>
        <v>35.085665198662994</v>
      </c>
      <c r="K313" s="9">
        <f t="shared" si="30"/>
        <v>2.459962269612014</v>
      </c>
      <c r="L313" s="9">
        <f t="shared" si="26"/>
        <v>571.86268033828026</v>
      </c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</row>
    <row r="314" spans="1:37">
      <c r="A314" s="5"/>
      <c r="B314" s="2"/>
      <c r="C314">
        <v>1983.875</v>
      </c>
      <c r="D314">
        <v>341.79</v>
      </c>
      <c r="E314" s="1">
        <f t="shared" si="27"/>
        <v>2058</v>
      </c>
      <c r="F314" s="4">
        <f>F313*SUM(economy!Z104:AB104)/SUM(economy!Z103:AB103)</f>
        <v>21253.037991206984</v>
      </c>
      <c r="G314" s="9">
        <f t="shared" si="30"/>
        <v>66.85409385266739</v>
      </c>
      <c r="H314" s="9">
        <f t="shared" si="30"/>
        <v>92.450583509755731</v>
      </c>
      <c r="I314" s="9">
        <f t="shared" si="30"/>
        <v>104.81417280231281</v>
      </c>
      <c r="J314" s="9">
        <f t="shared" si="30"/>
        <v>35.556060837907467</v>
      </c>
      <c r="K314" s="9">
        <f t="shared" si="30"/>
        <v>2.4819342933777673</v>
      </c>
      <c r="L314" s="9">
        <f t="shared" si="26"/>
        <v>577.15684529602117</v>
      </c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</row>
    <row r="315" spans="1:37">
      <c r="A315" s="5"/>
      <c r="B315" s="2"/>
      <c r="C315">
        <v>1983.9583</v>
      </c>
      <c r="D315">
        <v>343.2</v>
      </c>
      <c r="E315" s="1">
        <f t="shared" si="27"/>
        <v>2059</v>
      </c>
      <c r="F315" s="4">
        <f>F314*SUM(economy!Z105:AB105)/SUM(economy!Z104:AB104)</f>
        <v>21414.992866300443</v>
      </c>
      <c r="G315" s="9">
        <f t="shared" si="30"/>
        <v>68.151227626778621</v>
      </c>
      <c r="H315" s="9">
        <f t="shared" si="30"/>
        <v>94.191839612008266</v>
      </c>
      <c r="I315" s="9">
        <f t="shared" si="30"/>
        <v>106.6002370947343</v>
      </c>
      <c r="J315" s="9">
        <f t="shared" si="30"/>
        <v>36.019342892469979</v>
      </c>
      <c r="K315" s="9">
        <f t="shared" si="30"/>
        <v>2.503164455180614</v>
      </c>
      <c r="L315" s="9">
        <f t="shared" si="26"/>
        <v>582.46581168117177</v>
      </c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</row>
    <row r="316" spans="1:37">
      <c r="A316" s="5"/>
      <c r="B316" s="2"/>
      <c r="C316">
        <v>1984.0417</v>
      </c>
      <c r="D316">
        <v>344.21</v>
      </c>
      <c r="E316" s="1">
        <f t="shared" si="27"/>
        <v>2060</v>
      </c>
      <c r="F316" s="4">
        <f>F315*SUM(economy!Z106:AB106)/SUM(economy!Z105:AB105)</f>
        <v>21570.506676603844</v>
      </c>
      <c r="G316" s="9">
        <f t="shared" si="30"/>
        <v>69.458245970731227</v>
      </c>
      <c r="H316" s="9">
        <f t="shared" si="30"/>
        <v>95.943512497186106</v>
      </c>
      <c r="I316" s="9">
        <f t="shared" si="30"/>
        <v>108.38665898102774</v>
      </c>
      <c r="J316" s="9">
        <f t="shared" si="30"/>
        <v>36.475167887903396</v>
      </c>
      <c r="K316" s="9">
        <f t="shared" si="30"/>
        <v>2.523644714487304</v>
      </c>
      <c r="L316" s="9">
        <f t="shared" si="26"/>
        <v>587.78723005133577</v>
      </c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</row>
    <row r="317" spans="1:37">
      <c r="A317" s="5"/>
      <c r="B317" s="2"/>
      <c r="C317">
        <v>1984.125</v>
      </c>
      <c r="D317">
        <v>344.92</v>
      </c>
      <c r="E317" s="1">
        <f t="shared" si="27"/>
        <v>2061</v>
      </c>
      <c r="F317" s="4">
        <f>F316*SUM(economy!Z107:AB107)/SUM(economy!Z106:AB106)</f>
        <v>21719.533081931189</v>
      </c>
      <c r="G317" s="9">
        <f t="shared" si="30"/>
        <v>70.774755767894845</v>
      </c>
      <c r="H317" s="9">
        <f t="shared" si="30"/>
        <v>97.704968713591995</v>
      </c>
      <c r="I317" s="9">
        <f t="shared" si="30"/>
        <v>110.17246598964238</v>
      </c>
      <c r="J317" s="9">
        <f t="shared" si="30"/>
        <v>36.923205829031886</v>
      </c>
      <c r="K317" s="9">
        <f t="shared" si="30"/>
        <v>2.5433677375302963</v>
      </c>
      <c r="L317" s="9">
        <f t="shared" si="26"/>
        <v>593.11876403769134</v>
      </c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</row>
    <row r="318" spans="1:37">
      <c r="A318" s="5"/>
      <c r="B318" s="2"/>
      <c r="C318">
        <v>1984.2083</v>
      </c>
      <c r="D318">
        <v>345.68</v>
      </c>
      <c r="E318" s="1">
        <f t="shared" si="27"/>
        <v>2062</v>
      </c>
      <c r="F318" s="4">
        <f>F317*SUM(economy!Z108:AB108)/SUM(economy!Z107:AB107)</f>
        <v>21862.03175206473</v>
      </c>
      <c r="G318" s="9">
        <f t="shared" si="30"/>
        <v>72.100361073364823</v>
      </c>
      <c r="H318" s="9">
        <f t="shared" si="30"/>
        <v>99.475572200982072</v>
      </c>
      <c r="I318" s="9">
        <f t="shared" si="30"/>
        <v>111.95669174023372</v>
      </c>
      <c r="J318" s="9">
        <f t="shared" si="30"/>
        <v>37.363140133277589</v>
      </c>
      <c r="K318" s="9">
        <f t="shared" si="30"/>
        <v>2.5623269005591389</v>
      </c>
      <c r="L318" s="9">
        <f t="shared" si="26"/>
        <v>598.45809204841726</v>
      </c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</row>
    <row r="319" spans="1:37">
      <c r="A319" s="5"/>
      <c r="B319" s="2"/>
      <c r="C319">
        <v>1984.2917</v>
      </c>
      <c r="D319">
        <v>347.14</v>
      </c>
      <c r="E319" s="1">
        <f t="shared" si="27"/>
        <v>2063</v>
      </c>
      <c r="F319" s="4">
        <f>F318*SUM(economy!Z109:AB109)/SUM(economy!Z108:AB108)</f>
        <v>21997.96837806646</v>
      </c>
      <c r="G319" s="9">
        <f t="shared" si="30"/>
        <v>73.434663480767838</v>
      </c>
      <c r="H319" s="9">
        <f t="shared" si="30"/>
        <v>101.25468486205833</v>
      </c>
      <c r="I319" s="9">
        <f t="shared" si="30"/>
        <v>113.73837676480956</v>
      </c>
      <c r="J319" s="9">
        <f t="shared" si="30"/>
        <v>37.794667569836413</v>
      </c>
      <c r="K319" s="9">
        <f t="shared" si="30"/>
        <v>2.5805162926286478</v>
      </c>
      <c r="L319" s="9">
        <f t="shared" si="26"/>
        <v>603.80290897010082</v>
      </c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</row>
    <row r="320" spans="1:37">
      <c r="A320" s="5"/>
      <c r="B320" s="2"/>
      <c r="C320">
        <v>1984.375</v>
      </c>
      <c r="D320">
        <v>347.78</v>
      </c>
      <c r="E320" s="1">
        <f t="shared" si="27"/>
        <v>2064</v>
      </c>
      <c r="F320" s="4">
        <f>F319*SUM(economy!Z110:AB110)/SUM(economy!Z109:AB109)</f>
        <v>22127.314676848811</v>
      </c>
      <c r="G320" s="9">
        <f t="shared" si="30"/>
        <v>74.777262489757817</v>
      </c>
      <c r="H320" s="9">
        <f t="shared" si="30"/>
        <v>103.04166713345094</v>
      </c>
      <c r="I320" s="9">
        <f t="shared" si="30"/>
        <v>115.5165693195536</v>
      </c>
      <c r="J320" s="9">
        <f t="shared" si="30"/>
        <v>38.217498203656106</v>
      </c>
      <c r="K320" s="9">
        <f t="shared" si="30"/>
        <v>2.5979307178210771</v>
      </c>
      <c r="L320" s="9">
        <f t="shared" si="26"/>
        <v>609.15092786423952</v>
      </c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</row>
    <row r="321" spans="1:37">
      <c r="A321" s="5"/>
      <c r="B321" s="2"/>
      <c r="C321">
        <v>1984.4583</v>
      </c>
      <c r="D321">
        <v>347.16</v>
      </c>
      <c r="E321" s="1">
        <f t="shared" si="27"/>
        <v>2065</v>
      </c>
      <c r="F321" s="4">
        <f>F320*SUM(economy!Z111:AB111)/SUM(economy!Z110:AB110)</f>
        <v>22250.048388411993</v>
      </c>
      <c r="G321" s="9">
        <f t="shared" si="30"/>
        <v>76.127755873790846</v>
      </c>
      <c r="H321" s="9">
        <f t="shared" si="30"/>
        <v>104.83587855555911</v>
      </c>
      <c r="I321" s="9">
        <f t="shared" si="30"/>
        <v>117.29032618643883</v>
      </c>
      <c r="J321" s="9">
        <f t="shared" si="30"/>
        <v>38.631355343151242</v>
      </c>
      <c r="K321" s="9">
        <f t="shared" si="30"/>
        <v>2.6145656968085227</v>
      </c>
      <c r="L321" s="9">
        <f t="shared" si="26"/>
        <v>614.4998816557486</v>
      </c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</row>
    <row r="322" spans="1:37">
      <c r="A322" s="5"/>
      <c r="B322" s="2"/>
      <c r="C322">
        <v>1984.5417</v>
      </c>
      <c r="D322">
        <v>345.79</v>
      </c>
      <c r="E322" s="1">
        <f t="shared" si="27"/>
        <v>2066</v>
      </c>
      <c r="F322" s="4">
        <f>F321*SUM(economy!Z112:AB112)/SUM(economy!Z111:AB111)</f>
        <v>22366.153265233468</v>
      </c>
      <c r="G322" s="9">
        <f t="shared" si="30"/>
        <v>77.485740047731483</v>
      </c>
      <c r="H322" s="9">
        <f t="shared" si="30"/>
        <v>106.63667834056466</v>
      </c>
      <c r="I322" s="9">
        <f t="shared" si="30"/>
        <v>119.05871346366627</v>
      </c>
      <c r="J322" s="9">
        <f t="shared" si="30"/>
        <v>39.035975490580753</v>
      </c>
      <c r="K322" s="9">
        <f t="shared" si="30"/>
        <v>2.6304174676708625</v>
      </c>
      <c r="L322" s="9">
        <f t="shared" si="26"/>
        <v>619.84752481021405</v>
      </c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</row>
    <row r="323" spans="1:37">
      <c r="A323" s="5"/>
      <c r="B323" s="2"/>
      <c r="C323">
        <v>1984.625</v>
      </c>
      <c r="D323">
        <v>343.74</v>
      </c>
      <c r="E323" s="1">
        <f t="shared" si="27"/>
        <v>2067</v>
      </c>
      <c r="F323" s="4">
        <f>F322*SUM(economy!Z113:AB113)/SUM(economy!Z112:AB112)</f>
        <v>22475.619053372349</v>
      </c>
      <c r="G323" s="9">
        <f t="shared" si="30"/>
        <v>78.850810434811464</v>
      </c>
      <c r="H323" s="9">
        <f t="shared" si="30"/>
        <v>108.44342593788694</v>
      </c>
      <c r="I323" s="9">
        <f t="shared" si="30"/>
        <v>120.82080734389965</v>
      </c>
      <c r="J323" s="9">
        <f t="shared" si="30"/>
        <v>39.431108294014912</v>
      </c>
      <c r="K323" s="9">
        <f t="shared" si="30"/>
        <v>2.6454829858937172</v>
      </c>
      <c r="L323" s="9">
        <f t="shared" si="26"/>
        <v>625.19163499650665</v>
      </c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</row>
    <row r="324" spans="1:37">
      <c r="A324" s="5"/>
      <c r="B324" s="2"/>
      <c r="C324">
        <v>1984.7083</v>
      </c>
      <c r="D324">
        <v>341.59</v>
      </c>
      <c r="E324" s="1">
        <f t="shared" si="27"/>
        <v>2068</v>
      </c>
      <c r="F324" s="4">
        <f>F323*SUM(economy!Z114:AB114)/SUM(economy!Z113:AB113)</f>
        <v>22578.441464926789</v>
      </c>
      <c r="G324" s="9">
        <f t="shared" si="30"/>
        <v>80.222561832435133</v>
      </c>
      <c r="H324" s="9">
        <f t="shared" si="30"/>
        <v>110.25548159630777</v>
      </c>
      <c r="I324" s="9">
        <f t="shared" si="30"/>
        <v>122.57569487921562</v>
      </c>
      <c r="J324" s="9">
        <f t="shared" si="30"/>
        <v>39.81651649982846</v>
      </c>
      <c r="K324" s="9">
        <f t="shared" si="30"/>
        <v>2.6597599234800979</v>
      </c>
      <c r="L324" s="9">
        <f t="shared" si="26"/>
        <v>630.5300147312671</v>
      </c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</row>
    <row r="325" spans="1:37">
      <c r="A325" s="5"/>
      <c r="B325" s="2"/>
      <c r="C325">
        <v>1984.7917</v>
      </c>
      <c r="D325">
        <v>341.86</v>
      </c>
      <c r="E325" s="1">
        <f t="shared" si="27"/>
        <v>2069</v>
      </c>
      <c r="F325" s="4">
        <f>F324*SUM(economy!Z115:AB115)/SUM(economy!Z114:AB114)</f>
        <v>22674.622141557156</v>
      </c>
      <c r="G325" s="9">
        <f t="shared" si="30"/>
        <v>81.600588776303908</v>
      </c>
      <c r="H325" s="9">
        <f t="shared" si="30"/>
        <v>112.07220692196374</v>
      </c>
      <c r="I325" s="9">
        <f t="shared" si="30"/>
        <v>124.32247473164831</v>
      </c>
      <c r="J325" s="9">
        <f t="shared" si="30"/>
        <v>40.191975904675012</v>
      </c>
      <c r="K325" s="9">
        <f t="shared" si="30"/>
        <v>2.6732466671185078</v>
      </c>
      <c r="L325" s="9">
        <f t="shared" si="26"/>
        <v>635.86049300170953</v>
      </c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</row>
    <row r="326" spans="1:37">
      <c r="A326" s="5"/>
      <c r="B326" s="2"/>
      <c r="C326">
        <v>1984.875</v>
      </c>
      <c r="D326">
        <v>343.31</v>
      </c>
      <c r="E326" s="1">
        <f t="shared" si="27"/>
        <v>2070</v>
      </c>
      <c r="F326" s="4">
        <f>F325*SUM(economy!Z116:AB116)/SUM(economy!Z115:AB115)</f>
        <v>22764.168608859371</v>
      </c>
      <c r="G326" s="9">
        <f t="shared" si="30"/>
        <v>82.984485902314432</v>
      </c>
      <c r="H326" s="9">
        <f t="shared" si="30"/>
        <v>113.8929654313786</v>
      </c>
      <c r="I326" s="9">
        <f t="shared" si="30"/>
        <v>126.06025790817959</v>
      </c>
      <c r="J326" s="9">
        <f t="shared" si="30"/>
        <v>40.557275305923639</v>
      </c>
      <c r="K326" s="9">
        <f t="shared" si="30"/>
        <v>2.685942315359318</v>
      </c>
      <c r="L326" s="9">
        <f t="shared" si="26"/>
        <v>641.18092686315572</v>
      </c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</row>
    <row r="327" spans="1:37">
      <c r="A327" s="5"/>
      <c r="B327" s="2"/>
      <c r="C327">
        <v>1984.9583</v>
      </c>
      <c r="D327">
        <v>345</v>
      </c>
      <c r="E327" s="1">
        <f t="shared" si="27"/>
        <v>2071</v>
      </c>
      <c r="F327" s="4">
        <f>F326*SUM(economy!Z117:AB117)/SUM(economy!Z116:AB116)</f>
        <v>22847.094221443527</v>
      </c>
      <c r="G327" s="9">
        <f t="shared" ref="G327:K342" si="31">G326*(1-G$5)+G$4*$F326*$L$4/1000</f>
        <v>84.373848305672041</v>
      </c>
      <c r="H327" s="9">
        <f t="shared" si="31"/>
        <v>115.7171230986899</v>
      </c>
      <c r="I327" s="9">
        <f t="shared" si="31"/>
        <v>127.78816847900909</v>
      </c>
      <c r="J327" s="9">
        <f t="shared" si="31"/>
        <v>40.912216449571631</v>
      </c>
      <c r="K327" s="9">
        <f t="shared" si="31"/>
        <v>2.6978466747600534</v>
      </c>
      <c r="L327" s="9">
        <f t="shared" si="26"/>
        <v>646.48920300770271</v>
      </c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</row>
    <row r="328" spans="1:37">
      <c r="A328" s="5"/>
      <c r="B328" s="2"/>
      <c r="C328">
        <v>1985.0417</v>
      </c>
      <c r="D328">
        <v>345.48</v>
      </c>
      <c r="E328" s="1">
        <f t="shared" si="27"/>
        <v>2072</v>
      </c>
      <c r="F328" s="4">
        <f>F327*SUM(economy!Z118:AB118)/SUM(economy!Z117:AB117)</f>
        <v>22923.418098639177</v>
      </c>
      <c r="G328" s="9">
        <f t="shared" si="31"/>
        <v>85.768271896652166</v>
      </c>
      <c r="H328" s="9">
        <f t="shared" si="31"/>
        <v>117.54404889621327</v>
      </c>
      <c r="I328" s="9">
        <f t="shared" si="31"/>
        <v>129.5053442779321</v>
      </c>
      <c r="J328" s="9">
        <f t="shared" si="31"/>
        <v>41.256613974686658</v>
      </c>
      <c r="K328" s="9">
        <f t="shared" si="31"/>
        <v>2.7089602549689196</v>
      </c>
      <c r="L328" s="9">
        <f t="shared" si="26"/>
        <v>651.78323930045303</v>
      </c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</row>
    <row r="329" spans="1:37">
      <c r="A329" s="5"/>
      <c r="B329" s="2"/>
      <c r="C329">
        <v>1985.125</v>
      </c>
      <c r="D329">
        <v>346.41</v>
      </c>
      <c r="E329" s="1">
        <f t="shared" si="27"/>
        <v>2073</v>
      </c>
      <c r="F329" s="4">
        <f>F328*SUM(economy!Z119:AB119)/SUM(economy!Z118:AB118)</f>
        <v>22993.165050813048</v>
      </c>
      <c r="G329" s="9">
        <f t="shared" si="31"/>
        <v>87.167353752437663</v>
      </c>
      <c r="H329" s="9">
        <f t="shared" si="31"/>
        <v>119.37311532748259</v>
      </c>
      <c r="I329" s="9">
        <f t="shared" si="31"/>
        <v>131.21093758365726</v>
      </c>
      <c r="J329" s="9">
        <f t="shared" si="31"/>
        <v>41.590295353476492</v>
      </c>
      <c r="K329" s="9">
        <f t="shared" si="31"/>
        <v>2.7192842627242868</v>
      </c>
      <c r="L329" s="9">
        <f t="shared" ref="L329:L392" si="32">SUM(G329:K329,L$5)</f>
        <v>657.06098627977826</v>
      </c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</row>
    <row r="330" spans="1:37">
      <c r="A330" s="5"/>
      <c r="B330" s="2"/>
      <c r="C330">
        <v>1985.2083</v>
      </c>
      <c r="D330">
        <v>347.91</v>
      </c>
      <c r="E330" s="1">
        <f t="shared" ref="E330:E393" si="33">1+E329</f>
        <v>2074</v>
      </c>
      <c r="F330" s="4">
        <f>F329*SUM(economy!Z120:AB120)/SUM(economy!Z119:AB119)</f>
        <v>23056.365496347127</v>
      </c>
      <c r="G330" s="9">
        <f t="shared" si="31"/>
        <v>88.570692464459114</v>
      </c>
      <c r="H330" s="9">
        <f t="shared" si="31"/>
        <v>121.20369895190521</v>
      </c>
      <c r="I330" s="9">
        <f t="shared" si="31"/>
        <v>132.90411578090956</v>
      </c>
      <c r="J330" s="9">
        <f t="shared" si="31"/>
        <v>41.913100826134126</v>
      </c>
      <c r="K330" s="9">
        <f t="shared" si="31"/>
        <v>2.7288205947559234</v>
      </c>
      <c r="L330" s="9">
        <f t="shared" si="32"/>
        <v>662.32042861816399</v>
      </c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</row>
    <row r="331" spans="1:37">
      <c r="A331" s="5"/>
      <c r="B331" s="2"/>
      <c r="C331">
        <v>1985.2917</v>
      </c>
      <c r="D331">
        <v>348.66</v>
      </c>
      <c r="E331" s="1">
        <f t="shared" si="33"/>
        <v>2075</v>
      </c>
      <c r="F331" s="4">
        <f>F330*SUM(economy!Z121:AB121)/SUM(economy!Z120:AB120)</f>
        <v>23113.055369380992</v>
      </c>
      <c r="G331" s="9">
        <f t="shared" si="31"/>
        <v>89.977888480668099</v>
      </c>
      <c r="H331" s="9">
        <f t="shared" si="31"/>
        <v>123.03518090017825</v>
      </c>
      <c r="I331" s="9">
        <f t="shared" si="31"/>
        <v>134.58406200018678</v>
      </c>
      <c r="J331" s="9">
        <f t="shared" si="31"/>
        <v>42.224883329660706</v>
      </c>
      <c r="K331" s="9">
        <f t="shared" si="31"/>
        <v>2.7375718295816385</v>
      </c>
      <c r="L331" s="9">
        <f t="shared" si="32"/>
        <v>667.5595865402754</v>
      </c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</row>
    <row r="332" spans="1:37">
      <c r="A332" s="5"/>
      <c r="B332" s="2"/>
      <c r="C332">
        <v>1985.375</v>
      </c>
      <c r="D332">
        <v>349.28</v>
      </c>
      <c r="E332" s="1">
        <f t="shared" si="33"/>
        <v>2076</v>
      </c>
      <c r="F332" s="4">
        <f>F331*SUM(economy!Z122:AB122)/SUM(economy!Z121:AB121)</f>
        <v>23163.276018478085</v>
      </c>
      <c r="G332" s="9">
        <f t="shared" si="31"/>
        <v>91.388544442179608</v>
      </c>
      <c r="H332" s="9">
        <f t="shared" si="31"/>
        <v>124.86694737962441</v>
      </c>
      <c r="I332" s="9">
        <f t="shared" si="31"/>
        <v>136.24997573506838</v>
      </c>
      <c r="J332" s="9">
        <f t="shared" si="31"/>
        <v>42.525508419926169</v>
      </c>
      <c r="K332" s="9">
        <f t="shared" si="31"/>
        <v>2.745541218200346</v>
      </c>
      <c r="L332" s="9">
        <f t="shared" si="32"/>
        <v>672.77651719499886</v>
      </c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</row>
    <row r="333" spans="1:37">
      <c r="A333" s="5"/>
      <c r="B333" s="2"/>
      <c r="C333">
        <v>1985.4583</v>
      </c>
      <c r="D333">
        <v>348.65</v>
      </c>
      <c r="E333" s="1">
        <f t="shared" si="33"/>
        <v>2077</v>
      </c>
      <c r="F333" s="4">
        <f>F332*SUM(economy!Z123:AB123)/SUM(economy!Z122:AB122)</f>
        <v>23207.074096425924</v>
      </c>
      <c r="G333" s="9">
        <f t="shared" si="31"/>
        <v>92.802265513729907</v>
      </c>
      <c r="H333" s="9">
        <f t="shared" si="31"/>
        <v>126.69839016862264</v>
      </c>
      <c r="I333" s="9">
        <f t="shared" si="31"/>
        <v>137.90107343601488</v>
      </c>
      <c r="J333" s="9">
        <f t="shared" si="31"/>
        <v>42.81485418628872</v>
      </c>
      <c r="K333" s="9">
        <f t="shared" si="31"/>
        <v>2.7527326736896724</v>
      </c>
      <c r="L333" s="9">
        <f t="shared" si="32"/>
        <v>677.96931597834578</v>
      </c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</row>
    <row r="334" spans="1:37">
      <c r="A334" s="5"/>
      <c r="B334" s="2"/>
      <c r="C334">
        <v>1985.5417</v>
      </c>
      <c r="D334">
        <v>346.9</v>
      </c>
      <c r="E334" s="1">
        <f t="shared" si="33"/>
        <v>2078</v>
      </c>
      <c r="F334" s="4">
        <f>F333*SUM(economy!Z124:AB124)/SUM(economy!Z123:AB123)</f>
        <v>23244.501441426539</v>
      </c>
      <c r="G334" s="9">
        <f t="shared" si="31"/>
        <v>94.218659707408477</v>
      </c>
      <c r="H334" s="9">
        <f t="shared" si="31"/>
        <v>128.52890709933115</v>
      </c>
      <c r="I334" s="9">
        <f t="shared" si="31"/>
        <v>139.53658907964069</v>
      </c>
      <c r="J334" s="9">
        <f t="shared" si="31"/>
        <v>43.092811158157517</v>
      </c>
      <c r="K334" s="9">
        <f t="shared" si="31"/>
        <v>2.7591507597228855</v>
      </c>
      <c r="L334" s="9">
        <f t="shared" si="32"/>
        <v>683.13611780426072</v>
      </c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</row>
    <row r="335" spans="1:37">
      <c r="A335" s="5"/>
      <c r="B335" s="2"/>
      <c r="C335">
        <v>1985.625</v>
      </c>
      <c r="D335">
        <v>345.26</v>
      </c>
      <c r="E335" s="1">
        <f t="shared" si="33"/>
        <v>2079</v>
      </c>
      <c r="F335" s="4">
        <f>F334*SUM(economy!Z125:AB125)/SUM(economy!Z124:AB124)</f>
        <v>23275.614949977906</v>
      </c>
      <c r="G335" s="9">
        <f t="shared" si="31"/>
        <v>95.637338199138739</v>
      </c>
      <c r="H335" s="9">
        <f t="shared" si="31"/>
        <v>130.35790252792671</v>
      </c>
      <c r="I335" s="9">
        <f t="shared" si="31"/>
        <v>141.15577471249688</v>
      </c>
      <c r="J335" s="9">
        <f t="shared" si="31"/>
        <v>43.359282202948449</v>
      </c>
      <c r="K335" s="9">
        <f t="shared" si="31"/>
        <v>2.7648006780261496</v>
      </c>
      <c r="L335" s="9">
        <f t="shared" si="32"/>
        <v>688.27509832053693</v>
      </c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</row>
    <row r="336" spans="1:37">
      <c r="A336" s="5"/>
      <c r="B336" s="2"/>
      <c r="C336">
        <v>1985.7083</v>
      </c>
      <c r="D336">
        <v>343.47</v>
      </c>
      <c r="E336" s="1">
        <f t="shared" si="33"/>
        <v>2080</v>
      </c>
      <c r="F336" s="4">
        <f>F335*SUM(economy!Z126:AB126)/SUM(economy!Z125:AB125)</f>
        <v>23300.47644178585</v>
      </c>
      <c r="G336" s="9">
        <f t="shared" si="31"/>
        <v>97.057915637400299</v>
      </c>
      <c r="H336" s="9">
        <f t="shared" si="31"/>
        <v>132.18478779161427</v>
      </c>
      <c r="I336" s="9">
        <f t="shared" si="31"/>
        <v>142.75790096845699</v>
      </c>
      <c r="J336" s="9">
        <f t="shared" si="31"/>
        <v>43.614182414949276</v>
      </c>
      <c r="K336" s="9">
        <f t="shared" si="31"/>
        <v>2.7696882548029542</v>
      </c>
      <c r="L336" s="9">
        <f t="shared" si="32"/>
        <v>693.38447506722378</v>
      </c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</row>
    <row r="337" spans="1:37">
      <c r="A337" s="5"/>
      <c r="B337" s="2"/>
      <c r="C337">
        <v>1985.7917</v>
      </c>
      <c r="D337">
        <v>343.35</v>
      </c>
      <c r="E337" s="1">
        <f t="shared" si="33"/>
        <v>2081</v>
      </c>
      <c r="F337" s="4">
        <f>F336*SUM(economy!Z127:AB127)/SUM(economy!Z126:AB126)</f>
        <v>23319.152517081842</v>
      </c>
      <c r="G337" s="9">
        <f t="shared" si="31"/>
        <v>98.480010443706476</v>
      </c>
      <c r="H337" s="9">
        <f t="shared" si="31"/>
        <v>134.00898165169491</v>
      </c>
      <c r="I337" s="9">
        <f t="shared" si="31"/>
        <v>144.34225755886357</v>
      </c>
      <c r="J337" s="9">
        <f t="shared" si="31"/>
        <v>43.857438994678191</v>
      </c>
      <c r="K337" s="9">
        <f t="shared" si="31"/>
        <v>2.7738199261579517</v>
      </c>
      <c r="L337" s="9">
        <f t="shared" si="32"/>
        <v>698.46250857510108</v>
      </c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</row>
    <row r="338" spans="1:37">
      <c r="A338" s="5"/>
      <c r="B338" s="2"/>
      <c r="C338">
        <v>1985.875</v>
      </c>
      <c r="D338">
        <v>344.73</v>
      </c>
      <c r="E338" s="1">
        <f t="shared" si="33"/>
        <v>2082</v>
      </c>
      <c r="F338" s="4">
        <f>F337*SUM(economy!Z128:AB128)/SUM(economy!Z127:AB127)</f>
        <v>23331.714406754392</v>
      </c>
      <c r="G338" s="9">
        <f t="shared" si="31"/>
        <v>99.90324510437344</v>
      </c>
      <c r="H338" s="9">
        <f t="shared" si="31"/>
        <v>135.82991072201759</v>
      </c>
      <c r="I338" s="9">
        <f t="shared" si="31"/>
        <v>145.90815373465941</v>
      </c>
      <c r="J338" s="9">
        <f t="shared" si="31"/>
        <v>44.088991118387476</v>
      </c>
      <c r="K338" s="9">
        <f t="shared" si="31"/>
        <v>2.7772027225573743</v>
      </c>
      <c r="L338" s="9">
        <f t="shared" si="32"/>
        <v>703.50750340199534</v>
      </c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</row>
    <row r="339" spans="1:37">
      <c r="A339" s="5"/>
      <c r="B339" s="2"/>
      <c r="C339">
        <v>1985.9583</v>
      </c>
      <c r="D339">
        <v>346.12</v>
      </c>
      <c r="E339" s="1">
        <f t="shared" si="33"/>
        <v>2083</v>
      </c>
      <c r="F339" s="4">
        <f>F338*SUM(economy!Z129:AB129)/SUM(economy!Z128:AB128)</f>
        <v>23338.237815729393</v>
      </c>
      <c r="G339" s="9">
        <f t="shared" si="31"/>
        <v>101.32724645314249</v>
      </c>
      <c r="H339" s="9">
        <f t="shared" si="31"/>
        <v>137.64700988218007</v>
      </c>
      <c r="I339" s="9">
        <f t="shared" si="31"/>
        <v>147.45491871980084</v>
      </c>
      <c r="J339" s="9">
        <f t="shared" si="31"/>
        <v>44.308789797431828</v>
      </c>
      <c r="K339" s="9">
        <f t="shared" si="31"/>
        <v>2.7798442523677132</v>
      </c>
      <c r="L339" s="9">
        <f t="shared" si="32"/>
        <v>708.51780910492289</v>
      </c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</row>
    <row r="340" spans="1:37">
      <c r="A340" s="5"/>
      <c r="B340" s="2"/>
      <c r="C340">
        <v>1986.0417</v>
      </c>
      <c r="D340">
        <v>346.78</v>
      </c>
      <c r="E340" s="1">
        <f t="shared" si="33"/>
        <v>2084</v>
      </c>
      <c r="F340" s="4">
        <f>F339*SUM(economy!Z130:AB130)/SUM(economy!Z129:AB129)</f>
        <v>23338.802760060338</v>
      </c>
      <c r="G340" s="9">
        <f t="shared" si="31"/>
        <v>102.75164594424335</v>
      </c>
      <c r="H340" s="9">
        <f t="shared" si="31"/>
        <v>139.45972267488699</v>
      </c>
      <c r="I340" s="9">
        <f t="shared" si="31"/>
        <v>148.98190211532338</v>
      </c>
      <c r="J340" s="9">
        <f t="shared" si="31"/>
        <v>44.516797727287923</v>
      </c>
      <c r="K340" s="9">
        <f t="shared" si="31"/>
        <v>2.7817526845183886</v>
      </c>
      <c r="L340" s="9">
        <f t="shared" si="32"/>
        <v>713.49182114626001</v>
      </c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</row>
    <row r="341" spans="1:37">
      <c r="A341" s="5"/>
      <c r="B341" s="2"/>
      <c r="C341">
        <v>1986.125</v>
      </c>
      <c r="D341">
        <v>347.48</v>
      </c>
      <c r="E341" s="1">
        <f t="shared" si="33"/>
        <v>2085</v>
      </c>
      <c r="F341" s="4">
        <f>F340*SUM(economy!Z131:AB131)/SUM(economy!Z130:AB130)</f>
        <v>23333.493398209401</v>
      </c>
      <c r="G341" s="9">
        <f t="shared" si="31"/>
        <v>104.17607991551463</v>
      </c>
      <c r="H341" s="9">
        <f t="shared" si="31"/>
        <v>141.26750168691811</v>
      </c>
      <c r="I341" s="9">
        <f t="shared" si="31"/>
        <v>150.4884742735091</v>
      </c>
      <c r="J341" s="9">
        <f t="shared" si="31"/>
        <v>44.712989126078149</v>
      </c>
      <c r="K341" s="9">
        <f t="shared" si="31"/>
        <v>2.7829367303377799</v>
      </c>
      <c r="L341" s="9">
        <f t="shared" si="32"/>
        <v>718.42798173235769</v>
      </c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</row>
    <row r="342" spans="1:37">
      <c r="A342" s="5"/>
      <c r="B342" s="2"/>
      <c r="C342">
        <v>1986.2083</v>
      </c>
      <c r="D342">
        <v>348.25</v>
      </c>
      <c r="E342" s="1">
        <f t="shared" si="33"/>
        <v>2086</v>
      </c>
      <c r="F342" s="4">
        <f>F341*SUM(economy!Z132:AB132)/SUM(economy!Z131:AB131)</f>
        <v>23322.397857018346</v>
      </c>
      <c r="G342" s="9">
        <f t="shared" si="31"/>
        <v>105.60018984122695</v>
      </c>
      <c r="H342" s="9">
        <f t="shared" si="31"/>
        <v>143.06980891320632</v>
      </c>
      <c r="I342" s="9">
        <f t="shared" si="31"/>
        <v>151.97402664168442</v>
      </c>
      <c r="J342" s="9">
        <f t="shared" si="31"/>
        <v>44.897349562516283</v>
      </c>
      <c r="K342" s="9">
        <f t="shared" si="31"/>
        <v>2.7834056246151473</v>
      </c>
      <c r="L342" s="9">
        <f t="shared" si="32"/>
        <v>723.32478058324909</v>
      </c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</row>
    <row r="343" spans="1:37">
      <c r="A343" s="5"/>
      <c r="B343" s="2"/>
      <c r="C343">
        <v>1986.2917</v>
      </c>
      <c r="D343">
        <v>349.86</v>
      </c>
      <c r="E343" s="1">
        <f t="shared" si="33"/>
        <v>2087</v>
      </c>
      <c r="F343" s="4">
        <f>F342*SUM(economy!Z133:AB133)/SUM(economy!Z132:AB132)</f>
        <v>23305.608052882581</v>
      </c>
      <c r="G343" s="9">
        <f t="shared" ref="G343:K358" si="34">G342*(1-G$5)+G$4*$F342*$L$4/1000</f>
        <v>107.0236225742844</v>
      </c>
      <c r="H343" s="9">
        <f t="shared" si="34"/>
        <v>144.8661161035734</v>
      </c>
      <c r="I343" s="9">
        <f t="shared" si="34"/>
        <v>153.43797207525782</v>
      </c>
      <c r="J343" s="9">
        <f t="shared" si="34"/>
        <v>45.069875773256129</v>
      </c>
      <c r="K343" s="9">
        <f t="shared" si="34"/>
        <v>2.783169105943724</v>
      </c>
      <c r="L343" s="9">
        <f t="shared" si="32"/>
        <v>728.18075563231548</v>
      </c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</row>
    <row r="344" spans="1:37">
      <c r="A344" s="5"/>
      <c r="B344" s="2"/>
      <c r="C344">
        <v>1986.375</v>
      </c>
      <c r="D344">
        <v>350.52</v>
      </c>
      <c r="E344" s="1">
        <f t="shared" si="33"/>
        <v>2088</v>
      </c>
      <c r="F344" s="4">
        <f>F343*SUM(economy!Z134:AB134)/SUM(economy!Z133:AB133)</f>
        <v>23283.219508651517</v>
      </c>
      <c r="G344" s="9">
        <f t="shared" si="34"/>
        <v>108.44603057751198</v>
      </c>
      <c r="H344" s="9">
        <f t="shared" si="34"/>
        <v>146.6559050917206</v>
      </c>
      <c r="I344" s="9">
        <f t="shared" si="34"/>
        <v>154.87974511969009</v>
      </c>
      <c r="J344" s="9">
        <f t="shared" si="34"/>
        <v>45.230575469685547</v>
      </c>
      <c r="K344" s="9">
        <f t="shared" si="34"/>
        <v>2.7822373964026172</v>
      </c>
      <c r="L344" s="9">
        <f t="shared" si="32"/>
        <v>732.99449365501073</v>
      </c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</row>
    <row r="345" spans="1:37">
      <c r="A345" s="5"/>
      <c r="B345" s="2"/>
      <c r="C345">
        <v>1986.4583</v>
      </c>
      <c r="D345">
        <v>349.98</v>
      </c>
      <c r="E345" s="1">
        <f t="shared" si="33"/>
        <v>2089</v>
      </c>
      <c r="F345" s="4">
        <f>F344*SUM(economy!Z135:AB135)/SUM(economy!Z134:AB134)</f>
        <v>23255.331166787229</v>
      </c>
      <c r="G345" s="9">
        <f t="shared" si="34"/>
        <v>109.8670721437677</v>
      </c>
      <c r="H345" s="9">
        <f t="shared" si="34"/>
        <v>148.43866810612178</v>
      </c>
      <c r="I345" s="9">
        <f t="shared" si="34"/>
        <v>156.29880226117169</v>
      </c>
      <c r="J345" s="9">
        <f t="shared" si="34"/>
        <v>45.379467134267074</v>
      </c>
      <c r="K345" s="9">
        <f t="shared" si="34"/>
        <v>2.7806211806370285</v>
      </c>
      <c r="L345" s="9">
        <f t="shared" si="32"/>
        <v>737.76463082596524</v>
      </c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</row>
    <row r="346" spans="1:37">
      <c r="A346" s="5"/>
      <c r="B346" s="2"/>
      <c r="C346">
        <v>1986.5417</v>
      </c>
      <c r="D346">
        <v>348.25</v>
      </c>
      <c r="E346" s="1">
        <f t="shared" si="33"/>
        <v>2090</v>
      </c>
      <c r="F346" s="4">
        <f>F345*SUM(economy!Z136:AB136)/SUM(economy!Z135:AB135)</f>
        <v>23222.045199317221</v>
      </c>
      <c r="G346" s="9">
        <f t="shared" si="34"/>
        <v>111.28641160465143</v>
      </c>
      <c r="H346" s="9">
        <f t="shared" si="34"/>
        <v>150.21390806251748</v>
      </c>
      <c r="I346" s="9">
        <f t="shared" si="34"/>
        <v>157.69462214586548</v>
      </c>
      <c r="J346" s="9">
        <f t="shared" si="34"/>
        <v>45.516579806583309</v>
      </c>
      <c r="K346" s="9">
        <f t="shared" si="34"/>
        <v>2.7783315843978738</v>
      </c>
      <c r="L346" s="9">
        <f t="shared" si="32"/>
        <v>742.48985320401562</v>
      </c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</row>
    <row r="347" spans="1:37">
      <c r="A347" s="5"/>
      <c r="B347" s="2"/>
      <c r="C347">
        <v>1986.625</v>
      </c>
      <c r="D347">
        <v>346.17</v>
      </c>
      <c r="E347" s="1">
        <f t="shared" si="33"/>
        <v>2091</v>
      </c>
      <c r="F347" s="4">
        <f>F346*SUM(economy!Z137:AB137)/SUM(economy!Z136:AB136)</f>
        <v>23183.466815118543</v>
      </c>
      <c r="G347" s="9">
        <f t="shared" si="34"/>
        <v>112.70371952761445</v>
      </c>
      <c r="H347" s="9">
        <f t="shared" si="34"/>
        <v>151.98113883775949</v>
      </c>
      <c r="I347" s="9">
        <f t="shared" si="34"/>
        <v>159.06670576765472</v>
      </c>
      <c r="J347" s="9">
        <f t="shared" si="34"/>
        <v>45.641952859298797</v>
      </c>
      <c r="K347" s="9">
        <f t="shared" si="34"/>
        <v>2.7753801526029984</v>
      </c>
      <c r="L347" s="9">
        <f t="shared" si="32"/>
        <v>747.1688971449305</v>
      </c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</row>
    <row r="348" spans="1:37">
      <c r="A348" s="5"/>
      <c r="B348" s="2"/>
      <c r="C348">
        <v>1986.7083</v>
      </c>
      <c r="D348">
        <v>345.48</v>
      </c>
      <c r="E348" s="1">
        <f t="shared" si="33"/>
        <v>2092</v>
      </c>
      <c r="F348" s="4">
        <f>F347*SUM(economy!Z138:AB138)/SUM(economy!Z137:AB137)</f>
        <v>23139.704065070357</v>
      </c>
      <c r="G348" s="9">
        <f t="shared" si="34"/>
        <v>114.11867290130714</v>
      </c>
      <c r="H348" s="9">
        <f t="shared" si="34"/>
        <v>153.73988552480677</v>
      </c>
      <c r="I348" s="9">
        <f t="shared" si="34"/>
        <v>160.41457662441863</v>
      </c>
      <c r="J348" s="9">
        <f t="shared" si="34"/>
        <v>45.755635764301289</v>
      </c>
      <c r="K348" s="9">
        <f t="shared" si="34"/>
        <v>2.7717788269829393</v>
      </c>
      <c r="L348" s="9">
        <f t="shared" si="32"/>
        <v>751.80054964181681</v>
      </c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</row>
    <row r="349" spans="1:37">
      <c r="A349" s="5"/>
      <c r="B349" s="2"/>
      <c r="C349">
        <v>1986.7917</v>
      </c>
      <c r="D349">
        <v>344.82</v>
      </c>
      <c r="E349" s="1">
        <f t="shared" si="33"/>
        <v>2093</v>
      </c>
      <c r="F349" s="4">
        <f>F348*SUM(economy!Z139:AB139)/SUM(economy!Z138:AB138)</f>
        <v>23090.867645607512</v>
      </c>
      <c r="G349" s="9">
        <f t="shared" si="34"/>
        <v>115.53095530903444</v>
      </c>
      <c r="H349" s="9">
        <f t="shared" si="34"/>
        <v>155.48968466872415</v>
      </c>
      <c r="I349" s="9">
        <f t="shared" si="34"/>
        <v>161.73778084293727</v>
      </c>
      <c r="J349" s="9">
        <f t="shared" si="34"/>
        <v>45.857687849333189</v>
      </c>
      <c r="K349" s="9">
        <f t="shared" si="34"/>
        <v>2.7675399233746245</v>
      </c>
      <c r="L349" s="9">
        <f t="shared" si="32"/>
        <v>756.38364859340368</v>
      </c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</row>
    <row r="350" spans="1:37">
      <c r="A350" s="5"/>
      <c r="B350" s="2"/>
      <c r="C350">
        <v>1986.875</v>
      </c>
      <c r="D350">
        <v>346.22</v>
      </c>
      <c r="E350" s="1">
        <f t="shared" si="33"/>
        <v>2094</v>
      </c>
      <c r="F350" s="4">
        <f>F349*SUM(economy!Z140:AB140)/SUM(economy!Z139:AB139)</f>
        <v>23037.070701201726</v>
      </c>
      <c r="G350" s="9">
        <f t="shared" si="34"/>
        <v>116.94025709022175</v>
      </c>
      <c r="H350" s="9">
        <f t="shared" si="34"/>
        <v>157.23008448358627</v>
      </c>
      <c r="I350" s="9">
        <f t="shared" si="34"/>
        <v>163.03588727260694</v>
      </c>
      <c r="J350" s="9">
        <f t="shared" si="34"/>
        <v>45.948178045468808</v>
      </c>
      <c r="K350" s="9">
        <f t="shared" si="34"/>
        <v>2.7626761087264722</v>
      </c>
      <c r="L350" s="9">
        <f t="shared" si="32"/>
        <v>760.91708300061021</v>
      </c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</row>
    <row r="351" spans="1:37">
      <c r="A351" s="5"/>
      <c r="B351" s="2"/>
      <c r="C351">
        <v>1986.9583</v>
      </c>
      <c r="D351">
        <v>347.49</v>
      </c>
      <c r="E351" s="1">
        <f t="shared" si="33"/>
        <v>2095</v>
      </c>
      <c r="F351" s="4">
        <f>F350*SUM(economy!Z141:AB141)/SUM(economy!Z140:AB140)</f>
        <v>22978.428626288824</v>
      </c>
      <c r="G351" s="9">
        <f t="shared" si="34"/>
        <v>118.34627548982562</v>
      </c>
      <c r="H351" s="9">
        <f t="shared" si="34"/>
        <v>158.9606450502385</v>
      </c>
      <c r="I351" s="9">
        <f t="shared" si="34"/>
        <v>164.30848754822333</v>
      </c>
      <c r="J351" s="9">
        <f t="shared" si="34"/>
        <v>46.027184625834458</v>
      </c>
      <c r="K351" s="9">
        <f t="shared" si="34"/>
        <v>2.7572003778780916</v>
      </c>
      <c r="L351" s="9">
        <f t="shared" si="32"/>
        <v>765.39979309199998</v>
      </c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</row>
    <row r="352" spans="1:37">
      <c r="A352" s="5"/>
      <c r="B352" s="2"/>
      <c r="C352">
        <v>1987.0417</v>
      </c>
      <c r="D352">
        <v>348.73</v>
      </c>
      <c r="E352" s="1">
        <f t="shared" si="33"/>
        <v>2096</v>
      </c>
      <c r="F352" s="4">
        <f>F351*SUM(economy!Z142:AB142)/SUM(economy!Z141:AB141)</f>
        <v>22915.05886714971</v>
      </c>
      <c r="G352" s="9">
        <f t="shared" si="34"/>
        <v>119.74871479565545</v>
      </c>
      <c r="H352" s="9">
        <f t="shared" si="34"/>
        <v>160.68093849491513</v>
      </c>
      <c r="I352" s="9">
        <f t="shared" si="34"/>
        <v>165.55519612216472</v>
      </c>
      <c r="J352" s="9">
        <f t="shared" si="34"/>
        <v>46.094794936006672</v>
      </c>
      <c r="K352" s="9">
        <f t="shared" si="34"/>
        <v>2.7511260301772706</v>
      </c>
      <c r="L352" s="9">
        <f t="shared" si="32"/>
        <v>769.83077037891917</v>
      </c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</row>
    <row r="353" spans="1:37">
      <c r="A353" s="5"/>
      <c r="B353" s="2"/>
      <c r="C353">
        <v>1987.125</v>
      </c>
      <c r="D353">
        <v>348.92</v>
      </c>
      <c r="E353" s="1">
        <f t="shared" si="33"/>
        <v>2097</v>
      </c>
      <c r="F353" s="4">
        <f>F352*SUM(economy!Z143:AB143)/SUM(economy!Z142:AB142)</f>
        <v>22847.080724240288</v>
      </c>
      <c r="G353" s="9">
        <f t="shared" si="34"/>
        <v>121.14728646360355</v>
      </c>
      <c r="H353" s="9">
        <f t="shared" si="34"/>
        <v>162.39054914876391</v>
      </c>
      <c r="I353" s="9">
        <f t="shared" si="34"/>
        <v>166.77565026637873</v>
      </c>
      <c r="J353" s="9">
        <f t="shared" si="34"/>
        <v>46.151105116558583</v>
      </c>
      <c r="K353" s="9">
        <f t="shared" si="34"/>
        <v>2.7444666459960985</v>
      </c>
      <c r="L353" s="9">
        <f t="shared" si="32"/>
        <v>774.20905764130089</v>
      </c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</row>
    <row r="354" spans="1:37">
      <c r="A354" s="5"/>
      <c r="B354" s="2"/>
      <c r="C354">
        <v>1987.2083</v>
      </c>
      <c r="D354">
        <v>349.81</v>
      </c>
      <c r="E354" s="1">
        <f t="shared" si="33"/>
        <v>2098</v>
      </c>
      <c r="F354" s="4">
        <f>F353*SUM(economy!Z144:AB144)/SUM(economy!Z143:AB143)</f>
        <v>22774.615155451229</v>
      </c>
      <c r="G354" s="9">
        <f t="shared" si="34"/>
        <v>122.54170923081071</v>
      </c>
      <c r="H354" s="9">
        <f t="shared" si="34"/>
        <v>164.08907368837069</v>
      </c>
      <c r="I354" s="9">
        <f t="shared" si="34"/>
        <v>167.96951004464546</v>
      </c>
      <c r="J354" s="9">
        <f t="shared" si="34"/>
        <v>46.196219818255535</v>
      </c>
      <c r="K354" s="9">
        <f t="shared" si="34"/>
        <v>2.7372360632069888</v>
      </c>
      <c r="L354" s="9">
        <f t="shared" si="32"/>
        <v>778.53374884528944</v>
      </c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</row>
    <row r="355" spans="1:37">
      <c r="A355" s="5"/>
      <c r="B355" s="2"/>
      <c r="C355">
        <v>1987.2917</v>
      </c>
      <c r="D355">
        <v>351.4</v>
      </c>
      <c r="E355" s="1">
        <f t="shared" si="33"/>
        <v>2099</v>
      </c>
      <c r="F355" s="4">
        <f>F354*SUM(economy!Z145:AB145)/SUM(economy!Z144:AB144)</f>
        <v>22697.784580762655</v>
      </c>
      <c r="G355" s="9">
        <f t="shared" si="34"/>
        <v>123.93170921682416</v>
      </c>
      <c r="H355" s="9">
        <f t="shared" si="34"/>
        <v>165.77612125742451</v>
      </c>
      <c r="I355" s="9">
        <f t="shared" si="34"/>
        <v>169.13645825565581</v>
      </c>
      <c r="J355" s="9">
        <f t="shared" si="34"/>
        <v>46.230251910429203</v>
      </c>
      <c r="K355" s="9">
        <f t="shared" si="34"/>
        <v>2.729448353678035</v>
      </c>
      <c r="L355" s="9">
        <f t="shared" si="32"/>
        <v>782.80398899401177</v>
      </c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</row>
    <row r="356" spans="1:37">
      <c r="A356" s="2"/>
      <c r="B356" s="2"/>
      <c r="C356">
        <v>1987.375</v>
      </c>
      <c r="D356">
        <v>352.15</v>
      </c>
      <c r="E356" s="1">
        <f t="shared" si="33"/>
        <v>2100</v>
      </c>
      <c r="F356" s="4">
        <f>F355*SUM(economy!Z146:AB146)/SUM(economy!Z145:AB145)</f>
        <v>22616.712688741402</v>
      </c>
      <c r="G356" s="9">
        <f t="shared" si="34"/>
        <v>125.31702001283315</v>
      </c>
      <c r="H356" s="9">
        <f t="shared" si="34"/>
        <v>167.45131356970566</v>
      </c>
      <c r="I356" s="9">
        <f t="shared" si="34"/>
        <v>170.27620034750609</v>
      </c>
      <c r="J356" s="9">
        <f t="shared" si="34"/>
        <v>46.253322183083426</v>
      </c>
      <c r="K356" s="9">
        <f t="shared" si="34"/>
        <v>2.7211177998455831</v>
      </c>
      <c r="L356" s="9">
        <f t="shared" si="32"/>
        <v>787.01897391297393</v>
      </c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</row>
    <row r="357" spans="1:37">
      <c r="A357" s="2"/>
      <c r="B357" s="2"/>
      <c r="C357">
        <v>1987.4583</v>
      </c>
      <c r="D357">
        <v>351.59</v>
      </c>
      <c r="E357" s="1">
        <f t="shared" si="33"/>
        <v>2101</v>
      </c>
      <c r="F357" s="4">
        <f>F356*SUM(economy!Z147:AB147)/SUM(economy!Z146:AB146)</f>
        <v>22531.524245309978</v>
      </c>
      <c r="G357" s="9">
        <f t="shared" si="34"/>
        <v>126.69738275909437</v>
      </c>
      <c r="H357" s="9">
        <f t="shared" si="34"/>
        <v>169.11428499362106</v>
      </c>
      <c r="I357" s="9">
        <f t="shared" si="34"/>
        <v>171.3884643042696</v>
      </c>
      <c r="J357" s="9">
        <f t="shared" si="34"/>
        <v>46.265559043306325</v>
      </c>
      <c r="K357" s="9">
        <f t="shared" si="34"/>
        <v>2.7122588714201408</v>
      </c>
      <c r="L357" s="9">
        <f t="shared" si="32"/>
        <v>791.17794997171143</v>
      </c>
    </row>
    <row r="358" spans="1:37">
      <c r="A358" s="2"/>
      <c r="B358" s="2"/>
      <c r="C358">
        <v>1987.5417</v>
      </c>
      <c r="D358">
        <v>350.21</v>
      </c>
      <c r="E358" s="1">
        <f t="shared" si="33"/>
        <v>2102</v>
      </c>
      <c r="F358" s="4">
        <f>F357*SUM(economy!Z148:AB148)/SUM(economy!Z147:AB147)</f>
        <v>22442.344905195889</v>
      </c>
      <c r="G358" s="9">
        <f t="shared" si="34"/>
        <v>128.07254621068606</v>
      </c>
      <c r="H358" s="9">
        <f t="shared" si="34"/>
        <v>170.76468261855112</v>
      </c>
      <c r="I358" s="9">
        <f t="shared" si="34"/>
        <v>172.47300050536109</v>
      </c>
      <c r="J358" s="9">
        <f t="shared" si="34"/>
        <v>46.267098206580364</v>
      </c>
      <c r="K358" s="9">
        <f t="shared" si="34"/>
        <v>2.702886202279815</v>
      </c>
      <c r="L358" s="9">
        <f t="shared" si="32"/>
        <v>795.28021374345849</v>
      </c>
    </row>
    <row r="359" spans="1:37">
      <c r="A359" s="2"/>
      <c r="B359" s="2"/>
      <c r="C359">
        <v>1987.625</v>
      </c>
      <c r="D359">
        <v>348.2</v>
      </c>
      <c r="E359" s="1">
        <f t="shared" si="33"/>
        <v>2103</v>
      </c>
      <c r="F359" s="4">
        <f>F358*SUM(economy!Z149:AB149)/SUM(economy!Z148:AB148)</f>
        <v>22349.301026450616</v>
      </c>
      <c r="G359" s="9">
        <f t="shared" ref="G359:K374" si="35">G358*(1-G$5)+G$4*$F358*$L$4/1000</f>
        <v>129.44226679175435</v>
      </c>
      <c r="H359" s="9">
        <f t="shared" si="35"/>
        <v>172.40216630330997</v>
      </c>
      <c r="I359" s="9">
        <f t="shared" si="35"/>
        <v>173.52958155846207</v>
      </c>
      <c r="J359" s="9">
        <f t="shared" si="35"/>
        <v>46.25808238359663</v>
      </c>
      <c r="K359" s="9">
        <f t="shared" si="35"/>
        <v>2.6930145676033304</v>
      </c>
      <c r="L359" s="9">
        <f t="shared" si="32"/>
        <v>799.32511160472632</v>
      </c>
    </row>
    <row r="360" spans="1:37">
      <c r="A360" s="2"/>
      <c r="B360" s="2"/>
      <c r="C360">
        <v>1987.7083</v>
      </c>
      <c r="D360">
        <v>346.66</v>
      </c>
      <c r="E360" s="1">
        <f t="shared" si="33"/>
        <v>2104</v>
      </c>
      <c r="F360" s="4">
        <f>F359*SUM(economy!Z150:AB150)/SUM(economy!Z149:AB149)</f>
        <v>22252.519488404192</v>
      </c>
      <c r="G360" s="9">
        <f t="shared" si="35"/>
        <v>130.80630863843913</v>
      </c>
      <c r="H360" s="9">
        <f t="shared" si="35"/>
        <v>174.02640870705599</v>
      </c>
      <c r="I360" s="9">
        <f t="shared" si="35"/>
        <v>174.55800210682307</v>
      </c>
      <c r="J360" s="9">
        <f t="shared" si="35"/>
        <v>46.238660963190291</v>
      </c>
      <c r="K360" s="9">
        <f t="shared" si="35"/>
        <v>2.682658861292472</v>
      </c>
      <c r="L360" s="9">
        <f t="shared" si="32"/>
        <v>803.31203927680099</v>
      </c>
    </row>
    <row r="361" spans="1:37">
      <c r="A361" s="2"/>
      <c r="B361" s="2"/>
      <c r="C361">
        <v>1987.7917</v>
      </c>
      <c r="D361">
        <v>346.72</v>
      </c>
      <c r="E361" s="1">
        <f t="shared" si="33"/>
        <v>2105</v>
      </c>
      <c r="F361" s="4">
        <f>F360*SUM(economy!Z151:AB151)/SUM(economy!Z150:AB150)</f>
        <v>22152.12751340033</v>
      </c>
      <c r="G361" s="9">
        <f t="shared" si="35"/>
        <v>132.16444363068916</v>
      </c>
      <c r="H361" s="9">
        <f t="shared" si="35"/>
        <v>175.63709530302418</v>
      </c>
      <c r="I361" s="9">
        <f t="shared" si="35"/>
        <v>175.55807861180276</v>
      </c>
      <c r="J361" s="9">
        <f t="shared" si="35"/>
        <v>46.208989692022186</v>
      </c>
      <c r="K361" s="9">
        <f t="shared" si="35"/>
        <v>2.6718340737313735</v>
      </c>
      <c r="L361" s="9">
        <f t="shared" si="32"/>
        <v>807.24044131126971</v>
      </c>
    </row>
    <row r="362" spans="1:37">
      <c r="A362" s="2"/>
      <c r="B362" s="2"/>
      <c r="C362">
        <v>1987.875</v>
      </c>
      <c r="D362">
        <v>348.08</v>
      </c>
      <c r="E362" s="1">
        <f t="shared" si="33"/>
        <v>2106</v>
      </c>
      <c r="F362" s="4">
        <f>F361*SUM(economy!Z152:AB152)/SUM(economy!Z151:AB151)</f>
        <v>22048.252492633786</v>
      </c>
      <c r="G362" s="9">
        <f t="shared" si="35"/>
        <v>133.51645141319716</v>
      </c>
      <c r="H362" s="9">
        <f t="shared" si="35"/>
        <v>177.23392437548202</v>
      </c>
      <c r="I362" s="9">
        <f t="shared" si="35"/>
        <v>176.52964911154442</v>
      </c>
      <c r="J362" s="9">
        <f t="shared" si="35"/>
        <v>46.16923035163601</v>
      </c>
      <c r="K362" s="9">
        <f t="shared" si="35"/>
        <v>2.6605552699275994</v>
      </c>
      <c r="L362" s="9">
        <f t="shared" si="32"/>
        <v>811.10981052178727</v>
      </c>
    </row>
    <row r="363" spans="1:37">
      <c r="A363" s="2"/>
      <c r="B363" s="2"/>
      <c r="C363">
        <v>1987.9583</v>
      </c>
      <c r="D363">
        <v>349.28</v>
      </c>
      <c r="E363" s="1">
        <f t="shared" si="33"/>
        <v>2107</v>
      </c>
      <c r="F363" s="4">
        <f>F362*SUM(economy!Z153:AB153)/SUM(economy!Z152:AB152)</f>
        <v>21941.021816388089</v>
      </c>
      <c r="G363" s="9">
        <f t="shared" si="35"/>
        <v>134.86211940570533</v>
      </c>
      <c r="H363" s="9">
        <f t="shared" si="35"/>
        <v>178.81660700034058</v>
      </c>
      <c r="I363" s="9">
        <f t="shared" si="35"/>
        <v>177.47257295672642</v>
      </c>
      <c r="J363" s="9">
        <f t="shared" si="35"/>
        <v>46.119550433522662</v>
      </c>
      <c r="K363" s="9">
        <f t="shared" si="35"/>
        <v>2.6488375680773917</v>
      </c>
      <c r="L363" s="9">
        <f t="shared" si="32"/>
        <v>814.91968736437241</v>
      </c>
    </row>
    <row r="364" spans="1:37">
      <c r="A364" s="2"/>
      <c r="B364" s="2"/>
      <c r="C364">
        <v>1988.0417</v>
      </c>
      <c r="D364">
        <v>350.51</v>
      </c>
      <c r="E364" s="1">
        <f t="shared" si="33"/>
        <v>2108</v>
      </c>
      <c r="F364" s="4">
        <f>F363*SUM(economy!Z154:AB154)/SUM(economy!Z153:AB153)</f>
        <v>21830.562708948913</v>
      </c>
      <c r="G364" s="9">
        <f t="shared" si="35"/>
        <v>136.20124280294968</v>
      </c>
      <c r="H364" s="9">
        <f t="shared" si="35"/>
        <v>180.3848670098786</v>
      </c>
      <c r="I364" s="9">
        <f t="shared" si="35"/>
        <v>178.3867305243553</v>
      </c>
      <c r="J364" s="9">
        <f t="shared" si="35"/>
        <v>46.060122812821945</v>
      </c>
      <c r="K364" s="9">
        <f t="shared" si="35"/>
        <v>2.6366961185947755</v>
      </c>
      <c r="L364" s="9">
        <f t="shared" si="32"/>
        <v>818.6696592686003</v>
      </c>
    </row>
    <row r="365" spans="1:37">
      <c r="A365" s="2"/>
      <c r="B365" s="2"/>
      <c r="C365">
        <v>1988.125</v>
      </c>
      <c r="D365">
        <v>351.7</v>
      </c>
      <c r="E365" s="1">
        <f t="shared" si="33"/>
        <v>2109</v>
      </c>
      <c r="F365" s="4">
        <f>F364*SUM(economy!Z155:AB155)/SUM(economy!Z154:AB154)</f>
        <v>21717.002068444075</v>
      </c>
      <c r="G365" s="9">
        <f t="shared" si="35"/>
        <v>137.53362456452871</v>
      </c>
      <c r="H365" s="9">
        <f t="shared" si="35"/>
        <v>181.9384409420629</v>
      </c>
      <c r="I365" s="9">
        <f t="shared" si="35"/>
        <v>179.27202291059876</v>
      </c>
      <c r="J365" s="9">
        <f t="shared" si="35"/>
        <v>45.991125421288309</v>
      </c>
      <c r="K365" s="9">
        <f t="shared" si="35"/>
        <v>2.6241460836415227</v>
      </c>
      <c r="L365" s="9">
        <f t="shared" si="32"/>
        <v>822.35935992212023</v>
      </c>
    </row>
    <row r="366" spans="1:37">
      <c r="A366" s="2"/>
      <c r="B366" s="2"/>
      <c r="C366">
        <v>1988.2083</v>
      </c>
      <c r="D366">
        <v>352.5</v>
      </c>
      <c r="E366" s="1">
        <f t="shared" si="33"/>
        <v>2110</v>
      </c>
      <c r="F366" s="4">
        <f>F365*SUM(economy!Z156:AB156)/SUM(economy!Z155:AB155)</f>
        <v>21600.466311837787</v>
      </c>
      <c r="G366" s="9">
        <f t="shared" si="35"/>
        <v>138.85907539499712</v>
      </c>
      <c r="H366" s="9">
        <f t="shared" si="35"/>
        <v>183.47707797496932</v>
      </c>
      <c r="I366" s="9">
        <f t="shared" si="35"/>
        <v>180.12837160368014</v>
      </c>
      <c r="J366" s="9">
        <f t="shared" si="35"/>
        <v>45.912740920140926</v>
      </c>
      <c r="K366" s="9">
        <f t="shared" si="35"/>
        <v>2.6112026171921991</v>
      </c>
      <c r="L366" s="9">
        <f t="shared" si="32"/>
        <v>825.98846851097971</v>
      </c>
    </row>
    <row r="367" spans="1:37">
      <c r="A367" s="2"/>
      <c r="B367" s="2"/>
      <c r="C367">
        <v>1988.2917</v>
      </c>
      <c r="D367">
        <v>353.67</v>
      </c>
      <c r="E367" s="1">
        <f t="shared" si="33"/>
        <v>2111</v>
      </c>
      <c r="F367" s="4">
        <f>F366*SUM(economy!Z157:AB157)/SUM(economy!Z156:AB156)</f>
        <v>21481.081225283462</v>
      </c>
      <c r="G367" s="9">
        <f t="shared" si="35"/>
        <v>140.17741371449895</v>
      </c>
      <c r="H367" s="9">
        <f t="shared" si="35"/>
        <v>185.00053984682984</v>
      </c>
      <c r="I367" s="9">
        <f t="shared" si="35"/>
        <v>180.95571813787618</v>
      </c>
      <c r="J367" s="9">
        <f t="shared" si="35"/>
        <v>45.825156373409634</v>
      </c>
      <c r="K367" s="9">
        <f t="shared" si="35"/>
        <v>2.597880845665737</v>
      </c>
      <c r="L367" s="9">
        <f t="shared" si="32"/>
        <v>829.55670891828026</v>
      </c>
    </row>
    <row r="368" spans="1:37">
      <c r="A368" s="2"/>
      <c r="B368" s="2"/>
      <c r="C368">
        <v>1988.375</v>
      </c>
      <c r="D368">
        <v>354.35</v>
      </c>
      <c r="E368" s="1">
        <f t="shared" si="33"/>
        <v>2112</v>
      </c>
      <c r="F368" s="4">
        <f>F367*SUM(economy!Z158:AB158)/SUM(economy!Z157:AB157)</f>
        <v>21358.971820015002</v>
      </c>
      <c r="G368" s="9">
        <f t="shared" si="35"/>
        <v>141.48846562026742</v>
      </c>
      <c r="H368" s="9">
        <f t="shared" si="35"/>
        <v>186.50860076224811</v>
      </c>
      <c r="I368" s="9">
        <f t="shared" si="35"/>
        <v>181.75402372967687</v>
      </c>
      <c r="J368" s="9">
        <f t="shared" si="35"/>
        <v>45.728562922377378</v>
      </c>
      <c r="K368" s="9">
        <f t="shared" si="35"/>
        <v>2.584195849152203</v>
      </c>
      <c r="L368" s="9">
        <f t="shared" si="32"/>
        <v>833.06384888372202</v>
      </c>
    </row>
    <row r="369" spans="1:12">
      <c r="A369" s="2"/>
      <c r="B369" s="2"/>
      <c r="C369">
        <v>1988.4583</v>
      </c>
      <c r="D369">
        <v>353.88</v>
      </c>
      <c r="E369" s="1">
        <f t="shared" si="33"/>
        <v>2113</v>
      </c>
      <c r="F369" s="4">
        <f>F368*SUM(economy!Z159:AB159)/SUM(economy!Z158:AB158)</f>
        <v>21234.262193934643</v>
      </c>
      <c r="G369" s="9">
        <f t="shared" si="35"/>
        <v>142.79206483932936</v>
      </c>
      <c r="H369" s="9">
        <f t="shared" si="35"/>
        <v>188.00104728514165</v>
      </c>
      <c r="I369" s="9">
        <f t="shared" si="35"/>
        <v>182.52326889717875</v>
      </c>
      <c r="J369" s="9">
        <f t="shared" si="35"/>
        <v>45.62315546170656</v>
      </c>
      <c r="K369" s="9">
        <f t="shared" si="35"/>
        <v>2.5701626432605877</v>
      </c>
      <c r="L369" s="9">
        <f t="shared" si="32"/>
        <v>836.50969912661685</v>
      </c>
    </row>
    <row r="370" spans="1:12">
      <c r="A370" s="2"/>
      <c r="B370" s="2"/>
      <c r="C370">
        <v>1988.5417</v>
      </c>
      <c r="D370">
        <v>352.8</v>
      </c>
      <c r="E370" s="1">
        <f t="shared" si="33"/>
        <v>2114</v>
      </c>
      <c r="F370" s="4">
        <f>F369*SUM(economy!Z160:AB160)/SUM(economy!Z159:AB159)</f>
        <v>21107.075399031688</v>
      </c>
      <c r="G370" s="9">
        <f t="shared" si="35"/>
        <v>144.08805267276199</v>
      </c>
      <c r="H370" s="9">
        <f t="shared" si="35"/>
        <v>189.47767821898228</v>
      </c>
      <c r="I370" s="9">
        <f t="shared" si="35"/>
        <v>183.26345306379278</v>
      </c>
      <c r="J370" s="9">
        <f t="shared" si="35"/>
        <v>45.509132317821724</v>
      </c>
      <c r="K370" s="9">
        <f t="shared" si="35"/>
        <v>2.5557961616107105</v>
      </c>
      <c r="L370" s="9">
        <f t="shared" si="32"/>
        <v>839.89411243496943</v>
      </c>
    </row>
    <row r="371" spans="1:12">
      <c r="A371" s="2"/>
      <c r="B371" s="2"/>
      <c r="C371">
        <v>1988.625</v>
      </c>
      <c r="D371">
        <v>350.49</v>
      </c>
      <c r="E371" s="1">
        <f t="shared" si="33"/>
        <v>2115</v>
      </c>
      <c r="F371" s="4">
        <f>F370*SUM(economy!Z161:AB161)/SUM(economy!Z160:AB160)</f>
        <v>20977.533314744283</v>
      </c>
      <c r="G371" s="9">
        <f t="shared" si="35"/>
        <v>145.37627793185783</v>
      </c>
      <c r="H371" s="9">
        <f t="shared" si="35"/>
        <v>190.93830447491683</v>
      </c>
      <c r="I371" s="9">
        <f t="shared" si="35"/>
        <v>183.97459414735314</v>
      </c>
      <c r="J371" s="9">
        <f t="shared" si="35"/>
        <v>45.386694930104049</v>
      </c>
      <c r="K371" s="9">
        <f t="shared" si="35"/>
        <v>2.5411112389895534</v>
      </c>
      <c r="L371" s="9">
        <f t="shared" si="32"/>
        <v>843.21698272322135</v>
      </c>
    </row>
    <row r="372" spans="1:12">
      <c r="A372" s="2"/>
      <c r="B372" s="2"/>
      <c r="C372">
        <v>1988.7083</v>
      </c>
      <c r="D372">
        <v>348.97</v>
      </c>
      <c r="E372" s="1">
        <f t="shared" si="33"/>
        <v>2116</v>
      </c>
      <c r="F372" s="4">
        <f>F371*SUM(economy!Z162:AB162)/SUM(economy!Z161:AB161)</f>
        <v>20845.756527355443</v>
      </c>
      <c r="G372" s="9">
        <f t="shared" si="35"/>
        <v>146.65659686656053</v>
      </c>
      <c r="H372" s="9">
        <f t="shared" si="35"/>
        <v>192.38274892836</v>
      </c>
      <c r="I372" s="9">
        <f t="shared" si="35"/>
        <v>184.65672813571567</v>
      </c>
      <c r="J372" s="9">
        <f t="shared" si="35"/>
        <v>45.256047535434519</v>
      </c>
      <c r="K372" s="9">
        <f t="shared" si="35"/>
        <v>2.5261225951896003</v>
      </c>
      <c r="L372" s="9">
        <f t="shared" si="32"/>
        <v>846.47824406126028</v>
      </c>
    </row>
    <row r="373" spans="1:12">
      <c r="A373" s="2"/>
      <c r="B373" s="2"/>
      <c r="C373">
        <v>1988.7917</v>
      </c>
      <c r="D373">
        <v>349.37</v>
      </c>
      <c r="E373" s="1">
        <f t="shared" si="33"/>
        <v>2117</v>
      </c>
      <c r="F373" s="4">
        <f>F372*SUM(economy!Z163:AB163)/SUM(economy!Z162:AB162)</f>
        <v>20711.864215492176</v>
      </c>
      <c r="G373" s="9">
        <f t="shared" si="35"/>
        <v>147.92887308653997</v>
      </c>
      <c r="H373" s="9">
        <f t="shared" si="35"/>
        <v>193.81084626465707</v>
      </c>
      <c r="I373" s="9">
        <f t="shared" si="35"/>
        <v>185.30990864993416</v>
      </c>
      <c r="J373" s="9">
        <f t="shared" si="35"/>
        <v>45.117396856602809</v>
      </c>
      <c r="K373" s="9">
        <f t="shared" si="35"/>
        <v>2.510844819544138</v>
      </c>
      <c r="L373" s="9">
        <f t="shared" si="32"/>
        <v>849.67786967727807</v>
      </c>
    </row>
    <row r="374" spans="1:12">
      <c r="A374" s="2"/>
      <c r="B374" s="2"/>
      <c r="C374">
        <v>1988.875</v>
      </c>
      <c r="D374">
        <v>350.43</v>
      </c>
      <c r="E374" s="1">
        <f t="shared" si="33"/>
        <v>2118</v>
      </c>
      <c r="F374" s="4">
        <f>F373*SUM(economy!Z164:AB164)/SUM(economy!Z163:AB163)</f>
        <v>20575.974041776863</v>
      </c>
      <c r="G374" s="9">
        <f t="shared" si="35"/>
        <v>149.19297747527892</v>
      </c>
      <c r="H374" s="9">
        <f t="shared" si="35"/>
        <v>195.22244281442036</v>
      </c>
      <c r="I374" s="9">
        <f t="shared" si="35"/>
        <v>185.93420649609783</v>
      </c>
      <c r="J374" s="9">
        <f t="shared" si="35"/>
        <v>44.970951795077298</v>
      </c>
      <c r="K374" s="9">
        <f t="shared" si="35"/>
        <v>2.4952923561718148</v>
      </c>
      <c r="L374" s="9">
        <f t="shared" si="32"/>
        <v>852.81587093704627</v>
      </c>
    </row>
    <row r="375" spans="1:12">
      <c r="A375" s="2"/>
      <c r="B375" s="2"/>
      <c r="C375">
        <v>1988.9583</v>
      </c>
      <c r="D375">
        <v>351.62</v>
      </c>
      <c r="E375" s="1">
        <f t="shared" si="33"/>
        <v>2119</v>
      </c>
      <c r="F375" s="4">
        <f>F374*SUM(economy!Z165:AB165)/SUM(economy!Z164:AB164)</f>
        <v>20438.202050660151</v>
      </c>
      <c r="G375" s="9">
        <f t="shared" ref="G375:K390" si="36">G374*(1-G$5)+G$4*$F374*$L$4/1000</f>
        <v>150.44878809754698</v>
      </c>
      <c r="H375" s="9">
        <f t="shared" si="36"/>
        <v>196.61739637914488</v>
      </c>
      <c r="I375" s="9">
        <f t="shared" si="36"/>
        <v>186.52970920690666</v>
      </c>
      <c r="J375" s="9">
        <f t="shared" si="36"/>
        <v>44.816923128609162</v>
      </c>
      <c r="K375" s="9">
        <f t="shared" si="36"/>
        <v>2.4794794899402222</v>
      </c>
      <c r="L375" s="9">
        <f t="shared" si="32"/>
        <v>855.89229630214788</v>
      </c>
    </row>
    <row r="376" spans="1:12">
      <c r="A376" s="2"/>
      <c r="B376" s="2"/>
      <c r="C376">
        <v>1989.0417</v>
      </c>
      <c r="D376">
        <v>353.07</v>
      </c>
      <c r="E376" s="1">
        <f t="shared" si="33"/>
        <v>2120</v>
      </c>
      <c r="F376" s="4">
        <f>F375*SUM(economy!Z166:AB166)/SUM(economy!Z165:AB165)</f>
        <v>20298.662572445319</v>
      </c>
      <c r="G376" s="9">
        <f t="shared" si="36"/>
        <v>151.69619010063892</v>
      </c>
      <c r="H376" s="9">
        <f t="shared" si="36"/>
        <v>197.99557604771044</v>
      </c>
      <c r="I376" s="9">
        <f t="shared" si="36"/>
        <v>187.09652057405088</v>
      </c>
      <c r="J376" s="9">
        <f t="shared" si="36"/>
        <v>44.655523214120009</v>
      </c>
      <c r="K376" s="9">
        <f t="shared" si="36"/>
        <v>2.4634203331557978</v>
      </c>
      <c r="L376" s="9">
        <f t="shared" si="32"/>
        <v>858.90723026967601</v>
      </c>
    </row>
    <row r="377" spans="1:12">
      <c r="A377" s="2"/>
      <c r="B377" s="2"/>
      <c r="C377">
        <v>1989.125</v>
      </c>
      <c r="D377">
        <v>353.43</v>
      </c>
      <c r="E377" s="1">
        <f t="shared" si="33"/>
        <v>2121</v>
      </c>
      <c r="F377" s="4">
        <f>F376*SUM(economy!Z167:AB167)/SUM(economy!Z166:AB166)</f>
        <v>20157.468133496117</v>
      </c>
      <c r="G377" s="9">
        <f t="shared" si="36"/>
        <v>152.9350756097553</v>
      </c>
      <c r="H377" s="9">
        <f t="shared" si="36"/>
        <v>199.35686200437701</v>
      </c>
      <c r="I377" s="9">
        <f t="shared" si="36"/>
        <v>187.63476017244838</v>
      </c>
      <c r="J377" s="9">
        <f t="shared" si="36"/>
        <v>44.486965696297801</v>
      </c>
      <c r="K377" s="9">
        <f t="shared" si="36"/>
        <v>2.447128812984948</v>
      </c>
      <c r="L377" s="9">
        <f t="shared" si="32"/>
        <v>861.86079229586346</v>
      </c>
    </row>
    <row r="378" spans="1:12">
      <c r="A378" s="2"/>
      <c r="B378" s="2"/>
      <c r="C378">
        <v>1989.2083</v>
      </c>
      <c r="D378">
        <v>354.08</v>
      </c>
      <c r="E378" s="1">
        <f t="shared" si="33"/>
        <v>2122</v>
      </c>
      <c r="F378" s="4">
        <f>F377*SUM(economy!Z168:AB168)/SUM(economy!Z167:AB167)</f>
        <v>20014.729372602615</v>
      </c>
      <c r="G378" s="9">
        <f t="shared" si="36"/>
        <v>154.16534361790295</v>
      </c>
      <c r="H378" s="9">
        <f t="shared" si="36"/>
        <v>200.70114532887706</v>
      </c>
      <c r="I378" s="9">
        <f t="shared" si="36"/>
        <v>188.14456287737801</v>
      </c>
      <c r="J378" s="9">
        <f t="shared" si="36"/>
        <v>44.311465222300846</v>
      </c>
      <c r="K378" s="9">
        <f t="shared" si="36"/>
        <v>2.4306186596089772</v>
      </c>
      <c r="L378" s="9">
        <f t="shared" si="32"/>
        <v>864.75313570606784</v>
      </c>
    </row>
    <row r="379" spans="1:12">
      <c r="A379" s="2"/>
      <c r="B379" s="2"/>
      <c r="C379">
        <v>1989.2917</v>
      </c>
      <c r="D379">
        <v>355.72</v>
      </c>
      <c r="E379" s="1">
        <f t="shared" si="33"/>
        <v>2123</v>
      </c>
      <c r="F379" s="4">
        <f>F378*SUM(economy!Z169:AB169)/SUM(economy!Z168:AB168)</f>
        <v>19870.554963463572</v>
      </c>
      <c r="G379" s="9">
        <f t="shared" si="36"/>
        <v>155.38689987069091</v>
      </c>
      <c r="H379" s="9">
        <f t="shared" si="36"/>
        <v>202.02832778920467</v>
      </c>
      <c r="I379" s="9">
        <f t="shared" si="36"/>
        <v>188.62607837552957</v>
      </c>
      <c r="J379" s="9">
        <f t="shared" si="36"/>
        <v>44.129237162943582</v>
      </c>
      <c r="K379" s="9">
        <f t="shared" si="36"/>
        <v>2.413903395113203</v>
      </c>
      <c r="L379" s="9">
        <f t="shared" si="32"/>
        <v>867.58444659348186</v>
      </c>
    </row>
    <row r="380" spans="1:12">
      <c r="A380" s="2"/>
      <c r="B380" s="2"/>
      <c r="C380">
        <v>1989.375</v>
      </c>
      <c r="D380">
        <v>355.95</v>
      </c>
      <c r="E380" s="1">
        <f t="shared" si="33"/>
        <v>2124</v>
      </c>
      <c r="F380" s="4">
        <f>F379*SUM(economy!Z170:AB170)/SUM(economy!Z169:AB169)</f>
        <v>19725.051543227029</v>
      </c>
      <c r="G380" s="9">
        <f t="shared" si="36"/>
        <v>156.59965674639525</v>
      </c>
      <c r="H380" s="9">
        <f t="shared" si="36"/>
        <v>203.33832162769636</v>
      </c>
      <c r="I380" s="9">
        <f t="shared" si="36"/>
        <v>189.07947067097109</v>
      </c>
      <c r="J380" s="9">
        <f t="shared" si="36"/>
        <v>43.9404973407119</v>
      </c>
      <c r="K380" s="9">
        <f t="shared" si="36"/>
        <v>2.3969963231085378</v>
      </c>
      <c r="L380" s="9">
        <f t="shared" si="32"/>
        <v>870.35494270888307</v>
      </c>
    </row>
    <row r="381" spans="1:12">
      <c r="A381" s="2"/>
      <c r="B381" s="2"/>
      <c r="C381">
        <v>1989.4583</v>
      </c>
      <c r="D381">
        <v>355.44</v>
      </c>
      <c r="E381" s="1">
        <f t="shared" si="33"/>
        <v>2125</v>
      </c>
      <c r="F381" s="4">
        <f>F380*SUM(economy!Z171:AB171)/SUM(economy!Z170:AB170)</f>
        <v>19578.32364701794</v>
      </c>
      <c r="G381" s="9">
        <f t="shared" si="36"/>
        <v>157.80353313166262</v>
      </c>
      <c r="H381" s="9">
        <f t="shared" si="36"/>
        <v>204.6310493409903</v>
      </c>
      <c r="I381" s="9">
        <f t="shared" si="36"/>
        <v>189.50491758701133</v>
      </c>
      <c r="J381" s="9">
        <f t="shared" si="36"/>
        <v>43.745461764928756</v>
      </c>
      <c r="K381" s="9">
        <f t="shared" si="36"/>
        <v>2.3799105190817604</v>
      </c>
      <c r="L381" s="9">
        <f t="shared" si="32"/>
        <v>873.06487234367466</v>
      </c>
    </row>
    <row r="382" spans="1:12">
      <c r="A382" s="2"/>
      <c r="B382" s="2"/>
      <c r="C382">
        <v>1989.5417</v>
      </c>
      <c r="D382">
        <v>354.05</v>
      </c>
      <c r="E382" s="1">
        <f t="shared" si="33"/>
        <v>2126</v>
      </c>
      <c r="F382" s="4">
        <f>F381*SUM(economy!Z172:AB172)/SUM(economy!Z171:AB171)</f>
        <v>19430.473648366315</v>
      </c>
      <c r="G382" s="9">
        <f t="shared" si="36"/>
        <v>158.99845429321769</v>
      </c>
      <c r="H382" s="9">
        <f t="shared" si="36"/>
        <v>205.90644345444343</v>
      </c>
      <c r="I382" s="9">
        <f t="shared" si="36"/>
        <v>189.9026102649126</v>
      </c>
      <c r="J382" s="9">
        <f t="shared" si="36"/>
        <v>43.544346374364459</v>
      </c>
      <c r="K382" s="9">
        <f t="shared" si="36"/>
        <v>2.3626588214688389</v>
      </c>
      <c r="L382" s="9">
        <f t="shared" si="32"/>
        <v>875.71451320840697</v>
      </c>
    </row>
    <row r="383" spans="1:12">
      <c r="A383" s="2"/>
      <c r="B383" s="2"/>
      <c r="C383">
        <v>1989.625</v>
      </c>
      <c r="D383">
        <v>351.84</v>
      </c>
      <c r="E383" s="1">
        <f t="shared" si="33"/>
        <v>2127</v>
      </c>
      <c r="F383" s="4">
        <f>F382*SUM(economy!Z173:AB173)/SUM(economy!Z172:AB172)</f>
        <v>19281.601705437577</v>
      </c>
      <c r="G383" s="9">
        <f t="shared" si="36"/>
        <v>160.18435174593489</v>
      </c>
      <c r="H383" s="9">
        <f t="shared" si="36"/>
        <v>207.16444629157553</v>
      </c>
      <c r="I383" s="9">
        <f t="shared" si="36"/>
        <v>190.27275266038231</v>
      </c>
      <c r="J383" s="9">
        <f t="shared" si="36"/>
        <v>43.337366787558786</v>
      </c>
      <c r="K383" s="9">
        <f t="shared" si="36"/>
        <v>2.3452538234438238</v>
      </c>
      <c r="L383" s="9">
        <f t="shared" si="32"/>
        <v>878.30417130889532</v>
      </c>
    </row>
    <row r="384" spans="1:12">
      <c r="A384" s="2"/>
      <c r="B384" s="2"/>
      <c r="C384">
        <v>1989.7083</v>
      </c>
      <c r="D384">
        <v>350.09</v>
      </c>
      <c r="E384" s="1">
        <f t="shared" si="33"/>
        <v>2128</v>
      </c>
      <c r="F384" s="4">
        <f>F383*SUM(economy!Z174:AB174)/SUM(economy!Z173:AB173)</f>
        <v>19131.80571295453</v>
      </c>
      <c r="G384" s="9">
        <f t="shared" si="36"/>
        <v>161.36116311762825</v>
      </c>
      <c r="H384" s="9">
        <f t="shared" si="36"/>
        <v>208.4050097390986</v>
      </c>
      <c r="I384" s="9">
        <f t="shared" si="36"/>
        <v>190.61556103874483</v>
      </c>
      <c r="J384" s="9">
        <f t="shared" si="36"/>
        <v>43.124738061095428</v>
      </c>
      <c r="K384" s="9">
        <f t="shared" si="36"/>
        <v>2.327707865414169</v>
      </c>
      <c r="L384" s="9">
        <f t="shared" si="32"/>
        <v>880.83417982198114</v>
      </c>
    </row>
    <row r="385" spans="1:12">
      <c r="A385" s="2"/>
      <c r="B385" s="2"/>
      <c r="C385">
        <v>1989.7917</v>
      </c>
      <c r="D385">
        <v>350.33</v>
      </c>
      <c r="E385" s="1">
        <f t="shared" si="33"/>
        <v>2129</v>
      </c>
      <c r="F385" s="4">
        <f>F384*SUM(economy!Z175:AB175)/SUM(economy!Z174:AB174)</f>
        <v>18981.181259689511</v>
      </c>
      <c r="G385" s="9">
        <f t="shared" si="36"/>
        <v>162.52883201090717</v>
      </c>
      <c r="H385" s="9">
        <f t="shared" si="36"/>
        <v>209.62809500807847</v>
      </c>
      <c r="I385" s="9">
        <f t="shared" si="36"/>
        <v>190.93126346966662</v>
      </c>
      <c r="J385" s="9">
        <f t="shared" si="36"/>
        <v>42.906674456042481</v>
      </c>
      <c r="K385" s="9">
        <f t="shared" si="36"/>
        <v>2.3100330282117225</v>
      </c>
      <c r="L385" s="9">
        <f t="shared" si="32"/>
        <v>883.30489797290636</v>
      </c>
    </row>
    <row r="386" spans="1:12">
      <c r="A386" s="2"/>
      <c r="B386" s="2"/>
      <c r="C386">
        <v>1989.875</v>
      </c>
      <c r="D386">
        <v>351.55</v>
      </c>
      <c r="E386" s="1">
        <f t="shared" si="33"/>
        <v>2130</v>
      </c>
      <c r="F386" s="4">
        <f>F385*SUM(economy!Z176:AB176)/SUM(economy!Z175:AB175)</f>
        <v>18829.821591395506</v>
      </c>
      <c r="G386" s="9">
        <f t="shared" si="36"/>
        <v>163.68730786243751</v>
      </c>
      <c r="H386" s="9">
        <f t="shared" si="36"/>
        <v>210.83367239176218</v>
      </c>
      <c r="I386" s="9">
        <f t="shared" si="36"/>
        <v>191.22009932227706</v>
      </c>
      <c r="J386" s="9">
        <f t="shared" si="36"/>
        <v>42.683389212746327</v>
      </c>
      <c r="K386" s="9">
        <f t="shared" si="36"/>
        <v>2.2922411269671867</v>
      </c>
      <c r="L386" s="9">
        <f t="shared" si="32"/>
        <v>885.71670991619021</v>
      </c>
    </row>
    <row r="387" spans="1:12">
      <c r="A387" s="2"/>
      <c r="B387" s="2"/>
      <c r="C387">
        <v>1989.9583</v>
      </c>
      <c r="D387">
        <v>352.91</v>
      </c>
      <c r="E387" s="1">
        <f t="shared" si="33"/>
        <v>2131</v>
      </c>
      <c r="F387" s="4">
        <f>F386*SUM(economy!Z177:AB177)/SUM(economy!Z176:AB176)</f>
        <v>18677.817579035422</v>
      </c>
      <c r="G387" s="9">
        <f t="shared" si="36"/>
        <v>164.83654579994052</v>
      </c>
      <c r="H387" s="9">
        <f t="shared" si="36"/>
        <v>212.02172102059058</v>
      </c>
      <c r="I387" s="9">
        <f t="shared" si="36"/>
        <v>191.48231876149734</v>
      </c>
      <c r="J387" s="9">
        <f t="shared" si="36"/>
        <v>42.45509433413995</v>
      </c>
      <c r="K387" s="9">
        <f t="shared" si="36"/>
        <v>2.2743437056544629</v>
      </c>
      <c r="L387" s="9">
        <f t="shared" si="32"/>
        <v>888.07002362182288</v>
      </c>
    </row>
    <row r="388" spans="1:12">
      <c r="A388" s="2"/>
      <c r="B388" s="2"/>
      <c r="C388">
        <v>1990.0417</v>
      </c>
      <c r="D388">
        <v>353.86</v>
      </c>
      <c r="E388" s="1">
        <f t="shared" si="33"/>
        <v>2132</v>
      </c>
      <c r="F388" s="4">
        <f>F387*SUM(economy!Z178:AB178)/SUM(economy!Z177:AB177)</f>
        <v>18525.257692161478</v>
      </c>
      <c r="G388" s="9">
        <f t="shared" si="36"/>
        <v>165.97650649725256</v>
      </c>
      <c r="H388" s="9">
        <f t="shared" si="36"/>
        <v>213.19222861490218</v>
      </c>
      <c r="I388" s="9">
        <f t="shared" si="36"/>
        <v>191.7181822463566</v>
      </c>
      <c r="J388" s="9">
        <f t="shared" si="36"/>
        <v>42.222000377701249</v>
      </c>
      <c r="K388" s="9">
        <f t="shared" si="36"/>
        <v>2.2563520322900468</v>
      </c>
      <c r="L388" s="9">
        <f t="shared" si="32"/>
        <v>890.36526976850257</v>
      </c>
    </row>
    <row r="389" spans="1:12">
      <c r="A389" s="2"/>
      <c r="B389" s="2"/>
      <c r="C389">
        <v>1990.125</v>
      </c>
      <c r="D389">
        <v>355.1</v>
      </c>
      <c r="E389" s="1">
        <f t="shared" si="33"/>
        <v>2133</v>
      </c>
      <c r="F389" s="4">
        <f>F388*SUM(economy!Z179:AB179)/SUM(economy!Z178:AB178)</f>
        <v>18372.227977288298</v>
      </c>
      <c r="G389" s="9">
        <f t="shared" si="36"/>
        <v>167.10715602776006</v>
      </c>
      <c r="H389" s="9">
        <f t="shared" si="36"/>
        <v>214.34519123581734</v>
      </c>
      <c r="I389" s="9">
        <f t="shared" si="36"/>
        <v>191.92796003104289</v>
      </c>
      <c r="J389" s="9">
        <f t="shared" si="36"/>
        <v>41.984316256171645</v>
      </c>
      <c r="K389" s="9">
        <f t="shared" si="36"/>
        <v>2.2382770947715218</v>
      </c>
      <c r="L389" s="9">
        <f t="shared" si="32"/>
        <v>892.60290064556341</v>
      </c>
    </row>
    <row r="390" spans="1:12">
      <c r="A390" s="2"/>
      <c r="B390" s="2"/>
      <c r="C390">
        <v>1990.2083</v>
      </c>
      <c r="D390">
        <v>355.75</v>
      </c>
      <c r="E390" s="1">
        <f t="shared" si="33"/>
        <v>2134</v>
      </c>
      <c r="F390" s="4">
        <f>F389*SUM(economy!Z180:AB180)/SUM(economy!Z179:AB179)</f>
        <v>18218.812041097965</v>
      </c>
      <c r="G390" s="9">
        <f t="shared" si="36"/>
        <v>168.22846571651473</v>
      </c>
      <c r="H390" s="9">
        <f t="shared" si="36"/>
        <v>215.48061303477738</v>
      </c>
      <c r="I390" s="9">
        <f t="shared" si="36"/>
        <v>192.11193166940188</v>
      </c>
      <c r="J390" s="9">
        <f t="shared" si="36"/>
        <v>41.742249047120595</v>
      </c>
      <c r="K390" s="9">
        <f t="shared" si="36"/>
        <v>2.2201295973381283</v>
      </c>
      <c r="L390" s="9">
        <f t="shared" si="32"/>
        <v>894.78338906515262</v>
      </c>
    </row>
    <row r="391" spans="1:12">
      <c r="A391" s="2"/>
      <c r="B391" s="2"/>
      <c r="C391">
        <v>1990.2917</v>
      </c>
      <c r="D391">
        <v>356.38</v>
      </c>
      <c r="E391" s="1">
        <f t="shared" si="33"/>
        <v>2135</v>
      </c>
      <c r="F391" s="4">
        <f>F390*SUM(economy!Z181:AB181)/SUM(economy!Z180:AB180)</f>
        <v>18065.091038308776</v>
      </c>
      <c r="G391" s="9">
        <f t="shared" ref="G391:K406" si="37">G390*(1-G$5)+G$4*$F390*$L$4/1000</f>
        <v>169.34041199132352</v>
      </c>
      <c r="H391" s="9">
        <f t="shared" si="37"/>
        <v>216.59850600219553</v>
      </c>
      <c r="I391" s="9">
        <f t="shared" si="37"/>
        <v>192.27038552356373</v>
      </c>
      <c r="J391" s="9">
        <f t="shared" si="37"/>
        <v>41.4960038114179</v>
      </c>
      <c r="K391" s="9">
        <f t="shared" si="37"/>
        <v>2.2019199576354964</v>
      </c>
      <c r="L391" s="9">
        <f t="shared" si="32"/>
        <v>896.90722728613628</v>
      </c>
    </row>
    <row r="392" spans="1:12">
      <c r="A392" s="2"/>
      <c r="B392" s="2"/>
      <c r="C392">
        <v>1990.375</v>
      </c>
      <c r="D392">
        <v>357.38</v>
      </c>
      <c r="E392" s="1">
        <f t="shared" si="33"/>
        <v>2136</v>
      </c>
      <c r="F392" s="4">
        <f>F391*SUM(economy!Z182:AB182)/SUM(economy!Z181:AB181)</f>
        <v>17911.143664035852</v>
      </c>
      <c r="G392" s="9">
        <f t="shared" si="37"/>
        <v>170.44297623309822</v>
      </c>
      <c r="H392" s="9">
        <f t="shared" si="37"/>
        <v>217.69888971566044</v>
      </c>
      <c r="I392" s="9">
        <f t="shared" si="37"/>
        <v>192.40361827734259</v>
      </c>
      <c r="J392" s="9">
        <f t="shared" si="37"/>
        <v>41.245783420652231</v>
      </c>
      <c r="K392" s="9">
        <f t="shared" si="37"/>
        <v>2.1836583043657747</v>
      </c>
      <c r="L392" s="9">
        <f t="shared" si="32"/>
        <v>898.9749259511193</v>
      </c>
    </row>
    <row r="393" spans="1:12">
      <c r="A393" s="2"/>
      <c r="B393" s="2"/>
      <c r="C393">
        <v>1990.4583</v>
      </c>
      <c r="D393">
        <v>356.39</v>
      </c>
      <c r="E393" s="1">
        <f t="shared" si="33"/>
        <v>2137</v>
      </c>
      <c r="F393" s="4">
        <f>F392*SUM(economy!Z183:AB183)/SUM(economy!Z182:AB182)</f>
        <v>17757.04615046654</v>
      </c>
      <c r="G393" s="9">
        <f t="shared" si="37"/>
        <v>171.5361446257389</v>
      </c>
      <c r="H393" s="9">
        <f t="shared" si="37"/>
        <v>218.78179108811483</v>
      </c>
      <c r="I393" s="9">
        <f t="shared" si="37"/>
        <v>192.51193445502008</v>
      </c>
      <c r="J393" s="9">
        <f t="shared" si="37"/>
        <v>40.991788393512039</v>
      </c>
      <c r="K393" s="9">
        <f t="shared" si="37"/>
        <v>2.165354475503702</v>
      </c>
      <c r="L393" s="9">
        <f t="shared" ref="L393:L456" si="38">SUM(G393:K393,L$5)</f>
        <v>900.9870130378896</v>
      </c>
    </row>
    <row r="394" spans="1:12">
      <c r="A394" s="2"/>
      <c r="B394" s="2"/>
      <c r="C394">
        <v>1990.5417</v>
      </c>
      <c r="D394">
        <v>354.89</v>
      </c>
      <c r="E394" s="1">
        <f t="shared" ref="E394:E457" si="39">1+E393</f>
        <v>2138</v>
      </c>
      <c r="F394" s="4">
        <f>F393*SUM(economy!Z184:AB184)/SUM(economy!Z183:AB183)</f>
        <v>17602.872267671519</v>
      </c>
      <c r="G394" s="9">
        <f t="shared" si="37"/>
        <v>172.61990800581432</v>
      </c>
      <c r="H394" s="9">
        <f t="shared" si="37"/>
        <v>219.84724411641506</v>
      </c>
      <c r="I394" s="9">
        <f t="shared" si="37"/>
        <v>192.59564594608827</v>
      </c>
      <c r="J394" s="9">
        <f t="shared" si="37"/>
        <v>40.734216741123355</v>
      </c>
      <c r="K394" s="9">
        <f t="shared" si="37"/>
        <v>2.1470180170585196</v>
      </c>
      <c r="L394" s="9">
        <f t="shared" si="38"/>
        <v>902.94403282649944</v>
      </c>
    </row>
    <row r="395" spans="1:12">
      <c r="A395" s="2"/>
      <c r="B395" s="2"/>
      <c r="C395">
        <v>1990.625</v>
      </c>
      <c r="D395">
        <v>353.06</v>
      </c>
      <c r="E395" s="1">
        <f t="shared" si="39"/>
        <v>2139</v>
      </c>
      <c r="F395" s="4">
        <f>F394*SUM(economy!Z185:AB185)/SUM(economy!Z184:AB184)</f>
        <v>17448.693328369543</v>
      </c>
      <c r="G395" s="9">
        <f t="shared" si="37"/>
        <v>173.69426171229193</v>
      </c>
      <c r="H395" s="9">
        <f t="shared" si="37"/>
        <v>220.89528963065823</v>
      </c>
      <c r="I395" s="9">
        <f t="shared" si="37"/>
        <v>192.65507153649398</v>
      </c>
      <c r="J395" s="9">
        <f t="shared" si="37"/>
        <v>40.473263821318092</v>
      </c>
      <c r="K395" s="9">
        <f t="shared" si="37"/>
        <v>2.1286581823611099</v>
      </c>
      <c r="L395" s="9">
        <f t="shared" si="38"/>
        <v>904.84654488312344</v>
      </c>
    </row>
    <row r="396" spans="1:12">
      <c r="A396" s="2"/>
      <c r="B396" s="2"/>
      <c r="C396">
        <v>1990.7083</v>
      </c>
      <c r="D396">
        <v>351.38</v>
      </c>
      <c r="E396" s="1">
        <f t="shared" si="39"/>
        <v>2140</v>
      </c>
      <c r="F396" s="4">
        <f>F395*SUM(economy!Z186:AB186)/SUM(economy!Z185:AB185)</f>
        <v>17294.578196462051</v>
      </c>
      <c r="G396" s="9">
        <f t="shared" si="37"/>
        <v>174.75920543655863</v>
      </c>
      <c r="H396" s="9">
        <f t="shared" si="37"/>
        <v>221.92597504464663</v>
      </c>
      <c r="I396" s="9">
        <f t="shared" si="37"/>
        <v>192.69053644689049</v>
      </c>
      <c r="J396" s="9">
        <f t="shared" si="37"/>
        <v>40.209122201786812</v>
      </c>
      <c r="K396" s="9">
        <f t="shared" si="37"/>
        <v>2.1102839318553221</v>
      </c>
      <c r="L396" s="9">
        <f t="shared" si="38"/>
        <v>906.69512306173795</v>
      </c>
    </row>
    <row r="397" spans="1:12">
      <c r="A397" s="2"/>
      <c r="B397" s="2"/>
      <c r="C397">
        <v>1990.7917</v>
      </c>
      <c r="D397">
        <v>351.69</v>
      </c>
      <c r="E397" s="1">
        <f t="shared" si="39"/>
        <v>2141</v>
      </c>
      <c r="F397" s="4">
        <f>F396*SUM(economy!Z187:AB187)/SUM(economy!Z186:AB186)</f>
        <v>17140.593299153184</v>
      </c>
      <c r="G397" s="9">
        <f t="shared" si="37"/>
        <v>175.81474307296241</v>
      </c>
      <c r="H397" s="9">
        <f t="shared" si="37"/>
        <v>222.93935410783976</v>
      </c>
      <c r="I397" s="9">
        <f t="shared" si="37"/>
        <v>192.70237187836975</v>
      </c>
      <c r="J397" s="9">
        <f t="shared" si="37"/>
        <v>39.941981532050868</v>
      </c>
      <c r="K397" s="9">
        <f t="shared" si="37"/>
        <v>2.0919039333720919</v>
      </c>
      <c r="L397" s="9">
        <f t="shared" si="38"/>
        <v>908.49035452459486</v>
      </c>
    </row>
    <row r="398" spans="1:12">
      <c r="A398" s="2"/>
      <c r="B398" s="2"/>
      <c r="C398">
        <v>1990.875</v>
      </c>
      <c r="D398">
        <v>353.14</v>
      </c>
      <c r="E398" s="1">
        <f t="shared" si="39"/>
        <v>2142</v>
      </c>
      <c r="F398" s="4">
        <f>F397*SUM(economy!Z188:AB188)/SUM(economy!Z187:AB187)</f>
        <v>16986.802642469745</v>
      </c>
      <c r="G398" s="9">
        <f t="shared" si="37"/>
        <v>176.86088257009382</v>
      </c>
      <c r="H398" s="9">
        <f t="shared" si="37"/>
        <v>223.93548665912692</v>
      </c>
      <c r="I398" s="9">
        <f t="shared" si="37"/>
        <v>192.69091456611241</v>
      </c>
      <c r="J398" s="9">
        <f t="shared" si="37"/>
        <v>39.672028424170875</v>
      </c>
      <c r="K398" s="9">
        <f t="shared" si="37"/>
        <v>2.0735265628647164</v>
      </c>
      <c r="L398" s="9">
        <f t="shared" si="38"/>
        <v>910.23283878236873</v>
      </c>
    </row>
    <row r="399" spans="1:12">
      <c r="A399" s="2"/>
      <c r="B399" s="2"/>
      <c r="C399">
        <v>1990.9583</v>
      </c>
      <c r="D399">
        <v>354.41</v>
      </c>
      <c r="E399" s="1">
        <f t="shared" si="39"/>
        <v>2143</v>
      </c>
      <c r="F399" s="4">
        <f>F398*SUM(economy!Z189:AB189)/SUM(economy!Z188:AB188)</f>
        <v>16833.267829996719</v>
      </c>
      <c r="G399" s="9">
        <f t="shared" si="37"/>
        <v>177.89763578301452</v>
      </c>
      <c r="H399" s="9">
        <f t="shared" si="37"/>
        <v>224.91443838273443</v>
      </c>
      <c r="I399" s="9">
        <f t="shared" si="37"/>
        <v>192.65650634136111</v>
      </c>
      <c r="J399" s="9">
        <f t="shared" si="37"/>
        <v>39.399446342091586</v>
      </c>
      <c r="K399" s="9">
        <f t="shared" si="37"/>
        <v>2.0551599055834586</v>
      </c>
      <c r="L399" s="9">
        <f t="shared" si="38"/>
        <v>911.92318675478509</v>
      </c>
    </row>
    <row r="400" spans="1:12">
      <c r="A400" s="2"/>
      <c r="B400" s="2"/>
      <c r="C400">
        <v>1991.0417</v>
      </c>
      <c r="D400">
        <v>354.93</v>
      </c>
      <c r="E400" s="1">
        <f t="shared" si="39"/>
        <v>2144</v>
      </c>
      <c r="F400" s="4">
        <f>F399*SUM(economy!Z190:AB190)/SUM(economy!Z189:AB189)</f>
        <v>16680.048084643822</v>
      </c>
      <c r="G400" s="9">
        <f t="shared" si="37"/>
        <v>178.92501832662936</v>
      </c>
      <c r="H400" s="9">
        <f t="shared" si="37"/>
        <v>225.87628056656345</v>
      </c>
      <c r="I400" s="9">
        <f t="shared" si="37"/>
        <v>192.59949370208767</v>
      </c>
      <c r="J400" s="9">
        <f t="shared" si="37"/>
        <v>39.124415499507087</v>
      </c>
      <c r="K400" s="9">
        <f t="shared" si="37"/>
        <v>2.0368117576675835</v>
      </c>
      <c r="L400" s="9">
        <f t="shared" si="38"/>
        <v>913.56201985245514</v>
      </c>
    </row>
    <row r="401" spans="1:12">
      <c r="A401" s="2"/>
      <c r="B401" s="2"/>
      <c r="C401">
        <v>1991.125</v>
      </c>
      <c r="D401">
        <v>355.82</v>
      </c>
      <c r="E401" s="1">
        <f t="shared" si="39"/>
        <v>2145</v>
      </c>
      <c r="F401" s="4">
        <f>F400*SUM(economy!Z191:AB191)/SUM(economy!Z190:AB190)</f>
        <v>16527.20027326038</v>
      </c>
      <c r="G401" s="9">
        <f t="shared" si="37"/>
        <v>179.94304943038696</v>
      </c>
      <c r="H401" s="9">
        <f t="shared" si="37"/>
        <v>226.82108986323664</v>
      </c>
      <c r="I401" s="9">
        <f t="shared" si="37"/>
        <v>192.52022739269327</v>
      </c>
      <c r="J401" s="9">
        <f t="shared" si="37"/>
        <v>38.847112766115423</v>
      </c>
      <c r="K401" s="9">
        <f t="shared" si="37"/>
        <v>2.0184896281328788</v>
      </c>
      <c r="L401" s="9">
        <f t="shared" si="38"/>
        <v>915.14996908056514</v>
      </c>
    </row>
    <row r="402" spans="1:12">
      <c r="A402" s="2"/>
      <c r="B402" s="2"/>
      <c r="C402">
        <v>1991.2083</v>
      </c>
      <c r="D402">
        <v>357.33</v>
      </c>
      <c r="E402" s="1">
        <f t="shared" si="39"/>
        <v>2146</v>
      </c>
      <c r="F402" s="4">
        <f>F401*SUM(economy!Z192:AB192)/SUM(economy!Z191:AB191)</f>
        <v>16374.778933917609</v>
      </c>
      <c r="G402" s="9">
        <f t="shared" si="37"/>
        <v>180.95175179448267</v>
      </c>
      <c r="H402" s="9">
        <f t="shared" si="37"/>
        <v>227.74894805411324</v>
      </c>
      <c r="I402" s="9">
        <f t="shared" si="37"/>
        <v>192.41906199304819</v>
      </c>
      <c r="J402" s="9">
        <f t="shared" si="37"/>
        <v>38.567711582117681</v>
      </c>
      <c r="K402" s="9">
        <f t="shared" si="37"/>
        <v>2.0002007412327769</v>
      </c>
      <c r="L402" s="9">
        <f t="shared" si="38"/>
        <v>916.68767416499463</v>
      </c>
    </row>
    <row r="403" spans="1:12">
      <c r="A403" s="2"/>
      <c r="B403" s="2"/>
      <c r="C403">
        <v>1991.2917</v>
      </c>
      <c r="D403">
        <v>358.77</v>
      </c>
      <c r="E403" s="1">
        <f t="shared" si="39"/>
        <v>2147</v>
      </c>
      <c r="F403" s="4">
        <f>F402*SUM(economy!Z193:AB193)/SUM(economy!Z192:AB192)</f>
        <v>16222.836305679562</v>
      </c>
      <c r="G403" s="9">
        <f t="shared" si="37"/>
        <v>181.95115144772646</v>
      </c>
      <c r="H403" s="9">
        <f t="shared" si="37"/>
        <v>228.65994181651521</v>
      </c>
      <c r="I403" s="9">
        <f t="shared" si="37"/>
        <v>192.29635551714628</v>
      </c>
      <c r="J403" s="9">
        <f t="shared" si="37"/>
        <v>38.286381880803603</v>
      </c>
      <c r="K403" s="9">
        <f t="shared" si="37"/>
        <v>1.981952039171305</v>
      </c>
      <c r="L403" s="9">
        <f t="shared" si="38"/>
        <v>918.17578270136289</v>
      </c>
    </row>
    <row r="404" spans="1:12">
      <c r="A404" s="2"/>
      <c r="B404" s="2"/>
      <c r="C404">
        <v>1991.375</v>
      </c>
      <c r="D404">
        <v>359.23</v>
      </c>
      <c r="E404" s="1">
        <f t="shared" si="39"/>
        <v>2148</v>
      </c>
      <c r="F404" s="4">
        <f>F403*SUM(economy!Z194:AB194)/SUM(economy!Z193:AB193)</f>
        <v>16071.422360686476</v>
      </c>
      <c r="G404" s="9">
        <f t="shared" si="37"/>
        <v>182.94127760722802</v>
      </c>
      <c r="H404" s="9">
        <f t="shared" si="37"/>
        <v>229.554162494389</v>
      </c>
      <c r="I404" s="9">
        <f t="shared" si="37"/>
        <v>192.1524690216194</v>
      </c>
      <c r="J404" s="9">
        <f t="shared" si="37"/>
        <v>38.003290019053864</v>
      </c>
      <c r="K404" s="9">
        <f t="shared" si="37"/>
        <v>1.9637501851462704</v>
      </c>
      <c r="L404" s="9">
        <f t="shared" si="38"/>
        <v>919.61494932743665</v>
      </c>
    </row>
    <row r="405" spans="1:12">
      <c r="A405" s="2"/>
      <c r="B405" s="2"/>
      <c r="C405">
        <v>1991.4583</v>
      </c>
      <c r="D405">
        <v>358.23</v>
      </c>
      <c r="E405" s="1">
        <f t="shared" si="39"/>
        <v>2149</v>
      </c>
      <c r="F405" s="4">
        <f>F404*SUM(economy!Z195:AB195)/SUM(economy!Z194:AB194)</f>
        <v>15920.584838377725</v>
      </c>
      <c r="G405" s="9">
        <f t="shared" si="37"/>
        <v>183.92216254003986</v>
      </c>
      <c r="H405" s="9">
        <f t="shared" si="37"/>
        <v>230.43170587261093</v>
      </c>
      <c r="I405" s="9">
        <f t="shared" si="37"/>
        <v>191.98776622432652</v>
      </c>
      <c r="J405" s="9">
        <f t="shared" si="37"/>
        <v>37.718598715578231</v>
      </c>
      <c r="K405" s="9">
        <f t="shared" si="37"/>
        <v>1.9456015667013049</v>
      </c>
      <c r="L405" s="9">
        <f t="shared" si="38"/>
        <v>921.00583491925681</v>
      </c>
    </row>
    <row r="406" spans="1:12">
      <c r="A406" s="2"/>
      <c r="B406" s="2"/>
      <c r="C406">
        <v>1991.5417</v>
      </c>
      <c r="D406">
        <v>356.3</v>
      </c>
      <c r="E406" s="1">
        <f t="shared" si="39"/>
        <v>2150</v>
      </c>
      <c r="F406" s="4">
        <f>F405*SUM(economy!Z196:AB196)/SUM(economy!Z195:AB195)</f>
        <v>15770.369281684852</v>
      </c>
      <c r="G406" s="9">
        <f t="shared" si="37"/>
        <v>184.8938414268892</v>
      </c>
      <c r="H406" s="9">
        <f t="shared" si="37"/>
        <v>231.29267195512668</v>
      </c>
      <c r="I406" s="9">
        <f t="shared" si="37"/>
        <v>191.80261313320383</v>
      </c>
      <c r="J406" s="9">
        <f t="shared" si="37"/>
        <v>37.432466996698743</v>
      </c>
      <c r="K406" s="9">
        <f t="shared" si="37"/>
        <v>1.9275122993656946</v>
      </c>
      <c r="L406" s="9">
        <f t="shared" si="38"/>
        <v>922.34910581128418</v>
      </c>
    </row>
    <row r="407" spans="1:12">
      <c r="A407" s="2"/>
      <c r="B407" s="2"/>
      <c r="C407">
        <v>1991.625</v>
      </c>
      <c r="D407">
        <v>353.97</v>
      </c>
      <c r="E407" s="1">
        <f t="shared" si="39"/>
        <v>2151</v>
      </c>
      <c r="F407" s="4">
        <f>F406*SUM(economy!Z197:AB197)/SUM(economy!Z196:AB196)</f>
        <v>15620.819075028594</v>
      </c>
      <c r="G407" s="9">
        <f t="shared" ref="G407:K422" si="40">G406*(1-G$5)+G$4*$F406*$L$4/1000</f>
        <v>185.85635222811879</v>
      </c>
      <c r="H407" s="9">
        <f t="shared" si="40"/>
        <v>232.13716474709969</v>
      </c>
      <c r="I407" s="9">
        <f t="shared" si="40"/>
        <v>191.59737768553413</v>
      </c>
      <c r="J407" s="9">
        <f t="shared" si="40"/>
        <v>37.145050149478102</v>
      </c>
      <c r="K407" s="9">
        <f t="shared" si="40"/>
        <v>1.9094882305612528</v>
      </c>
      <c r="L407" s="9">
        <f t="shared" si="38"/>
        <v>923.645433040792</v>
      </c>
    </row>
    <row r="408" spans="1:12">
      <c r="A408" s="2"/>
      <c r="B408" s="2"/>
      <c r="C408">
        <v>1991.7083</v>
      </c>
      <c r="D408">
        <v>352.34</v>
      </c>
      <c r="E408" s="1">
        <f t="shared" si="39"/>
        <v>2152</v>
      </c>
      <c r="F408" s="4">
        <f>F407*SUM(economy!Z198:AB198)/SUM(economy!Z197:AB197)</f>
        <v>15471.975483958631</v>
      </c>
      <c r="G408" s="9">
        <f t="shared" si="40"/>
        <v>186.80973555194683</v>
      </c>
      <c r="H408" s="9">
        <f t="shared" si="40"/>
        <v>232.96529204122666</v>
      </c>
      <c r="I408" s="9">
        <f t="shared" si="40"/>
        <v>191.37242939776661</v>
      </c>
      <c r="J408" s="9">
        <f t="shared" si="40"/>
        <v>36.856499681985483</v>
      </c>
      <c r="K408" s="9">
        <f t="shared" si="40"/>
        <v>1.8915349437558535</v>
      </c>
      <c r="L408" s="9">
        <f t="shared" si="38"/>
        <v>924.8954916166814</v>
      </c>
    </row>
    <row r="409" spans="1:12">
      <c r="A409" s="2"/>
      <c r="B409" s="2"/>
      <c r="C409">
        <v>1991.7917</v>
      </c>
      <c r="D409">
        <v>352.43</v>
      </c>
      <c r="E409" s="1">
        <f t="shared" si="39"/>
        <v>2153</v>
      </c>
      <c r="F409" s="4">
        <f>F408*SUM(economy!Z199:AB199)/SUM(economy!Z198:AB198)</f>
        <v>15323.877696278063</v>
      </c>
      <c r="G409" s="9">
        <f t="shared" si="40"/>
        <v>187.75403452514618</v>
      </c>
      <c r="H409" s="9">
        <f t="shared" si="40"/>
        <v>233.77716520836279</v>
      </c>
      <c r="I409" s="9">
        <f t="shared" si="40"/>
        <v>191.12813902599237</v>
      </c>
      <c r="J409" s="9">
        <f t="shared" si="40"/>
        <v>36.566963290484765</v>
      </c>
      <c r="K409" s="9">
        <f t="shared" si="40"/>
        <v>1.8736577628437008</v>
      </c>
      <c r="L409" s="9">
        <f t="shared" si="38"/>
        <v>926.09995981282975</v>
      </c>
    </row>
    <row r="410" spans="1:12">
      <c r="A410" s="2"/>
      <c r="B410" s="2"/>
      <c r="C410">
        <v>1991.875</v>
      </c>
      <c r="D410">
        <v>353.89</v>
      </c>
      <c r="E410" s="1">
        <f t="shared" si="39"/>
        <v>2154</v>
      </c>
      <c r="F410" s="4">
        <f>F409*SUM(economy!Z200:AB200)/SUM(economy!Z199:AB199)</f>
        <v>15176.562864500129</v>
      </c>
      <c r="G410" s="9">
        <f t="shared" si="40"/>
        <v>188.68929466623356</v>
      </c>
      <c r="H410" s="9">
        <f t="shared" si="40"/>
        <v>234.5728989925847</v>
      </c>
      <c r="I410" s="9">
        <f t="shared" si="40"/>
        <v>190.86487823715538</v>
      </c>
      <c r="J410" s="9">
        <f t="shared" si="40"/>
        <v>36.276584833324002</v>
      </c>
      <c r="K410" s="9">
        <f t="shared" si="40"/>
        <v>1.8558617567328202</v>
      </c>
      <c r="L410" s="9">
        <f t="shared" si="38"/>
        <v>927.2595184860304</v>
      </c>
    </row>
    <row r="411" spans="1:12">
      <c r="A411" s="2"/>
      <c r="B411" s="2"/>
      <c r="C411">
        <v>1991.9583</v>
      </c>
      <c r="D411">
        <v>355.21</v>
      </c>
      <c r="E411" s="1">
        <f t="shared" si="39"/>
        <v>2155</v>
      </c>
      <c r="F411" s="4">
        <f>F410*SUM(economy!Z201:AB201)/SUM(economy!Z200:AB200)</f>
        <v>15030.066149489032</v>
      </c>
      <c r="G411" s="9">
        <f t="shared" si="40"/>
        <v>189.61556376125</v>
      </c>
      <c r="H411" s="9">
        <f t="shared" si="40"/>
        <v>235.35261131080352</v>
      </c>
      <c r="I411" s="9">
        <f t="shared" si="40"/>
        <v>190.58301929105514</v>
      </c>
      <c r="J411" s="9">
        <f t="shared" si="40"/>
        <v>35.985504311299735</v>
      </c>
      <c r="K411" s="9">
        <f t="shared" si="40"/>
        <v>1.8381517441207889</v>
      </c>
      <c r="L411" s="9">
        <f t="shared" si="38"/>
        <v>928.37485041852915</v>
      </c>
    </row>
    <row r="412" spans="1:12">
      <c r="A412" s="2"/>
      <c r="B412" s="2"/>
      <c r="C412">
        <v>1992.0417</v>
      </c>
      <c r="D412">
        <v>356.34</v>
      </c>
      <c r="E412" s="1">
        <f t="shared" si="39"/>
        <v>2156</v>
      </c>
      <c r="F412" s="4">
        <f>F411*SUM(economy!Z202:AB202)/SUM(economy!Z201:AB201)</f>
        <v>14884.420765140992</v>
      </c>
      <c r="G412" s="9">
        <f t="shared" si="40"/>
        <v>190.53289174220473</v>
      </c>
      <c r="H412" s="9">
        <f t="shared" si="40"/>
        <v>236.11642305702702</v>
      </c>
      <c r="I412" s="9">
        <f t="shared" si="40"/>
        <v>190.28293473317424</v>
      </c>
      <c r="J412" s="9">
        <f t="shared" si="40"/>
        <v>35.693857854265126</v>
      </c>
      <c r="K412" s="9">
        <f t="shared" si="40"/>
        <v>1.820532298440225</v>
      </c>
      <c r="L412" s="9">
        <f t="shared" si="38"/>
        <v>929.44663968511134</v>
      </c>
    </row>
    <row r="413" spans="1:12">
      <c r="A413" s="2"/>
      <c r="B413" s="2"/>
      <c r="C413">
        <v>1992.125</v>
      </c>
      <c r="D413">
        <v>357.21</v>
      </c>
      <c r="E413" s="1">
        <f t="shared" si="39"/>
        <v>2157</v>
      </c>
      <c r="F413" s="4">
        <f>F412*SUM(economy!Z203:AB203)/SUM(economy!Z202:AB202)</f>
        <v>14739.658023968312</v>
      </c>
      <c r="G413" s="9">
        <f t="shared" si="40"/>
        <v>191.4413305682462</v>
      </c>
      <c r="H413" s="9">
        <f t="shared" si="40"/>
        <v>236.8644579113556</v>
      </c>
      <c r="I413" s="9">
        <f t="shared" si="40"/>
        <v>189.96499709834148</v>
      </c>
      <c r="J413" s="9">
        <f t="shared" si="40"/>
        <v>35.401777713747421</v>
      </c>
      <c r="K413" s="9">
        <f t="shared" si="40"/>
        <v>1.8030077529560828</v>
      </c>
      <c r="L413" s="9">
        <f t="shared" si="38"/>
        <v>930.47557104464681</v>
      </c>
    </row>
    <row r="414" spans="1:12">
      <c r="A414" s="2"/>
      <c r="B414" s="2"/>
      <c r="C414">
        <v>1992.2083</v>
      </c>
      <c r="D414">
        <v>357.97</v>
      </c>
      <c r="E414" s="1">
        <f t="shared" si="39"/>
        <v>2158</v>
      </c>
      <c r="F414" s="4">
        <f>F413*SUM(economy!Z204:AB204)/SUM(economy!Z203:AB203)</f>
        <v>14595.807383452371</v>
      </c>
      <c r="G414" s="9">
        <f t="shared" si="40"/>
        <v>192.34093410961515</v>
      </c>
      <c r="H414" s="9">
        <f t="shared" si="40"/>
        <v>237.59684215378408</v>
      </c>
      <c r="I414" s="9">
        <f t="shared" si="40"/>
        <v>189.62957862522092</v>
      </c>
      <c r="J414" s="9">
        <f t="shared" si="40"/>
        <v>35.109392261337398</v>
      </c>
      <c r="K414" s="9">
        <f t="shared" si="40"/>
        <v>1.7855822059974136</v>
      </c>
      <c r="L414" s="9">
        <f t="shared" si="38"/>
        <v>931.46232935595492</v>
      </c>
    </row>
    <row r="415" spans="1:12">
      <c r="A415" s="2"/>
      <c r="B415" s="2"/>
      <c r="C415">
        <v>1992.2917</v>
      </c>
      <c r="D415">
        <v>359.22</v>
      </c>
      <c r="E415" s="1">
        <f t="shared" si="39"/>
        <v>2159</v>
      </c>
      <c r="F415" s="4">
        <f>F414*SUM(economy!Z205:AB205)/SUM(economy!Z204:AB204)</f>
        <v>14452.896493038592</v>
      </c>
      <c r="G415" s="9">
        <f t="shared" si="40"/>
        <v>193.2317580344268</v>
      </c>
      <c r="H415" s="9">
        <f t="shared" si="40"/>
        <v>238.31370448286791</v>
      </c>
      <c r="I415" s="9">
        <f t="shared" si="40"/>
        <v>189.27705098159714</v>
      </c>
      <c r="J415" s="9">
        <f t="shared" si="40"/>
        <v>34.8168259926113</v>
      </c>
      <c r="K415" s="9">
        <f t="shared" si="40"/>
        <v>1.7682595263067868</v>
      </c>
      <c r="L415" s="9">
        <f t="shared" si="38"/>
        <v>932.40759901780984</v>
      </c>
    </row>
    <row r="416" spans="1:12">
      <c r="A416" s="2"/>
      <c r="B416" s="2"/>
      <c r="C416">
        <v>1992.375</v>
      </c>
      <c r="D416">
        <v>359.71</v>
      </c>
      <c r="E416" s="1">
        <f t="shared" si="39"/>
        <v>2160</v>
      </c>
      <c r="F416" s="4">
        <f>F415*SUM(economy!Z206:AB206)/SUM(economy!Z205:AB205)</f>
        <v>14310.951241650266</v>
      </c>
      <c r="G416" s="9">
        <f t="shared" si="40"/>
        <v>194.11385969832116</v>
      </c>
      <c r="H416" s="9">
        <f t="shared" si="40"/>
        <v>239.01517583930098</v>
      </c>
      <c r="I416" s="9">
        <f t="shared" si="40"/>
        <v>188.90778500040815</v>
      </c>
      <c r="J416" s="9">
        <f t="shared" si="40"/>
        <v>34.524199536344575</v>
      </c>
      <c r="K416" s="9">
        <f t="shared" si="40"/>
        <v>1.7510433584912151</v>
      </c>
      <c r="L416" s="9">
        <f t="shared" si="38"/>
        <v>933.31206343286601</v>
      </c>
    </row>
    <row r="417" spans="1:12">
      <c r="A417" s="2"/>
      <c r="B417" s="2"/>
      <c r="C417">
        <v>1992.4583</v>
      </c>
      <c r="D417">
        <v>359.43</v>
      </c>
      <c r="E417" s="1">
        <f t="shared" si="39"/>
        <v>2161</v>
      </c>
      <c r="F417" s="4">
        <f>F416*SUM(economy!Z207:AB207)/SUM(economy!Z206:AB206)</f>
        <v>14169.995805604573</v>
      </c>
      <c r="G417" s="9">
        <f t="shared" si="40"/>
        <v>194.98729803701343</v>
      </c>
      <c r="H417" s="9">
        <f t="shared" si="40"/>
        <v>239.70138923444028</v>
      </c>
      <c r="I417" s="9">
        <f t="shared" si="40"/>
        <v>188.52215042645949</v>
      </c>
      <c r="J417" s="9">
        <f t="shared" si="40"/>
        <v>34.23162966877598</v>
      </c>
      <c r="K417" s="9">
        <f t="shared" si="40"/>
        <v>1.7339371285590017</v>
      </c>
      <c r="L417" s="9">
        <f t="shared" si="38"/>
        <v>934.17640449524822</v>
      </c>
    </row>
    <row r="418" spans="1:12">
      <c r="A418" s="2"/>
      <c r="B418" s="2"/>
      <c r="C418">
        <v>1992.5417</v>
      </c>
      <c r="D418">
        <v>357.15</v>
      </c>
      <c r="E418" s="1">
        <f t="shared" si="39"/>
        <v>2162</v>
      </c>
      <c r="F418" s="4">
        <f>F417*SUM(economy!Z208:AB208)/SUM(economy!Z207:AB207)</f>
        <v>14030.052696818995</v>
      </c>
      <c r="G418" s="9">
        <f t="shared" si="40"/>
        <v>195.85213346176863</v>
      </c>
      <c r="H418" s="9">
        <f t="shared" si="40"/>
        <v>240.37247958380129</v>
      </c>
      <c r="I418" s="9">
        <f t="shared" si="40"/>
        <v>188.12051567373697</v>
      </c>
      <c r="J418" s="9">
        <f t="shared" si="40"/>
        <v>33.939229332680796</v>
      </c>
      <c r="K418" s="9">
        <f t="shared" si="40"/>
        <v>1.7169440495275889</v>
      </c>
      <c r="L418" s="9">
        <f t="shared" si="38"/>
        <v>935.00130210151531</v>
      </c>
    </row>
    <row r="419" spans="1:12">
      <c r="A419" s="2"/>
      <c r="B419" s="2"/>
      <c r="C419">
        <v>1992.625</v>
      </c>
      <c r="D419">
        <v>354.99</v>
      </c>
      <c r="E419" s="1">
        <f t="shared" si="39"/>
        <v>2163</v>
      </c>
      <c r="F419" s="4">
        <f>F418*SUM(economy!Z209:AB209)/SUM(economy!Z208:AB208)</f>
        <v>13891.142811201427</v>
      </c>
      <c r="G419" s="9">
        <f t="shared" si="40"/>
        <v>196.70842775781861</v>
      </c>
      <c r="H419" s="9">
        <f t="shared" si="40"/>
        <v>241.02858354553791</v>
      </c>
      <c r="I419" s="9">
        <f t="shared" si="40"/>
        <v>187.70324759321917</v>
      </c>
      <c r="J419" s="9">
        <f t="shared" si="40"/>
        <v>33.647107661012463</v>
      </c>
      <c r="K419" s="9">
        <f t="shared" si="40"/>
        <v>1.7000671270880994</v>
      </c>
      <c r="L419" s="9">
        <f t="shared" si="38"/>
        <v>935.78743368467633</v>
      </c>
    </row>
    <row r="420" spans="1:12">
      <c r="A420" s="2"/>
      <c r="B420" s="2"/>
      <c r="C420">
        <v>1992.7083</v>
      </c>
      <c r="D420">
        <v>353.01</v>
      </c>
      <c r="E420" s="1">
        <f t="shared" si="39"/>
        <v>2164</v>
      </c>
      <c r="F420" s="4">
        <f>F419*SUM(economy!Z210:AB210)/SUM(economy!Z209:AB209)</f>
        <v>13753.28547712376</v>
      </c>
      <c r="G420" s="9">
        <f t="shared" si="40"/>
        <v>197.55624398573232</v>
      </c>
      <c r="H420" s="9">
        <f t="shared" si="40"/>
        <v>241.66983936391054</v>
      </c>
      <c r="I420" s="9">
        <f t="shared" si="40"/>
        <v>187.27071125107614</v>
      </c>
      <c r="J420" s="9">
        <f t="shared" si="40"/>
        <v>33.355370004873237</v>
      </c>
      <c r="K420" s="9">
        <f t="shared" si="40"/>
        <v>1.6833091653128927</v>
      </c>
      <c r="L420" s="9">
        <f t="shared" si="38"/>
        <v>936.53547377090513</v>
      </c>
    </row>
    <row r="421" spans="1:12">
      <c r="A421" s="2"/>
      <c r="B421" s="2"/>
      <c r="C421">
        <v>1992.7917</v>
      </c>
      <c r="D421">
        <v>353.41</v>
      </c>
      <c r="E421" s="1">
        <f t="shared" si="39"/>
        <v>2165</v>
      </c>
      <c r="F421" s="4">
        <f>F420*SUM(economy!Z211:AB211)/SUM(economy!Z210:AB210)</f>
        <v>13616.498503882607</v>
      </c>
      <c r="G421" s="9">
        <f t="shared" si="40"/>
        <v>198.39564638574458</v>
      </c>
      <c r="H421" s="9">
        <f t="shared" si="40"/>
        <v>242.296386717736</v>
      </c>
      <c r="I421" s="9">
        <f t="shared" si="40"/>
        <v>186.82326971712791</v>
      </c>
      <c r="J421" s="9">
        <f t="shared" si="40"/>
        <v>33.064117965576365</v>
      </c>
      <c r="K421" s="9">
        <f t="shared" si="40"/>
        <v>1.6666727723931269</v>
      </c>
      <c r="L421" s="9">
        <f t="shared" si="38"/>
        <v>937.24609355857785</v>
      </c>
    </row>
    <row r="422" spans="1:12">
      <c r="A422" s="2"/>
      <c r="B422" s="2"/>
      <c r="C422">
        <v>1992.875</v>
      </c>
      <c r="D422">
        <v>354.42</v>
      </c>
      <c r="E422" s="1">
        <f t="shared" si="39"/>
        <v>2166</v>
      </c>
      <c r="F422" s="4">
        <f>F421*SUM(economy!Z212:AB212)/SUM(economy!Z211:AB211)</f>
        <v>13480.798230057535</v>
      </c>
      <c r="G422" s="9">
        <f t="shared" si="40"/>
        <v>199.2267002850426</v>
      </c>
      <c r="H422" s="9">
        <f t="shared" si="40"/>
        <v>242.90836657380495</v>
      </c>
      <c r="I422" s="9">
        <f t="shared" si="40"/>
        <v>186.36128386342293</v>
      </c>
      <c r="J422" s="9">
        <f t="shared" si="40"/>
        <v>32.773449430564519</v>
      </c>
      <c r="K422" s="9">
        <f t="shared" si="40"/>
        <v>1.6501603663939175</v>
      </c>
      <c r="L422" s="9">
        <f t="shared" si="38"/>
        <v>937.91996051922888</v>
      </c>
    </row>
    <row r="423" spans="1:12">
      <c r="A423" s="2"/>
      <c r="B423" s="2"/>
      <c r="C423">
        <v>1992.9583</v>
      </c>
      <c r="D423">
        <v>355.68</v>
      </c>
      <c r="E423" s="1">
        <f t="shared" si="39"/>
        <v>2167</v>
      </c>
      <c r="F423" s="4">
        <f>F422*SUM(economy!Z213:AB213)/SUM(economy!Z212:AB212)</f>
        <v>13346.199571681167</v>
      </c>
      <c r="G423" s="9">
        <f t="shared" ref="G423:K438" si="41">G422*(1-G$5)+G$4*$F422*$L$4/1000</f>
        <v>200.04947200800385</v>
      </c>
      <c r="H423" s="9">
        <f t="shared" si="41"/>
        <v>243.50592104524318</v>
      </c>
      <c r="I423" s="9">
        <f t="shared" si="41"/>
        <v>185.88511217278491</v>
      </c>
      <c r="J423" s="9">
        <f t="shared" si="41"/>
        <v>32.483458612952163</v>
      </c>
      <c r="K423" s="9">
        <f t="shared" si="41"/>
        <v>1.6337741810153577</v>
      </c>
      <c r="L423" s="9">
        <f t="shared" si="38"/>
        <v>938.55773801999953</v>
      </c>
    </row>
    <row r="424" spans="1:12">
      <c r="A424" s="2"/>
      <c r="B424" s="2"/>
      <c r="C424">
        <v>1993.0417</v>
      </c>
      <c r="D424">
        <v>357.1</v>
      </c>
      <c r="E424" s="1">
        <f t="shared" si="39"/>
        <v>2168</v>
      </c>
      <c r="F424" s="4">
        <f>F423*SUM(economy!Z214:AB214)/SUM(economy!Z213:AB213)</f>
        <v>13212.716070141962</v>
      </c>
      <c r="G424" s="9">
        <f t="shared" si="41"/>
        <v>200.86402878937406</v>
      </c>
      <c r="H424" s="9">
        <f t="shared" si="41"/>
        <v>244.08919325478541</v>
      </c>
      <c r="I424" s="9">
        <f t="shared" si="41"/>
        <v>185.39511055716676</v>
      </c>
      <c r="J424" s="9">
        <f t="shared" si="41"/>
        <v>32.194236094462788</v>
      </c>
      <c r="K424" s="9">
        <f t="shared" si="41"/>
        <v>1.61751627134826</v>
      </c>
      <c r="L424" s="9">
        <f t="shared" si="38"/>
        <v>939.16008496713721</v>
      </c>
    </row>
    <row r="425" spans="1:12">
      <c r="A425" s="2"/>
      <c r="B425" s="2"/>
      <c r="C425">
        <v>1993.125</v>
      </c>
      <c r="D425">
        <v>357.42</v>
      </c>
      <c r="E425" s="1">
        <f t="shared" si="39"/>
        <v>2169</v>
      </c>
      <c r="F425" s="4">
        <f>F424*SUM(economy!Z215:AB215)/SUM(economy!Z214:AB214)</f>
        <v>13080.359939744269</v>
      </c>
      <c r="G425" s="9">
        <f t="shared" si="41"/>
        <v>201.67043869036863</v>
      </c>
      <c r="H425" s="9">
        <f t="shared" si="41"/>
        <v>244.65832720292332</v>
      </c>
      <c r="I425" s="9">
        <f t="shared" si="41"/>
        <v>184.89163218563885</v>
      </c>
      <c r="J425" s="9">
        <f t="shared" si="41"/>
        <v>31.905868871535642</v>
      </c>
      <c r="K425" s="9">
        <f t="shared" si="41"/>
        <v>1.6013885196141482</v>
      </c>
      <c r="L425" s="9">
        <f t="shared" si="38"/>
        <v>939.72765547008055</v>
      </c>
    </row>
    <row r="426" spans="1:12">
      <c r="A426" s="2"/>
      <c r="B426" s="2"/>
      <c r="C426">
        <v>1993.2083</v>
      </c>
      <c r="D426">
        <v>358.59</v>
      </c>
      <c r="E426" s="1">
        <f t="shared" si="39"/>
        <v>2170</v>
      </c>
      <c r="F426" s="4">
        <f>F425*SUM(economy!Z216:AB216)/SUM(economy!Z215:AB215)</f>
        <v>12949.142114856118</v>
      </c>
      <c r="G426" s="9">
        <f t="shared" si="41"/>
        <v>202.46877051767697</v>
      </c>
      <c r="H426" s="9">
        <f t="shared" si="41"/>
        <v>245.21346764088196</v>
      </c>
      <c r="I426" s="9">
        <f t="shared" si="41"/>
        <v>184.37502732183165</v>
      </c>
      <c r="J426" s="9">
        <f t="shared" si="41"/>
        <v>31.618440404380696</v>
      </c>
      <c r="K426" s="9">
        <f t="shared" si="41"/>
        <v>1.5853926408796033</v>
      </c>
      <c r="L426" s="9">
        <f t="shared" si="38"/>
        <v>940.26109852565094</v>
      </c>
    </row>
    <row r="427" spans="1:12">
      <c r="A427" s="2"/>
      <c r="B427" s="2"/>
      <c r="C427">
        <v>1993.2917</v>
      </c>
      <c r="D427">
        <v>359.39</v>
      </c>
      <c r="E427" s="1">
        <f t="shared" si="39"/>
        <v>2171</v>
      </c>
      <c r="F427" s="4">
        <f>F426*SUM(economy!Z217:AB217)/SUM(economy!Z216:AB216)</f>
        <v>12819.07229657996</v>
      </c>
      <c r="G427" s="9">
        <f t="shared" si="41"/>
        <v>203.25909374534425</v>
      </c>
      <c r="H427" s="9">
        <f t="shared" si="41"/>
        <v>245.75475994837268</v>
      </c>
      <c r="I427" s="9">
        <f t="shared" si="41"/>
        <v>183.84564317064343</v>
      </c>
      <c r="J427" s="9">
        <f t="shared" si="41"/>
        <v>31.332030668765036</v>
      </c>
      <c r="K427" s="9">
        <f t="shared" si="41"/>
        <v>1.569530188735702</v>
      </c>
      <c r="L427" s="9">
        <f t="shared" si="38"/>
        <v>940.76105772186111</v>
      </c>
    </row>
    <row r="428" spans="1:12">
      <c r="A428" s="2"/>
      <c r="B428" s="2"/>
      <c r="C428">
        <v>1993.375</v>
      </c>
      <c r="D428">
        <v>360.3</v>
      </c>
      <c r="E428" s="1">
        <f t="shared" si="39"/>
        <v>2172</v>
      </c>
      <c r="F428" s="4">
        <f>F427*SUM(economy!Z218:AB218)/SUM(economy!Z217:AB217)</f>
        <v>12690.158998885927</v>
      </c>
      <c r="G428" s="9">
        <f t="shared" si="41"/>
        <v>204.0414784395017</v>
      </c>
      <c r="H428" s="9">
        <f t="shared" si="41"/>
        <v>246.2823500160645</v>
      </c>
      <c r="I428" s="9">
        <f t="shared" si="41"/>
        <v>183.3038237340171</v>
      </c>
      <c r="J428" s="9">
        <f t="shared" si="41"/>
        <v>31.04671621031866</v>
      </c>
      <c r="K428" s="9">
        <f t="shared" si="41"/>
        <v>1.5538025609338844</v>
      </c>
      <c r="L428" s="9">
        <f t="shared" si="38"/>
        <v>941.22817096083577</v>
      </c>
    </row>
    <row r="429" spans="1:12">
      <c r="A429" s="2"/>
      <c r="B429" s="2"/>
      <c r="C429">
        <v>1993.4583</v>
      </c>
      <c r="D429">
        <v>359.64</v>
      </c>
      <c r="E429" s="1">
        <f t="shared" si="39"/>
        <v>2173</v>
      </c>
      <c r="F429" s="4">
        <f>F428*SUM(economy!Z219:AB219)/SUM(economy!Z218:AB218)</f>
        <v>12562.40959415225</v>
      </c>
      <c r="G429" s="9">
        <f t="shared" si="41"/>
        <v>204.81599518591258</v>
      </c>
      <c r="H429" s="9">
        <f t="shared" si="41"/>
        <v>246.7963841327107</v>
      </c>
      <c r="I429" s="9">
        <f t="shared" si="41"/>
        <v>182.74990967558369</v>
      </c>
      <c r="J429" s="9">
        <f t="shared" si="41"/>
        <v>30.762570201152645</v>
      </c>
      <c r="K429" s="9">
        <f t="shared" si="41"/>
        <v>1.5382110049701607</v>
      </c>
      <c r="L429" s="9">
        <f t="shared" si="38"/>
        <v>941.66307020032991</v>
      </c>
    </row>
    <row r="430" spans="1:12">
      <c r="A430" s="2"/>
      <c r="B430" s="2"/>
      <c r="C430">
        <v>1993.5417</v>
      </c>
      <c r="D430">
        <v>357.45</v>
      </c>
      <c r="E430" s="1">
        <f t="shared" si="39"/>
        <v>2174</v>
      </c>
      <c r="F430" s="4">
        <f>F429*SUM(economy!Z220:AB220)/SUM(economy!Z219:AB219)</f>
        <v>12435.830358061527</v>
      </c>
      <c r="G430" s="9">
        <f t="shared" si="41"/>
        <v>205.58271502029746</v>
      </c>
      <c r="H430" s="9">
        <f t="shared" si="41"/>
        <v>247.2970088768619</v>
      </c>
      <c r="I430" s="9">
        <f t="shared" si="41"/>
        <v>182.18423819396457</v>
      </c>
      <c r="J430" s="9">
        <f t="shared" si="41"/>
        <v>30.479662498588006</v>
      </c>
      <c r="K430" s="9">
        <f t="shared" si="41"/>
        <v>1.5227566236101531</v>
      </c>
      <c r="L430" s="9">
        <f t="shared" si="38"/>
        <v>942.06638121332207</v>
      </c>
    </row>
    <row r="431" spans="1:12">
      <c r="A431" s="2"/>
      <c r="B431" s="2"/>
      <c r="C431">
        <v>1993.625</v>
      </c>
      <c r="D431">
        <v>355.76</v>
      </c>
      <c r="E431" s="1">
        <f t="shared" si="39"/>
        <v>2175</v>
      </c>
      <c r="F431" s="4">
        <f>F430*SUM(economy!Z221:AB221)/SUM(economy!Z220:AB220)</f>
        <v>12310.426513806584</v>
      </c>
      <c r="G431" s="9">
        <f t="shared" si="41"/>
        <v>206.34170936139981</v>
      </c>
      <c r="H431" s="9">
        <f t="shared" si="41"/>
        <v>247.78437101309274</v>
      </c>
      <c r="I431" s="9">
        <f t="shared" si="41"/>
        <v>181.60714290451904</v>
      </c>
      <c r="J431" s="9">
        <f t="shared" si="41"/>
        <v>30.198059705799103</v>
      </c>
      <c r="K431" s="9">
        <f t="shared" si="41"/>
        <v>1.5074403803480074</v>
      </c>
      <c r="L431" s="9">
        <f t="shared" si="38"/>
        <v>942.43872336515869</v>
      </c>
    </row>
    <row r="432" spans="1:12">
      <c r="A432" s="2"/>
      <c r="B432" s="2"/>
      <c r="C432">
        <v>1993.7083</v>
      </c>
      <c r="D432">
        <v>354.14</v>
      </c>
      <c r="E432" s="1">
        <f t="shared" si="39"/>
        <v>2176</v>
      </c>
      <c r="F432" s="4">
        <f>F431*SUM(economy!Z222:AB222)/SUM(economy!Z221:AB221)</f>
        <v>12186.202275563073</v>
      </c>
      <c r="G432" s="9">
        <f t="shared" si="41"/>
        <v>207.09304994674952</v>
      </c>
      <c r="H432" s="9">
        <f t="shared" si="41"/>
        <v>248.25861739266469</v>
      </c>
      <c r="I432" s="9">
        <f t="shared" si="41"/>
        <v>181.01895372932054</v>
      </c>
      <c r="J432" s="9">
        <f t="shared" si="41"/>
        <v>29.91782523418113</v>
      </c>
      <c r="K432" s="9">
        <f t="shared" si="41"/>
        <v>1.4922631047927846</v>
      </c>
      <c r="L432" s="9">
        <f t="shared" si="38"/>
        <v>942.78070940770863</v>
      </c>
    </row>
    <row r="433" spans="1:12">
      <c r="A433" s="2"/>
      <c r="B433" s="2"/>
      <c r="C433">
        <v>1993.7917</v>
      </c>
      <c r="D433">
        <v>354.23</v>
      </c>
      <c r="E433" s="1">
        <f t="shared" si="39"/>
        <v>2177</v>
      </c>
      <c r="F433" s="4">
        <f>F432*SUM(economy!Z223:AB223)/SUM(economy!Z222:AB222)</f>
        <v>12063.160891190657</v>
      </c>
      <c r="G433" s="9">
        <f t="shared" si="41"/>
        <v>207.83680877107966</v>
      </c>
      <c r="H433" s="9">
        <f t="shared" si="41"/>
        <v>248.71989485854436</v>
      </c>
      <c r="I433" s="9">
        <f t="shared" si="41"/>
        <v>180.41999679514097</v>
      </c>
      <c r="J433" s="9">
        <f t="shared" si="41"/>
        <v>29.639019367257191</v>
      </c>
      <c r="K433" s="9">
        <f t="shared" si="41"/>
        <v>1.4772254979764368</v>
      </c>
      <c r="L433" s="9">
        <f t="shared" si="38"/>
        <v>943.09294528999862</v>
      </c>
    </row>
    <row r="434" spans="1:12">
      <c r="A434" s="2"/>
      <c r="B434" s="2"/>
      <c r="C434">
        <v>1993.875</v>
      </c>
      <c r="D434">
        <v>355.53</v>
      </c>
      <c r="E434" s="1">
        <f t="shared" si="39"/>
        <v>2178</v>
      </c>
      <c r="F434" s="4">
        <f>F433*SUM(economy!Z224:AB224)/SUM(economy!Z223:AB223)</f>
        <v>11941.304684128074</v>
      </c>
      <c r="G434" s="9">
        <f t="shared" si="41"/>
        <v>208.5730580273495</v>
      </c>
      <c r="H434" s="9">
        <f t="shared" si="41"/>
        <v>249.16835015469223</v>
      </c>
      <c r="I434" s="9">
        <f t="shared" si="41"/>
        <v>179.81059433921911</v>
      </c>
      <c r="J434" s="9">
        <f t="shared" si="41"/>
        <v>29.361699325946415</v>
      </c>
      <c r="K434" s="9">
        <f t="shared" si="41"/>
        <v>1.4623281375780119</v>
      </c>
      <c r="L434" s="9">
        <f t="shared" si="38"/>
        <v>943.3760299847853</v>
      </c>
    </row>
    <row r="435" spans="1:12">
      <c r="A435" s="2"/>
      <c r="B435" s="2"/>
      <c r="C435">
        <v>1993.9583</v>
      </c>
      <c r="D435">
        <v>357.03</v>
      </c>
      <c r="E435" s="1">
        <f t="shared" si="39"/>
        <v>2179</v>
      </c>
      <c r="F435" s="4">
        <f>F434*SUM(economy!Z225:AB225)/SUM(economy!Z224:AB224)</f>
        <v>11820.635094451811</v>
      </c>
      <c r="G435" s="9">
        <f t="shared" si="41"/>
        <v>209.30187005032445</v>
      </c>
      <c r="H435" s="9">
        <f t="shared" si="41"/>
        <v>249.60412983953506</v>
      </c>
      <c r="I435" s="9">
        <f t="shared" si="41"/>
        <v>179.19106462258827</v>
      </c>
      <c r="J435" s="9">
        <f t="shared" si="41"/>
        <v>29.085919335020797</v>
      </c>
      <c r="K435" s="9">
        <f t="shared" si="41"/>
        <v>1.4475714830591944</v>
      </c>
      <c r="L435" s="9">
        <f t="shared" si="38"/>
        <v>943.63055533052773</v>
      </c>
    </row>
    <row r="436" spans="1:12">
      <c r="A436" s="2"/>
      <c r="B436" s="2"/>
      <c r="C436">
        <v>1994.0417</v>
      </c>
      <c r="D436">
        <v>358.36</v>
      </c>
      <c r="E436" s="1">
        <f t="shared" si="39"/>
        <v>2180</v>
      </c>
      <c r="F436" s="4">
        <f>F435*SUM(economy!Z226:AB226)/SUM(economy!Z225:AB225)</f>
        <v>11701.152719070635</v>
      </c>
      <c r="G436" s="9">
        <f t="shared" si="41"/>
        <v>210.02331726266189</v>
      </c>
      <c r="H436" s="9">
        <f t="shared" si="41"/>
        <v>250.02738020353144</v>
      </c>
      <c r="I436" s="9">
        <f t="shared" si="41"/>
        <v>178.56172185073567</v>
      </c>
      <c r="J436" s="9">
        <f t="shared" si="41"/>
        <v>28.81173069058465</v>
      </c>
      <c r="K436" s="9">
        <f t="shared" si="41"/>
        <v>1.4329558807068072</v>
      </c>
      <c r="L436" s="9">
        <f t="shared" si="38"/>
        <v>943.85710588822053</v>
      </c>
    </row>
    <row r="437" spans="1:12">
      <c r="A437" s="2"/>
      <c r="B437" s="2"/>
      <c r="C437">
        <v>1994.125</v>
      </c>
      <c r="D437">
        <v>359.04</v>
      </c>
      <c r="E437" s="1">
        <f t="shared" si="39"/>
        <v>2181</v>
      </c>
      <c r="F437" s="4">
        <f>F436*SUM(economy!Z227:AB227)/SUM(economy!Z226:AB226)</f>
        <v>11582.857351033183</v>
      </c>
      <c r="G437" s="9">
        <f t="shared" si="41"/>
        <v>210.73747212345023</v>
      </c>
      <c r="H437" s="9">
        <f t="shared" si="41"/>
        <v>250.43824719073828</v>
      </c>
      <c r="I437" s="9">
        <f t="shared" si="41"/>
        <v>177.92287610136543</v>
      </c>
      <c r="J437" s="9">
        <f t="shared" si="41"/>
        <v>28.539181828416822</v>
      </c>
      <c r="K437" s="9">
        <f t="shared" si="41"/>
        <v>1.4184815685783119</v>
      </c>
      <c r="L437" s="9">
        <f t="shared" si="38"/>
        <v>944.05625881254912</v>
      </c>
    </row>
    <row r="438" spans="1:12">
      <c r="A438" s="2"/>
      <c r="B438" s="2"/>
      <c r="C438">
        <v>1994.2083</v>
      </c>
      <c r="D438">
        <v>360.11</v>
      </c>
      <c r="E438" s="1">
        <f t="shared" si="39"/>
        <v>2182</v>
      </c>
      <c r="F438" s="4">
        <f>F437*SUM(economy!Z228:AB228)/SUM(economy!Z227:AB227)</f>
        <v>11465.74801792749</v>
      </c>
      <c r="G438" s="9">
        <f t="shared" si="41"/>
        <v>211.44440707914708</v>
      </c>
      <c r="H438" s="9">
        <f t="shared" si="41"/>
        <v>250.83687632428402</v>
      </c>
      <c r="I438" s="9">
        <f t="shared" si="41"/>
        <v>177.27483325903643</v>
      </c>
      <c r="J438" s="9">
        <f t="shared" si="41"/>
        <v>28.268318393022327</v>
      </c>
      <c r="K438" s="9">
        <f t="shared" si="41"/>
        <v>1.4041486813468307</v>
      </c>
      <c r="L438" s="9">
        <f t="shared" si="38"/>
        <v>944.22858373683664</v>
      </c>
    </row>
    <row r="439" spans="1:12">
      <c r="A439" s="2"/>
      <c r="B439" s="2"/>
      <c r="C439">
        <v>1994.2917</v>
      </c>
      <c r="D439">
        <v>361.36</v>
      </c>
      <c r="E439" s="1">
        <f t="shared" si="39"/>
        <v>2183</v>
      </c>
      <c r="F439" s="4">
        <f>F438*SUM(economy!Z229:AB229)/SUM(economy!Z228:AB228)</f>
        <v>11349.823019355943</v>
      </c>
      <c r="G439" s="9">
        <f t="shared" ref="G439:K454" si="42">G438*(1-G$5)+G$4*$F438*$L$4/1000</f>
        <v>212.14419451686098</v>
      </c>
      <c r="H439" s="9">
        <f t="shared" si="42"/>
        <v>251.22341263565232</v>
      </c>
      <c r="I439" s="9">
        <f t="shared" si="42"/>
        <v>176.61789495644658</v>
      </c>
      <c r="J439" s="9">
        <f t="shared" si="42"/>
        <v>27.999183307246248</v>
      </c>
      <c r="K439" s="9">
        <f t="shared" si="42"/>
        <v>1.3899572550425976</v>
      </c>
      <c r="L439" s="9">
        <f t="shared" si="38"/>
        <v>944.37464267124869</v>
      </c>
    </row>
    <row r="440" spans="1:12">
      <c r="A440" s="2"/>
      <c r="B440" s="2"/>
      <c r="C440">
        <v>1994.375</v>
      </c>
      <c r="D440">
        <v>361.78</v>
      </c>
      <c r="E440" s="1">
        <f t="shared" si="39"/>
        <v>2184</v>
      </c>
      <c r="F440" s="4">
        <f>F439*SUM(economy!Z230:AB230)/SUM(economy!Z229:AB229)</f>
        <v>11235.079963471067</v>
      </c>
      <c r="G440" s="9">
        <f t="shared" si="42"/>
        <v>212.83690671992025</v>
      </c>
      <c r="H440" s="9">
        <f t="shared" si="42"/>
        <v>251.59800059767915</v>
      </c>
      <c r="I440" s="9">
        <f t="shared" si="42"/>
        <v>175.95235852213514</v>
      </c>
      <c r="J440" s="9">
        <f t="shared" si="42"/>
        <v>27.731816842309289</v>
      </c>
      <c r="K440" s="9">
        <f t="shared" si="42"/>
        <v>1.3759072316881809</v>
      </c>
      <c r="L440" s="9">
        <f t="shared" si="38"/>
        <v>944.49498991373196</v>
      </c>
    </row>
    <row r="441" spans="1:12">
      <c r="A441" s="2"/>
      <c r="B441" s="2"/>
      <c r="C441">
        <v>1994.4583</v>
      </c>
      <c r="D441">
        <v>360.94</v>
      </c>
      <c r="E441" s="1">
        <f t="shared" si="39"/>
        <v>2185</v>
      </c>
      <c r="F441" s="4">
        <f>F440*SUM(economy!Z231:AB231)/SUM(economy!Z230:AB230)</f>
        <v>11121.515802561031</v>
      </c>
      <c r="G441" s="9">
        <f t="shared" si="42"/>
        <v>213.52261582567201</v>
      </c>
      <c r="H441" s="9">
        <f t="shared" si="42"/>
        <v>251.96078406116473</v>
      </c>
      <c r="I441" s="9">
        <f t="shared" si="42"/>
        <v>175.27851693437597</v>
      </c>
      <c r="J441" s="9">
        <f t="shared" si="42"/>
        <v>27.466256688130645</v>
      </c>
      <c r="K441" s="9">
        <f t="shared" si="42"/>
        <v>1.3619984638251812</v>
      </c>
      <c r="L441" s="9">
        <f t="shared" si="38"/>
        <v>944.59017197316859</v>
      </c>
    </row>
    <row r="442" spans="1:12">
      <c r="A442" s="2"/>
      <c r="B442" s="2"/>
      <c r="C442">
        <v>1994.5417</v>
      </c>
      <c r="D442">
        <v>359.51</v>
      </c>
      <c r="E442" s="1">
        <f t="shared" si="39"/>
        <v>2186</v>
      </c>
      <c r="F442" s="4">
        <f>F441*SUM(economy!Z232:AB232)/SUM(economy!Z231:AB231)</f>
        <v>11009.126867676208</v>
      </c>
      <c r="G442" s="9">
        <f t="shared" si="42"/>
        <v>214.20139378545272</v>
      </c>
      <c r="H442" s="9">
        <f t="shared" si="42"/>
        <v>252.31190619500134</v>
      </c>
      <c r="I442" s="9">
        <f t="shared" si="42"/>
        <v>174.59665878103593</v>
      </c>
      <c r="J442" s="9">
        <f t="shared" si="42"/>
        <v>27.202538023810266</v>
      </c>
      <c r="K442" s="9">
        <f t="shared" si="42"/>
        <v>1.3482307189304961</v>
      </c>
      <c r="L442" s="9">
        <f t="shared" si="38"/>
        <v>944.66072750423075</v>
      </c>
    </row>
    <row r="443" spans="1:12">
      <c r="A443" s="2"/>
      <c r="B443" s="2"/>
      <c r="C443">
        <v>1994.625</v>
      </c>
      <c r="D443">
        <v>357.59</v>
      </c>
      <c r="E443" s="1">
        <f t="shared" si="39"/>
        <v>2187</v>
      </c>
      <c r="F443" s="4">
        <f>F442*SUM(economy!Z233:AB233)/SUM(economy!Z232:AB232)</f>
        <v>10897.908902290623</v>
      </c>
      <c r="G443" s="9">
        <f t="shared" si="42"/>
        <v>214.87331232667239</v>
      </c>
      <c r="H443" s="9">
        <f t="shared" si="42"/>
        <v>252.65150942971704</v>
      </c>
      <c r="I443" s="9">
        <f t="shared" si="42"/>
        <v>173.9070682251741</v>
      </c>
      <c r="J443" s="9">
        <f t="shared" si="42"/>
        <v>26.940693588148829</v>
      </c>
      <c r="K443" s="9">
        <f t="shared" si="42"/>
        <v>1.3346036837205786</v>
      </c>
      <c r="L443" s="9">
        <f t="shared" si="38"/>
        <v>944.70718725343295</v>
      </c>
    </row>
    <row r="444" spans="1:12">
      <c r="A444" s="2"/>
      <c r="B444" s="2"/>
      <c r="C444">
        <v>1994.7083</v>
      </c>
      <c r="D444">
        <v>355.86</v>
      </c>
      <c r="E444" s="1">
        <f t="shared" si="39"/>
        <v>2188</v>
      </c>
      <c r="F444" s="4">
        <f>F443*SUM(economy!Z234:AB234)/SUM(economy!Z233:AB233)</f>
        <v>10787.857094994804</v>
      </c>
      <c r="G444" s="9">
        <f t="shared" si="42"/>
        <v>215.53844291695304</v>
      </c>
      <c r="H444" s="9">
        <f t="shared" si="42"/>
        <v>252.9797354043354</v>
      </c>
      <c r="I444" s="9">
        <f t="shared" si="42"/>
        <v>173.21002497615981</v>
      </c>
      <c r="J444" s="9">
        <f t="shared" si="42"/>
        <v>26.680753750090005</v>
      </c>
      <c r="K444" s="9">
        <f t="shared" si="42"/>
        <v>1.321116968342452</v>
      </c>
      <c r="L444" s="9">
        <f t="shared" si="38"/>
        <v>944.73007401588086</v>
      </c>
    </row>
    <row r="445" spans="1:12">
      <c r="C445">
        <v>1994.7917</v>
      </c>
      <c r="D445">
        <v>356.21</v>
      </c>
      <c r="E445" s="1">
        <f t="shared" si="39"/>
        <v>2189</v>
      </c>
      <c r="F445" s="4">
        <f>F444*SUM(economy!Z235:AB235)/SUM(economy!Z234:AB234)</f>
        <v>10678.966111218235</v>
      </c>
      <c r="G445" s="9">
        <f t="shared" si="42"/>
        <v>216.1968567302626</v>
      </c>
      <c r="H445" s="9">
        <f t="shared" si="42"/>
        <v>253.29672491645132</v>
      </c>
      <c r="I445" s="9">
        <f t="shared" si="42"/>
        <v>172.50580426609019</v>
      </c>
      <c r="J445" s="9">
        <f t="shared" si="42"/>
        <v>26.422746578975769</v>
      </c>
      <c r="K445" s="9">
        <f t="shared" si="42"/>
        <v>1.3077701104505648</v>
      </c>
      <c r="L445" s="9">
        <f t="shared" si="38"/>
        <v>944.72990260223037</v>
      </c>
    </row>
    <row r="446" spans="1:12">
      <c r="C446">
        <v>1994.875</v>
      </c>
      <c r="D446">
        <v>357.65</v>
      </c>
      <c r="E446" s="1">
        <f t="shared" si="39"/>
        <v>2190</v>
      </c>
      <c r="F446" s="4">
        <f>F445*SUM(economy!Z236:AB236)/SUM(economy!Z235:AB235)</f>
        <v>10571.230123982614</v>
      </c>
      <c r="G446" s="9">
        <f t="shared" si="42"/>
        <v>216.84862461498483</v>
      </c>
      <c r="H446" s="9">
        <f t="shared" si="42"/>
        <v>253.60261787542271</v>
      </c>
      <c r="I446" s="9">
        <f t="shared" si="42"/>
        <v>171.79467683128982</v>
      </c>
      <c r="J446" s="9">
        <f t="shared" si="42"/>
        <v>26.166697914511523</v>
      </c>
      <c r="K446" s="9">
        <f t="shared" si="42"/>
        <v>1.2945625791688444</v>
      </c>
      <c r="L446" s="9">
        <f t="shared" si="38"/>
        <v>944.70717981537769</v>
      </c>
    </row>
    <row r="447" spans="1:12">
      <c r="C447">
        <v>1994.9583</v>
      </c>
      <c r="D447">
        <v>359.1</v>
      </c>
      <c r="E447" s="1">
        <f t="shared" si="39"/>
        <v>2191</v>
      </c>
      <c r="F447" s="4">
        <f>F446*SUM(economy!Z237:AB237)/SUM(economy!Z236:AB236)</f>
        <v>10464.642843687952</v>
      </c>
      <c r="G447" s="9">
        <f t="shared" si="42"/>
        <v>217.4938170638664</v>
      </c>
      <c r="H447" s="9">
        <f t="shared" si="42"/>
        <v>253.89755325857843</v>
      </c>
      <c r="I447" s="9">
        <f t="shared" si="42"/>
        <v>171.07690889867894</v>
      </c>
      <c r="J447" s="9">
        <f t="shared" si="42"/>
        <v>25.912631436343911</v>
      </c>
      <c r="K447" s="9">
        <f t="shared" si="42"/>
        <v>1.2814937789376197</v>
      </c>
      <c r="L447" s="9">
        <f t="shared" si="38"/>
        <v>944.66240443640527</v>
      </c>
    </row>
    <row r="448" spans="1:12">
      <c r="C448">
        <v>1995.0417</v>
      </c>
      <c r="D448">
        <v>360.04</v>
      </c>
      <c r="E448" s="1">
        <f t="shared" si="39"/>
        <v>2192</v>
      </c>
      <c r="F448" s="4">
        <f>F447*SUM(economy!Z238:AB238)/SUM(economy!Z237:AB237)</f>
        <v>10359.197546936555</v>
      </c>
      <c r="G448" s="9">
        <f t="shared" si="42"/>
        <v>218.13250418578164</v>
      </c>
      <c r="H448" s="9">
        <f t="shared" si="42"/>
        <v>254.18166907034384</v>
      </c>
      <c r="I448" s="9">
        <f t="shared" si="42"/>
        <v>170.35276217679967</v>
      </c>
      <c r="J448" s="9">
        <f t="shared" si="42"/>
        <v>25.660568733159838</v>
      </c>
      <c r="K448" s="9">
        <f t="shared" si="42"/>
        <v>1.2685630532453063</v>
      </c>
      <c r="L448" s="9">
        <f t="shared" si="38"/>
        <v>944.59606721933028</v>
      </c>
    </row>
    <row r="449" spans="3:12">
      <c r="C449">
        <v>1995.125</v>
      </c>
      <c r="D449">
        <v>361</v>
      </c>
      <c r="E449" s="1">
        <f t="shared" si="39"/>
        <v>2193</v>
      </c>
      <c r="F449" s="4">
        <f>F448*SUM(economy!Z239:AB239)/SUM(economy!Z238:AB238)</f>
        <v>10254.887104400754</v>
      </c>
      <c r="G449" s="9">
        <f t="shared" si="42"/>
        <v>218.76475567925664</v>
      </c>
      <c r="H449" s="9">
        <f t="shared" si="42"/>
        <v>254.45510230418509</v>
      </c>
      <c r="I449" s="9">
        <f t="shared" si="42"/>
        <v>169.62249385129306</v>
      </c>
      <c r="J449" s="9">
        <f t="shared" si="42"/>
        <v>25.410529371221216</v>
      </c>
      <c r="K449" s="9">
        <f t="shared" si="42"/>
        <v>1.2557696882450258</v>
      </c>
      <c r="L449" s="9">
        <f t="shared" si="38"/>
        <v>944.50865089420097</v>
      </c>
    </row>
    <row r="450" spans="3:12">
      <c r="C450">
        <v>1995.2083</v>
      </c>
      <c r="D450">
        <v>361.98</v>
      </c>
      <c r="E450" s="1">
        <f t="shared" si="39"/>
        <v>2194</v>
      </c>
      <c r="F450" s="4">
        <f>F449*SUM(economy!Z240:AB240)/SUM(economy!Z239:AB239)</f>
        <v>10151.704007742248</v>
      </c>
      <c r="G450" s="9">
        <f t="shared" si="42"/>
        <v>219.39064080769424</v>
      </c>
      <c r="H450" s="9">
        <f t="shared" si="42"/>
        <v>254.7179889072747</v>
      </c>
      <c r="I450" s="9">
        <f t="shared" si="42"/>
        <v>168.88635658462331</v>
      </c>
      <c r="J450" s="9">
        <f t="shared" si="42"/>
        <v>25.162530962255381</v>
      </c>
      <c r="K450" s="9">
        <f t="shared" si="42"/>
        <v>1.2431129162565411</v>
      </c>
      <c r="L450" s="9">
        <f t="shared" si="38"/>
        <v>944.40063017810417</v>
      </c>
    </row>
    <row r="451" spans="3:12">
      <c r="C451">
        <v>1995.2917</v>
      </c>
      <c r="D451">
        <v>363.44</v>
      </c>
      <c r="E451" s="1">
        <f t="shared" si="39"/>
        <v>2195</v>
      </c>
      <c r="F451" s="4">
        <f>F450*SUM(economy!Z241:AB241)/SUM(economy!Z240:AB240)</f>
        <v>10049.640395592352</v>
      </c>
      <c r="G451" s="9">
        <f t="shared" si="42"/>
        <v>220.01022837624188</v>
      </c>
      <c r="H451" s="9">
        <f t="shared" si="42"/>
        <v>254.97046374778219</v>
      </c>
      <c r="I451" s="9">
        <f t="shared" si="42"/>
        <v>168.14459851985015</v>
      </c>
      <c r="J451" s="9">
        <f t="shared" si="42"/>
        <v>24.916589230626688</v>
      </c>
      <c r="K451" s="9">
        <f t="shared" si="42"/>
        <v>1.2305919191541055</v>
      </c>
      <c r="L451" s="9">
        <f t="shared" si="38"/>
        <v>944.27247179365497</v>
      </c>
    </row>
    <row r="452" spans="3:12">
      <c r="C452">
        <v>1995.375</v>
      </c>
      <c r="D452">
        <v>363.83</v>
      </c>
      <c r="E452" s="1">
        <f t="shared" si="39"/>
        <v>2196</v>
      </c>
      <c r="F452" s="4">
        <f>F451*SUM(economy!Z242:AB242)/SUM(economy!Z241:AB241)</f>
        <v>9948.6880786037818</v>
      </c>
      <c r="G452" s="9">
        <f t="shared" si="42"/>
        <v>220.62358671024518</v>
      </c>
      <c r="H452" s="9">
        <f t="shared" si="42"/>
        <v>255.21266058469402</v>
      </c>
      <c r="I452" s="9">
        <f t="shared" si="42"/>
        <v>167.39746328825365</v>
      </c>
      <c r="J452" s="9">
        <f t="shared" si="42"/>
        <v>24.672718079720138</v>
      </c>
      <c r="K452" s="9">
        <f t="shared" si="42"/>
        <v>1.2182058316410285</v>
      </c>
      <c r="L452" s="9">
        <f t="shared" si="38"/>
        <v>944.12463449455402</v>
      </c>
    </row>
    <row r="453" spans="3:12">
      <c r="C453">
        <v>1995.4583</v>
      </c>
      <c r="D453">
        <v>363.33</v>
      </c>
      <c r="E453" s="1">
        <f t="shared" si="39"/>
        <v>2197</v>
      </c>
      <c r="F453" s="4">
        <f>F452*SUM(economy!Z243:AB243)/SUM(economy!Z242:AB242)</f>
        <v>9848.8385635856339</v>
      </c>
      <c r="G453" s="9">
        <f t="shared" si="42"/>
        <v>221.23078363523038</v>
      </c>
      <c r="H453" s="9">
        <f t="shared" si="42"/>
        <v>255.44471204006891</v>
      </c>
      <c r="I453" s="9">
        <f t="shared" si="42"/>
        <v>166.64519002062033</v>
      </c>
      <c r="J453" s="9">
        <f t="shared" si="42"/>
        <v>24.430929657473062</v>
      </c>
      <c r="K453" s="9">
        <f t="shared" si="42"/>
        <v>1.205953744411939</v>
      </c>
      <c r="L453" s="9">
        <f t="shared" si="38"/>
        <v>943.95756909780459</v>
      </c>
    </row>
    <row r="454" spans="3:12">
      <c r="C454">
        <v>1995.5417</v>
      </c>
      <c r="D454">
        <v>361.78</v>
      </c>
      <c r="E454" s="1">
        <f t="shared" si="39"/>
        <v>2198</v>
      </c>
      <c r="F454" s="4">
        <f>F453*SUM(economy!Z244:AB244)/SUM(economy!Z243:AB243)</f>
        <v>9750.0830767346179</v>
      </c>
      <c r="G454" s="9">
        <f t="shared" si="42"/>
        <v>221.83188645836003</v>
      </c>
      <c r="H454" s="9">
        <f t="shared" si="42"/>
        <v>255.66674957363557</v>
      </c>
      <c r="I454" s="9">
        <f t="shared" si="42"/>
        <v>165.88801336200365</v>
      </c>
      <c r="J454" s="9">
        <f t="shared" si="42"/>
        <v>24.191234420995929</v>
      </c>
      <c r="K454" s="9">
        <f t="shared" si="42"/>
        <v>1.1938347072038937</v>
      </c>
      <c r="L454" s="9">
        <f t="shared" si="38"/>
        <v>943.77171852219908</v>
      </c>
    </row>
    <row r="455" spans="3:12">
      <c r="C455">
        <v>1995.625</v>
      </c>
      <c r="D455">
        <v>359.33</v>
      </c>
      <c r="E455" s="1">
        <f t="shared" si="39"/>
        <v>2199</v>
      </c>
      <c r="F455" s="4">
        <f>F454*SUM(economy!Z245:AB245)/SUM(economy!Z244:AB244)</f>
        <v>9652.4125859765791</v>
      </c>
      <c r="G455" s="9">
        <f t="shared" ref="G455:K470" si="43">G454*(1-G$5)+G$4*$F454*$L$4/1000</f>
        <v>222.42696195130628</v>
      </c>
      <c r="H455" s="9">
        <f t="shared" si="43"/>
        <v>255.87890345964183</v>
      </c>
      <c r="I455" s="9">
        <f t="shared" si="43"/>
        <v>165.12616348977656</v>
      </c>
      <c r="J455" s="9">
        <f t="shared" si="43"/>
        <v>23.953641200228244</v>
      </c>
      <c r="K455" s="9">
        <f t="shared" si="43"/>
        <v>1.181847731737635</v>
      </c>
      <c r="L455" s="9">
        <f t="shared" si="38"/>
        <v>943.56751783269056</v>
      </c>
    </row>
    <row r="456" spans="3:12">
      <c r="C456">
        <v>1995.7083</v>
      </c>
      <c r="D456">
        <v>358.32</v>
      </c>
      <c r="E456" s="1">
        <f t="shared" si="39"/>
        <v>2200</v>
      </c>
      <c r="F456" s="4">
        <f>F455*SUM(economy!Z246:AB246)/SUM(economy!Z245:AB245)</f>
        <v>9555.8178224329768</v>
      </c>
      <c r="G456" s="9">
        <f t="shared" si="43"/>
        <v>223.01607633448796</v>
      </c>
      <c r="H456" s="9">
        <f t="shared" si="43"/>
        <v>256.08130276586508</v>
      </c>
      <c r="I456" s="9">
        <f t="shared" si="43"/>
        <v>164.35986613479827</v>
      </c>
      <c r="J456" s="9">
        <f t="shared" si="43"/>
        <v>23.718157260580227</v>
      </c>
      <c r="K456" s="9">
        <f t="shared" si="43"/>
        <v>1.1699917945504528</v>
      </c>
      <c r="L456" s="9">
        <f t="shared" si="38"/>
        <v>943.345394290282</v>
      </c>
    </row>
    <row r="457" spans="3:12">
      <c r="C457">
        <v>1995.7917</v>
      </c>
      <c r="D457">
        <v>358.14</v>
      </c>
      <c r="E457" s="1">
        <f t="shared" si="39"/>
        <v>2201</v>
      </c>
      <c r="F457" s="4">
        <f>F456*SUM(economy!Z247:AB247)/SUM(economy!Z246:AB246)</f>
        <v>9460.2893010283351</v>
      </c>
      <c r="G457" s="9">
        <f t="shared" si="43"/>
        <v>223.59929526261769</v>
      </c>
      <c r="H457" s="9">
        <f t="shared" si="43"/>
        <v>256.27407533469608</v>
      </c>
      <c r="I457" s="9">
        <f t="shared" si="43"/>
        <v>163.58934260552169</v>
      </c>
      <c r="J457" s="9">
        <f t="shared" si="43"/>
        <v>23.484788364515516</v>
      </c>
      <c r="K457" s="9">
        <f t="shared" si="43"/>
        <v>1.1582658397222172</v>
      </c>
      <c r="L457" s="9">
        <f t="shared" ref="L457:L520" si="44">SUM(G457:K457,L$5)</f>
        <v>943.10576740707313</v>
      </c>
    </row>
    <row r="458" spans="3:12">
      <c r="C458">
        <v>1995.875</v>
      </c>
      <c r="D458">
        <v>359.61</v>
      </c>
      <c r="E458" s="1">
        <f t="shared" ref="E458:E521" si="45">1+E457</f>
        <v>2202</v>
      </c>
      <c r="F458" s="4">
        <f>F457*SUM(economy!Z248:AB248)/SUM(economy!Z247:AB247)</f>
        <v>9365.8173402546909</v>
      </c>
      <c r="G458" s="9">
        <f t="shared" si="43"/>
        <v>224.17668381150673</v>
      </c>
      <c r="H458" s="9">
        <f t="shared" si="43"/>
        <v>256.45734776621003</v>
      </c>
      <c r="I458" s="9">
        <f t="shared" si="43"/>
        <v>162.81480981487363</v>
      </c>
      <c r="J458" s="9">
        <f t="shared" si="43"/>
        <v>23.253538832034543</v>
      </c>
      <c r="K458" s="9">
        <f t="shared" si="43"/>
        <v>1.1466687814962877</v>
      </c>
      <c r="L458" s="9">
        <f t="shared" si="44"/>
        <v>942.84904900612116</v>
      </c>
    </row>
    <row r="459" spans="3:12">
      <c r="C459">
        <v>1995.9583</v>
      </c>
      <c r="D459">
        <v>360.82</v>
      </c>
      <c r="E459" s="1">
        <f t="shared" si="45"/>
        <v>2203</v>
      </c>
      <c r="F459" s="4">
        <f>F458*SUM(economy!Z249:AB249)/SUM(economy!Z248:AB248)</f>
        <v>9272.3920811104945</v>
      </c>
      <c r="G459" s="9">
        <f t="shared" si="43"/>
        <v>224.74830646607626</v>
      </c>
      <c r="H459" s="9">
        <f t="shared" si="43"/>
        <v>256.63124540313976</v>
      </c>
      <c r="I459" s="9">
        <f t="shared" si="43"/>
        <v>162.0364803097431</v>
      </c>
      <c r="J459" s="9">
        <f t="shared" si="43"/>
        <v>23.024411600022475</v>
      </c>
      <c r="K459" s="9">
        <f t="shared" si="43"/>
        <v>1.1351995067970826</v>
      </c>
      <c r="L459" s="9">
        <f t="shared" si="44"/>
        <v>942.57564328577871</v>
      </c>
    </row>
    <row r="460" spans="3:12">
      <c r="C460">
        <v>1996.0417</v>
      </c>
      <c r="D460">
        <v>362.2</v>
      </c>
      <c r="E460" s="1">
        <f t="shared" si="45"/>
        <v>2204</v>
      </c>
      <c r="F460" s="4">
        <f>F459*SUM(economy!Z250:AB250)/SUM(economy!Z249:AB249)</f>
        <v>9180.0035052313706</v>
      </c>
      <c r="G460" s="9">
        <f t="shared" si="43"/>
        <v>225.31422710952432</v>
      </c>
      <c r="H460" s="9">
        <f t="shared" si="43"/>
        <v>256.79589231766857</v>
      </c>
      <c r="I460" s="9">
        <f t="shared" si="43"/>
        <v>161.25456230291931</v>
      </c>
      <c r="J460" s="9">
        <f t="shared" si="43"/>
        <v>22.797408280429647</v>
      </c>
      <c r="K460" s="9">
        <f t="shared" si="43"/>
        <v>1.1238568776462123</v>
      </c>
      <c r="L460" s="9">
        <f t="shared" si="44"/>
        <v>942.28594688818805</v>
      </c>
    </row>
    <row r="461" spans="3:12">
      <c r="C461">
        <v>1996.125</v>
      </c>
      <c r="D461">
        <v>363.36</v>
      </c>
      <c r="E461" s="1">
        <f t="shared" si="45"/>
        <v>2205</v>
      </c>
      <c r="F461" s="4">
        <f>F460*SUM(economy!Z251:AB251)/SUM(economy!Z250:AB250)</f>
        <v>9088.6414522310024</v>
      </c>
      <c r="G461" s="9">
        <f t="shared" si="43"/>
        <v>225.87450901359949</v>
      </c>
      <c r="H461" s="9">
        <f t="shared" si="43"/>
        <v>256.95141129996205</v>
      </c>
      <c r="I461" s="9">
        <f t="shared" si="43"/>
        <v>160.46925970732474</v>
      </c>
      <c r="J461" s="9">
        <f t="shared" si="43"/>
        <v>22.572529217256388</v>
      </c>
      <c r="K461" s="9">
        <f t="shared" si="43"/>
        <v>1.1126397334791485</v>
      </c>
      <c r="L461" s="9">
        <f t="shared" si="44"/>
        <v>941.98034897162177</v>
      </c>
    </row>
    <row r="462" spans="3:12">
      <c r="C462">
        <v>1996.2083</v>
      </c>
      <c r="D462">
        <v>364.28</v>
      </c>
      <c r="E462" s="1">
        <f t="shared" si="45"/>
        <v>2206</v>
      </c>
      <c r="F462" s="4">
        <f>F461*SUM(economy!Z252:AB252)/SUM(economy!Z251:AB251)</f>
        <v>8998.2956362704717</v>
      </c>
      <c r="G462" s="9">
        <f t="shared" si="43"/>
        <v>226.42921482993285</v>
      </c>
      <c r="H462" s="9">
        <f t="shared" si="43"/>
        <v>257.09792384835941</v>
      </c>
      <c r="I462" s="9">
        <f t="shared" si="43"/>
        <v>159.68077217239409</v>
      </c>
      <c r="J462" s="9">
        <f t="shared" si="43"/>
        <v>22.349773542317756</v>
      </c>
      <c r="K462" s="9">
        <f t="shared" si="43"/>
        <v>1.1015468933644792</v>
      </c>
      <c r="L462" s="9">
        <f t="shared" si="44"/>
        <v>941.65923128636859</v>
      </c>
    </row>
    <row r="463" spans="3:12">
      <c r="C463">
        <v>1996.2917</v>
      </c>
      <c r="D463">
        <v>364.69</v>
      </c>
      <c r="E463" s="1">
        <f t="shared" si="45"/>
        <v>2207</v>
      </c>
      <c r="F463" s="4">
        <f>F462*SUM(economy!Z253:AB253)/SUM(economy!Z252:AB252)</f>
        <v>8908.955661875134</v>
      </c>
      <c r="G463" s="9">
        <f t="shared" si="43"/>
        <v>226.97840658238127</v>
      </c>
      <c r="H463" s="9">
        <f t="shared" si="43"/>
        <v>257.23555016114796</v>
      </c>
      <c r="I463" s="9">
        <f t="shared" si="43"/>
        <v>158.88929512245397</v>
      </c>
      <c r="J463" s="9">
        <f t="shared" si="43"/>
        <v>22.129139229767404</v>
      </c>
      <c r="K463" s="9">
        <f t="shared" si="43"/>
        <v>1.0905771581278614</v>
      </c>
      <c r="L463" s="9">
        <f t="shared" si="44"/>
        <v>941.32296825387846</v>
      </c>
    </row>
    <row r="464" spans="3:12">
      <c r="C464">
        <v>1996.375</v>
      </c>
      <c r="D464">
        <v>365.25</v>
      </c>
      <c r="E464" s="1">
        <f t="shared" si="45"/>
        <v>2208</v>
      </c>
      <c r="F464" s="4">
        <f>F463*SUM(economy!Z254:AB254)/SUM(economy!Z253:AB253)</f>
        <v>8820.6110390180438</v>
      </c>
      <c r="G464" s="9">
        <f t="shared" si="43"/>
        <v>227.52214566033609</v>
      </c>
      <c r="H464" s="9">
        <f t="shared" si="43"/>
        <v>257.36440912984489</v>
      </c>
      <c r="I464" s="9">
        <f t="shared" si="43"/>
        <v>158.09501979696392</v>
      </c>
      <c r="J464" s="9">
        <f t="shared" si="43"/>
        <v>21.910623149363076</v>
      </c>
      <c r="K464" s="9">
        <f t="shared" si="43"/>
        <v>1.0797293123828364</v>
      </c>
      <c r="L464" s="9">
        <f t="shared" si="44"/>
        <v>940.97192704889085</v>
      </c>
    </row>
    <row r="465" spans="3:12">
      <c r="C465">
        <v>1996.4583</v>
      </c>
      <c r="D465">
        <v>365.06</v>
      </c>
      <c r="E465" s="1">
        <f t="shared" si="45"/>
        <v>2209</v>
      </c>
      <c r="F465" s="4">
        <f>F464*SUM(economy!Z255:AB255)/SUM(economy!Z254:AB254)</f>
        <v>8733.2511974892714</v>
      </c>
      <c r="G465" s="9">
        <f t="shared" si="43"/>
        <v>228.06049281295222</v>
      </c>
      <c r="H465" s="9">
        <f t="shared" si="43"/>
        <v>257.48461833391428</v>
      </c>
      <c r="I465" s="9">
        <f t="shared" si="43"/>
        <v>157.29813329248319</v>
      </c>
      <c r="J465" s="9">
        <f t="shared" si="43"/>
        <v>21.694221118459605</v>
      </c>
      <c r="K465" s="9">
        <f t="shared" si="43"/>
        <v>1.0690021264707259</v>
      </c>
      <c r="L465" s="9">
        <f t="shared" si="44"/>
        <v>940.60646768428001</v>
      </c>
    </row>
    <row r="466" spans="3:12">
      <c r="C466">
        <v>1996.5417</v>
      </c>
      <c r="D466">
        <v>363.69</v>
      </c>
      <c r="E466" s="1">
        <f t="shared" si="45"/>
        <v>2210</v>
      </c>
      <c r="F466" s="4">
        <f>F465*SUM(economy!Z256:AB256)/SUM(economy!Z255:AB255)</f>
        <v>8646.8655005706878</v>
      </c>
      <c r="G466" s="9">
        <f t="shared" si="43"/>
        <v>228.59350814425437</v>
      </c>
      <c r="H466" s="9">
        <f t="shared" si="43"/>
        <v>257.59629403684761</v>
      </c>
      <c r="I466" s="9">
        <f t="shared" si="43"/>
        <v>156.49881860623293</v>
      </c>
      <c r="J466" s="9">
        <f t="shared" si="43"/>
        <v>21.479927952718221</v>
      </c>
      <c r="K466" s="9">
        <f t="shared" si="43"/>
        <v>1.0583943583118529</v>
      </c>
      <c r="L466" s="9">
        <f t="shared" si="44"/>
        <v>940.22694309836493</v>
      </c>
    </row>
    <row r="467" spans="3:12">
      <c r="C467">
        <v>1996.625</v>
      </c>
      <c r="D467">
        <v>361.55</v>
      </c>
      <c r="E467" s="1">
        <f t="shared" si="45"/>
        <v>2211</v>
      </c>
      <c r="F467" s="4">
        <f>F466*SUM(economy!Z257:AB257)/SUM(economy!Z256:AB256)</f>
        <v>8561.4432580357334</v>
      </c>
      <c r="G467" s="9">
        <f t="shared" si="43"/>
        <v>229.12125110907795</v>
      </c>
      <c r="H467" s="9">
        <f t="shared" si="43"/>
        <v>257.69955118353909</v>
      </c>
      <c r="I467" s="9">
        <f t="shared" si="43"/>
        <v>155.69725468112838</v>
      </c>
      <c r="J467" s="9">
        <f t="shared" si="43"/>
        <v>21.267737515524029</v>
      </c>
      <c r="K467" s="9">
        <f t="shared" si="43"/>
        <v>1.0479047551703737</v>
      </c>
      <c r="L467" s="9">
        <f t="shared" si="44"/>
        <v>939.8336992444398</v>
      </c>
    </row>
    <row r="468" spans="3:12">
      <c r="C468">
        <v>1996.7083</v>
      </c>
      <c r="D468">
        <v>359.69</v>
      </c>
      <c r="E468" s="1">
        <f t="shared" si="45"/>
        <v>2212</v>
      </c>
      <c r="F468" s="4">
        <f>F467*SUM(economy!Z258:AB258)/SUM(economy!Z257:AB257)</f>
        <v>8476.9737384938162</v>
      </c>
      <c r="G468" s="9">
        <f t="shared" si="43"/>
        <v>229.64378050980312</v>
      </c>
      <c r="H468" s="9">
        <f t="shared" si="43"/>
        <v>257.79450339888905</v>
      </c>
      <c r="I468" s="9">
        <f t="shared" si="43"/>
        <v>154.89361645215928</v>
      </c>
      <c r="J468" s="9">
        <f t="shared" si="43"/>
        <v>21.057642766106227</v>
      </c>
      <c r="K468" s="9">
        <f t="shared" si="43"/>
        <v>1.0375320553350198</v>
      </c>
      <c r="L468" s="9">
        <f t="shared" si="44"/>
        <v>939.4270751822927</v>
      </c>
    </row>
    <row r="469" spans="3:12">
      <c r="C469">
        <v>1996.7917</v>
      </c>
      <c r="D469">
        <v>359.72</v>
      </c>
      <c r="E469" s="1">
        <f t="shared" si="45"/>
        <v>2213</v>
      </c>
      <c r="F469" s="4">
        <f>F468*SUM(economy!Z259:AB259)/SUM(economy!Z258:AB258)</f>
        <v>8393.446181099056</v>
      </c>
      <c r="G469" s="9">
        <f t="shared" si="43"/>
        <v>230.16115449384264</v>
      </c>
      <c r="H469" s="9">
        <f t="shared" si="43"/>
        <v>257.88126298756998</v>
      </c>
      <c r="I469" s="9">
        <f t="shared" si="43"/>
        <v>154.08807489400252</v>
      </c>
      <c r="J469" s="9">
        <f t="shared" si="43"/>
        <v>20.849635806358229</v>
      </c>
      <c r="K469" s="9">
        <f t="shared" si="43"/>
        <v>1.0272749897180684</v>
      </c>
      <c r="L469" s="9">
        <f t="shared" si="44"/>
        <v>939.00740317149143</v>
      </c>
    </row>
    <row r="470" spans="3:12">
      <c r="C470">
        <v>1996.875</v>
      </c>
      <c r="D470">
        <v>361.04</v>
      </c>
      <c r="E470" s="1">
        <f t="shared" si="45"/>
        <v>2214</v>
      </c>
      <c r="F470" s="4">
        <f>F469*SUM(economy!Z260:AB260)/SUM(economy!Z259:AB259)</f>
        <v>8310.8498066428801</v>
      </c>
      <c r="G470" s="9">
        <f t="shared" si="43"/>
        <v>230.67343055184401</v>
      </c>
      <c r="H470" s="9">
        <f t="shared" si="43"/>
        <v>257.9599409348927</v>
      </c>
      <c r="I470" s="9">
        <f t="shared" si="43"/>
        <v>153.28079706975467</v>
      </c>
      <c r="J470" s="9">
        <f t="shared" si="43"/>
        <v>20.643707926357369</v>
      </c>
      <c r="K470" s="9">
        <f t="shared" si="43"/>
        <v>1.0171322833748742</v>
      </c>
      <c r="L470" s="9">
        <f t="shared" si="44"/>
        <v>938.57500876622362</v>
      </c>
    </row>
    <row r="471" spans="3:12">
      <c r="C471">
        <v>1996.9583</v>
      </c>
      <c r="D471">
        <v>362.39</v>
      </c>
      <c r="E471" s="1">
        <f t="shared" si="45"/>
        <v>2215</v>
      </c>
      <c r="F471" s="4">
        <f>F470*SUM(economy!Z261:AB261)/SUM(economy!Z260:AB260)</f>
        <v>8229.1738280500758</v>
      </c>
      <c r="G471" s="9">
        <f t="shared" ref="G471:K486" si="46">G470*(1-G$5)+G$4*$F470*$L$4/1000</f>
        <v>231.18066551656869</v>
      </c>
      <c r="H471" s="9">
        <f t="shared" si="46"/>
        <v>258.03064690871196</v>
      </c>
      <c r="I471" s="9">
        <f t="shared" si="46"/>
        <v>152.47194618067687</v>
      </c>
      <c r="J471" s="9">
        <f t="shared" si="46"/>
        <v>20.439849648586151</v>
      </c>
      <c r="K471" s="9">
        <f t="shared" si="46"/>
        <v>1.0071026569462895</v>
      </c>
      <c r="L471" s="9">
        <f t="shared" si="44"/>
        <v>938.13021091148983</v>
      </c>
    </row>
    <row r="472" spans="3:12">
      <c r="C472">
        <v>1997.0417</v>
      </c>
      <c r="D472">
        <v>363.24</v>
      </c>
      <c r="E472" s="1">
        <f t="shared" si="45"/>
        <v>2216</v>
      </c>
      <c r="F472" s="4">
        <f>F471*SUM(economy!Z262:AB262)/SUM(economy!Z261:AB261)</f>
        <v>8148.4074602975661</v>
      </c>
      <c r="G472" s="9">
        <f t="shared" si="46"/>
        <v>231.68291556241212</v>
      </c>
      <c r="H472" s="9">
        <f t="shared" si="46"/>
        <v>258.093489262312</v>
      </c>
      <c r="I472" s="9">
        <f t="shared" si="46"/>
        <v>151.66168161684902</v>
      </c>
      <c r="J472" s="9">
        <f t="shared" si="46"/>
        <v>20.238050770859218</v>
      </c>
      <c r="K472" s="9">
        <f t="shared" si="46"/>
        <v>0.99718482802631114</v>
      </c>
      <c r="L472" s="9">
        <f t="shared" si="44"/>
        <v>937.67332204045874</v>
      </c>
    </row>
    <row r="473" spans="3:12">
      <c r="C473">
        <v>1997.125</v>
      </c>
      <c r="D473">
        <v>364.21</v>
      </c>
      <c r="E473" s="1">
        <f t="shared" si="45"/>
        <v>2217</v>
      </c>
      <c r="F473" s="4">
        <f>F472*SUM(economy!Z263:AB263)/SUM(economy!Z262:AB262)</f>
        <v>8068.5399297752219</v>
      </c>
      <c r="G473" s="9">
        <f t="shared" si="46"/>
        <v>232.18023620552887</v>
      </c>
      <c r="H473" s="9">
        <f t="shared" si="46"/>
        <v>258.14857503821577</v>
      </c>
      <c r="I473" s="9">
        <f t="shared" si="46"/>
        <v>150.85015900863402</v>
      </c>
      <c r="J473" s="9">
        <f t="shared" si="46"/>
        <v>20.038300407962208</v>
      </c>
      <c r="K473" s="9">
        <f t="shared" si="46"/>
        <v>0.98737751245726812</v>
      </c>
      <c r="L473" s="9">
        <f t="shared" si="44"/>
        <v>937.2046481727981</v>
      </c>
    </row>
    <row r="474" spans="3:12">
      <c r="C474">
        <v>1997.2083</v>
      </c>
      <c r="D474">
        <v>364.65</v>
      </c>
      <c r="E474" s="1">
        <f t="shared" si="45"/>
        <v>2218</v>
      </c>
      <c r="F474" s="4">
        <f>F473*SUM(economy!Z264:AB264)/SUM(economy!Z263:AB263)</f>
        <v>7989.5604831077908</v>
      </c>
      <c r="G474" s="9">
        <f t="shared" si="46"/>
        <v>232.67268230452925</v>
      </c>
      <c r="H474" s="9">
        <f t="shared" si="46"/>
        <v>258.19600997286238</v>
      </c>
      <c r="I474" s="9">
        <f t="shared" si="46"/>
        <v>150.03753027885762</v>
      </c>
      <c r="J474" s="9">
        <f t="shared" si="46"/>
        <v>19.840587032010607</v>
      </c>
      <c r="K474" s="9">
        <f t="shared" si="46"/>
        <v>0.97767942555486864</v>
      </c>
      <c r="L474" s="9">
        <f t="shared" si="44"/>
        <v>936.72448901381483</v>
      </c>
    </row>
    <row r="475" spans="3:12">
      <c r="C475">
        <v>1997.2917</v>
      </c>
      <c r="D475">
        <v>366.49</v>
      </c>
      <c r="E475" s="1">
        <f t="shared" si="45"/>
        <v>2219</v>
      </c>
      <c r="F475" s="4">
        <f>F474*SUM(economy!Z265:AB265)/SUM(economy!Z264:AB264)</f>
        <v>7911.4583954566478</v>
      </c>
      <c r="G475" s="9">
        <f t="shared" si="46"/>
        <v>233.16030806171423</v>
      </c>
      <c r="H475" s="9">
        <f t="shared" si="46"/>
        <v>258.23589850210033</v>
      </c>
      <c r="I475" s="9">
        <f t="shared" si="46"/>
        <v>149.22394369561329</v>
      </c>
      <c r="J475" s="9">
        <f t="shared" si="46"/>
        <v>19.644898511538454</v>
      </c>
      <c r="K475" s="9">
        <f t="shared" si="46"/>
        <v>0.96808928326540333</v>
      </c>
      <c r="L475" s="9">
        <f t="shared" si="44"/>
        <v>936.23313805423174</v>
      </c>
    </row>
    <row r="476" spans="3:12">
      <c r="C476">
        <v>1997.375</v>
      </c>
      <c r="D476">
        <v>366.77</v>
      </c>
      <c r="E476" s="1">
        <f t="shared" si="45"/>
        <v>2220</v>
      </c>
      <c r="F476" s="4">
        <f>F475*SUM(economy!Z266:AB266)/SUM(economy!Z265:AB265)</f>
        <v>7834.2229783200337</v>
      </c>
      <c r="G476" s="9">
        <f t="shared" si="46"/>
        <v>233.64316702481722</v>
      </c>
      <c r="H476" s="9">
        <f t="shared" si="46"/>
        <v>258.26834376744478</v>
      </c>
      <c r="I476" s="9">
        <f t="shared" si="46"/>
        <v>148.4095439256055</v>
      </c>
      <c r="J476" s="9">
        <f t="shared" si="46"/>
        <v>19.451222149328423</v>
      </c>
      <c r="K476" s="9">
        <f t="shared" si="46"/>
        <v>0.95860580325737854</v>
      </c>
      <c r="L476" s="9">
        <f t="shared" si="44"/>
        <v>935.73088267045318</v>
      </c>
    </row>
    <row r="477" spans="3:12">
      <c r="C477">
        <v>1997.4583</v>
      </c>
      <c r="D477">
        <v>365.73</v>
      </c>
      <c r="E477" s="1">
        <f t="shared" si="45"/>
        <v>2221</v>
      </c>
      <c r="F477" s="4">
        <f>F476*SUM(economy!Z267:AB267)/SUM(economy!Z266:AB266)</f>
        <v>7757.8435868500337</v>
      </c>
      <c r="G477" s="9">
        <f t="shared" si="46"/>
        <v>234.12131208922173</v>
      </c>
      <c r="H477" s="9">
        <f t="shared" si="46"/>
        <v>258.29344762305033</v>
      </c>
      <c r="I477" s="9">
        <f t="shared" si="46"/>
        <v>147.59447208794879</v>
      </c>
      <c r="J477" s="9">
        <f t="shared" si="46"/>
        <v>19.25954471899631</v>
      </c>
      <c r="K477" s="9">
        <f t="shared" si="46"/>
        <v>0.94922770594983286</v>
      </c>
      <c r="L477" s="9">
        <f t="shared" si="44"/>
        <v>935.21800422516696</v>
      </c>
    </row>
    <row r="478" spans="3:12">
      <c r="C478">
        <v>1997.5417</v>
      </c>
      <c r="D478">
        <v>364.46</v>
      </c>
      <c r="E478" s="1">
        <f t="shared" si="45"/>
        <v>2222</v>
      </c>
      <c r="F478" s="4">
        <f>F477*SUM(economy!Z268:AB268)/SUM(economy!Z267:AB267)</f>
        <v>7682.3096267044712</v>
      </c>
      <c r="G478" s="9">
        <f t="shared" si="46"/>
        <v>234.59479550062574</v>
      </c>
      <c r="H478" s="9">
        <f t="shared" si="46"/>
        <v>258.31131064335159</v>
      </c>
      <c r="I478" s="9">
        <f t="shared" si="46"/>
        <v>146.77886580834405</v>
      </c>
      <c r="J478" s="9">
        <f t="shared" si="46"/>
        <v>19.069852500344361</v>
      </c>
      <c r="K478" s="9">
        <f t="shared" si="46"/>
        <v>0.93995371547956386</v>
      </c>
      <c r="L478" s="9">
        <f t="shared" si="44"/>
        <v>934.69477816814526</v>
      </c>
    </row>
    <row r="479" spans="3:12">
      <c r="C479">
        <v>1997.625</v>
      </c>
      <c r="D479">
        <v>362.4</v>
      </c>
      <c r="E479" s="1">
        <f t="shared" si="45"/>
        <v>2223</v>
      </c>
      <c r="F479" s="4">
        <f>F478*SUM(economy!Z269:AB269)/SUM(economy!Z268:AB268)</f>
        <v>7607.6105604511094</v>
      </c>
      <c r="G479" s="9">
        <f t="shared" si="46"/>
        <v>235.06366885812412</v>
      </c>
      <c r="H479" s="9">
        <f t="shared" si="46"/>
        <v>258.3220321313259</v>
      </c>
      <c r="I479" s="9">
        <f t="shared" si="46"/>
        <v>145.962859273557</v>
      </c>
      <c r="J479" s="9">
        <f t="shared" si="46"/>
        <v>18.882131313499197</v>
      </c>
      <c r="K479" s="9">
        <f t="shared" si="46"/>
        <v>0.93078256060946463</v>
      </c>
      <c r="L479" s="9">
        <f t="shared" si="44"/>
        <v>934.16147413711565</v>
      </c>
    </row>
    <row r="480" spans="3:12">
      <c r="C480">
        <v>1997.7083</v>
      </c>
      <c r="D480">
        <v>360.44</v>
      </c>
      <c r="E480" s="1">
        <f t="shared" si="45"/>
        <v>2224</v>
      </c>
      <c r="F480" s="4">
        <f>F479*SUM(economy!Z270:AB270)/SUM(economy!Z269:AB269)</f>
        <v>7533.7359135419783</v>
      </c>
      <c r="G480" s="9">
        <f t="shared" si="46"/>
        <v>235.52798311768217</v>
      </c>
      <c r="H480" s="9">
        <f t="shared" si="46"/>
        <v>258.32571012733496</v>
      </c>
      <c r="I480" s="9">
        <f t="shared" si="46"/>
        <v>145.14658328612751</v>
      </c>
      <c r="J480" s="9">
        <f t="shared" si="46"/>
        <v>18.696366551851202</v>
      </c>
      <c r="K480" s="9">
        <f t="shared" si="46"/>
        <v>0.92171297558012577</v>
      </c>
      <c r="L480" s="9">
        <f t="shared" si="44"/>
        <v>933.61835605857596</v>
      </c>
    </row>
    <row r="481" spans="3:12">
      <c r="C481">
        <v>1997.7917</v>
      </c>
      <c r="D481">
        <v>360.98</v>
      </c>
      <c r="E481" s="1">
        <f t="shared" si="45"/>
        <v>2225</v>
      </c>
      <c r="F481" s="4">
        <f>F480*SUM(economy!Z271:AB271)/SUM(economy!Z270:AB270)</f>
        <v>7460.6752798744456</v>
      </c>
      <c r="G481" s="9">
        <f t="shared" si="46"/>
        <v>235.98778859597346</v>
      </c>
      <c r="H481" s="9">
        <f t="shared" si="46"/>
        <v>258.32244141850276</v>
      </c>
      <c r="I481" s="9">
        <f t="shared" si="46"/>
        <v>144.33016531924221</v>
      </c>
      <c r="J481" s="9">
        <f t="shared" si="46"/>
        <v>18.512543213813405</v>
      </c>
      <c r="K481" s="9">
        <f t="shared" si="46"/>
        <v>0.9127437009068422</v>
      </c>
      <c r="L481" s="9">
        <f t="shared" si="44"/>
        <v>933.06568224843875</v>
      </c>
    </row>
    <row r="482" spans="3:12">
      <c r="C482">
        <v>1997.875</v>
      </c>
      <c r="D482">
        <v>362.65</v>
      </c>
      <c r="E482" s="1">
        <f t="shared" si="45"/>
        <v>2226</v>
      </c>
      <c r="F482" s="4">
        <f>F481*SUM(economy!Z272:AB272)/SUM(economy!Z271:AB271)</f>
        <v>7388.4183269561072</v>
      </c>
      <c r="G482" s="9">
        <f t="shared" si="46"/>
        <v>236.44313497455735</v>
      </c>
      <c r="H482" s="9">
        <f t="shared" si="46"/>
        <v>258.31232154859032</v>
      </c>
      <c r="I482" s="9">
        <f t="shared" si="46"/>
        <v>143.51372957170597</v>
      </c>
      <c r="J482" s="9">
        <f t="shared" si="46"/>
        <v>18.330645933418797</v>
      </c>
      <c r="K482" s="9">
        <f t="shared" si="46"/>
        <v>0.90387348412410551</v>
      </c>
      <c r="L482" s="9">
        <f t="shared" si="44"/>
        <v>932.50370551239666</v>
      </c>
    </row>
    <row r="483" spans="3:12">
      <c r="C483">
        <v>1997.9583</v>
      </c>
      <c r="D483">
        <v>364.51</v>
      </c>
      <c r="E483" s="1">
        <f t="shared" si="45"/>
        <v>2227</v>
      </c>
      <c r="F483" s="4">
        <f>F482*SUM(economy!Z273:AB273)/SUM(economy!Z272:AB272)</f>
        <v>7316.9548006894811</v>
      </c>
      <c r="G483" s="9">
        <f t="shared" si="46"/>
        <v>236.89407130437158</v>
      </c>
      <c r="H483" s="9">
        <f t="shared" si="46"/>
        <v>258.29544482832767</v>
      </c>
      <c r="I483" s="9">
        <f t="shared" si="46"/>
        <v>142.69739702295146</v>
      </c>
      <c r="J483" s="9">
        <f t="shared" si="46"/>
        <v>18.150659009775893</v>
      </c>
      <c r="K483" s="9">
        <f t="shared" si="46"/>
        <v>0.89510108047964443</v>
      </c>
      <c r="L483" s="9">
        <f t="shared" si="44"/>
        <v>931.93267324590624</v>
      </c>
    </row>
    <row r="484" spans="3:12">
      <c r="C484">
        <v>1998.0417</v>
      </c>
      <c r="D484">
        <v>365.39</v>
      </c>
      <c r="E484" s="1">
        <f t="shared" si="45"/>
        <v>2228</v>
      </c>
      <c r="F484" s="4">
        <f>F483*SUM(economy!Z274:AB274)/SUM(economy!Z273:AB273)</f>
        <v>7246.2745297927822</v>
      </c>
      <c r="G484" s="9">
        <f t="shared" si="46"/>
        <v>237.34064601051693</v>
      </c>
      <c r="H484" s="9">
        <f t="shared" si="46"/>
        <v>258.27190434616728</v>
      </c>
      <c r="I484" s="9">
        <f t="shared" si="46"/>
        <v>141.88128548802922</v>
      </c>
      <c r="J484" s="9">
        <f t="shared" si="46"/>
        <v>17.972566435403223</v>
      </c>
      <c r="K484" s="9">
        <f t="shared" si="46"/>
        <v>0.88642525358001545</v>
      </c>
      <c r="L484" s="9">
        <f t="shared" si="44"/>
        <v>931.35282753369665</v>
      </c>
    </row>
    <row r="485" spans="3:12">
      <c r="C485">
        <v>1998.125</v>
      </c>
      <c r="D485">
        <v>366.1</v>
      </c>
      <c r="E485" s="1">
        <f t="shared" si="45"/>
        <v>2229</v>
      </c>
      <c r="F485" s="4">
        <f>F484*SUM(economy!Z275:AB275)/SUM(economy!Z274:AB274)</f>
        <v>7176.3674298720662</v>
      </c>
      <c r="G485" s="9">
        <f t="shared" si="46"/>
        <v>237.78290689731179</v>
      </c>
      <c r="H485" s="9">
        <f t="shared" si="46"/>
        <v>258.24179197942254</v>
      </c>
      <c r="I485" s="9">
        <f t="shared" si="46"/>
        <v>141.06550967252372</v>
      </c>
      <c r="J485" s="9">
        <f t="shared" si="46"/>
        <v>17.79635192346398</v>
      </c>
      <c r="K485" s="9">
        <f t="shared" si="46"/>
        <v>0.87784477598972099</v>
      </c>
      <c r="L485" s="9">
        <f t="shared" si="44"/>
        <v>930.76440524871168</v>
      </c>
    </row>
    <row r="486" spans="3:12">
      <c r="C486">
        <v>1998.2083</v>
      </c>
      <c r="D486">
        <v>367.36</v>
      </c>
      <c r="E486" s="1">
        <f t="shared" si="45"/>
        <v>2230</v>
      </c>
      <c r="F486" s="4">
        <f>F485*SUM(economy!Z276:AB276)/SUM(economy!Z275:AB275)</f>
        <v>7107.2235071601972</v>
      </c>
      <c r="G486" s="9">
        <f t="shared" si="46"/>
        <v>238.22090115359507</v>
      </c>
      <c r="H486" s="9">
        <f t="shared" si="46"/>
        <v>258.20519840575821</v>
      </c>
      <c r="I486" s="9">
        <f t="shared" si="46"/>
        <v>140.25018122734411</v>
      </c>
      <c r="J486" s="9">
        <f t="shared" si="46"/>
        <v>17.621998933922836</v>
      </c>
      <c r="K486" s="9">
        <f t="shared" si="46"/>
        <v>0.86935842978577405</v>
      </c>
      <c r="L486" s="9">
        <f t="shared" si="44"/>
        <v>930.16763815040588</v>
      </c>
    </row>
    <row r="487" spans="3:12">
      <c r="C487">
        <v>1998.2917</v>
      </c>
      <c r="D487">
        <v>368.79</v>
      </c>
      <c r="E487" s="1">
        <f t="shared" si="45"/>
        <v>2231</v>
      </c>
      <c r="F487" s="4">
        <f>F486*SUM(economy!Z277:AB277)/SUM(economy!Z276:AB276)</f>
        <v>7038.8328619372041</v>
      </c>
      <c r="G487" s="9">
        <f t="shared" ref="G487:K502" si="47">G486*(1-G$5)+G$4*$F486*$L$4/1000</f>
        <v>238.65467535825744</v>
      </c>
      <c r="H487" s="9">
        <f t="shared" si="47"/>
        <v>258.16221311500004</v>
      </c>
      <c r="I487" s="9">
        <f t="shared" si="47"/>
        <v>139.43540880334126</v>
      </c>
      <c r="J487" s="9">
        <f t="shared" si="47"/>
        <v>17.449490698647306</v>
      </c>
      <c r="K487" s="9">
        <f t="shared" si="47"/>
        <v>0.86096500706959656</v>
      </c>
      <c r="L487" s="9">
        <f t="shared" si="44"/>
        <v>929.5627529823156</v>
      </c>
    </row>
    <row r="488" spans="3:12">
      <c r="C488">
        <v>1998.375</v>
      </c>
      <c r="D488">
        <v>369.56</v>
      </c>
      <c r="E488" s="1">
        <f t="shared" si="45"/>
        <v>2232</v>
      </c>
      <c r="F488" s="4">
        <f>F487*SUM(economy!Z278:AB278)/SUM(economy!Z277:AB277)</f>
        <v>6971.1856916465285</v>
      </c>
      <c r="G488" s="9">
        <f t="shared" si="47"/>
        <v>239.08427548598129</v>
      </c>
      <c r="H488" s="9">
        <f t="shared" si="47"/>
        <v>258.11292442123357</v>
      </c>
      <c r="I488" s="9">
        <f t="shared" si="47"/>
        <v>138.62129810570551</v>
      </c>
      <c r="J488" s="9">
        <f t="shared" si="47"/>
        <v>17.278810245476652</v>
      </c>
      <c r="K488" s="9">
        <f t="shared" si="47"/>
        <v>0.85266331043808141</v>
      </c>
      <c r="L488" s="9">
        <f t="shared" si="44"/>
        <v>928.94997156883505</v>
      </c>
    </row>
    <row r="489" spans="3:12">
      <c r="C489">
        <v>1998.4583</v>
      </c>
      <c r="D489">
        <v>369.13</v>
      </c>
      <c r="E489" s="1">
        <f t="shared" si="45"/>
        <v>2233</v>
      </c>
      <c r="F489" s="4">
        <f>F488*SUM(economy!Z279:AB279)/SUM(economy!Z278:AB278)</f>
        <v>6904.272293721242</v>
      </c>
      <c r="G489" s="9">
        <f t="shared" si="47"/>
        <v>239.509746913171</v>
      </c>
      <c r="H489" s="9">
        <f t="shared" si="47"/>
        <v>258.05741947516162</v>
      </c>
      <c r="I489" s="9">
        <f t="shared" si="47"/>
        <v>137.8079519481025</v>
      </c>
      <c r="J489" s="9">
        <f t="shared" si="47"/>
        <v>17.1099404212815</v>
      </c>
      <c r="K489" s="9">
        <f t="shared" si="47"/>
        <v>0.8444521534156092</v>
      </c>
      <c r="L489" s="9">
        <f t="shared" si="44"/>
        <v>928.32951091113227</v>
      </c>
    </row>
    <row r="490" spans="3:12">
      <c r="C490">
        <v>1998.5417</v>
      </c>
      <c r="D490">
        <v>367.98</v>
      </c>
      <c r="E490" s="1">
        <f t="shared" si="45"/>
        <v>2234</v>
      </c>
      <c r="F490" s="4">
        <f>F489*SUM(economy!Z280:AB280)/SUM(economy!Z279:AB279)</f>
        <v>6838.0830681336211</v>
      </c>
      <c r="G490" s="9">
        <f t="shared" si="47"/>
        <v>239.93113442405539</v>
      </c>
      <c r="H490" s="9">
        <f t="shared" si="47"/>
        <v>257.99578427669394</v>
      </c>
      <c r="I490" s="9">
        <f t="shared" si="47"/>
        <v>136.99547030650683</v>
      </c>
      <c r="J490" s="9">
        <f t="shared" si="47"/>
        <v>16.942863914037897</v>
      </c>
      <c r="K490" s="9">
        <f t="shared" si="47"/>
        <v>0.83633036084876577</v>
      </c>
      <c r="L490" s="9">
        <f t="shared" si="44"/>
        <v>927.70158328214279</v>
      </c>
    </row>
    <row r="491" spans="3:12">
      <c r="C491">
        <v>1998.625</v>
      </c>
      <c r="D491">
        <v>366.1</v>
      </c>
      <c r="E491" s="1">
        <f t="shared" si="45"/>
        <v>2235</v>
      </c>
      <c r="F491" s="4">
        <f>F490*SUM(economy!Z281:AB281)/SUM(economy!Z280:AB280)</f>
        <v>6772.6085196815011</v>
      </c>
      <c r="G491" s="9">
        <f t="shared" si="47"/>
        <v>240.34848221694617</v>
      </c>
      <c r="H491" s="9">
        <f t="shared" si="47"/>
        <v>257.9281036877407</v>
      </c>
      <c r="I491" s="9">
        <f t="shared" si="47"/>
        <v>136.18395037269639</v>
      </c>
      <c r="J491" s="9">
        <f t="shared" si="47"/>
        <v>16.777563273939577</v>
      </c>
      <c r="K491" s="9">
        <f t="shared" si="47"/>
        <v>0.82829676926544848</v>
      </c>
      <c r="L491" s="9">
        <f t="shared" si="44"/>
        <v>927.06639632058818</v>
      </c>
    </row>
    <row r="492" spans="3:12">
      <c r="C492">
        <v>1998.7083</v>
      </c>
      <c r="D492">
        <v>364.16</v>
      </c>
      <c r="E492" s="1">
        <f t="shared" si="45"/>
        <v>2236</v>
      </c>
      <c r="F492" s="4">
        <f>F491*SUM(economy!Z282:AB282)/SUM(economy!Z281:AB281)</f>
        <v>6707.8392600240659</v>
      </c>
      <c r="G492" s="9">
        <f t="shared" si="47"/>
        <v>240.76183391063566</v>
      </c>
      <c r="H492" s="9">
        <f t="shared" si="47"/>
        <v>257.85446144518613</v>
      </c>
      <c r="I492" s="9">
        <f t="shared" si="47"/>
        <v>135.37348660737189</v>
      </c>
      <c r="J492" s="9">
        <f t="shared" si="47"/>
        <v>16.614020933572501</v>
      </c>
      <c r="K492" s="9">
        <f t="shared" si="47"/>
        <v>0.82035022720001649</v>
      </c>
      <c r="L492" s="9">
        <f t="shared" si="44"/>
        <v>926.42415312396622</v>
      </c>
    </row>
    <row r="493" spans="3:12">
      <c r="C493">
        <v>1998.7917</v>
      </c>
      <c r="D493">
        <v>364.54</v>
      </c>
      <c r="E493" s="1">
        <f t="shared" si="45"/>
        <v>2237</v>
      </c>
      <c r="F493" s="4">
        <f>F492*SUM(economy!Z283:AB283)/SUM(economy!Z282:AB282)</f>
        <v>6643.7660094795392</v>
      </c>
      <c r="G493" s="9">
        <f t="shared" si="47"/>
        <v>241.17123255091883</v>
      </c>
      <c r="H493" s="9">
        <f t="shared" si="47"/>
        <v>257.77494017401762</v>
      </c>
      <c r="I493" s="9">
        <f t="shared" si="47"/>
        <v>134.56417079286933</v>
      </c>
      <c r="J493" s="9">
        <f t="shared" si="47"/>
        <v>16.452219227175824</v>
      </c>
      <c r="K493" s="9">
        <f t="shared" si="47"/>
        <v>0.81248959548608002</v>
      </c>
      <c r="L493" s="9">
        <f t="shared" si="44"/>
        <v>925.77505234046771</v>
      </c>
    </row>
    <row r="494" spans="3:12">
      <c r="C494">
        <v>1998.875</v>
      </c>
      <c r="D494">
        <v>365.67</v>
      </c>
      <c r="E494" s="1">
        <f t="shared" si="45"/>
        <v>2238</v>
      </c>
      <c r="F494" s="4">
        <f>F493*SUM(economy!Z284:AB284)/SUM(economy!Z283:AB283)</f>
        <v>6580.3795985966808</v>
      </c>
      <c r="G494" s="9">
        <f t="shared" si="47"/>
        <v>241.57672061722511</v>
      </c>
      <c r="H494" s="9">
        <f t="shared" si="47"/>
        <v>257.68962140058699</v>
      </c>
      <c r="I494" s="9">
        <f t="shared" si="47"/>
        <v>133.75609208543514</v>
      </c>
      <c r="J494" s="9">
        <f t="shared" si="47"/>
        <v>16.292140409013552</v>
      </c>
      <c r="K494" s="9">
        <f t="shared" si="47"/>
        <v>0.80471374751848668</v>
      </c>
      <c r="L494" s="9">
        <f t="shared" si="44"/>
        <v>925.1192882597793</v>
      </c>
    </row>
    <row r="495" spans="3:12">
      <c r="C495">
        <v>1998.9583</v>
      </c>
      <c r="D495">
        <v>367.3</v>
      </c>
      <c r="E495" s="1">
        <f t="shared" si="45"/>
        <v>2239</v>
      </c>
      <c r="F495" s="4">
        <f>F494*SUM(economy!Z285:AB285)/SUM(economy!Z284:AB284)</f>
        <v>6517.6709695118961</v>
      </c>
      <c r="G495" s="9">
        <f t="shared" si="47"/>
        <v>241.97834002934604</v>
      </c>
      <c r="H495" s="9">
        <f t="shared" si="47"/>
        <v>257.59858556598329</v>
      </c>
      <c r="I495" s="9">
        <f t="shared" si="47"/>
        <v>132.94933706703554</v>
      </c>
      <c r="J495" s="9">
        <f t="shared" si="47"/>
        <v>16.133766670881126</v>
      </c>
      <c r="K495" s="9">
        <f t="shared" si="47"/>
        <v>0.79702156948600111</v>
      </c>
      <c r="L495" s="9">
        <f t="shared" si="44"/>
        <v>924.45705090273191</v>
      </c>
    </row>
    <row r="496" spans="3:12">
      <c r="C496">
        <v>1999.0417</v>
      </c>
      <c r="D496">
        <v>368.35</v>
      </c>
      <c r="E496" s="1">
        <f t="shared" si="45"/>
        <v>2240</v>
      </c>
      <c r="F496" s="4">
        <f>F495*SUM(economy!Z286:AB286)/SUM(economy!Z285:AB285)</f>
        <v>6455.6311771029705</v>
      </c>
      <c r="G496" s="9">
        <f t="shared" si="47"/>
        <v>242.37613215424582</v>
      </c>
      <c r="H496" s="9">
        <f t="shared" si="47"/>
        <v>257.50191203949612</v>
      </c>
      <c r="I496" s="9">
        <f t="shared" si="47"/>
        <v>132.14398979667448</v>
      </c>
      <c r="J496" s="9">
        <f t="shared" si="47"/>
        <v>15.9770801587712</v>
      </c>
      <c r="K496" s="9">
        <f t="shared" si="47"/>
        <v>0.78941196057614826</v>
      </c>
      <c r="L496" s="9">
        <f t="shared" si="44"/>
        <v>923.78852610976378</v>
      </c>
    </row>
    <row r="497" spans="3:12">
      <c r="C497">
        <v>1999.125</v>
      </c>
      <c r="D497">
        <v>369.28</v>
      </c>
      <c r="E497" s="1">
        <f t="shared" si="45"/>
        <v>2241</v>
      </c>
      <c r="F497" s="4">
        <f>F496*SUM(economy!Z287:AB287)/SUM(economy!Z286:AB286)</f>
        <v>6394.2513899504038</v>
      </c>
      <c r="G497" s="9">
        <f t="shared" si="47"/>
        <v>242.77013781294224</v>
      </c>
      <c r="H497" s="9">
        <f t="shared" si="47"/>
        <v>257.39967913215025</v>
      </c>
      <c r="I497" s="9">
        <f t="shared" si="47"/>
        <v>131.340131861196</v>
      </c>
      <c r="J497" s="9">
        <f t="shared" si="47"/>
        <v>15.822062988722765</v>
      </c>
      <c r="K497" s="9">
        <f t="shared" si="47"/>
        <v>0.78188383315362187</v>
      </c>
      <c r="L497" s="9">
        <f t="shared" si="44"/>
        <v>923.11389562816498</v>
      </c>
    </row>
    <row r="498" spans="3:12">
      <c r="C498">
        <v>1999.2083</v>
      </c>
      <c r="D498">
        <v>369.84</v>
      </c>
      <c r="E498" s="1">
        <f t="shared" si="45"/>
        <v>2242</v>
      </c>
      <c r="F498" s="4">
        <f>F497*SUM(economy!Z288:AB288)/SUM(economy!Z287:AB287)</f>
        <v>6333.5228911166932</v>
      </c>
      <c r="G498" s="9">
        <f t="shared" si="47"/>
        <v>243.16039728744624</v>
      </c>
      <c r="H498" s="9">
        <f t="shared" si="47"/>
        <v>257.29196411029318</v>
      </c>
      <c r="I498" s="9">
        <f t="shared" si="47"/>
        <v>130.53784242554931</v>
      </c>
      <c r="J498" s="9">
        <f t="shared" si="47"/>
        <v>15.668697261877691</v>
      </c>
      <c r="K498" s="9">
        <f t="shared" si="47"/>
        <v>0.77443611291362835</v>
      </c>
      <c r="L498" s="9">
        <f t="shared" si="44"/>
        <v>922.43333719808004</v>
      </c>
    </row>
    <row r="499" spans="3:12">
      <c r="C499">
        <v>1999.2917</v>
      </c>
      <c r="D499">
        <v>371.15</v>
      </c>
      <c r="E499" s="1">
        <f t="shared" si="45"/>
        <v>2243</v>
      </c>
      <c r="F499" s="4">
        <f>F498*SUM(economy!Z289:AB289)/SUM(economy!Z288:AB288)</f>
        <v>6273.4370787538146</v>
      </c>
      <c r="G499" s="9">
        <f t="shared" si="47"/>
        <v>243.54695032774913</v>
      </c>
      <c r="H499" s="9">
        <f t="shared" si="47"/>
        <v>257.1788432092186</v>
      </c>
      <c r="I499" s="9">
        <f t="shared" si="47"/>
        <v>129.73719828249605</v>
      </c>
      <c r="J499" s="9">
        <f t="shared" si="47"/>
        <v>15.516965078768616</v>
      </c>
      <c r="K499" s="9">
        <f t="shared" si="47"/>
        <v>0.7670677390114804</v>
      </c>
      <c r="L499" s="9">
        <f t="shared" si="44"/>
        <v>921.74702463724395</v>
      </c>
    </row>
    <row r="500" spans="3:12">
      <c r="C500">
        <v>1999.375</v>
      </c>
      <c r="D500">
        <v>371.12</v>
      </c>
      <c r="E500" s="1">
        <f t="shared" si="45"/>
        <v>2244</v>
      </c>
      <c r="F500" s="4">
        <f>F499*SUM(economy!Z290:AB290)/SUM(economy!Z289:AB289)</f>
        <v>6213.9854665484008</v>
      </c>
      <c r="G500" s="9">
        <f t="shared" si="47"/>
        <v>243.92983615884677</v>
      </c>
      <c r="H500" s="9">
        <f t="shared" si="47"/>
        <v>257.06039164680936</v>
      </c>
      <c r="I500" s="9">
        <f t="shared" si="47"/>
        <v>128.93827390174167</v>
      </c>
      <c r="J500" s="9">
        <f t="shared" si="47"/>
        <v>15.366848552861892</v>
      </c>
      <c r="K500" s="9">
        <f t="shared" si="47"/>
        <v>0.75977766416971959</v>
      </c>
      <c r="L500" s="9">
        <f t="shared" si="44"/>
        <v>921.05512792442948</v>
      </c>
    </row>
    <row r="501" spans="3:12">
      <c r="C501">
        <v>1999.4583</v>
      </c>
      <c r="D501">
        <v>370.46</v>
      </c>
      <c r="E501" s="1">
        <f t="shared" si="45"/>
        <v>2245</v>
      </c>
      <c r="F501" s="4">
        <f>F500*SUM(economy!Z291:AB291)/SUM(economy!Z290:AB290)</f>
        <v>6155.1596840141483</v>
      </c>
      <c r="G501" s="9">
        <f t="shared" si="47"/>
        <v>244.30909348779105</v>
      </c>
      <c r="H501" s="9">
        <f t="shared" si="47"/>
        <v>256.93668363718479</v>
      </c>
      <c r="I501" s="9">
        <f t="shared" si="47"/>
        <v>128.14114147847431</v>
      </c>
      <c r="J501" s="9">
        <f t="shared" si="47"/>
        <v>15.218329823379145</v>
      </c>
      <c r="K501" s="9">
        <f t="shared" si="47"/>
        <v>0.75256485476399027</v>
      </c>
      <c r="L501" s="9">
        <f t="shared" si="44"/>
        <v>920.35781328159328</v>
      </c>
    </row>
    <row r="502" spans="3:12">
      <c r="C502">
        <v>1999.5417</v>
      </c>
      <c r="D502">
        <v>369.61</v>
      </c>
      <c r="E502" s="1">
        <f t="shared" si="45"/>
        <v>2246</v>
      </c>
      <c r="F502" s="4">
        <f>F501*SUM(economy!Z292:AB292)/SUM(economy!Z291:AB291)</f>
        <v>6096.9514766404154</v>
      </c>
      <c r="G502" s="9">
        <f t="shared" si="47"/>
        <v>244.68476051075905</v>
      </c>
      <c r="H502" s="9">
        <f t="shared" si="47"/>
        <v>256.80779240433765</v>
      </c>
      <c r="I502" s="9">
        <f t="shared" si="47"/>
        <v>127.34587098129597</v>
      </c>
      <c r="J502" s="9">
        <f t="shared" si="47"/>
        <v>15.071391067420667</v>
      </c>
      <c r="K502" s="9">
        <f t="shared" si="47"/>
        <v>0.74542829088885265</v>
      </c>
      <c r="L502" s="9">
        <f t="shared" si="44"/>
        <v>919.65524325470221</v>
      </c>
    </row>
    <row r="503" spans="3:12">
      <c r="C503">
        <v>1999.625</v>
      </c>
      <c r="D503">
        <v>367.06</v>
      </c>
      <c r="E503" s="1">
        <f t="shared" si="45"/>
        <v>2247</v>
      </c>
      <c r="F503" s="4">
        <f>F502*SUM(economy!Z293:AB293)/SUM(economy!Z292:AB292)</f>
        <v>6039.3527059055532</v>
      </c>
      <c r="G503" s="9">
        <f t="shared" ref="G503:K518" si="48">G502*(1-G$5)+G$4*$F502*$L$4/1000</f>
        <v>245.05687492013146</v>
      </c>
      <c r="H503" s="9">
        <f t="shared" si="48"/>
        <v>256.6737901957481</v>
      </c>
      <c r="I503" s="9">
        <f t="shared" si="48"/>
        <v>126.55253019953268</v>
      </c>
      <c r="J503" s="9">
        <f t="shared" si="48"/>
        <v>14.926014511413703</v>
      </c>
      <c r="K503" s="9">
        <f t="shared" si="48"/>
        <v>0.73836696640467636</v>
      </c>
      <c r="L503" s="9">
        <f t="shared" si="44"/>
        <v>918.94757679323061</v>
      </c>
    </row>
    <row r="504" spans="3:12">
      <c r="C504">
        <v>1999.7083</v>
      </c>
      <c r="D504">
        <v>364.95</v>
      </c>
      <c r="E504" s="1">
        <f t="shared" si="45"/>
        <v>2248</v>
      </c>
      <c r="F504" s="4">
        <f>F503*SUM(economy!Z294:AB294)/SUM(economy!Z293:AB293)</f>
        <v>5982.3553491634248</v>
      </c>
      <c r="G504" s="9">
        <f t="shared" si="48"/>
        <v>245.42547391157171</v>
      </c>
      <c r="H504" s="9">
        <f t="shared" si="48"/>
        <v>256.53474829596064</v>
      </c>
      <c r="I504" s="9">
        <f t="shared" si="48"/>
        <v>125.76118478991172</v>
      </c>
      <c r="J504" s="9">
        <f t="shared" si="48"/>
        <v>14.782182441908287</v>
      </c>
      <c r="K504" s="9">
        <f t="shared" si="48"/>
        <v>0.73137988896670958</v>
      </c>
      <c r="L504" s="9">
        <f t="shared" si="44"/>
        <v>918.23496932831904</v>
      </c>
    </row>
    <row r="505" spans="3:12">
      <c r="C505">
        <v>1999.7917</v>
      </c>
      <c r="D505">
        <v>365.52</v>
      </c>
      <c r="E505" s="1">
        <f t="shared" si="45"/>
        <v>2249</v>
      </c>
      <c r="F505" s="4">
        <f>F504*SUM(economy!Z295:AB295)/SUM(economy!Z294:AB294)</f>
        <v>5925.9514994110177</v>
      </c>
      <c r="G505" s="9">
        <f t="shared" si="48"/>
        <v>245.79059419109811</v>
      </c>
      <c r="H505" s="9">
        <f t="shared" si="48"/>
        <v>256.39073704011395</v>
      </c>
      <c r="I505" s="9">
        <f t="shared" si="48"/>
        <v>124.97189832259512</v>
      </c>
      <c r="J505" s="9">
        <f t="shared" si="48"/>
        <v>14.639877215743025</v>
      </c>
      <c r="K505" s="9">
        <f t="shared" si="48"/>
        <v>0.72446608003738189</v>
      </c>
      <c r="L505" s="9">
        <f t="shared" si="44"/>
        <v>917.51757284958762</v>
      </c>
    </row>
    <row r="506" spans="3:12">
      <c r="C506">
        <v>1999.875</v>
      </c>
      <c r="D506">
        <v>366.88</v>
      </c>
      <c r="E506" s="1">
        <f t="shared" si="45"/>
        <v>2250</v>
      </c>
      <c r="F506" s="4">
        <f>F505*SUM(economy!Z296:AB296)/SUM(economy!Z295:AB295)</f>
        <v>5870.1333649447761</v>
      </c>
      <c r="G506" s="9">
        <f t="shared" si="48"/>
        <v>246.15227198214197</v>
      </c>
      <c r="H506" s="9">
        <f t="shared" si="48"/>
        <v>256.24182582741099</v>
      </c>
      <c r="I506" s="9">
        <f t="shared" si="48"/>
        <v>124.18473232656055</v>
      </c>
      <c r="J506" s="9">
        <f t="shared" si="48"/>
        <v>14.499081269602874</v>
      </c>
      <c r="K506" s="9">
        <f t="shared" si="48"/>
        <v>0.71762457488285647</v>
      </c>
      <c r="L506" s="9">
        <f t="shared" si="44"/>
        <v>916.79553598059931</v>
      </c>
    </row>
    <row r="507" spans="3:12">
      <c r="C507">
        <v>1999.9583</v>
      </c>
      <c r="D507">
        <v>368.26</v>
      </c>
      <c r="E507" s="1">
        <f t="shared" si="45"/>
        <v>2251</v>
      </c>
      <c r="F507" s="4">
        <f>F506*SUM(economy!Z297:AB297)/SUM(economy!Z296:AB296)</f>
        <v>5814.8932689131079</v>
      </c>
      <c r="G507" s="9">
        <f t="shared" si="48"/>
        <v>246.51054303258462</v>
      </c>
      <c r="H507" s="9">
        <f t="shared" si="48"/>
        <v>256.08808313452005</v>
      </c>
      <c r="I507" s="9">
        <f t="shared" si="48"/>
        <v>123.39974633432122</v>
      </c>
      <c r="J507" s="9">
        <f t="shared" si="48"/>
        <v>14.359777128990562</v>
      </c>
      <c r="K507" s="9">
        <f t="shared" si="48"/>
        <v>0.71085442255480391</v>
      </c>
      <c r="L507" s="9">
        <f t="shared" si="44"/>
        <v>916.06900405297131</v>
      </c>
    </row>
    <row r="508" spans="3:12">
      <c r="C508">
        <v>2000.0417</v>
      </c>
      <c r="D508">
        <v>369.45</v>
      </c>
      <c r="E508" s="1">
        <f t="shared" si="45"/>
        <v>2252</v>
      </c>
      <c r="F508" s="4">
        <f>F507*SUM(economy!Z298:AB298)/SUM(economy!Z297:AB297)</f>
        <v>5760.2236487718856</v>
      </c>
      <c r="G508" s="9">
        <f t="shared" si="48"/>
        <v>246.8654426217671</v>
      </c>
      <c r="H508" s="9">
        <f t="shared" si="48"/>
        <v>255.92957652889689</v>
      </c>
      <c r="I508" s="9">
        <f t="shared" si="48"/>
        <v>122.61699792597851</v>
      </c>
      <c r="J508" s="9">
        <f t="shared" si="48"/>
        <v>14.221947416632988</v>
      </c>
      <c r="K508" s="9">
        <f t="shared" si="48"/>
        <v>0.70415468585833918</v>
      </c>
      <c r="L508" s="9">
        <f t="shared" si="44"/>
        <v>915.33811917913386</v>
      </c>
    </row>
    <row r="509" spans="3:12">
      <c r="C509">
        <v>2000.125</v>
      </c>
      <c r="D509">
        <v>369.71</v>
      </c>
      <c r="E509" s="1">
        <f t="shared" si="45"/>
        <v>2253</v>
      </c>
      <c r="F509" s="4">
        <f>F508*SUM(economy!Z299:AB299)/SUM(economy!Z298:AB298)</f>
        <v>5706.1170556499055</v>
      </c>
      <c r="G509" s="9">
        <f t="shared" si="48"/>
        <v>247.2170055674668</v>
      </c>
      <c r="H509" s="9">
        <f t="shared" si="48"/>
        <v>255.76637268201924</v>
      </c>
      <c r="I509" s="9">
        <f t="shared" si="48"/>
        <v>121.83654277260131</v>
      </c>
      <c r="J509" s="9">
        <f t="shared" si="48"/>
        <v>14.085574860343488</v>
      </c>
      <c r="K509" s="9">
        <f t="shared" si="48"/>
        <v>0.6975244413070103</v>
      </c>
      <c r="L509" s="9">
        <f t="shared" si="44"/>
        <v>914.60302032373784</v>
      </c>
    </row>
    <row r="510" spans="3:12">
      <c r="C510">
        <v>2000.2083</v>
      </c>
      <c r="D510">
        <v>370.75</v>
      </c>
      <c r="E510" s="1">
        <f t="shared" si="45"/>
        <v>2254</v>
      </c>
      <c r="F510" s="4">
        <f>F509*SUM(economy!Z300:AB300)/SUM(economy!Z299:AB299)</f>
        <v>5652.5661536305051</v>
      </c>
      <c r="G510" s="9">
        <f t="shared" si="48"/>
        <v>247.56526623283511</v>
      </c>
      <c r="H510" s="9">
        <f t="shared" si="48"/>
        <v>255.59853738252497</v>
      </c>
      <c r="I510" s="9">
        <f t="shared" si="48"/>
        <v>121.05843467892792</v>
      </c>
      <c r="J510" s="9">
        <f t="shared" si="48"/>
        <v>13.950642300360457</v>
      </c>
      <c r="K510" s="9">
        <f t="shared" si="48"/>
        <v>0.69096277906570713</v>
      </c>
      <c r="L510" s="9">
        <f t="shared" si="44"/>
        <v>913.86384337371408</v>
      </c>
    </row>
    <row r="511" spans="3:12">
      <c r="C511">
        <v>2000.2917</v>
      </c>
      <c r="D511">
        <v>371.98</v>
      </c>
      <c r="E511" s="1">
        <f t="shared" si="45"/>
        <v>2255</v>
      </c>
      <c r="F511" s="4">
        <f>F510*SUM(economy!Z301:AB301)/SUM(economy!Z300:AB300)</f>
        <v>5599.5637189556937</v>
      </c>
      <c r="G511" s="9">
        <f t="shared" si="48"/>
        <v>247.91025853329143</v>
      </c>
      <c r="H511" s="9">
        <f t="shared" si="48"/>
        <v>255.42613554924708</v>
      </c>
      <c r="I511" s="9">
        <f t="shared" si="48"/>
        <v>120.28272562538676</v>
      </c>
      <c r="J511" s="9">
        <f t="shared" si="48"/>
        <v>13.817132696182441</v>
      </c>
      <c r="K511" s="9">
        <f t="shared" si="48"/>
        <v>0.68446880288230716</v>
      </c>
      <c r="L511" s="9">
        <f t="shared" si="44"/>
        <v>913.12072120698997</v>
      </c>
    </row>
    <row r="512" spans="3:12">
      <c r="C512">
        <v>2000.375</v>
      </c>
      <c r="D512">
        <v>371.75</v>
      </c>
      <c r="E512" s="1">
        <f t="shared" si="45"/>
        <v>2256</v>
      </c>
      <c r="F512" s="4">
        <f>F511*SUM(economy!Z302:AB302)/SUM(economy!Z301:AB301)</f>
        <v>5547.1026391584364</v>
      </c>
      <c r="G512" s="9">
        <f t="shared" si="48"/>
        <v>248.25201594336855</v>
      </c>
      <c r="H512" s="9">
        <f t="shared" si="48"/>
        <v>255.24923124413769</v>
      </c>
      <c r="I512" s="9">
        <f t="shared" si="48"/>
        <v>119.50946580943349</v>
      </c>
      <c r="J512" s="9">
        <f t="shared" si="48"/>
        <v>13.685029132919347</v>
      </c>
      <c r="K512" s="9">
        <f t="shared" si="48"/>
        <v>0.67804163000885154</v>
      </c>
      <c r="L512" s="9">
        <f t="shared" si="44"/>
        <v>912.37378375986782</v>
      </c>
    </row>
    <row r="513" spans="3:12">
      <c r="C513">
        <v>2000.4583</v>
      </c>
      <c r="D513">
        <v>371.87</v>
      </c>
      <c r="E513" s="1">
        <f t="shared" si="45"/>
        <v>2257</v>
      </c>
      <c r="F513" s="4">
        <f>F512*SUM(economy!Z303:AB303)/SUM(economy!Z302:AB302)</f>
        <v>5495.1759121289597</v>
      </c>
      <c r="G513" s="9">
        <f t="shared" si="48"/>
        <v>248.59057150350498</v>
      </c>
      <c r="H513" s="9">
        <f t="shared" si="48"/>
        <v>255.06788768507533</v>
      </c>
      <c r="I513" s="9">
        <f t="shared" si="48"/>
        <v>118.73870368620297</v>
      </c>
      <c r="J513" s="9">
        <f t="shared" si="48"/>
        <v>13.55431482717897</v>
      </c>
      <c r="K513" s="9">
        <f t="shared" si="48"/>
        <v>0.67168039111299838</v>
      </c>
      <c r="L513" s="9">
        <f t="shared" si="44"/>
        <v>911.62315809307518</v>
      </c>
    </row>
    <row r="514" spans="3:12">
      <c r="C514">
        <v>2000.5417</v>
      </c>
      <c r="D514">
        <v>370.02</v>
      </c>
      <c r="E514" s="1">
        <f t="shared" si="45"/>
        <v>2258</v>
      </c>
      <c r="F514" s="4">
        <f>F513*SUM(economy!Z304:AB304)/SUM(economy!Z303:AB303)</f>
        <v>5443.7766451201423</v>
      </c>
      <c r="G514" s="9">
        <f t="shared" si="48"/>
        <v>248.92595782678046</v>
      </c>
      <c r="H514" s="9">
        <f t="shared" si="48"/>
        <v>254.88216725854917</v>
      </c>
      <c r="I514" s="9">
        <f t="shared" si="48"/>
        <v>117.97048600847522</v>
      </c>
      <c r="J514" s="9">
        <f t="shared" si="48"/>
        <v>13.424973132507668</v>
      </c>
      <c r="K514" s="9">
        <f t="shared" si="48"/>
        <v>0.66538423018048076</v>
      </c>
      <c r="L514" s="9">
        <f t="shared" si="44"/>
        <v>910.86896845649301</v>
      </c>
    </row>
    <row r="515" spans="3:12">
      <c r="C515">
        <v>2000.625</v>
      </c>
      <c r="D515">
        <v>368.27</v>
      </c>
      <c r="E515" s="1">
        <f t="shared" si="45"/>
        <v>2259</v>
      </c>
      <c r="F515" s="4">
        <f>F514*SUM(economy!Z305:AB305)/SUM(economy!Z304:AB304)</f>
        <v>5392.8980536972567</v>
      </c>
      <c r="G515" s="9">
        <f t="shared" si="48"/>
        <v>249.2582071055906</v>
      </c>
      <c r="H515" s="9">
        <f t="shared" si="48"/>
        <v>254.692131532215</v>
      </c>
      <c r="I515" s="9">
        <f t="shared" si="48"/>
        <v>117.20485786595559</v>
      </c>
      <c r="J515" s="9">
        <f t="shared" si="48"/>
        <v>13.296987544403482</v>
      </c>
      <c r="K515" s="9">
        <f t="shared" si="48"/>
        <v>0.65915230440924932</v>
      </c>
      <c r="L515" s="9">
        <f t="shared" si="44"/>
        <v>910.11133635257397</v>
      </c>
    </row>
    <row r="516" spans="3:12">
      <c r="C516">
        <v>2000.7083</v>
      </c>
      <c r="D516">
        <v>367.15</v>
      </c>
      <c r="E516" s="1">
        <f t="shared" si="45"/>
        <v>2260</v>
      </c>
      <c r="F516" s="4">
        <f>F515*SUM(economy!Z306:AB306)/SUM(economy!Z305:AB305)</f>
        <v>5342.5334606368824</v>
      </c>
      <c r="G516" s="9">
        <f t="shared" si="48"/>
        <v>249.58735111825757</v>
      </c>
      <c r="H516" s="9">
        <f t="shared" si="48"/>
        <v>254.49784126731797</v>
      </c>
      <c r="I516" s="9">
        <f t="shared" si="48"/>
        <v>116.44186272386985</v>
      </c>
      <c r="J516" s="9">
        <f t="shared" si="48"/>
        <v>13.170341704919611</v>
      </c>
      <c r="K516" s="9">
        <f t="shared" si="48"/>
        <v>0.65298378409595892</v>
      </c>
      <c r="L516" s="9">
        <f t="shared" si="44"/>
        <v>909.35038059846079</v>
      </c>
    </row>
    <row r="517" spans="3:12">
      <c r="C517">
        <v>2000.7917</v>
      </c>
      <c r="D517">
        <v>367.18</v>
      </c>
      <c r="E517" s="1">
        <f t="shared" si="45"/>
        <v>2261</v>
      </c>
      <c r="F517" s="4">
        <f>F516*SUM(economy!Z307:AB307)/SUM(economy!Z306:AB306)</f>
        <v>5292.6762947794423</v>
      </c>
      <c r="G517" s="9">
        <f t="shared" si="48"/>
        <v>249.91342123557345</v>
      </c>
      <c r="H517" s="9">
        <f t="shared" si="48"/>
        <v>254.29935643097789</v>
      </c>
      <c r="I517" s="9">
        <f t="shared" si="48"/>
        <v>115.68154246087576</v>
      </c>
      <c r="J517" s="9">
        <f t="shared" si="48"/>
        <v>13.045019406875655</v>
      </c>
      <c r="K517" s="9">
        <f t="shared" si="48"/>
        <v>0.64687785251542462</v>
      </c>
      <c r="L517" s="9">
        <f t="shared" si="44"/>
        <v>908.58621738681825</v>
      </c>
    </row>
    <row r="518" spans="3:12">
      <c r="C518">
        <v>2000.875</v>
      </c>
      <c r="D518">
        <v>368.53</v>
      </c>
      <c r="E518" s="1">
        <f t="shared" si="45"/>
        <v>2262</v>
      </c>
      <c r="F518" s="4">
        <f>F517*SUM(economy!Z308:AB308)/SUM(economy!Z307:AB307)</f>
        <v>5243.3200898399809</v>
      </c>
      <c r="G518" s="9">
        <f t="shared" si="48"/>
        <v>250.23644842727361</v>
      </c>
      <c r="H518" s="9">
        <f t="shared" si="48"/>
        <v>254.096736208333</v>
      </c>
      <c r="I518" s="9">
        <f t="shared" si="48"/>
        <v>114.92393740629352</v>
      </c>
      <c r="J518" s="9">
        <f t="shared" si="48"/>
        <v>12.921004597693617</v>
      </c>
      <c r="K518" s="9">
        <f t="shared" si="48"/>
        <v>0.64083370579363652</v>
      </c>
      <c r="L518" s="9">
        <f t="shared" si="44"/>
        <v>907.81896034538727</v>
      </c>
    </row>
    <row r="519" spans="3:12">
      <c r="C519">
        <v>2000.9583</v>
      </c>
      <c r="D519">
        <v>369.83</v>
      </c>
      <c r="E519" s="1">
        <f t="shared" si="45"/>
        <v>2263</v>
      </c>
      <c r="F519" s="4">
        <f>F518*SUM(economy!Z309:AB309)/SUM(economy!Z308:AB308)</f>
        <v>5194.4584831811344</v>
      </c>
      <c r="G519" s="9">
        <f t="shared" ref="G519:K534" si="49">G518*(1-G$5)+G$4*$F518*$L$4/1000</f>
        <v>250.55646326843757</v>
      </c>
      <c r="H519" s="9">
        <f t="shared" si="49"/>
        <v>253.89003901453853</v>
      </c>
      <c r="I519" s="9">
        <f t="shared" si="49"/>
        <v>114.16908637665769</v>
      </c>
      <c r="J519" s="9">
        <f t="shared" si="49"/>
        <v>12.79828138287518</v>
      </c>
      <c r="K519" s="9">
        <f t="shared" si="49"/>
        <v>0.63485055277490798</v>
      </c>
      <c r="L519" s="9">
        <f t="shared" si="44"/>
        <v>907.04872059528384</v>
      </c>
    </row>
    <row r="520" spans="3:12">
      <c r="C520">
        <v>2001.0417</v>
      </c>
      <c r="D520">
        <v>370.76</v>
      </c>
      <c r="E520" s="1">
        <f t="shared" si="45"/>
        <v>2264</v>
      </c>
      <c r="F520" s="4">
        <f>F519*SUM(economy!Z310:AB310)/SUM(economy!Z309:AB309)</f>
        <v>5146.0852145523104</v>
      </c>
      <c r="G520" s="9">
        <f t="shared" si="49"/>
        <v>250.87349594581482</v>
      </c>
      <c r="H520" s="9">
        <f t="shared" si="49"/>
        <v>253.6793225066171</v>
      </c>
      <c r="I520" s="9">
        <f t="shared" si="49"/>
        <v>113.41702671159419</v>
      </c>
      <c r="J520" s="9">
        <f t="shared" si="49"/>
        <v>12.676834029136323</v>
      </c>
      <c r="K520" s="9">
        <f t="shared" si="49"/>
        <v>0.62892761488368909</v>
      </c>
      <c r="L520" s="9">
        <f t="shared" si="44"/>
        <v>906.27560680804606</v>
      </c>
    </row>
    <row r="521" spans="3:12">
      <c r="C521">
        <v>2001.125</v>
      </c>
      <c r="D521">
        <v>371.69</v>
      </c>
      <c r="E521" s="1">
        <f t="shared" si="45"/>
        <v>2265</v>
      </c>
      <c r="F521" s="4">
        <f>F520*SUM(economy!Z311:AB311)/SUM(economy!Z310:AB310)</f>
        <v>5098.1941247988816</v>
      </c>
      <c r="G521" s="9">
        <f t="shared" si="49"/>
        <v>251.1875762640739</v>
      </c>
      <c r="H521" s="9">
        <f t="shared" si="49"/>
        <v>253.46464359515821</v>
      </c>
      <c r="I521" s="9">
        <f t="shared" si="49"/>
        <v>112.66779430902639</v>
      </c>
      <c r="J521" s="9">
        <f t="shared" si="49"/>
        <v>12.556646967214883</v>
      </c>
      <c r="K521" s="9">
        <f t="shared" si="49"/>
        <v>0.62306412598155947</v>
      </c>
      <c r="L521" s="9">
        <f t="shared" ref="L521:L556" si="50">SUM(G521:K521,L$5)</f>
        <v>905.49972526145496</v>
      </c>
    </row>
    <row r="522" spans="3:12">
      <c r="C522">
        <v>2001.2083</v>
      </c>
      <c r="D522">
        <v>372.63</v>
      </c>
      <c r="E522" s="1">
        <f t="shared" ref="E522:E556" si="51">1+E521</f>
        <v>2266</v>
      </c>
      <c r="F522" s="4">
        <f>F521*SUM(economy!Z312:AB312)/SUM(economy!Z311:AB311)</f>
        <v>5050.779154544728</v>
      </c>
      <c r="G522" s="9">
        <f t="shared" si="49"/>
        <v>251.49873365197243</v>
      </c>
      <c r="H522" s="9">
        <f t="shared" si="49"/>
        <v>253.24605845586422</v>
      </c>
      <c r="I522" s="9">
        <f t="shared" si="49"/>
        <v>111.92142365971461</v>
      </c>
      <c r="J522" s="9">
        <f t="shared" si="49"/>
        <v>12.437704794366223</v>
      </c>
      <c r="K522" s="9">
        <f t="shared" si="49"/>
        <v>0.61725933221988849</v>
      </c>
      <c r="L522" s="9">
        <f t="shared" si="50"/>
        <v>904.72117989413732</v>
      </c>
    </row>
    <row r="523" spans="3:12">
      <c r="C523">
        <v>2001.2917</v>
      </c>
      <c r="D523">
        <v>373.55</v>
      </c>
      <c r="E523" s="1">
        <f t="shared" si="51"/>
        <v>2267</v>
      </c>
      <c r="F523" s="4">
        <f>F522*SUM(economy!Z313:AB313)/SUM(economy!Z312:AB312)</f>
        <v>5003.8343428517082</v>
      </c>
      <c r="G523" s="9">
        <f t="shared" si="49"/>
        <v>251.806997168447</v>
      </c>
      <c r="H523" s="9">
        <f t="shared" si="49"/>
        <v>253.02362254094101</v>
      </c>
      <c r="I523" s="9">
        <f t="shared" si="49"/>
        <v>111.17794788113412</v>
      </c>
      <c r="J523" s="9">
        <f t="shared" si="49"/>
        <v>12.319992276561702</v>
      </c>
      <c r="K523" s="9">
        <f t="shared" si="49"/>
        <v>0.61151249188861689</v>
      </c>
      <c r="L523" s="9">
        <f t="shared" si="50"/>
        <v>903.94007235897232</v>
      </c>
    </row>
    <row r="524" spans="3:12">
      <c r="C524">
        <v>2001.375</v>
      </c>
      <c r="D524">
        <v>374.03</v>
      </c>
      <c r="E524" s="1">
        <f t="shared" si="51"/>
        <v>2268</v>
      </c>
      <c r="F524" s="4">
        <f>F523*SUM(economy!Z314:AB314)/SUM(economy!Z313:AB313)</f>
        <v>4957.3538258591007</v>
      </c>
      <c r="G524" s="9">
        <f t="shared" si="49"/>
        <v>252.11239550862103</v>
      </c>
      <c r="H524" s="9">
        <f t="shared" si="49"/>
        <v>252.79739059033119</v>
      </c>
      <c r="I524" s="9">
        <f t="shared" si="49"/>
        <v>110.43739875069703</v>
      </c>
      <c r="J524" s="9">
        <f t="shared" si="49"/>
        <v>12.203494350404217</v>
      </c>
      <c r="K524" s="9">
        <f t="shared" si="49"/>
        <v>0.60582287526160217</v>
      </c>
      <c r="L524" s="9">
        <f t="shared" si="50"/>
        <v>903.15650207531507</v>
      </c>
    </row>
    <row r="525" spans="3:12">
      <c r="C525">
        <v>2001.4583</v>
      </c>
      <c r="D525">
        <v>373.4</v>
      </c>
      <c r="E525" s="1">
        <f t="shared" si="51"/>
        <v>2269</v>
      </c>
      <c r="F525" s="4">
        <f>F524*SUM(economy!Z315:AB315)/SUM(economy!Z314:AB314)</f>
        <v>4911.3318354059593</v>
      </c>
      <c r="G525" s="9">
        <f t="shared" si="49"/>
        <v>252.41495700972982</v>
      </c>
      <c r="H525" s="9">
        <f t="shared" si="49"/>
        <v>252.56741664278897</v>
      </c>
      <c r="I525" s="9">
        <f t="shared" si="49"/>
        <v>109.6998067383239</v>
      </c>
      <c r="J525" s="9">
        <f t="shared" si="49"/>
        <v>12.088196124774621</v>
      </c>
      <c r="K525" s="9">
        <f t="shared" si="49"/>
        <v>0.60018976443894045</v>
      </c>
      <c r="L525" s="9">
        <f t="shared" si="50"/>
        <v>902.37056628005621</v>
      </c>
    </row>
    <row r="526" spans="3:12">
      <c r="C526">
        <v>2001.5417</v>
      </c>
      <c r="D526">
        <v>371.68</v>
      </c>
      <c r="E526" s="1">
        <f t="shared" si="51"/>
        <v>2270</v>
      </c>
      <c r="F526" s="4">
        <f>F525*SUM(economy!Z316:AB316)/SUM(economy!Z315:AB315)</f>
        <v>4865.7626976393494</v>
      </c>
      <c r="G526" s="9">
        <f t="shared" si="49"/>
        <v>252.71470965696116</v>
      </c>
      <c r="H526" s="9">
        <f t="shared" si="49"/>
        <v>252.33375404679498</v>
      </c>
      <c r="I526" s="9">
        <f t="shared" si="49"/>
        <v>108.96520103837102</v>
      </c>
      <c r="J526" s="9">
        <f t="shared" si="49"/>
        <v>11.97408288222239</v>
      </c>
      <c r="K526" s="9">
        <f t="shared" si="49"/>
        <v>0.59461245318665112</v>
      </c>
      <c r="L526" s="9">
        <f t="shared" si="50"/>
        <v>901.58236007753624</v>
      </c>
    </row>
    <row r="527" spans="3:12">
      <c r="C527">
        <v>2001.625</v>
      </c>
      <c r="D527">
        <v>369.78</v>
      </c>
      <c r="E527" s="1">
        <f t="shared" si="51"/>
        <v>2271</v>
      </c>
      <c r="F527" s="4">
        <f>F526*SUM(economy!Z317:AB317)/SUM(economy!Z316:AB316)</f>
        <v>4820.6408316109373</v>
      </c>
      <c r="G527" s="9">
        <f t="shared" si="49"/>
        <v>253.01168108921146</v>
      </c>
      <c r="H527" s="9">
        <f t="shared" si="49"/>
        <v>252.09645547131038</v>
      </c>
      <c r="I527" s="9">
        <f t="shared" si="49"/>
        <v>108.23360960092025</v>
      </c>
      <c r="J527" s="9">
        <f t="shared" si="49"/>
        <v>11.861140080113501</v>
      </c>
      <c r="K527" s="9">
        <f t="shared" si="49"/>
        <v>0.58909024677409993</v>
      </c>
      <c r="L527" s="9">
        <f t="shared" si="50"/>
        <v>900.79197648832962</v>
      </c>
    </row>
    <row r="528" spans="3:12">
      <c r="C528">
        <v>2001.7083</v>
      </c>
      <c r="D528">
        <v>368.34</v>
      </c>
      <c r="E528" s="1">
        <f t="shared" si="51"/>
        <v>2272</v>
      </c>
      <c r="F528" s="4">
        <f>F527*SUM(economy!Z318:AB318)/SUM(economy!Z317:AB317)</f>
        <v>4775.9607478645585</v>
      </c>
      <c r="G528" s="9">
        <f t="shared" si="49"/>
        <v>253.30589860475578</v>
      </c>
      <c r="H528" s="9">
        <f t="shared" si="49"/>
        <v>251.85557291636979</v>
      </c>
      <c r="I528" s="9">
        <f t="shared" si="49"/>
        <v>107.5050591624379</v>
      </c>
      <c r="J528" s="9">
        <f t="shared" si="49"/>
        <v>11.749353351548006</v>
      </c>
      <c r="K528" s="9">
        <f t="shared" si="49"/>
        <v>0.58362246180950328</v>
      </c>
      <c r="L528" s="9">
        <f t="shared" si="50"/>
        <v>899.99950649692096</v>
      </c>
    </row>
    <row r="529" spans="3:12">
      <c r="C529">
        <v>2001.7917</v>
      </c>
      <c r="D529">
        <v>368.61</v>
      </c>
      <c r="E529" s="1">
        <f t="shared" si="51"/>
        <v>2273</v>
      </c>
      <c r="F529" s="4">
        <f>F528*SUM(economy!Z319:AB319)/SUM(economy!Z318:AB318)</f>
        <v>4731.7170470170877</v>
      </c>
      <c r="G529" s="9">
        <f t="shared" si="49"/>
        <v>253.59738916683202</v>
      </c>
      <c r="H529" s="9">
        <f t="shared" si="49"/>
        <v>251.61115772351229</v>
      </c>
      <c r="I529" s="9">
        <f t="shared" si="49"/>
        <v>106.77957527580995</v>
      </c>
      <c r="J529" s="9">
        <f t="shared" si="49"/>
        <v>11.63870850605942</v>
      </c>
      <c r="K529" s="9">
        <f t="shared" si="49"/>
        <v>0.57820842607384515</v>
      </c>
      <c r="L529" s="9">
        <f t="shared" si="50"/>
        <v>899.20503909828756</v>
      </c>
    </row>
    <row r="530" spans="3:12">
      <c r="C530">
        <v>2001.875</v>
      </c>
      <c r="D530">
        <v>369.94</v>
      </c>
      <c r="E530" s="1">
        <f t="shared" si="51"/>
        <v>2274</v>
      </c>
      <c r="F530" s="4">
        <f>F529*SUM(economy!Z320:AB320)/SUM(economy!Z319:AB319)</f>
        <v>4687.9044183347642</v>
      </c>
      <c r="G530" s="9">
        <f t="shared" si="49"/>
        <v>253.88617940913824</v>
      </c>
      <c r="H530" s="9">
        <f t="shared" si="49"/>
        <v>251.36326058605047</v>
      </c>
      <c r="I530" s="9">
        <f t="shared" si="49"/>
        <v>106.05718233976084</v>
      </c>
      <c r="J530" s="9">
        <f t="shared" si="49"/>
        <v>11.52919153010758</v>
      </c>
      <c r="K530" s="9">
        <f t="shared" si="49"/>
        <v>0.57284747835351679</v>
      </c>
      <c r="L530" s="9">
        <f t="shared" si="50"/>
        <v>898.4086613434107</v>
      </c>
    </row>
    <row r="531" spans="3:12">
      <c r="C531">
        <v>2001.9583</v>
      </c>
      <c r="D531">
        <v>371.42</v>
      </c>
      <c r="E531" s="1">
        <f t="shared" si="51"/>
        <v>2275</v>
      </c>
      <c r="F531" s="4">
        <f>F530*SUM(economy!Z321:AB321)/SUM(economy!Z320:AB320)</f>
        <v>4644.5176383070502</v>
      </c>
      <c r="G531" s="9">
        <f t="shared" si="49"/>
        <v>254.17229564124318</v>
      </c>
      <c r="H531" s="9">
        <f t="shared" si="49"/>
        <v>251.11193155917769</v>
      </c>
      <c r="I531" s="9">
        <f t="shared" si="49"/>
        <v>105.33790362766362</v>
      </c>
      <c r="J531" s="9">
        <f t="shared" si="49"/>
        <v>11.420788587376258</v>
      </c>
      <c r="K531" s="9">
        <f t="shared" si="49"/>
        <v>0.56753896827196826</v>
      </c>
      <c r="L531" s="9">
        <f t="shared" si="50"/>
        <v>897.61045838373275</v>
      </c>
    </row>
    <row r="532" spans="3:12">
      <c r="C532">
        <v>2002.0417</v>
      </c>
      <c r="D532">
        <v>372.7</v>
      </c>
      <c r="E532" s="1">
        <f t="shared" si="51"/>
        <v>2276</v>
      </c>
      <c r="F532" s="4">
        <f>F531*SUM(economy!Z322:AB322)/SUM(economy!Z321:AB321)</f>
        <v>4601.5515692200779</v>
      </c>
      <c r="G532" s="9">
        <f t="shared" si="49"/>
        <v>254.45576385390981</v>
      </c>
      <c r="H532" s="9">
        <f t="shared" si="49"/>
        <v>250.8572200699135</v>
      </c>
      <c r="I532" s="9">
        <f t="shared" si="49"/>
        <v>104.62176131574901</v>
      </c>
      <c r="J532" s="9">
        <f t="shared" si="49"/>
        <v>11.313486018886382</v>
      </c>
      <c r="K532" s="9">
        <f t="shared" si="49"/>
        <v>0.56228225612064542</v>
      </c>
      <c r="L532" s="9">
        <f t="shared" si="50"/>
        <v>896.81051351457927</v>
      </c>
    </row>
    <row r="533" spans="3:12">
      <c r="C533">
        <v>2002.125</v>
      </c>
      <c r="D533">
        <v>373.37</v>
      </c>
      <c r="E533" s="1">
        <f t="shared" si="51"/>
        <v>2277</v>
      </c>
      <c r="F533" s="4">
        <f>F532*SUM(economy!Z323:AB323)/SUM(economy!Z322:AB322)</f>
        <v>4559.0011577312771</v>
      </c>
      <c r="G533" s="9">
        <f t="shared" si="49"/>
        <v>254.73660972433169</v>
      </c>
      <c r="H533" s="9">
        <f t="shared" si="49"/>
        <v>250.59917492688777</v>
      </c>
      <c r="I533" s="9">
        <f t="shared" si="49"/>
        <v>103.90877651072162</v>
      </c>
      <c r="J533" s="9">
        <f t="shared" si="49"/>
        <v>11.207270342935351</v>
      </c>
      <c r="K533" s="9">
        <f t="shared" si="49"/>
        <v>0.55707671268947268</v>
      </c>
      <c r="L533" s="9">
        <f t="shared" si="50"/>
        <v>896.00890821756582</v>
      </c>
    </row>
    <row r="534" spans="3:12">
      <c r="C534">
        <v>2002.2083</v>
      </c>
      <c r="D534">
        <v>374.3</v>
      </c>
      <c r="E534" s="1">
        <f t="shared" si="51"/>
        <v>2278</v>
      </c>
      <c r="F534" s="4">
        <f>F533*SUM(economy!Z324:AB324)/SUM(economy!Z323:AB323)</f>
        <v>4516.861433447003</v>
      </c>
      <c r="G534" s="9">
        <f t="shared" si="49"/>
        <v>255.01485862128243</v>
      </c>
      <c r="H534" s="9">
        <f t="shared" si="49"/>
        <v>250.33784432996416</v>
      </c>
      <c r="I534" s="9">
        <f t="shared" si="49"/>
        <v>103.19896927679123</v>
      </c>
      <c r="J534" s="9">
        <f t="shared" si="49"/>
        <v>11.102128254872525</v>
      </c>
      <c r="K534" s="9">
        <f t="shared" si="49"/>
        <v>0.55192171909711807</v>
      </c>
      <c r="L534" s="9">
        <f t="shared" si="50"/>
        <v>895.20572220200745</v>
      </c>
    </row>
    <row r="535" spans="3:12">
      <c r="C535">
        <v>2002.2917</v>
      </c>
      <c r="D535">
        <v>375.19</v>
      </c>
      <c r="E535" s="1">
        <f t="shared" si="51"/>
        <v>2279</v>
      </c>
      <c r="F535" s="4">
        <f>F534*SUM(economy!Z325:AB325)/SUM(economy!Z324:AB324)</f>
        <v>4475.1275075048216</v>
      </c>
      <c r="G535" s="9">
        <f t="shared" ref="G535:K550" si="52">G534*(1-G$5)+G$4*$F534*$L$4/1000</f>
        <v>255.29053561017827</v>
      </c>
      <c r="H535" s="9">
        <f t="shared" si="52"/>
        <v>250.07327587970337</v>
      </c>
      <c r="I535" s="9">
        <f t="shared" si="52"/>
        <v>102.49235866212764</v>
      </c>
      <c r="J535" s="9">
        <f t="shared" si="52"/>
        <v>10.998046626720592</v>
      </c>
      <c r="K535" s="9">
        <f t="shared" si="52"/>
        <v>0.5468166666212646</v>
      </c>
      <c r="L535" s="9">
        <f t="shared" si="50"/>
        <v>894.40103344535112</v>
      </c>
    </row>
    <row r="536" spans="3:12">
      <c r="C536">
        <v>2002.375</v>
      </c>
      <c r="D536">
        <v>375.93</v>
      </c>
      <c r="E536" s="1">
        <f t="shared" si="51"/>
        <v>2280</v>
      </c>
      <c r="F536" s="4">
        <f>F535*SUM(economy!Z326:AB326)/SUM(economy!Z325:AB325)</f>
        <v>4433.7945711616603</v>
      </c>
      <c r="G536" s="9">
        <f t="shared" si="52"/>
        <v>255.56366545805415</v>
      </c>
      <c r="H536" s="9">
        <f t="shared" si="52"/>
        <v>249.80551658666749</v>
      </c>
      <c r="I536" s="9">
        <f t="shared" si="52"/>
        <v>101.78896272474738</v>
      </c>
      <c r="J536" s="9">
        <f t="shared" si="52"/>
        <v>10.895012506652165</v>
      </c>
      <c r="K536" s="9">
        <f t="shared" si="52"/>
        <v>0.54176095652910583</v>
      </c>
      <c r="L536" s="9">
        <f t="shared" si="50"/>
        <v>893.59491823265023</v>
      </c>
    </row>
    <row r="537" spans="3:12">
      <c r="C537">
        <v>2002.4583</v>
      </c>
      <c r="D537">
        <v>375.69</v>
      </c>
      <c r="E537" s="1">
        <f t="shared" si="51"/>
        <v>2281</v>
      </c>
      <c r="F537" s="4">
        <f>F536*SUM(economy!Z327:AB327)/SUM(economy!Z326:AB326)</f>
        <v>4392.8578943894508</v>
      </c>
      <c r="G537" s="9">
        <f t="shared" si="52"/>
        <v>255.83427263845368</v>
      </c>
      <c r="H537" s="9">
        <f t="shared" si="52"/>
        <v>249.53461288056593</v>
      </c>
      <c r="I537" s="9">
        <f t="shared" si="52"/>
        <v>101.08879855784093</v>
      </c>
      <c r="J537" s="9">
        <f t="shared" si="52"/>
        <v>10.793013118330574</v>
      </c>
      <c r="K537" s="9">
        <f t="shared" si="52"/>
        <v>0.53675399990825201</v>
      </c>
      <c r="L537" s="9">
        <f t="shared" si="50"/>
        <v>892.78745119509938</v>
      </c>
    </row>
    <row r="538" spans="3:12">
      <c r="C538">
        <v>2002.5417</v>
      </c>
      <c r="D538">
        <v>374.16</v>
      </c>
      <c r="E538" s="1">
        <f t="shared" si="51"/>
        <v>2282</v>
      </c>
      <c r="F538" s="4">
        <f>F537*SUM(economy!Z328:AB328)/SUM(economy!Z327:AB327)</f>
        <v>4352.3128244793297</v>
      </c>
      <c r="G538" s="9">
        <f t="shared" si="52"/>
        <v>256.10238133623329</v>
      </c>
      <c r="H538" s="9">
        <f t="shared" si="52"/>
        <v>249.26061061924449</v>
      </c>
      <c r="I538" s="9">
        <f t="shared" si="52"/>
        <v>100.39188231454885</v>
      </c>
      <c r="J538" s="9">
        <f t="shared" si="52"/>
        <v>10.692035860123482</v>
      </c>
      <c r="K538" s="9">
        <f t="shared" si="52"/>
        <v>0.53179521749823755</v>
      </c>
      <c r="L538" s="9">
        <f t="shared" si="50"/>
        <v>891.97870534764843</v>
      </c>
    </row>
    <row r="539" spans="3:12">
      <c r="C539">
        <v>2002.625</v>
      </c>
      <c r="D539">
        <v>372.03</v>
      </c>
      <c r="E539" s="1">
        <f t="shared" si="51"/>
        <v>2283</v>
      </c>
      <c r="F539" s="4">
        <f>F538*SUM(economy!Z329:AB329)/SUM(economy!Z328:AB328)</f>
        <v>4312.1547846557141</v>
      </c>
      <c r="G539" s="9">
        <f t="shared" si="52"/>
        <v>256.36801545228133</v>
      </c>
      <c r="H539" s="9">
        <f t="shared" si="52"/>
        <v>248.9835550975186</v>
      </c>
      <c r="I539" s="9">
        <f t="shared" si="52"/>
        <v>99.6982292321958</v>
      </c>
      <c r="J539" s="9">
        <f t="shared" si="52"/>
        <v>10.592068304197602</v>
      </c>
      <c r="K539" s="9">
        <f t="shared" si="52"/>
        <v>0.52688403952279417</v>
      </c>
      <c r="L539" s="9">
        <f t="shared" si="50"/>
        <v>891.16875212571608</v>
      </c>
    </row>
    <row r="540" spans="3:12">
      <c r="C540">
        <v>2002.7083</v>
      </c>
      <c r="D540">
        <v>370.92</v>
      </c>
      <c r="E540" s="1">
        <f t="shared" si="51"/>
        <v>2284</v>
      </c>
      <c r="F540" s="4">
        <f>F539*SUM(economy!Z330:AB330)/SUM(economy!Z329:AB329)</f>
        <v>4272.3792727011378</v>
      </c>
      <c r="G540" s="9">
        <f t="shared" si="52"/>
        <v>256.63119860815232</v>
      </c>
      <c r="H540" s="9">
        <f t="shared" si="52"/>
        <v>248.70349105585217</v>
      </c>
      <c r="I540" s="9">
        <f t="shared" si="52"/>
        <v>99.007853655990985</v>
      </c>
      <c r="J540" s="9">
        <f t="shared" si="52"/>
        <v>10.493098195502457</v>
      </c>
      <c r="K540" s="9">
        <f t="shared" si="52"/>
        <v>0.522019905523053</v>
      </c>
      <c r="L540" s="9">
        <f t="shared" si="50"/>
        <v>890.35766142102102</v>
      </c>
    </row>
    <row r="541" spans="3:12">
      <c r="C541">
        <v>2002.7917</v>
      </c>
      <c r="D541">
        <v>370.73</v>
      </c>
      <c r="E541" s="1">
        <f t="shared" si="51"/>
        <v>2285</v>
      </c>
      <c r="F541" s="4">
        <f>F540*SUM(economy!Z331:AB331)/SUM(economy!Z330:AB330)</f>
        <v>4232.981859593031</v>
      </c>
      <c r="G541" s="9">
        <f t="shared" si="52"/>
        <v>256.89195415061766</v>
      </c>
      <c r="H541" s="9">
        <f t="shared" si="52"/>
        <v>248.42046268888319</v>
      </c>
      <c r="I541" s="9">
        <f t="shared" si="52"/>
        <v>98.320769062203922</v>
      </c>
      <c r="J541" s="9">
        <f t="shared" si="52"/>
        <v>10.395113450650793</v>
      </c>
      <c r="K541" s="9">
        <f t="shared" si="52"/>
        <v>0.51720226419181436</v>
      </c>
      <c r="L541" s="9">
        <f t="shared" si="50"/>
        <v>889.54550161654743</v>
      </c>
    </row>
    <row r="542" spans="3:12">
      <c r="C542">
        <v>2002.875</v>
      </c>
      <c r="D542">
        <v>372.43</v>
      </c>
      <c r="E542" s="1">
        <f t="shared" si="51"/>
        <v>2286</v>
      </c>
      <c r="F542" s="4">
        <f>F541*SUM(economy!Z332:AB332)/SUM(economy!Z331:AB331)</f>
        <v>4193.9581881532285</v>
      </c>
      <c r="G542" s="9">
        <f t="shared" si="52"/>
        <v>257.15030515613273</v>
      </c>
      <c r="H542" s="9">
        <f t="shared" si="52"/>
        <v>248.13451365379836</v>
      </c>
      <c r="I542" s="9">
        <f t="shared" si="52"/>
        <v>97.636988080824224</v>
      </c>
      <c r="J542" s="9">
        <f t="shared" si="52"/>
        <v>10.298102156702956</v>
      </c>
      <c r="K542" s="9">
        <f t="shared" si="52"/>
        <v>0.51243057320902707</v>
      </c>
      <c r="L542" s="9">
        <f t="shared" si="50"/>
        <v>888.73233962066729</v>
      </c>
    </row>
    <row r="543" spans="3:12">
      <c r="C543">
        <v>2002.9583</v>
      </c>
      <c r="D543">
        <v>373.98</v>
      </c>
      <c r="E543" s="1">
        <f t="shared" si="51"/>
        <v>2287</v>
      </c>
      <c r="F543" s="4">
        <f>F542*SUM(economy!Z333:AB333)/SUM(economy!Z332:AB332)</f>
        <v>4155.3039717110532</v>
      </c>
      <c r="G543" s="9">
        <f t="shared" si="52"/>
        <v>257.40627443522192</v>
      </c>
      <c r="H543" s="9">
        <f t="shared" si="52"/>
        <v>247.84568707855738</v>
      </c>
      <c r="I543" s="9">
        <f t="shared" si="52"/>
        <v>96.956522517714518</v>
      </c>
      <c r="J543" s="9">
        <f t="shared" si="52"/>
        <v>10.202052569862193</v>
      </c>
      <c r="K543" s="9">
        <f t="shared" si="52"/>
        <v>0.50770429907859738</v>
      </c>
      <c r="L543" s="9">
        <f t="shared" si="50"/>
        <v>887.91824090043451</v>
      </c>
    </row>
    <row r="544" spans="3:12">
      <c r="C544">
        <v>2003.0417</v>
      </c>
      <c r="D544">
        <v>375.07</v>
      </c>
      <c r="E544" s="1">
        <f t="shared" si="51"/>
        <v>2288</v>
      </c>
      <c r="F544" s="4">
        <f>F543*SUM(economy!Z334:AB334)/SUM(economy!Z333:AB333)</f>
        <v>4117.0149927807543</v>
      </c>
      <c r="G544" s="9">
        <f t="shared" si="52"/>
        <v>257.65988453678176</v>
      </c>
      <c r="H544" s="9">
        <f t="shared" si="52"/>
        <v>247.55402556996938</v>
      </c>
      <c r="I544" s="9">
        <f t="shared" si="52"/>
        <v>96.279383376264988</v>
      </c>
      <c r="J544" s="9">
        <f t="shared" si="52"/>
        <v>10.106953114087576</v>
      </c>
      <c r="K544" s="9">
        <f t="shared" si="52"/>
        <v>0.50302291696664303</v>
      </c>
      <c r="L544" s="9">
        <f t="shared" si="50"/>
        <v>887.10326951407035</v>
      </c>
    </row>
    <row r="545" spans="3:12">
      <c r="C545">
        <v>2003.125</v>
      </c>
      <c r="D545">
        <v>375.82</v>
      </c>
      <c r="E545" s="1">
        <f t="shared" si="51"/>
        <v>2289</v>
      </c>
      <c r="F545" s="4">
        <f>F544*SUM(economy!Z335:AB335)/SUM(economy!Z334:AB334)</f>
        <v>4079.0871017539698</v>
      </c>
      <c r="G545" s="9">
        <f t="shared" si="52"/>
        <v>257.91115775230361</v>
      </c>
      <c r="H545" s="9">
        <f t="shared" si="52"/>
        <v>247.25957122162279</v>
      </c>
      <c r="I545" s="9">
        <f t="shared" si="52"/>
        <v>95.605580878558655</v>
      </c>
      <c r="J545" s="9">
        <f t="shared" si="52"/>
        <v>10.012792379630936</v>
      </c>
      <c r="K545" s="9">
        <f t="shared" si="52"/>
        <v>0.49838591054129744</v>
      </c>
      <c r="L545" s="9">
        <f t="shared" si="50"/>
        <v>886.28748814265725</v>
      </c>
    </row>
    <row r="546" spans="3:12">
      <c r="C546">
        <v>2003.2083</v>
      </c>
      <c r="D546">
        <v>376.64</v>
      </c>
      <c r="E546" s="1">
        <f t="shared" si="51"/>
        <v>2290</v>
      </c>
      <c r="F546" s="4">
        <f>F545*SUM(economy!Z336:AB336)/SUM(economy!Z335:AB335)</f>
        <v>4041.5162156077822</v>
      </c>
      <c r="G546" s="9">
        <f t="shared" si="52"/>
        <v>258.16011612001631</v>
      </c>
      <c r="H546" s="9">
        <f t="shared" si="52"/>
        <v>246.96236562167076</v>
      </c>
      <c r="I546" s="9">
        <f t="shared" si="52"/>
        <v>94.935124486056097</v>
      </c>
      <c r="J546" s="9">
        <f t="shared" si="52"/>
        <v>9.9195591215039158</v>
      </c>
      <c r="K546" s="9">
        <f t="shared" si="52"/>
        <v>0.49379277181415893</v>
      </c>
      <c r="L546" s="9">
        <f t="shared" si="50"/>
        <v>885.47095812106113</v>
      </c>
    </row>
    <row r="547" spans="3:12">
      <c r="C547">
        <v>2003.2917</v>
      </c>
      <c r="D547">
        <v>377.92</v>
      </c>
      <c r="E547" s="1">
        <f t="shared" si="51"/>
        <v>2291</v>
      </c>
      <c r="F547" s="4">
        <f>F546*SUM(economy!Z337:AB337)/SUM(economy!Z336:AB336)</f>
        <v>4004.2983166290655</v>
      </c>
      <c r="G547" s="9">
        <f t="shared" si="52"/>
        <v>258.40678142895013</v>
      </c>
      <c r="H547" s="9">
        <f t="shared" si="52"/>
        <v>246.66244986047374</v>
      </c>
      <c r="I547" s="9">
        <f t="shared" si="52"/>
        <v>94.268022919808487</v>
      </c>
      <c r="J547" s="9">
        <f t="shared" si="52"/>
        <v>9.8272422578809451</v>
      </c>
      <c r="K547" s="9">
        <f t="shared" si="52"/>
        <v>0.4892430009834704</v>
      </c>
      <c r="L547" s="9">
        <f t="shared" si="50"/>
        <v>884.65373946809677</v>
      </c>
    </row>
    <row r="548" spans="3:12">
      <c r="C548">
        <v>2003.375</v>
      </c>
      <c r="D548">
        <v>378.78</v>
      </c>
      <c r="E548" s="1">
        <f t="shared" si="51"/>
        <v>2292</v>
      </c>
      <c r="F548" s="4">
        <f>F547*SUM(economy!Z338:AB338)/SUM(economy!Z337:AB337)</f>
        <v>3967.4294511554167</v>
      </c>
      <c r="G548" s="9">
        <f t="shared" si="52"/>
        <v>258.6511752229228</v>
      </c>
      <c r="H548" s="9">
        <f t="shared" si="52"/>
        <v>246.35986453810136</v>
      </c>
      <c r="I548" s="9">
        <f t="shared" si="52"/>
        <v>93.604284180207529</v>
      </c>
      <c r="J548" s="9">
        <f t="shared" si="52"/>
        <v>9.7358308684437365</v>
      </c>
      <c r="K548" s="9">
        <f t="shared" si="52"/>
        <v>0.48473610627911284</v>
      </c>
      <c r="L548" s="9">
        <f t="shared" si="50"/>
        <v>883.83589091595456</v>
      </c>
    </row>
    <row r="549" spans="3:12">
      <c r="C549">
        <v>2003.4583</v>
      </c>
      <c r="D549">
        <v>378.46</v>
      </c>
      <c r="E549" s="1">
        <f t="shared" si="51"/>
        <v>2293</v>
      </c>
      <c r="F549" s="4">
        <f>F548*SUM(economy!Z339:AB339)/SUM(economy!Z338:AB338)</f>
        <v>3930.9057283332809</v>
      </c>
      <c r="G549" s="9">
        <f t="shared" si="52"/>
        <v>258.89331880444871</v>
      </c>
      <c r="H549" s="9">
        <f t="shared" si="52"/>
        <v>246.05464977169524</v>
      </c>
      <c r="I549" s="9">
        <f t="shared" si="52"/>
        <v>92.943915566281319</v>
      </c>
      <c r="J549" s="9">
        <f t="shared" si="52"/>
        <v>9.6453141926725721</v>
      </c>
      <c r="K549" s="9">
        <f t="shared" si="52"/>
        <v>0.48027160380947848</v>
      </c>
      <c r="L549" s="9">
        <f t="shared" si="50"/>
        <v>883.01746993890731</v>
      </c>
    </row>
    <row r="550" spans="3:12">
      <c r="C550">
        <v>2003.5417</v>
      </c>
      <c r="D550">
        <v>376.88</v>
      </c>
      <c r="E550" s="1">
        <f t="shared" si="51"/>
        <v>2294</v>
      </c>
      <c r="F550" s="4">
        <f>F549*SUM(economy!Z340:AB340)/SUM(economy!Z339:AB339)</f>
        <v>3894.7233188935934</v>
      </c>
      <c r="G550" s="9">
        <f t="shared" si="52"/>
        <v>259.13323323857236</v>
      </c>
      <c r="H550" s="9">
        <f t="shared" si="52"/>
        <v>245.74684520269528</v>
      </c>
      <c r="I550" s="9">
        <f t="shared" si="52"/>
        <v>92.286923694544527</v>
      </c>
      <c r="J550" s="9">
        <f t="shared" si="52"/>
        <v>9.5556816280894399</v>
      </c>
      <c r="K550" s="9">
        <f t="shared" si="52"/>
        <v>0.47584901741029018</v>
      </c>
      <c r="L550" s="9">
        <f t="shared" si="50"/>
        <v>882.19853278131188</v>
      </c>
    </row>
    <row r="551" spans="3:12">
      <c r="C551">
        <v>2003.625</v>
      </c>
      <c r="D551">
        <v>374.57</v>
      </c>
      <c r="E551" s="1">
        <f t="shared" si="51"/>
        <v>2295</v>
      </c>
      <c r="F551" s="4">
        <f>F550*SUM(economy!Z341:AB341)/SUM(economy!Z340:AB340)</f>
        <v>3858.8784539452236</v>
      </c>
      <c r="G551" s="9">
        <f t="shared" ref="G551:K556" si="53">G550*(1-G$5)+G$4*$F550*$L$4/1000</f>
        <v>259.37093935662688</v>
      </c>
      <c r="H551" s="9">
        <f t="shared" si="53"/>
        <v>245.43649000393077</v>
      </c>
      <c r="I551" s="9">
        <f t="shared" si="53"/>
        <v>91.633314517411648</v>
      </c>
      <c r="J551" s="9">
        <f t="shared" si="53"/>
        <v>9.4669227284578419</v>
      </c>
      <c r="K551" s="9">
        <f t="shared" si="53"/>
        <v>0.47146787849542449</v>
      </c>
      <c r="L551" s="9">
        <f t="shared" si="50"/>
        <v>881.37913448492259</v>
      </c>
    </row>
    <row r="552" spans="3:12">
      <c r="C552">
        <v>2003.7083</v>
      </c>
      <c r="D552">
        <v>373.34</v>
      </c>
      <c r="E552" s="1">
        <f t="shared" si="51"/>
        <v>2296</v>
      </c>
      <c r="F552" s="4">
        <f>F551*SUM(economy!Z342:AB342)/SUM(economy!Z341:AB341)</f>
        <v>3823.3674237866194</v>
      </c>
      <c r="G552" s="9">
        <f t="shared" si="53"/>
        <v>259.60645775991929</v>
      </c>
      <c r="H552" s="9">
        <f t="shared" si="53"/>
        <v>245.12362288657889</v>
      </c>
      <c r="I552" s="9">
        <f t="shared" si="53"/>
        <v>90.983093341181785</v>
      </c>
      <c r="J552" s="9">
        <f t="shared" si="53"/>
        <v>9.3790272019438152</v>
      </c>
      <c r="K552" s="9">
        <f t="shared" si="53"/>
        <v>0.46712772590978513</v>
      </c>
      <c r="L552" s="9">
        <f t="shared" si="50"/>
        <v>880.55932891553357</v>
      </c>
    </row>
    <row r="553" spans="3:12">
      <c r="C553">
        <v>2003.7917</v>
      </c>
      <c r="D553">
        <v>373.31</v>
      </c>
      <c r="E553" s="1">
        <f t="shared" si="51"/>
        <v>2297</v>
      </c>
      <c r="F553" s="4">
        <f>F552*SUM(economy!Z343:AB343)/SUM(economy!Z342:AB342)</f>
        <v>3788.1865767358081</v>
      </c>
      <c r="G553" s="9">
        <f t="shared" si="53"/>
        <v>259.83980882334288</v>
      </c>
      <c r="H553" s="9">
        <f t="shared" si="53"/>
        <v>244.80828210699241</v>
      </c>
      <c r="I553" s="9">
        <f t="shared" si="53"/>
        <v>90.336264843603587</v>
      </c>
      <c r="J553" s="9">
        <f t="shared" si="53"/>
        <v>9.2919849092425348</v>
      </c>
      <c r="K553" s="9">
        <f t="shared" si="53"/>
        <v>0.46282810578427536</v>
      </c>
      <c r="L553" s="9">
        <f t="shared" si="50"/>
        <v>879.73916878896569</v>
      </c>
    </row>
    <row r="554" spans="3:12">
      <c r="C554">
        <v>2003.875</v>
      </c>
      <c r="D554">
        <v>374.84</v>
      </c>
      <c r="E554" s="1">
        <f t="shared" si="51"/>
        <v>2298</v>
      </c>
      <c r="F554" s="4">
        <f>F553*SUM(economy!Z344:AB344)/SUM(economy!Z343:AB343)</f>
        <v>3753.3323179790159</v>
      </c>
      <c r="G554" s="9">
        <f t="shared" si="53"/>
        <v>260.07101269891831</v>
      </c>
      <c r="H554" s="9">
        <f t="shared" si="53"/>
        <v>244.49050547339883</v>
      </c>
      <c r="I554" s="9">
        <f t="shared" si="53"/>
        <v>89.692833091028589</v>
      </c>
      <c r="J554" s="9">
        <f t="shared" si="53"/>
        <v>9.2057858616746113</v>
      </c>
      <c r="K554" s="9">
        <f t="shared" si="53"/>
        <v>0.45856857139290419</v>
      </c>
      <c r="L554" s="9">
        <f t="shared" si="50"/>
        <v>878.91870569641321</v>
      </c>
    </row>
    <row r="555" spans="3:12">
      <c r="C555">
        <v>2003.9583</v>
      </c>
      <c r="D555">
        <v>376.17</v>
      </c>
      <c r="E555" s="1">
        <f t="shared" si="51"/>
        <v>2299</v>
      </c>
      <c r="F555" s="4">
        <f>F554*SUM(economy!Z345:AB345)/SUM(economy!Z344:AB344)</f>
        <v>3718.8011084379882</v>
      </c>
      <c r="G555" s="9">
        <f t="shared" si="53"/>
        <v>260.30008931926443</v>
      </c>
      <c r="H555" s="9">
        <f t="shared" si="53"/>
        <v>244.17033035247286</v>
      </c>
      <c r="I555" s="9">
        <f t="shared" si="53"/>
        <v>89.052801555161324</v>
      </c>
      <c r="J555" s="9">
        <f t="shared" si="53"/>
        <v>9.12042021925601</v>
      </c>
      <c r="K555" s="9">
        <f t="shared" si="53"/>
        <v>0.45434868301206194</v>
      </c>
      <c r="L555" s="9">
        <f t="shared" si="50"/>
        <v>878.09799012916676</v>
      </c>
    </row>
    <row r="556" spans="3:12">
      <c r="C556">
        <v>2004.0417</v>
      </c>
      <c r="D556">
        <v>377.17</v>
      </c>
      <c r="E556" s="1">
        <f t="shared" si="51"/>
        <v>2300</v>
      </c>
      <c r="F556" s="4">
        <f>F555*SUM(economy!Z346:AB346)/SUM(economy!Z345:AB345)</f>
        <v>3684.5894636562957</v>
      </c>
      <c r="G556" s="9">
        <f t="shared" si="53"/>
        <v>260.52705840100009</v>
      </c>
      <c r="H556" s="9">
        <f t="shared" si="53"/>
        <v>243.84779367578457</v>
      </c>
      <c r="I556" s="9">
        <f t="shared" si="53"/>
        <v>88.416173129414489</v>
      </c>
      <c r="J556" s="9">
        <f t="shared" si="53"/>
        <v>9.0358782887452751</v>
      </c>
      <c r="K556" s="9">
        <f t="shared" si="53"/>
        <v>0.4501680077819889</v>
      </c>
      <c r="L556" s="9">
        <f t="shared" si="50"/>
        <v>877.27707150272636</v>
      </c>
    </row>
    <row r="557" spans="3:12">
      <c r="C557">
        <v>2004.125</v>
      </c>
      <c r="D557">
        <v>378.05</v>
      </c>
      <c r="E557" s="1"/>
    </row>
    <row r="558" spans="3:12">
      <c r="C558">
        <v>2004.2083</v>
      </c>
      <c r="D558">
        <v>379.06</v>
      </c>
      <c r="E558" s="1"/>
    </row>
    <row r="559" spans="3:12">
      <c r="C559">
        <v>2004.2917</v>
      </c>
      <c r="D559">
        <v>380.54</v>
      </c>
      <c r="E559" s="1"/>
    </row>
    <row r="560" spans="3:12">
      <c r="C560">
        <v>2004.375</v>
      </c>
      <c r="D560">
        <v>380.8</v>
      </c>
      <c r="E560" s="1"/>
    </row>
    <row r="561" spans="3:5">
      <c r="C561">
        <v>2004.4583</v>
      </c>
      <c r="D561">
        <v>379.87</v>
      </c>
      <c r="E561" s="1"/>
    </row>
    <row r="562" spans="3:5">
      <c r="C562">
        <v>2004.5417</v>
      </c>
      <c r="D562">
        <v>377.65</v>
      </c>
      <c r="E562" s="1"/>
    </row>
    <row r="563" spans="3:5">
      <c r="C563">
        <v>2004.625</v>
      </c>
      <c r="D563">
        <v>376.17</v>
      </c>
      <c r="E563" s="1"/>
    </row>
    <row r="564" spans="3:5">
      <c r="C564">
        <v>2004.7083</v>
      </c>
      <c r="D564">
        <v>374.43</v>
      </c>
      <c r="E564" s="1"/>
    </row>
    <row r="565" spans="3:5">
      <c r="C565">
        <v>2004.7917</v>
      </c>
      <c r="D565">
        <v>374.63</v>
      </c>
      <c r="E565" s="1"/>
    </row>
    <row r="566" spans="3:5">
      <c r="C566">
        <v>2004.875</v>
      </c>
      <c r="D566">
        <v>376.33</v>
      </c>
      <c r="E566" s="1"/>
    </row>
    <row r="567" spans="3:5">
      <c r="C567">
        <v>2004.9583</v>
      </c>
      <c r="D567">
        <v>377.68</v>
      </c>
      <c r="E567" s="1"/>
    </row>
    <row r="568" spans="3:5">
      <c r="C568">
        <v>2005.0417</v>
      </c>
      <c r="D568">
        <v>378.63</v>
      </c>
      <c r="E568" s="1"/>
    </row>
    <row r="569" spans="3:5">
      <c r="C569">
        <v>2005.125</v>
      </c>
      <c r="D569">
        <v>379.91</v>
      </c>
      <c r="E569" s="1"/>
    </row>
    <row r="570" spans="3:5">
      <c r="C570">
        <v>2005.2083</v>
      </c>
      <c r="D570">
        <v>380.95</v>
      </c>
      <c r="E570" s="1"/>
    </row>
    <row r="571" spans="3:5">
      <c r="C571">
        <v>2005.2917</v>
      </c>
      <c r="D571">
        <v>382.48</v>
      </c>
      <c r="E571" s="1"/>
    </row>
    <row r="572" spans="3:5">
      <c r="C572">
        <v>2005.375</v>
      </c>
      <c r="D572">
        <v>382.64</v>
      </c>
      <c r="E572" s="1"/>
    </row>
    <row r="573" spans="3:5">
      <c r="C573">
        <v>2005.4583</v>
      </c>
      <c r="D573">
        <v>382.4</v>
      </c>
      <c r="E573" s="1"/>
    </row>
    <row r="574" spans="3:5">
      <c r="C574">
        <v>2005.5417</v>
      </c>
      <c r="D574">
        <v>380.93</v>
      </c>
      <c r="E574" s="1"/>
    </row>
    <row r="575" spans="3:5">
      <c r="C575">
        <v>2005.625</v>
      </c>
      <c r="D575">
        <v>378.93</v>
      </c>
      <c r="E575" s="1"/>
    </row>
    <row r="576" spans="3:5">
      <c r="C576">
        <v>2005.7083</v>
      </c>
      <c r="D576">
        <v>376.89</v>
      </c>
      <c r="E576" s="1"/>
    </row>
    <row r="577" spans="3:5">
      <c r="C577">
        <v>2005.7917</v>
      </c>
      <c r="D577">
        <v>377.19</v>
      </c>
      <c r="E577" s="1"/>
    </row>
    <row r="578" spans="3:5">
      <c r="C578">
        <v>2005.875</v>
      </c>
      <c r="D578">
        <v>378.54</v>
      </c>
      <c r="E578" s="1"/>
    </row>
    <row r="579" spans="3:5">
      <c r="C579">
        <v>2005.9583</v>
      </c>
      <c r="D579">
        <v>380.31</v>
      </c>
      <c r="E579" s="1"/>
    </row>
    <row r="580" spans="3:5">
      <c r="C580">
        <v>2006.0417</v>
      </c>
      <c r="D580">
        <v>381.58</v>
      </c>
      <c r="E580" s="1"/>
    </row>
    <row r="581" spans="3:5">
      <c r="C581">
        <v>2006.125</v>
      </c>
      <c r="D581">
        <v>382.4</v>
      </c>
      <c r="E581" s="1"/>
    </row>
    <row r="582" spans="3:5">
      <c r="C582">
        <v>2006.2083</v>
      </c>
      <c r="D582">
        <v>382.86</v>
      </c>
      <c r="E582" s="1"/>
    </row>
    <row r="583" spans="3:5">
      <c r="C583">
        <v>2006.2917</v>
      </c>
      <c r="D583">
        <v>384.8</v>
      </c>
      <c r="E583" s="1"/>
    </row>
    <row r="584" spans="3:5">
      <c r="C584">
        <v>2006.375</v>
      </c>
      <c r="D584">
        <v>385.22</v>
      </c>
      <c r="E584" s="1"/>
    </row>
    <row r="585" spans="3:5">
      <c r="C585">
        <v>2006.4583</v>
      </c>
      <c r="D585">
        <v>384.24</v>
      </c>
      <c r="E585" s="1"/>
    </row>
    <row r="586" spans="3:5">
      <c r="C586">
        <v>2006.5417</v>
      </c>
      <c r="D586">
        <v>382.65</v>
      </c>
      <c r="E586" s="1"/>
    </row>
    <row r="587" spans="3:5">
      <c r="C587">
        <v>2006.625</v>
      </c>
      <c r="D587">
        <v>380.6</v>
      </c>
      <c r="E587" s="1"/>
    </row>
    <row r="588" spans="3:5">
      <c r="C588">
        <v>2006.7083</v>
      </c>
      <c r="D588">
        <v>379.04</v>
      </c>
      <c r="E588" s="1"/>
    </row>
    <row r="589" spans="3:5">
      <c r="C589">
        <v>2006.7917</v>
      </c>
      <c r="D589">
        <v>379.33</v>
      </c>
      <c r="E589" s="1"/>
    </row>
    <row r="590" spans="3:5">
      <c r="C590">
        <v>2006.875</v>
      </c>
      <c r="D590">
        <v>380.35</v>
      </c>
      <c r="E590" s="1"/>
    </row>
    <row r="591" spans="3:5">
      <c r="C591">
        <v>2006.9583</v>
      </c>
      <c r="D591">
        <v>382.02</v>
      </c>
      <c r="E591" s="1"/>
    </row>
    <row r="592" spans="3:5">
      <c r="C592">
        <v>2007.0417</v>
      </c>
      <c r="D592">
        <v>383.1</v>
      </c>
      <c r="E592" s="1"/>
    </row>
    <row r="593" spans="3:5">
      <c r="C593">
        <v>2007.125</v>
      </c>
      <c r="D593">
        <v>384.12</v>
      </c>
      <c r="E593" s="1"/>
    </row>
    <row r="594" spans="3:5">
      <c r="C594">
        <v>2007.2083</v>
      </c>
      <c r="D594">
        <v>384.81</v>
      </c>
      <c r="E594" s="1"/>
    </row>
    <row r="595" spans="3:5">
      <c r="C595">
        <v>2007.2917</v>
      </c>
      <c r="D595">
        <v>386.73</v>
      </c>
      <c r="E595" s="1"/>
    </row>
    <row r="596" spans="3:5">
      <c r="C596">
        <v>2007.375</v>
      </c>
      <c r="D596">
        <v>386.78</v>
      </c>
      <c r="E596" s="1"/>
    </row>
    <row r="597" spans="3:5">
      <c r="C597">
        <v>2007.4583</v>
      </c>
      <c r="D597">
        <v>386.33</v>
      </c>
      <c r="E597" s="1"/>
    </row>
    <row r="598" spans="3:5">
      <c r="C598">
        <v>2007.5417</v>
      </c>
      <c r="D598">
        <v>384.73</v>
      </c>
      <c r="E598" s="1"/>
    </row>
    <row r="599" spans="3:5">
      <c r="C599">
        <v>2007.625</v>
      </c>
      <c r="D599">
        <v>382.24</v>
      </c>
      <c r="E599" s="1"/>
    </row>
    <row r="600" spans="3:5">
      <c r="C600">
        <v>2007.7083</v>
      </c>
      <c r="D600">
        <v>381.2</v>
      </c>
      <c r="E600" s="1"/>
    </row>
    <row r="601" spans="3:5">
      <c r="C601">
        <v>2007.7917</v>
      </c>
      <c r="D601">
        <v>381.37</v>
      </c>
      <c r="E601" s="1"/>
    </row>
    <row r="602" spans="3:5">
      <c r="C602">
        <v>2007.875</v>
      </c>
      <c r="D602">
        <v>382.7</v>
      </c>
      <c r="E602" s="1"/>
    </row>
    <row r="603" spans="3:5">
      <c r="C603">
        <v>2007.9583</v>
      </c>
      <c r="D603">
        <v>384.19</v>
      </c>
      <c r="E603" s="1"/>
    </row>
    <row r="604" spans="3:5">
      <c r="C604">
        <v>2008.0417</v>
      </c>
      <c r="D604">
        <v>385.78</v>
      </c>
      <c r="E604" s="1"/>
    </row>
    <row r="605" spans="3:5">
      <c r="C605">
        <v>2008.125</v>
      </c>
      <c r="D605">
        <v>386.06</v>
      </c>
      <c r="E605" s="1"/>
    </row>
    <row r="606" spans="3:5">
      <c r="C606">
        <v>2008.2083</v>
      </c>
      <c r="D606">
        <v>386.28</v>
      </c>
      <c r="E606" s="1"/>
    </row>
    <row r="607" spans="3:5">
      <c r="C607">
        <v>2008.2917</v>
      </c>
      <c r="D607">
        <v>387.33</v>
      </c>
      <c r="E607" s="1"/>
    </row>
    <row r="608" spans="3:5">
      <c r="C608">
        <v>2008.375</v>
      </c>
      <c r="D608">
        <v>388.78</v>
      </c>
      <c r="E608" s="1"/>
    </row>
    <row r="609" spans="3:5">
      <c r="C609">
        <v>2008.4583</v>
      </c>
      <c r="D609">
        <v>387.99</v>
      </c>
      <c r="E609" s="1"/>
    </row>
    <row r="610" spans="3:5">
      <c r="C610">
        <v>2008.5417</v>
      </c>
      <c r="D610">
        <v>386.61</v>
      </c>
      <c r="E610" s="1"/>
    </row>
    <row r="611" spans="3:5">
      <c r="C611">
        <v>2008.625</v>
      </c>
      <c r="D611">
        <v>384.32</v>
      </c>
      <c r="E611" s="1"/>
    </row>
    <row r="612" spans="3:5">
      <c r="C612">
        <v>2008.7083</v>
      </c>
      <c r="D612">
        <v>383.41</v>
      </c>
      <c r="E612" s="1"/>
    </row>
    <row r="613" spans="3:5">
      <c r="C613">
        <v>2008.7917</v>
      </c>
      <c r="D613">
        <v>383.21</v>
      </c>
      <c r="E613" s="1"/>
    </row>
    <row r="614" spans="3:5">
      <c r="C614">
        <v>2008.875</v>
      </c>
      <c r="D614">
        <v>384.41</v>
      </c>
      <c r="E614" s="1"/>
    </row>
    <row r="615" spans="3:5">
      <c r="C615">
        <v>2008.9583</v>
      </c>
      <c r="D615">
        <v>385.79</v>
      </c>
      <c r="E615" s="1"/>
    </row>
    <row r="616" spans="3:5">
      <c r="C616">
        <v>2009.0417</v>
      </c>
      <c r="D616">
        <v>387.17</v>
      </c>
      <c r="E616" s="1"/>
    </row>
    <row r="617" spans="3:5">
      <c r="C617">
        <v>2009.125</v>
      </c>
      <c r="D617">
        <v>387.7</v>
      </c>
      <c r="E617" s="1"/>
    </row>
    <row r="618" spans="3:5">
      <c r="C618">
        <v>2009.2083</v>
      </c>
      <c r="D618">
        <v>389.04</v>
      </c>
      <c r="E618" s="1"/>
    </row>
    <row r="619" spans="3:5">
      <c r="C619">
        <v>2009.2917</v>
      </c>
      <c r="D619">
        <v>389.76</v>
      </c>
      <c r="E619" s="1"/>
    </row>
    <row r="620" spans="3:5">
      <c r="C620">
        <v>2009.375</v>
      </c>
      <c r="D620">
        <v>390.36</v>
      </c>
      <c r="E620" s="1"/>
    </row>
    <row r="621" spans="3:5">
      <c r="C621">
        <v>2009.4583</v>
      </c>
      <c r="D621">
        <v>389.7</v>
      </c>
      <c r="E621" s="1"/>
    </row>
    <row r="622" spans="3:5">
      <c r="C622">
        <v>2009.5417</v>
      </c>
      <c r="D622">
        <v>388.25</v>
      </c>
      <c r="E622" s="1"/>
    </row>
    <row r="623" spans="3:5">
      <c r="C623">
        <v>2009.625</v>
      </c>
      <c r="D623">
        <v>386.29</v>
      </c>
      <c r="E623" s="1"/>
    </row>
    <row r="624" spans="3:5">
      <c r="C624">
        <v>2009.7083</v>
      </c>
      <c r="D624">
        <v>384.95</v>
      </c>
      <c r="E624" s="1"/>
    </row>
    <row r="625" spans="3:5">
      <c r="C625">
        <v>2009.7917</v>
      </c>
      <c r="D625">
        <v>384.64</v>
      </c>
      <c r="E625" s="1"/>
    </row>
    <row r="626" spans="3:5">
      <c r="C626">
        <v>2009.875</v>
      </c>
      <c r="D626">
        <v>386.23</v>
      </c>
      <c r="E626" s="1"/>
    </row>
    <row r="627" spans="3:5">
      <c r="C627">
        <v>2009.9583</v>
      </c>
      <c r="D627">
        <v>387.63</v>
      </c>
      <c r="E627" s="1"/>
    </row>
    <row r="628" spans="3:5">
      <c r="C628">
        <v>2010.0417</v>
      </c>
      <c r="D628">
        <v>388.91</v>
      </c>
      <c r="E628" s="1"/>
    </row>
    <row r="629" spans="3:5">
      <c r="C629">
        <v>2010.125</v>
      </c>
      <c r="D629">
        <v>390.41</v>
      </c>
      <c r="E629" s="1"/>
    </row>
    <row r="630" spans="3:5">
      <c r="C630">
        <v>2010.2083</v>
      </c>
      <c r="D630">
        <v>391.37</v>
      </c>
      <c r="E630" s="1"/>
    </row>
    <row r="631" spans="3:5">
      <c r="C631">
        <v>2010.2917</v>
      </c>
      <c r="D631">
        <v>392.67</v>
      </c>
      <c r="E631" s="1"/>
    </row>
    <row r="632" spans="3:5">
      <c r="C632">
        <v>2010.375</v>
      </c>
      <c r="D632">
        <v>393.21</v>
      </c>
      <c r="E632" s="1"/>
    </row>
    <row r="633" spans="3:5">
      <c r="C633">
        <v>2010.4583</v>
      </c>
      <c r="D633">
        <v>392.38</v>
      </c>
      <c r="E633" s="1"/>
    </row>
    <row r="634" spans="3:5">
      <c r="C634">
        <v>2010.5417</v>
      </c>
      <c r="D634">
        <v>390.41</v>
      </c>
      <c r="E634" s="1"/>
    </row>
    <row r="635" spans="3:5">
      <c r="C635">
        <v>2010.625</v>
      </c>
      <c r="D635">
        <v>388.54</v>
      </c>
      <c r="E635" s="1"/>
    </row>
    <row r="636" spans="3:5">
      <c r="C636">
        <v>2010.7083</v>
      </c>
      <c r="D636">
        <v>387.03</v>
      </c>
      <c r="E636" s="1"/>
    </row>
    <row r="637" spans="3:5">
      <c r="C637">
        <v>2010.7917</v>
      </c>
      <c r="D637">
        <v>387.43</v>
      </c>
      <c r="E637" s="1"/>
    </row>
    <row r="638" spans="3:5">
      <c r="C638">
        <v>2010.875</v>
      </c>
      <c r="D638">
        <v>388.87</v>
      </c>
      <c r="E638" s="1"/>
    </row>
    <row r="639" spans="3:5">
      <c r="C639">
        <v>2010.9583</v>
      </c>
      <c r="D639">
        <v>389.99</v>
      </c>
      <c r="E639" s="1"/>
    </row>
    <row r="640" spans="3:5">
      <c r="C640">
        <v>2011.0417</v>
      </c>
      <c r="D640">
        <v>391.5</v>
      </c>
      <c r="E640" s="1"/>
    </row>
    <row r="641" spans="3:5">
      <c r="C641">
        <v>2011.125</v>
      </c>
      <c r="D641">
        <v>392.05</v>
      </c>
      <c r="E641" s="1"/>
    </row>
    <row r="642" spans="3:5">
      <c r="C642">
        <v>2011.2083</v>
      </c>
      <c r="D642">
        <v>392.8</v>
      </c>
      <c r="E642" s="1"/>
    </row>
    <row r="643" spans="3:5">
      <c r="C643">
        <v>2011.2917</v>
      </c>
      <c r="D643">
        <v>393.44</v>
      </c>
      <c r="E643" s="1"/>
    </row>
    <row r="644" spans="3:5">
      <c r="C644">
        <v>2011.375</v>
      </c>
      <c r="D644">
        <v>394.41</v>
      </c>
      <c r="E644" s="1"/>
    </row>
    <row r="645" spans="3:5">
      <c r="C645">
        <v>2011.4583</v>
      </c>
      <c r="D645">
        <v>393.95</v>
      </c>
      <c r="E645" s="1"/>
    </row>
    <row r="646" spans="3:5">
      <c r="C646">
        <v>2011.5417</v>
      </c>
      <c r="D646">
        <v>392.72</v>
      </c>
      <c r="E646" s="1"/>
    </row>
    <row r="647" spans="3:5">
      <c r="C647">
        <v>2011.625</v>
      </c>
      <c r="D647">
        <v>390.33</v>
      </c>
      <c r="E647" s="1"/>
    </row>
    <row r="648" spans="3:5">
      <c r="C648">
        <v>2011.7083</v>
      </c>
      <c r="D648">
        <v>389.28</v>
      </c>
      <c r="E648" s="1"/>
    </row>
    <row r="649" spans="3:5">
      <c r="C649">
        <v>2011.7917</v>
      </c>
      <c r="D649">
        <v>389.19</v>
      </c>
      <c r="E649" s="1"/>
    </row>
    <row r="650" spans="3:5">
      <c r="C650">
        <v>2011.875</v>
      </c>
      <c r="D650">
        <v>390.48</v>
      </c>
      <c r="E650" s="1"/>
    </row>
    <row r="651" spans="3:5">
      <c r="C651">
        <v>2011.9583</v>
      </c>
      <c r="D651">
        <v>392.06</v>
      </c>
      <c r="E651" s="1"/>
    </row>
    <row r="652" spans="3:5">
      <c r="C652">
        <v>2012.0417</v>
      </c>
      <c r="D652">
        <v>393.31</v>
      </c>
      <c r="E652" s="1"/>
    </row>
    <row r="653" spans="3:5">
      <c r="C653">
        <v>2012.125</v>
      </c>
      <c r="D653">
        <v>394.04</v>
      </c>
      <c r="E653" s="1"/>
    </row>
    <row r="654" spans="3:5">
      <c r="C654">
        <v>2012.2083</v>
      </c>
      <c r="D654">
        <v>394.59</v>
      </c>
      <c r="E654" s="1"/>
    </row>
    <row r="655" spans="3:5">
      <c r="C655">
        <v>2012.2917</v>
      </c>
      <c r="D655">
        <v>396.38</v>
      </c>
      <c r="E655" s="1"/>
    </row>
    <row r="656" spans="3:5">
      <c r="C656">
        <v>2012.375</v>
      </c>
      <c r="D656">
        <v>396.93</v>
      </c>
      <c r="E656" s="1"/>
    </row>
    <row r="657" spans="3:5">
      <c r="C657">
        <v>2012.4583</v>
      </c>
      <c r="D657">
        <v>395.91</v>
      </c>
      <c r="E657" s="1"/>
    </row>
    <row r="658" spans="3:5">
      <c r="C658">
        <v>2012.5417</v>
      </c>
      <c r="D658">
        <v>394.56</v>
      </c>
      <c r="E658" s="1"/>
    </row>
    <row r="659" spans="3:5">
      <c r="C659">
        <v>2012.625</v>
      </c>
      <c r="D659">
        <v>392.59</v>
      </c>
      <c r="E659" s="1"/>
    </row>
    <row r="660" spans="3:5">
      <c r="C660">
        <v>2012.7083</v>
      </c>
      <c r="D660">
        <v>391.32</v>
      </c>
      <c r="E660" s="1"/>
    </row>
    <row r="661" spans="3:5">
      <c r="C661">
        <v>2012.7917</v>
      </c>
      <c r="D661">
        <v>391.27</v>
      </c>
      <c r="E661" s="1"/>
    </row>
    <row r="662" spans="3:5">
      <c r="C662">
        <v>2012.875</v>
      </c>
      <c r="D662">
        <v>393.2</v>
      </c>
      <c r="E662" s="1"/>
    </row>
    <row r="663" spans="3:5">
      <c r="C663">
        <v>2012.9583</v>
      </c>
      <c r="D663">
        <v>394.57</v>
      </c>
      <c r="E663" s="1"/>
    </row>
    <row r="664" spans="3:5">
      <c r="C664">
        <v>2013.0417</v>
      </c>
      <c r="D664">
        <v>395.78</v>
      </c>
      <c r="E664" s="1"/>
    </row>
    <row r="665" spans="3:5">
      <c r="C665">
        <v>2013.125</v>
      </c>
      <c r="D665">
        <v>397.03</v>
      </c>
      <c r="E665" s="1"/>
    </row>
    <row r="666" spans="3:5">
      <c r="C666">
        <v>2013.2083</v>
      </c>
      <c r="D666">
        <v>397.66</v>
      </c>
      <c r="E666" s="1"/>
    </row>
    <row r="667" spans="3:5">
      <c r="C667">
        <v>2013.2917</v>
      </c>
      <c r="D667">
        <v>398.64</v>
      </c>
      <c r="E667" s="1"/>
    </row>
    <row r="668" spans="3:5">
      <c r="C668">
        <v>2013.375</v>
      </c>
      <c r="D668">
        <v>400.02</v>
      </c>
      <c r="E668" s="1"/>
    </row>
    <row r="669" spans="3:5">
      <c r="C669">
        <v>2013.4583</v>
      </c>
      <c r="D669">
        <v>398.81</v>
      </c>
      <c r="E669" s="1"/>
    </row>
    <row r="670" spans="3:5">
      <c r="C670">
        <v>2013.5417</v>
      </c>
      <c r="D670">
        <v>397.51</v>
      </c>
    </row>
    <row r="671" spans="3:5">
      <c r="C671">
        <v>2013.625</v>
      </c>
      <c r="D671">
        <v>395.39</v>
      </c>
    </row>
    <row r="672" spans="3:5">
      <c r="C672">
        <v>2013.7083</v>
      </c>
      <c r="D672">
        <v>393.72</v>
      </c>
    </row>
    <row r="673" spans="3:4">
      <c r="C673">
        <v>2013.7917</v>
      </c>
      <c r="D673">
        <v>393.9</v>
      </c>
    </row>
    <row r="674" spans="3:4">
      <c r="C674">
        <v>2013.875</v>
      </c>
      <c r="D674">
        <v>395.36</v>
      </c>
    </row>
    <row r="675" spans="3:4">
      <c r="C675">
        <v>2013.9583</v>
      </c>
      <c r="D675">
        <v>397.03</v>
      </c>
    </row>
    <row r="676" spans="3:4">
      <c r="C676">
        <v>2014.0417</v>
      </c>
      <c r="D676">
        <v>398.04</v>
      </c>
    </row>
    <row r="677" spans="3:4">
      <c r="C677">
        <v>2014.125</v>
      </c>
      <c r="D677">
        <v>398.27</v>
      </c>
    </row>
    <row r="678" spans="3:4">
      <c r="C678">
        <v>2014.2083</v>
      </c>
      <c r="D678">
        <v>399.91</v>
      </c>
    </row>
    <row r="679" spans="3:4">
      <c r="C679">
        <v>2014.2917</v>
      </c>
      <c r="D679">
        <v>401.51</v>
      </c>
    </row>
    <row r="680" spans="3:4">
      <c r="C680">
        <v>2014.375</v>
      </c>
      <c r="D680">
        <v>401.96</v>
      </c>
    </row>
    <row r="681" spans="3:4">
      <c r="C681">
        <v>2014.4583</v>
      </c>
      <c r="D681">
        <v>401.43</v>
      </c>
    </row>
    <row r="682" spans="3:4">
      <c r="C682">
        <v>2014.5417</v>
      </c>
      <c r="D682">
        <v>399.27</v>
      </c>
    </row>
    <row r="683" spans="3:4">
      <c r="C683">
        <v>2014.625</v>
      </c>
      <c r="D683">
        <v>397.18</v>
      </c>
    </row>
    <row r="684" spans="3:4">
      <c r="C684">
        <v>2014.7083</v>
      </c>
      <c r="D684">
        <v>395.54</v>
      </c>
    </row>
    <row r="685" spans="3:4">
      <c r="C685">
        <v>2014.7917</v>
      </c>
      <c r="D685">
        <v>396.16</v>
      </c>
    </row>
    <row r="686" spans="3:4">
      <c r="C686">
        <v>2014.875</v>
      </c>
      <c r="D686">
        <v>397.4</v>
      </c>
    </row>
    <row r="687" spans="3:4">
      <c r="C687">
        <v>2014.9583</v>
      </c>
      <c r="D687">
        <v>399.08</v>
      </c>
    </row>
    <row r="688" spans="3:4">
      <c r="C688">
        <v>2015.0417</v>
      </c>
      <c r="D688">
        <v>400.18</v>
      </c>
    </row>
    <row r="689" spans="3:4">
      <c r="C689">
        <v>2015.125</v>
      </c>
      <c r="D689">
        <v>400.55</v>
      </c>
    </row>
    <row r="690" spans="3:4">
      <c r="C690">
        <v>2015.2083</v>
      </c>
      <c r="D690">
        <v>401.74</v>
      </c>
    </row>
    <row r="691" spans="3:4">
      <c r="C691">
        <v>2015.2917</v>
      </c>
      <c r="D691">
        <v>403.35</v>
      </c>
    </row>
    <row r="692" spans="3:4">
      <c r="C692">
        <v>2015.375</v>
      </c>
      <c r="D692">
        <v>404.15</v>
      </c>
    </row>
    <row r="693" spans="3:4">
      <c r="C693">
        <v>2015.4583</v>
      </c>
      <c r="D693">
        <v>402.97</v>
      </c>
    </row>
    <row r="694" spans="3:4">
      <c r="C694">
        <v>2015.5417</v>
      </c>
      <c r="D694">
        <v>401.46</v>
      </c>
    </row>
    <row r="695" spans="3:4">
      <c r="C695">
        <v>2015.625</v>
      </c>
      <c r="D695">
        <v>399.11</v>
      </c>
    </row>
    <row r="696" spans="3:4">
      <c r="C696">
        <v>2015.7083</v>
      </c>
      <c r="D696">
        <v>397.82</v>
      </c>
    </row>
    <row r="697" spans="3:4">
      <c r="C697">
        <v>2015.7917</v>
      </c>
      <c r="D697">
        <v>398.49</v>
      </c>
    </row>
    <row r="698" spans="3:4">
      <c r="C698">
        <v>2015.875</v>
      </c>
      <c r="D698">
        <v>400.27</v>
      </c>
    </row>
    <row r="699" spans="3:4">
      <c r="C699">
        <v>2015.9583</v>
      </c>
      <c r="D699">
        <v>402.06</v>
      </c>
    </row>
    <row r="700" spans="3:4">
      <c r="C700">
        <v>2016.0417</v>
      </c>
      <c r="D700">
        <v>402.73</v>
      </c>
    </row>
    <row r="701" spans="3:4">
      <c r="C701">
        <v>2016.125</v>
      </c>
      <c r="D701">
        <v>404.25</v>
      </c>
    </row>
    <row r="702" spans="3:4">
      <c r="C702">
        <v>2016.2083</v>
      </c>
      <c r="D702">
        <v>405.06</v>
      </c>
    </row>
    <row r="703" spans="3:4">
      <c r="C703">
        <v>2016.2917</v>
      </c>
      <c r="D703">
        <v>407.6</v>
      </c>
    </row>
    <row r="704" spans="3:4">
      <c r="C704">
        <v>2016.375</v>
      </c>
      <c r="D704">
        <v>407.9</v>
      </c>
    </row>
    <row r="705" spans="3:4">
      <c r="C705">
        <v>2016.4583</v>
      </c>
      <c r="D705">
        <v>406.99</v>
      </c>
    </row>
    <row r="706" spans="3:4">
      <c r="C706">
        <v>2016.5417</v>
      </c>
      <c r="D706">
        <v>404.59</v>
      </c>
    </row>
    <row r="707" spans="3:4">
      <c r="C707">
        <v>2016.625</v>
      </c>
      <c r="D707">
        <v>402.45</v>
      </c>
    </row>
    <row r="708" spans="3:4">
      <c r="C708">
        <v>2016.7083</v>
      </c>
      <c r="D708">
        <v>401.23</v>
      </c>
    </row>
    <row r="709" spans="3:4">
      <c r="C709">
        <v>2016.7917</v>
      </c>
      <c r="D709">
        <v>401.79</v>
      </c>
    </row>
    <row r="710" spans="3:4">
      <c r="C710">
        <v>2016.875</v>
      </c>
      <c r="D710">
        <v>403.72</v>
      </c>
    </row>
    <row r="711" spans="3:4">
      <c r="C711">
        <v>2016.9583</v>
      </c>
      <c r="D711">
        <v>404.64</v>
      </c>
    </row>
    <row r="712" spans="3:4">
      <c r="C712">
        <v>2017.0417</v>
      </c>
      <c r="D712">
        <v>406.36</v>
      </c>
    </row>
    <row r="713" spans="3:4">
      <c r="C713">
        <v>2017.125</v>
      </c>
      <c r="D713">
        <v>406.66</v>
      </c>
    </row>
    <row r="714" spans="3:4">
      <c r="C714">
        <v>2017.2083</v>
      </c>
      <c r="D714">
        <v>407.54</v>
      </c>
    </row>
    <row r="715" spans="3:4">
      <c r="C715">
        <v>2017.2917</v>
      </c>
      <c r="D715">
        <v>409.22</v>
      </c>
    </row>
    <row r="716" spans="3:4">
      <c r="C716">
        <v>2017.375</v>
      </c>
      <c r="D716">
        <v>409.89</v>
      </c>
    </row>
    <row r="717" spans="3:4">
      <c r="C717">
        <v>2017.4583</v>
      </c>
      <c r="D717">
        <v>409.08</v>
      </c>
    </row>
    <row r="718" spans="3:4">
      <c r="C718">
        <v>2017.5417</v>
      </c>
      <c r="D718">
        <v>407.33</v>
      </c>
    </row>
    <row r="719" spans="3:4">
      <c r="C719">
        <v>2017.625</v>
      </c>
      <c r="D719">
        <v>405.32</v>
      </c>
    </row>
    <row r="720" spans="3:4">
      <c r="C720">
        <v>2017.7083</v>
      </c>
      <c r="D720">
        <v>403.57</v>
      </c>
    </row>
    <row r="721" spans="3:4">
      <c r="C721">
        <v>2017.7917</v>
      </c>
      <c r="D721">
        <v>403.82</v>
      </c>
    </row>
    <row r="722" spans="3:4">
      <c r="C722">
        <v>2017.875</v>
      </c>
      <c r="D722">
        <v>405.31</v>
      </c>
    </row>
    <row r="723" spans="3:4">
      <c r="C723">
        <v>2017.9583</v>
      </c>
      <c r="D723">
        <v>407</v>
      </c>
    </row>
    <row r="724" spans="3:4">
      <c r="C724">
        <v>2018.0417</v>
      </c>
      <c r="D724">
        <v>408.15</v>
      </c>
    </row>
    <row r="725" spans="3:4">
      <c r="C725">
        <v>2018.125</v>
      </c>
      <c r="D725">
        <v>408.52</v>
      </c>
    </row>
    <row r="726" spans="3:4">
      <c r="C726">
        <v>2018.2083</v>
      </c>
      <c r="D726">
        <v>409.59</v>
      </c>
    </row>
    <row r="727" spans="3:4">
      <c r="C727">
        <v>2018.2917</v>
      </c>
      <c r="D727">
        <v>410.45</v>
      </c>
    </row>
    <row r="728" spans="3:4">
      <c r="C728">
        <v>2018.375</v>
      </c>
      <c r="D728">
        <v>411.44</v>
      </c>
    </row>
    <row r="729" spans="3:4">
      <c r="C729">
        <v>2018.4583</v>
      </c>
      <c r="D729">
        <v>410.99</v>
      </c>
    </row>
    <row r="730" spans="3:4">
      <c r="C730">
        <v>2018.5417</v>
      </c>
      <c r="D730">
        <v>408.9</v>
      </c>
    </row>
    <row r="731" spans="3:4">
      <c r="C731">
        <v>2018.625</v>
      </c>
      <c r="D731">
        <v>407.16</v>
      </c>
    </row>
    <row r="732" spans="3:4">
      <c r="C732">
        <v>2018.7083</v>
      </c>
      <c r="D732">
        <v>405.71</v>
      </c>
    </row>
    <row r="733" spans="3:4">
      <c r="C733">
        <v>2018.7917</v>
      </c>
      <c r="D733">
        <v>406.19</v>
      </c>
    </row>
    <row r="734" spans="3:4">
      <c r="C734">
        <v>2018.875</v>
      </c>
      <c r="D734">
        <v>408.21</v>
      </c>
    </row>
    <row r="735" spans="3:4">
      <c r="C735">
        <v>2018.9583</v>
      </c>
      <c r="D735">
        <v>409.27</v>
      </c>
    </row>
    <row r="736" spans="3:4">
      <c r="C736">
        <v>2019.0417</v>
      </c>
      <c r="D736">
        <v>411.03</v>
      </c>
    </row>
    <row r="737" spans="3:4">
      <c r="C737">
        <v>2019.125</v>
      </c>
      <c r="D737">
        <v>411.96</v>
      </c>
    </row>
    <row r="738" spans="3:4">
      <c r="C738">
        <v>2019.2083</v>
      </c>
      <c r="D738">
        <v>412.18</v>
      </c>
    </row>
    <row r="739" spans="3:4">
      <c r="C739">
        <v>2019.2917</v>
      </c>
      <c r="D739">
        <v>413.54</v>
      </c>
    </row>
    <row r="740" spans="3:4">
      <c r="C740">
        <v>2019.375</v>
      </c>
      <c r="D740">
        <v>414.86</v>
      </c>
    </row>
    <row r="741" spans="3:4">
      <c r="C741">
        <v>2019.4583</v>
      </c>
      <c r="D741">
        <v>414.16</v>
      </c>
    </row>
    <row r="742" spans="3:4">
      <c r="C742">
        <v>2019.5417</v>
      </c>
      <c r="D742">
        <v>411.97</v>
      </c>
    </row>
    <row r="743" spans="3:4">
      <c r="C743">
        <v>2019.625</v>
      </c>
      <c r="D743">
        <v>410.18</v>
      </c>
    </row>
    <row r="744" spans="3:4">
      <c r="C744">
        <v>2019.7083</v>
      </c>
      <c r="D744">
        <v>408.76</v>
      </c>
    </row>
    <row r="745" spans="3:4">
      <c r="C745">
        <v>2019.7917</v>
      </c>
      <c r="D745">
        <v>408.75</v>
      </c>
    </row>
    <row r="746" spans="3:4">
      <c r="C746">
        <v>2019.875</v>
      </c>
      <c r="D746">
        <v>410.48</v>
      </c>
    </row>
    <row r="747" spans="3:4">
      <c r="C747">
        <v>2019.9583</v>
      </c>
      <c r="D747">
        <v>411.98</v>
      </c>
    </row>
    <row r="748" spans="3:4">
      <c r="C748">
        <v>2020.0417</v>
      </c>
      <c r="D748">
        <v>413.61</v>
      </c>
    </row>
    <row r="749" spans="3:4">
      <c r="C749">
        <v>2020.125</v>
      </c>
      <c r="D749">
        <v>414.34</v>
      </c>
    </row>
    <row r="750" spans="3:4">
      <c r="C750">
        <v>2020.2083</v>
      </c>
      <c r="D750">
        <v>414.74</v>
      </c>
    </row>
    <row r="751" spans="3:4">
      <c r="C751">
        <v>2020.2917</v>
      </c>
      <c r="D751">
        <v>416.45</v>
      </c>
    </row>
    <row r="752" spans="3:4">
      <c r="C752">
        <v>2020.375</v>
      </c>
      <c r="D752">
        <v>417.31</v>
      </c>
    </row>
    <row r="753" spans="3:4">
      <c r="C753">
        <v>2020.4583</v>
      </c>
      <c r="D753">
        <v>416.6</v>
      </c>
    </row>
    <row r="754" spans="3:4">
      <c r="C754">
        <v>2020.5417</v>
      </c>
      <c r="D754">
        <v>414.62</v>
      </c>
    </row>
    <row r="755" spans="3:4">
      <c r="C755">
        <v>2020.625</v>
      </c>
      <c r="D755">
        <v>412.78</v>
      </c>
    </row>
    <row r="756" spans="3:4">
      <c r="C756">
        <v>2020.7083</v>
      </c>
      <c r="D756">
        <v>411.52</v>
      </c>
    </row>
    <row r="757" spans="3:4">
      <c r="C757">
        <v>2020.7917</v>
      </c>
      <c r="D757">
        <v>411.51</v>
      </c>
    </row>
    <row r="758" spans="3:4">
      <c r="C758">
        <v>2020.875</v>
      </c>
      <c r="D758">
        <v>413.12</v>
      </c>
    </row>
    <row r="759" spans="3:4">
      <c r="C759">
        <v>2020.9583</v>
      </c>
      <c r="D759">
        <v>414.26</v>
      </c>
    </row>
    <row r="760" spans="3:4">
      <c r="C760">
        <v>2021.0417</v>
      </c>
      <c r="D760">
        <v>415.52</v>
      </c>
    </row>
    <row r="761" spans="3:4">
      <c r="C761">
        <v>2021.125</v>
      </c>
      <c r="D761">
        <v>416.75</v>
      </c>
    </row>
    <row r="762" spans="3:4">
      <c r="C762">
        <v>2021.2083</v>
      </c>
      <c r="D762">
        <v>417.64</v>
      </c>
    </row>
    <row r="763" spans="3:4">
      <c r="C763">
        <v>2021.2917</v>
      </c>
      <c r="D763">
        <v>419.05</v>
      </c>
    </row>
    <row r="764" spans="3:4">
      <c r="C764">
        <v>2021.375</v>
      </c>
      <c r="D764">
        <v>419.13</v>
      </c>
    </row>
    <row r="765" spans="3:4">
      <c r="C765">
        <v>2021.4583</v>
      </c>
      <c r="D765">
        <v>418.94</v>
      </c>
    </row>
    <row r="766" spans="3:4">
      <c r="C766">
        <v>2021.5417</v>
      </c>
      <c r="D766">
        <v>416.96</v>
      </c>
    </row>
    <row r="767" spans="3:4">
      <c r="C767">
        <v>2021.625</v>
      </c>
      <c r="D767">
        <v>414.47</v>
      </c>
    </row>
    <row r="768" spans="3:4">
      <c r="C768">
        <v>2021.7083</v>
      </c>
      <c r="D768">
        <v>413.3</v>
      </c>
    </row>
    <row r="769" spans="3:4">
      <c r="C769">
        <v>2021.7917</v>
      </c>
      <c r="D769">
        <v>413.93</v>
      </c>
    </row>
    <row r="770" spans="3:4">
      <c r="C770">
        <v>2021.875</v>
      </c>
      <c r="D770">
        <v>415.01</v>
      </c>
    </row>
    <row r="771" spans="3:4">
      <c r="C771">
        <v>2021.9583</v>
      </c>
      <c r="D771">
        <v>416.71</v>
      </c>
    </row>
    <row r="772" spans="3:4">
      <c r="C772">
        <v>2022.0417</v>
      </c>
      <c r="D772">
        <v>418.19</v>
      </c>
    </row>
    <row r="773" spans="3:4">
      <c r="C773">
        <v>2022.125</v>
      </c>
      <c r="D773">
        <v>419.28</v>
      </c>
    </row>
    <row r="774" spans="3:4">
      <c r="C774">
        <v>2022.2083</v>
      </c>
      <c r="D774">
        <v>418.81</v>
      </c>
    </row>
    <row r="775" spans="3:4">
      <c r="C775">
        <v>2022.2917</v>
      </c>
      <c r="D775">
        <v>420.23</v>
      </c>
    </row>
    <row r="776" spans="3:4">
      <c r="C776">
        <v>2022.375</v>
      </c>
      <c r="D776">
        <v>420.99</v>
      </c>
    </row>
    <row r="777" spans="3:4">
      <c r="C777">
        <v>2022.4583</v>
      </c>
      <c r="D777">
        <v>420.99</v>
      </c>
    </row>
    <row r="778" spans="3:4">
      <c r="C778" s="15"/>
    </row>
    <row r="779" spans="3:4">
      <c r="C779" s="15"/>
    </row>
    <row r="780" spans="3:4">
      <c r="C780" s="15"/>
    </row>
    <row r="781" spans="3:4">
      <c r="C781" s="15"/>
    </row>
    <row r="782" spans="3:4">
      <c r="C782" s="15"/>
    </row>
    <row r="783" spans="3:4">
      <c r="C783" s="15"/>
    </row>
    <row r="784" spans="3:4">
      <c r="C784" s="15"/>
    </row>
    <row r="785" spans="3:3">
      <c r="C785" s="15"/>
    </row>
    <row r="786" spans="3:3">
      <c r="C786" s="15"/>
    </row>
    <row r="787" spans="3:3">
      <c r="C787" s="15"/>
    </row>
    <row r="788" spans="3:3">
      <c r="C788" s="15"/>
    </row>
    <row r="789" spans="3:3">
      <c r="C789" s="15"/>
    </row>
    <row r="790" spans="3:3">
      <c r="C790" s="15"/>
    </row>
    <row r="791" spans="3:3">
      <c r="C791" s="15"/>
    </row>
    <row r="792" spans="3:3">
      <c r="C792" s="15"/>
    </row>
    <row r="793" spans="3:3">
      <c r="C793" s="15"/>
    </row>
    <row r="794" spans="3:3">
      <c r="C794" s="15"/>
    </row>
    <row r="795" spans="3:3">
      <c r="C795" s="15"/>
    </row>
    <row r="796" spans="3:3">
      <c r="C796" s="15"/>
    </row>
    <row r="797" spans="3:3">
      <c r="C797" s="15"/>
    </row>
    <row r="798" spans="3:3">
      <c r="C798" s="15"/>
    </row>
    <row r="799" spans="3:3">
      <c r="C799" s="15"/>
    </row>
    <row r="800" spans="3:3">
      <c r="C800" s="15"/>
    </row>
    <row r="801" spans="3:3">
      <c r="C801" s="15"/>
    </row>
    <row r="802" spans="3:3">
      <c r="C802" s="15"/>
    </row>
    <row r="803" spans="3:3">
      <c r="C803" s="15"/>
    </row>
    <row r="804" spans="3:3">
      <c r="C804" s="15"/>
    </row>
    <row r="805" spans="3:3">
      <c r="C805" s="15"/>
    </row>
    <row r="806" spans="3:3">
      <c r="C806" s="15"/>
    </row>
    <row r="807" spans="3:3">
      <c r="C807" s="15"/>
    </row>
    <row r="808" spans="3:3">
      <c r="C808" s="15"/>
    </row>
    <row r="809" spans="3:3">
      <c r="C809" s="15"/>
    </row>
    <row r="810" spans="3:3">
      <c r="C810" s="15"/>
    </row>
    <row r="811" spans="3:3">
      <c r="C811" s="15"/>
    </row>
    <row r="812" spans="3:3">
      <c r="C812" s="15"/>
    </row>
    <row r="813" spans="3:3">
      <c r="C813" s="15"/>
    </row>
    <row r="814" spans="3:3">
      <c r="C814" s="15"/>
    </row>
    <row r="815" spans="3:3">
      <c r="C815" s="15"/>
    </row>
    <row r="816" spans="3:3">
      <c r="C816" s="15"/>
    </row>
    <row r="817" spans="3:3">
      <c r="C817" s="15"/>
    </row>
    <row r="818" spans="3:3">
      <c r="C818" s="15"/>
    </row>
    <row r="819" spans="3:3">
      <c r="C819" s="15"/>
    </row>
    <row r="820" spans="3:3">
      <c r="C820" s="15"/>
    </row>
    <row r="821" spans="3:3">
      <c r="C821" s="15"/>
    </row>
    <row r="822" spans="3:3">
      <c r="C822" s="15"/>
    </row>
    <row r="823" spans="3:3">
      <c r="C823" s="15"/>
    </row>
    <row r="824" spans="3:3">
      <c r="C824" s="15"/>
    </row>
    <row r="825" spans="3:3">
      <c r="C825" s="15"/>
    </row>
    <row r="826" spans="3:3">
      <c r="C826" s="15"/>
    </row>
    <row r="827" spans="3:3">
      <c r="C827" s="15"/>
    </row>
    <row r="828" spans="3:3">
      <c r="C828" s="15"/>
    </row>
    <row r="829" spans="3:3">
      <c r="C829" s="15"/>
    </row>
    <row r="830" spans="3:3">
      <c r="C830" s="15"/>
    </row>
    <row r="831" spans="3:3">
      <c r="C831" s="15"/>
    </row>
    <row r="832" spans="3:3">
      <c r="C832" s="15"/>
    </row>
    <row r="833" spans="3:3">
      <c r="C833" s="15"/>
    </row>
    <row r="834" spans="3:3">
      <c r="C834" s="15"/>
    </row>
    <row r="835" spans="3:3">
      <c r="C835" s="15"/>
    </row>
    <row r="836" spans="3:3">
      <c r="C836" s="15"/>
    </row>
    <row r="837" spans="3:3">
      <c r="C837" s="15"/>
    </row>
    <row r="838" spans="3:3">
      <c r="C838" s="15"/>
    </row>
    <row r="839" spans="3:3">
      <c r="C839" s="15"/>
    </row>
    <row r="840" spans="3:3">
      <c r="C840" s="15"/>
    </row>
    <row r="841" spans="3:3">
      <c r="C841" s="15"/>
    </row>
    <row r="842" spans="3:3">
      <c r="C842" s="15"/>
    </row>
    <row r="843" spans="3:3">
      <c r="C843" s="15"/>
    </row>
    <row r="844" spans="3:3">
      <c r="C844" s="15"/>
    </row>
    <row r="845" spans="3:3">
      <c r="C845" s="15"/>
    </row>
    <row r="846" spans="3:3">
      <c r="C846" s="15"/>
    </row>
    <row r="847" spans="3:3">
      <c r="C847" s="15"/>
    </row>
    <row r="848" spans="3:3">
      <c r="C848" s="15"/>
    </row>
    <row r="849" spans="3:3">
      <c r="C849" s="15"/>
    </row>
    <row r="850" spans="3:3">
      <c r="C850" s="15"/>
    </row>
    <row r="851" spans="3:3">
      <c r="C851" s="15"/>
    </row>
    <row r="852" spans="3:3">
      <c r="C852" s="15"/>
    </row>
    <row r="853" spans="3:3">
      <c r="C853" s="15"/>
    </row>
    <row r="854" spans="3:3">
      <c r="C854" s="15"/>
    </row>
    <row r="855" spans="3:3">
      <c r="C855" s="15"/>
    </row>
    <row r="856" spans="3:3">
      <c r="C856" s="15"/>
    </row>
    <row r="857" spans="3:3">
      <c r="C857" s="15"/>
    </row>
    <row r="858" spans="3:3">
      <c r="C858" s="15"/>
    </row>
    <row r="859" spans="3:3">
      <c r="C859" s="15"/>
    </row>
    <row r="860" spans="3:3">
      <c r="C860" s="15"/>
    </row>
    <row r="861" spans="3:3">
      <c r="C861" s="15"/>
    </row>
    <row r="862" spans="3:3">
      <c r="C862" s="15"/>
    </row>
    <row r="863" spans="3:3">
      <c r="C863" s="15"/>
    </row>
    <row r="864" spans="3:3">
      <c r="C864" s="15"/>
    </row>
    <row r="865" spans="3:3">
      <c r="C865" s="15"/>
    </row>
    <row r="866" spans="3:3">
      <c r="C866" s="15"/>
    </row>
    <row r="867" spans="3:3">
      <c r="C867" s="15"/>
    </row>
    <row r="868" spans="3:3">
      <c r="C868" s="15"/>
    </row>
    <row r="869" spans="3:3">
      <c r="C869" s="15"/>
    </row>
    <row r="870" spans="3:3">
      <c r="C870" s="15"/>
    </row>
    <row r="871" spans="3:3">
      <c r="C871" s="15"/>
    </row>
    <row r="872" spans="3:3">
      <c r="C872" s="15"/>
    </row>
    <row r="873" spans="3:3">
      <c r="C873" s="15"/>
    </row>
    <row r="874" spans="3:3">
      <c r="C874" s="15"/>
    </row>
    <row r="875" spans="3:3">
      <c r="C875" s="15"/>
    </row>
    <row r="876" spans="3:3">
      <c r="C876" s="15"/>
    </row>
    <row r="877" spans="3:3">
      <c r="C877" s="15"/>
    </row>
    <row r="878" spans="3:3">
      <c r="C878" s="15"/>
    </row>
    <row r="879" spans="3:3">
      <c r="C879" s="15"/>
    </row>
    <row r="880" spans="3:3">
      <c r="C880" s="15"/>
    </row>
    <row r="881" spans="3:3">
      <c r="C881" s="15"/>
    </row>
    <row r="882" spans="3:3">
      <c r="C882" s="15"/>
    </row>
    <row r="883" spans="3:3">
      <c r="C883" s="15"/>
    </row>
    <row r="884" spans="3:3">
      <c r="C884" s="15"/>
    </row>
    <row r="885" spans="3:3">
      <c r="C885" s="15"/>
    </row>
    <row r="886" spans="3:3">
      <c r="C886" s="15"/>
    </row>
    <row r="887" spans="3:3">
      <c r="C887" s="15"/>
    </row>
    <row r="888" spans="3:3">
      <c r="C888" s="15"/>
    </row>
    <row r="889" spans="3:3">
      <c r="C889" s="15"/>
    </row>
    <row r="890" spans="3:3">
      <c r="C890" s="15"/>
    </row>
    <row r="891" spans="3:3">
      <c r="C891" s="15"/>
    </row>
    <row r="892" spans="3:3">
      <c r="C892" s="15"/>
    </row>
    <row r="893" spans="3:3">
      <c r="C893" s="15"/>
    </row>
    <row r="894" spans="3:3">
      <c r="C894" s="15"/>
    </row>
    <row r="895" spans="3:3">
      <c r="C895" s="15"/>
    </row>
    <row r="896" spans="3:3">
      <c r="C896" s="15"/>
    </row>
    <row r="897" spans="3:3">
      <c r="C897" s="15"/>
    </row>
    <row r="898" spans="3:3">
      <c r="C898" s="15"/>
    </row>
    <row r="899" spans="3:3">
      <c r="C899" s="15"/>
    </row>
    <row r="900" spans="3:3">
      <c r="C900" s="15"/>
    </row>
    <row r="901" spans="3:3">
      <c r="C901" s="15"/>
    </row>
    <row r="902" spans="3:3">
      <c r="C902" s="15"/>
    </row>
    <row r="903" spans="3:3">
      <c r="C903" s="15"/>
    </row>
    <row r="904" spans="3:3">
      <c r="C904" s="15"/>
    </row>
    <row r="905" spans="3:3">
      <c r="C905" s="15"/>
    </row>
    <row r="906" spans="3:3">
      <c r="C906" s="15"/>
    </row>
    <row r="907" spans="3:3">
      <c r="C907" s="15"/>
    </row>
    <row r="908" spans="3:3">
      <c r="C908" s="15"/>
    </row>
    <row r="909" spans="3:3">
      <c r="C909" s="15"/>
    </row>
    <row r="910" spans="3:3">
      <c r="C910" s="15"/>
    </row>
    <row r="911" spans="3:3">
      <c r="C911" s="15"/>
    </row>
    <row r="912" spans="3:3">
      <c r="C912" s="15"/>
    </row>
    <row r="913" spans="3:3">
      <c r="C913" s="15"/>
    </row>
    <row r="914" spans="3:3">
      <c r="C914" s="15"/>
    </row>
    <row r="915" spans="3:3">
      <c r="C915" s="15"/>
    </row>
    <row r="916" spans="3:3">
      <c r="C916" s="15"/>
    </row>
    <row r="917" spans="3:3">
      <c r="C917" s="15"/>
    </row>
    <row r="918" spans="3:3">
      <c r="C918" s="15"/>
    </row>
    <row r="919" spans="3:3">
      <c r="C919" s="15"/>
    </row>
    <row r="920" spans="3:3">
      <c r="C920" s="15"/>
    </row>
    <row r="921" spans="3:3">
      <c r="C921" s="15"/>
    </row>
    <row r="922" spans="3:3">
      <c r="C922" s="15"/>
    </row>
    <row r="923" spans="3:3">
      <c r="C923" s="15"/>
    </row>
    <row r="924" spans="3:3">
      <c r="C924" s="15"/>
    </row>
    <row r="925" spans="3:3">
      <c r="C925" s="15"/>
    </row>
    <row r="926" spans="3:3">
      <c r="C926" s="15"/>
    </row>
    <row r="927" spans="3:3">
      <c r="C927" s="15"/>
    </row>
    <row r="928" spans="3:3">
      <c r="C928" s="15"/>
    </row>
    <row r="929" spans="3:3">
      <c r="C929" s="15"/>
    </row>
    <row r="930" spans="3:3">
      <c r="C930" s="15"/>
    </row>
    <row r="931" spans="3:3">
      <c r="C931" s="15"/>
    </row>
    <row r="932" spans="3:3">
      <c r="C932" s="15"/>
    </row>
    <row r="933" spans="3:3">
      <c r="C933" s="15"/>
    </row>
    <row r="934" spans="3:3">
      <c r="C934" s="15"/>
    </row>
    <row r="935" spans="3:3">
      <c r="C935" s="15"/>
    </row>
    <row r="936" spans="3:3">
      <c r="C936" s="15"/>
    </row>
    <row r="937" spans="3:3">
      <c r="C937" s="15"/>
    </row>
    <row r="938" spans="3:3">
      <c r="C938" s="15"/>
    </row>
    <row r="939" spans="3:3">
      <c r="C939" s="15"/>
    </row>
    <row r="940" spans="3:3">
      <c r="C940" s="15"/>
    </row>
    <row r="941" spans="3:3">
      <c r="C941" s="15"/>
    </row>
    <row r="942" spans="3:3">
      <c r="C942" s="15"/>
    </row>
    <row r="943" spans="3:3">
      <c r="C943" s="15"/>
    </row>
    <row r="944" spans="3:3">
      <c r="C944" s="15"/>
    </row>
    <row r="945" spans="3:3">
      <c r="C945" s="15"/>
    </row>
    <row r="946" spans="3:3">
      <c r="C946" s="15"/>
    </row>
    <row r="947" spans="3:3">
      <c r="C947" s="15"/>
    </row>
    <row r="948" spans="3:3">
      <c r="C948" s="15"/>
    </row>
    <row r="949" spans="3:3">
      <c r="C949" s="15"/>
    </row>
    <row r="950" spans="3:3">
      <c r="C950" s="15"/>
    </row>
    <row r="951" spans="3:3">
      <c r="C951" s="15"/>
    </row>
    <row r="952" spans="3:3">
      <c r="C952" s="15"/>
    </row>
    <row r="953" spans="3:3">
      <c r="C953" s="15"/>
    </row>
    <row r="954" spans="3:3">
      <c r="C954" s="15"/>
    </row>
    <row r="955" spans="3:3">
      <c r="C955" s="15"/>
    </row>
    <row r="956" spans="3:3">
      <c r="C956" s="15"/>
    </row>
    <row r="957" spans="3:3">
      <c r="C957" s="15"/>
    </row>
    <row r="958" spans="3:3">
      <c r="C958" s="15"/>
    </row>
    <row r="959" spans="3:3">
      <c r="C959" s="15"/>
    </row>
    <row r="960" spans="3:3">
      <c r="C960" s="15"/>
    </row>
    <row r="961" spans="3:3">
      <c r="C961" s="15"/>
    </row>
    <row r="962" spans="3:3">
      <c r="C962" s="15"/>
    </row>
    <row r="963" spans="3:3">
      <c r="C963" s="15"/>
    </row>
    <row r="964" spans="3:3">
      <c r="C964" s="15"/>
    </row>
    <row r="965" spans="3:3">
      <c r="C965" s="15"/>
    </row>
    <row r="966" spans="3:3">
      <c r="C966" s="15"/>
    </row>
    <row r="967" spans="3:3">
      <c r="C967" s="15"/>
    </row>
    <row r="968" spans="3:3">
      <c r="C968" s="15"/>
    </row>
    <row r="969" spans="3:3">
      <c r="C969" s="15"/>
    </row>
    <row r="970" spans="3:3">
      <c r="C970" s="15"/>
    </row>
    <row r="971" spans="3:3">
      <c r="C971" s="15"/>
    </row>
    <row r="972" spans="3:3">
      <c r="C972" s="15"/>
    </row>
    <row r="973" spans="3:3">
      <c r="C973" s="15"/>
    </row>
    <row r="974" spans="3:3">
      <c r="C974" s="15"/>
    </row>
    <row r="975" spans="3:3">
      <c r="C975" s="15"/>
    </row>
    <row r="976" spans="3:3">
      <c r="C976" s="15"/>
    </row>
    <row r="977" spans="3:3">
      <c r="C977" s="15"/>
    </row>
    <row r="978" spans="3:3">
      <c r="C978" s="15"/>
    </row>
    <row r="979" spans="3:3">
      <c r="C979" s="15"/>
    </row>
    <row r="980" spans="3:3">
      <c r="C980" s="15"/>
    </row>
    <row r="981" spans="3:3">
      <c r="C981" s="15"/>
    </row>
    <row r="982" spans="3:3">
      <c r="C982" s="15"/>
    </row>
    <row r="983" spans="3:3">
      <c r="C983" s="15"/>
    </row>
    <row r="984" spans="3:3">
      <c r="C984" s="15"/>
    </row>
    <row r="985" spans="3:3">
      <c r="C985" s="15"/>
    </row>
    <row r="986" spans="3:3">
      <c r="C986" s="15"/>
    </row>
    <row r="987" spans="3:3">
      <c r="C987" s="15"/>
    </row>
    <row r="988" spans="3:3">
      <c r="C988" s="15"/>
    </row>
    <row r="989" spans="3:3">
      <c r="C989" s="15"/>
    </row>
    <row r="990" spans="3:3">
      <c r="C990" s="15"/>
    </row>
    <row r="991" spans="3:3">
      <c r="C991" s="15"/>
    </row>
    <row r="992" spans="3:3">
      <c r="C992" s="15"/>
    </row>
    <row r="993" spans="3:3">
      <c r="C993" s="15"/>
    </row>
    <row r="994" spans="3:3">
      <c r="C994" s="15"/>
    </row>
    <row r="995" spans="3:3">
      <c r="C995" s="15"/>
    </row>
    <row r="996" spans="3:3">
      <c r="C996" s="15"/>
    </row>
    <row r="997" spans="3:3">
      <c r="C997" s="15"/>
    </row>
    <row r="998" spans="3:3">
      <c r="C998" s="15"/>
    </row>
    <row r="999" spans="3:3">
      <c r="C999" s="15"/>
    </row>
    <row r="1000" spans="3:3">
      <c r="C1000" s="15"/>
    </row>
    <row r="1001" spans="3:3">
      <c r="C1001" s="15"/>
    </row>
    <row r="1002" spans="3:3">
      <c r="C1002" s="15"/>
    </row>
    <row r="1003" spans="3:3">
      <c r="C1003" s="15"/>
    </row>
    <row r="1004" spans="3:3">
      <c r="C1004" s="15"/>
    </row>
    <row r="1005" spans="3:3">
      <c r="C1005" s="15"/>
    </row>
    <row r="1006" spans="3:3">
      <c r="C1006" s="15"/>
    </row>
    <row r="1007" spans="3:3">
      <c r="C1007" s="15"/>
    </row>
    <row r="1008" spans="3:3">
      <c r="C1008" s="15"/>
    </row>
    <row r="1009" spans="3:3">
      <c r="C1009" s="15"/>
    </row>
    <row r="1010" spans="3:3">
      <c r="C1010" s="15"/>
    </row>
    <row r="1011" spans="3:3">
      <c r="C1011" s="15"/>
    </row>
    <row r="1012" spans="3:3">
      <c r="C1012" s="15"/>
    </row>
    <row r="1013" spans="3:3">
      <c r="C1013" s="15"/>
    </row>
    <row r="1014" spans="3:3">
      <c r="C1014" s="15"/>
    </row>
    <row r="1015" spans="3:3">
      <c r="C1015" s="15"/>
    </row>
    <row r="1016" spans="3:3">
      <c r="C1016" s="15"/>
    </row>
    <row r="1017" spans="3:3">
      <c r="C1017" s="15"/>
    </row>
    <row r="1018" spans="3:3">
      <c r="C1018" s="15"/>
    </row>
    <row r="1019" spans="3:3">
      <c r="C1019" s="15"/>
    </row>
    <row r="1020" spans="3:3">
      <c r="C1020" s="15"/>
    </row>
    <row r="1021" spans="3:3">
      <c r="C1021" s="15"/>
    </row>
    <row r="1022" spans="3:3">
      <c r="C1022" s="15"/>
    </row>
    <row r="1023" spans="3:3">
      <c r="C1023" s="15"/>
    </row>
    <row r="1024" spans="3:3">
      <c r="C1024" s="15"/>
    </row>
    <row r="1025" spans="3:3">
      <c r="C1025" s="15"/>
    </row>
    <row r="1026" spans="3:3">
      <c r="C1026" s="15"/>
    </row>
    <row r="1027" spans="3:3">
      <c r="C1027" s="15"/>
    </row>
    <row r="1028" spans="3:3">
      <c r="C1028" s="15"/>
    </row>
    <row r="1029" spans="3:3">
      <c r="C1029" s="15"/>
    </row>
    <row r="1030" spans="3:3">
      <c r="C1030" s="15"/>
    </row>
    <row r="1031" spans="3:3">
      <c r="C1031" s="15"/>
    </row>
    <row r="1032" spans="3:3">
      <c r="C1032" s="15"/>
    </row>
    <row r="1033" spans="3:3">
      <c r="C1033" s="15"/>
    </row>
    <row r="1034" spans="3:3">
      <c r="C1034" s="15"/>
    </row>
    <row r="1035" spans="3:3">
      <c r="C1035" s="15"/>
    </row>
    <row r="1036" spans="3:3">
      <c r="C1036" s="15"/>
    </row>
    <row r="1037" spans="3:3">
      <c r="C1037" s="15"/>
    </row>
    <row r="1038" spans="3:3">
      <c r="C1038" s="15"/>
    </row>
    <row r="1039" spans="3:3">
      <c r="C1039" s="15"/>
    </row>
    <row r="1040" spans="3:3">
      <c r="C1040" s="15"/>
    </row>
    <row r="1041" spans="3:3">
      <c r="C1041" s="15"/>
    </row>
    <row r="1042" spans="3:3">
      <c r="C1042" s="15"/>
    </row>
    <row r="1043" spans="3:3">
      <c r="C1043" s="15"/>
    </row>
    <row r="1044" spans="3:3">
      <c r="C1044" s="15"/>
    </row>
    <row r="1045" spans="3:3">
      <c r="C1045" s="15"/>
    </row>
    <row r="1046" spans="3:3">
      <c r="C1046" s="15"/>
    </row>
    <row r="1047" spans="3:3">
      <c r="C1047" s="15"/>
    </row>
    <row r="1048" spans="3:3">
      <c r="C1048" s="15"/>
    </row>
    <row r="1049" spans="3:3">
      <c r="C1049" s="15"/>
    </row>
    <row r="1050" spans="3:3">
      <c r="C1050" s="15"/>
    </row>
    <row r="1051" spans="3:3">
      <c r="C1051" s="15"/>
    </row>
    <row r="1052" spans="3:3">
      <c r="C1052" s="15"/>
    </row>
    <row r="1053" spans="3:3">
      <c r="C1053" s="15"/>
    </row>
    <row r="1054" spans="3:3">
      <c r="C1054" s="15"/>
    </row>
    <row r="1055" spans="3:3">
      <c r="C1055" s="15"/>
    </row>
    <row r="1056" spans="3:3">
      <c r="C1056" s="15"/>
    </row>
    <row r="1057" spans="3:3">
      <c r="C1057" s="15"/>
    </row>
    <row r="1058" spans="3:3">
      <c r="C1058" s="15"/>
    </row>
    <row r="1059" spans="3:3">
      <c r="C1059" s="15"/>
    </row>
    <row r="1060" spans="3:3">
      <c r="C1060" s="15"/>
    </row>
    <row r="1061" spans="3:3">
      <c r="C1061" s="15"/>
    </row>
    <row r="1062" spans="3:3">
      <c r="C1062" s="15"/>
    </row>
    <row r="1063" spans="3:3">
      <c r="C1063" s="15"/>
    </row>
    <row r="1064" spans="3:3">
      <c r="C1064" s="15"/>
    </row>
    <row r="1065" spans="3:3">
      <c r="C1065" s="15"/>
    </row>
    <row r="1066" spans="3:3">
      <c r="C1066" s="15"/>
    </row>
    <row r="1067" spans="3:3">
      <c r="C1067" s="15"/>
    </row>
    <row r="1068" spans="3:3">
      <c r="C1068" s="15"/>
    </row>
    <row r="1069" spans="3:3">
      <c r="C1069" s="15"/>
    </row>
    <row r="1070" spans="3:3">
      <c r="C1070" s="15"/>
    </row>
    <row r="1071" spans="3:3">
      <c r="C1071" s="15"/>
    </row>
    <row r="1072" spans="3:3">
      <c r="C1072" s="15"/>
    </row>
    <row r="1073" spans="3:3">
      <c r="C1073" s="15"/>
    </row>
    <row r="1074" spans="3:3">
      <c r="C1074" s="15"/>
    </row>
    <row r="1075" spans="3:3">
      <c r="C1075" s="15"/>
    </row>
    <row r="1076" spans="3:3">
      <c r="C1076" s="15"/>
    </row>
    <row r="1077" spans="3:3">
      <c r="C1077" s="15"/>
    </row>
    <row r="1078" spans="3:3">
      <c r="C1078" s="15"/>
    </row>
    <row r="1079" spans="3:3">
      <c r="C1079" s="15"/>
    </row>
    <row r="1080" spans="3:3">
      <c r="C1080" s="15"/>
    </row>
    <row r="1081" spans="3:3">
      <c r="C1081" s="15"/>
    </row>
    <row r="1082" spans="3:3">
      <c r="C1082" s="15"/>
    </row>
    <row r="1083" spans="3:3">
      <c r="C1083" s="15"/>
    </row>
    <row r="1084" spans="3:3">
      <c r="C1084" s="15"/>
    </row>
    <row r="1085" spans="3:3">
      <c r="C1085" s="15"/>
    </row>
    <row r="1086" spans="3:3">
      <c r="C1086" s="15"/>
    </row>
    <row r="1087" spans="3:3">
      <c r="C1087" s="15"/>
    </row>
    <row r="1088" spans="3:3">
      <c r="C1088" s="15"/>
    </row>
    <row r="1089" spans="3:3">
      <c r="C1089" s="15"/>
    </row>
    <row r="1090" spans="3:3">
      <c r="C1090" s="15"/>
    </row>
    <row r="1091" spans="3:3">
      <c r="C1091" s="15"/>
    </row>
    <row r="1092" spans="3:3">
      <c r="C1092" s="15"/>
    </row>
    <row r="1093" spans="3:3">
      <c r="C1093" s="15"/>
    </row>
    <row r="1094" spans="3:3">
      <c r="C1094" s="15"/>
    </row>
    <row r="1095" spans="3:3">
      <c r="C1095" s="15"/>
    </row>
    <row r="1096" spans="3:3">
      <c r="C1096" s="15"/>
    </row>
    <row r="1097" spans="3:3">
      <c r="C1097" s="15"/>
    </row>
    <row r="1098" spans="3:3">
      <c r="C1098" s="15"/>
    </row>
    <row r="1099" spans="3:3">
      <c r="C1099" s="15"/>
    </row>
    <row r="1100" spans="3:3">
      <c r="C1100" s="15"/>
    </row>
    <row r="1101" spans="3:3">
      <c r="C1101" s="15"/>
    </row>
    <row r="1102" spans="3:3">
      <c r="C1102" s="15"/>
    </row>
    <row r="1103" spans="3:3">
      <c r="C1103" s="15"/>
    </row>
    <row r="1104" spans="3:3">
      <c r="C1104" s="15"/>
    </row>
    <row r="1105" spans="3:3">
      <c r="C1105" s="15"/>
    </row>
    <row r="1106" spans="3:3">
      <c r="C1106" s="15"/>
    </row>
    <row r="1107" spans="3:3">
      <c r="C1107" s="15"/>
    </row>
    <row r="1108" spans="3:3">
      <c r="C1108" s="15"/>
    </row>
    <row r="1109" spans="3:3">
      <c r="C1109" s="15"/>
    </row>
    <row r="1110" spans="3:3">
      <c r="C1110" s="15"/>
    </row>
    <row r="1111" spans="3:3">
      <c r="C1111" s="15"/>
    </row>
    <row r="1112" spans="3:3">
      <c r="C1112" s="15"/>
    </row>
    <row r="1113" spans="3:3">
      <c r="C1113" s="15"/>
    </row>
    <row r="1114" spans="3:3">
      <c r="C1114" s="15"/>
    </row>
    <row r="1115" spans="3:3">
      <c r="C1115" s="15"/>
    </row>
    <row r="1116" spans="3:3">
      <c r="C1116" s="15"/>
    </row>
    <row r="1117" spans="3:3">
      <c r="C1117" s="15"/>
    </row>
    <row r="1118" spans="3:3">
      <c r="C1118" s="15"/>
    </row>
    <row r="1119" spans="3:3">
      <c r="C1119" s="15"/>
    </row>
    <row r="1120" spans="3:3">
      <c r="C1120" s="15"/>
    </row>
    <row r="1121" spans="3:3">
      <c r="C1121" s="15"/>
    </row>
    <row r="1122" spans="3:3">
      <c r="C1122" s="15"/>
    </row>
    <row r="1123" spans="3:3">
      <c r="C1123" s="15"/>
    </row>
    <row r="1124" spans="3:3">
      <c r="C1124" s="15"/>
    </row>
    <row r="1125" spans="3:3">
      <c r="C1125" s="15"/>
    </row>
    <row r="1126" spans="3:3">
      <c r="C1126" s="15"/>
    </row>
    <row r="1127" spans="3:3">
      <c r="C1127" s="15"/>
    </row>
    <row r="1128" spans="3:3">
      <c r="C1128" s="15"/>
    </row>
    <row r="1129" spans="3:3">
      <c r="C1129" s="15"/>
    </row>
    <row r="1130" spans="3:3">
      <c r="C1130" s="15"/>
    </row>
    <row r="1131" spans="3:3">
      <c r="C1131" s="15"/>
    </row>
    <row r="1132" spans="3:3">
      <c r="C1132" s="15"/>
    </row>
    <row r="1133" spans="3:3">
      <c r="C1133" s="15"/>
    </row>
    <row r="1134" spans="3:3">
      <c r="C1134" s="15"/>
    </row>
    <row r="1135" spans="3:3">
      <c r="C1135" s="15"/>
    </row>
    <row r="1136" spans="3:3">
      <c r="C1136" s="15"/>
    </row>
    <row r="1137" spans="3:3">
      <c r="C1137" s="15"/>
    </row>
    <row r="1138" spans="3:3">
      <c r="C1138" s="15"/>
    </row>
    <row r="1139" spans="3:3">
      <c r="C1139" s="15"/>
    </row>
    <row r="1140" spans="3:3">
      <c r="C1140" s="15"/>
    </row>
    <row r="1141" spans="3:3">
      <c r="C1141" s="15"/>
    </row>
    <row r="1142" spans="3:3">
      <c r="C1142" s="15"/>
    </row>
    <row r="1143" spans="3:3">
      <c r="C1143" s="15"/>
    </row>
    <row r="1144" spans="3:3">
      <c r="C1144" s="15"/>
    </row>
    <row r="1145" spans="3:3">
      <c r="C1145" s="15"/>
    </row>
    <row r="1146" spans="3:3">
      <c r="C1146" s="15"/>
    </row>
    <row r="1147" spans="3:3">
      <c r="C1147" s="15"/>
    </row>
    <row r="1148" spans="3:3">
      <c r="C1148" s="15"/>
    </row>
    <row r="1149" spans="3:3">
      <c r="C1149" s="15"/>
    </row>
    <row r="1150" spans="3:3">
      <c r="C1150" s="15"/>
    </row>
    <row r="1151" spans="3:3">
      <c r="C1151" s="15"/>
    </row>
    <row r="1152" spans="3:3">
      <c r="C1152" s="15"/>
    </row>
    <row r="1153" spans="3:3">
      <c r="C1153" s="15"/>
    </row>
    <row r="1154" spans="3:3">
      <c r="C1154" s="15"/>
    </row>
    <row r="1155" spans="3:3">
      <c r="C1155" s="15"/>
    </row>
    <row r="1156" spans="3:3">
      <c r="C1156" s="15"/>
    </row>
    <row r="1157" spans="3:3">
      <c r="C1157" s="15"/>
    </row>
    <row r="1158" spans="3:3">
      <c r="C1158" s="15"/>
    </row>
    <row r="1159" spans="3:3">
      <c r="C1159" s="15"/>
    </row>
    <row r="1160" spans="3:3">
      <c r="C1160" s="15"/>
    </row>
    <row r="1161" spans="3:3">
      <c r="C1161" s="15"/>
    </row>
    <row r="1162" spans="3:3">
      <c r="C1162" s="15"/>
    </row>
    <row r="1163" spans="3:3">
      <c r="C1163" s="15"/>
    </row>
    <row r="1164" spans="3:3">
      <c r="C1164" s="15"/>
    </row>
    <row r="1165" spans="3:3">
      <c r="C1165" s="15"/>
    </row>
    <row r="1166" spans="3:3">
      <c r="C1166" s="15"/>
    </row>
    <row r="1167" spans="3:3">
      <c r="C1167" s="15"/>
    </row>
    <row r="1168" spans="3:3">
      <c r="C1168" s="15"/>
    </row>
    <row r="1169" spans="3:3">
      <c r="C1169" s="15"/>
    </row>
    <row r="1170" spans="3:3">
      <c r="C1170" s="15"/>
    </row>
    <row r="1171" spans="3:3">
      <c r="C1171" s="15"/>
    </row>
    <row r="1172" spans="3:3">
      <c r="C1172" s="15"/>
    </row>
    <row r="1173" spans="3:3">
      <c r="C1173" s="15"/>
    </row>
    <row r="1174" spans="3:3">
      <c r="C1174" s="15"/>
    </row>
    <row r="1175" spans="3:3">
      <c r="C1175" s="15"/>
    </row>
    <row r="1176" spans="3:3">
      <c r="C1176" s="15"/>
    </row>
    <row r="1177" spans="3:3">
      <c r="C1177" s="15"/>
    </row>
    <row r="1178" spans="3:3">
      <c r="C1178" s="15"/>
    </row>
    <row r="1179" spans="3:3">
      <c r="C1179" s="15"/>
    </row>
    <row r="1180" spans="3:3">
      <c r="C1180" s="15"/>
    </row>
    <row r="1181" spans="3:3">
      <c r="C1181" s="15"/>
    </row>
    <row r="1182" spans="3:3">
      <c r="C1182" s="15"/>
    </row>
    <row r="1183" spans="3:3">
      <c r="C1183" s="15"/>
    </row>
    <row r="1184" spans="3:3">
      <c r="C1184" s="15"/>
    </row>
    <row r="1185" spans="3:3">
      <c r="C1185" s="15"/>
    </row>
    <row r="1186" spans="3:3">
      <c r="C1186" s="15"/>
    </row>
    <row r="1187" spans="3:3">
      <c r="C1187" s="15"/>
    </row>
    <row r="1188" spans="3:3">
      <c r="C1188" s="15"/>
    </row>
    <row r="1189" spans="3:3">
      <c r="C1189" s="15"/>
    </row>
    <row r="1190" spans="3:3">
      <c r="C1190" s="15"/>
    </row>
    <row r="1191" spans="3:3">
      <c r="C1191" s="15"/>
    </row>
    <row r="1192" spans="3:3">
      <c r="C1192" s="15"/>
    </row>
    <row r="1193" spans="3:3">
      <c r="C1193" s="15"/>
    </row>
    <row r="1194" spans="3:3">
      <c r="C1194" s="15"/>
    </row>
    <row r="1195" spans="3:3">
      <c r="C1195" s="15"/>
    </row>
    <row r="1196" spans="3:3">
      <c r="C1196" s="15"/>
    </row>
    <row r="1197" spans="3:3">
      <c r="C1197" s="15"/>
    </row>
    <row r="1198" spans="3:3">
      <c r="C1198" s="15"/>
    </row>
    <row r="1199" spans="3:3">
      <c r="C1199" s="15"/>
    </row>
    <row r="1200" spans="3:3">
      <c r="C1200" s="15"/>
    </row>
    <row r="1201" spans="3:3">
      <c r="C1201" s="15"/>
    </row>
    <row r="1202" spans="3:3">
      <c r="C1202" s="15"/>
    </row>
    <row r="1203" spans="3:3">
      <c r="C1203" s="15"/>
    </row>
    <row r="1204" spans="3:3">
      <c r="C1204" s="15"/>
    </row>
    <row r="1205" spans="3:3">
      <c r="C1205" s="15"/>
    </row>
    <row r="1206" spans="3:3">
      <c r="C1206" s="15"/>
    </row>
    <row r="1207" spans="3:3">
      <c r="C1207" s="15"/>
    </row>
    <row r="1208" spans="3:3">
      <c r="C1208" s="15"/>
    </row>
    <row r="1209" spans="3:3">
      <c r="C1209" s="15"/>
    </row>
    <row r="1210" spans="3:3">
      <c r="C1210" s="15"/>
    </row>
    <row r="1211" spans="3:3">
      <c r="C1211" s="15"/>
    </row>
    <row r="1212" spans="3:3">
      <c r="C1212" s="15"/>
    </row>
    <row r="1213" spans="3:3">
      <c r="C1213" s="15"/>
    </row>
    <row r="1214" spans="3:3">
      <c r="C1214" s="15"/>
    </row>
    <row r="1215" spans="3:3">
      <c r="C1215" s="15"/>
    </row>
    <row r="1216" spans="3:3">
      <c r="C1216" s="15"/>
    </row>
    <row r="1217" spans="3:3">
      <c r="C1217" s="15"/>
    </row>
    <row r="1218" spans="3:3">
      <c r="C1218" s="15"/>
    </row>
    <row r="1219" spans="3:3">
      <c r="C1219" s="15"/>
    </row>
    <row r="1220" spans="3:3">
      <c r="C1220" s="15"/>
    </row>
    <row r="1221" spans="3:3">
      <c r="C1221" s="15"/>
    </row>
    <row r="1222" spans="3:3">
      <c r="C1222" s="15"/>
    </row>
    <row r="1223" spans="3:3">
      <c r="C1223" s="15"/>
    </row>
    <row r="1224" spans="3:3">
      <c r="C1224" s="15"/>
    </row>
    <row r="1225" spans="3:3">
      <c r="C1225" s="15"/>
    </row>
    <row r="1226" spans="3:3">
      <c r="C1226" s="15"/>
    </row>
    <row r="1227" spans="3:3">
      <c r="C1227" s="15"/>
    </row>
    <row r="1228" spans="3:3">
      <c r="C1228" s="15"/>
    </row>
    <row r="1229" spans="3:3">
      <c r="C1229" s="15"/>
    </row>
    <row r="1230" spans="3:3">
      <c r="C1230" s="15"/>
    </row>
    <row r="1231" spans="3:3">
      <c r="C1231" s="1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456"/>
  <sheetViews>
    <sheetView workbookViewId="0">
      <pane xSplit="1" ySplit="5" topLeftCell="B177" activePane="bottomRight" state="frozen"/>
      <selection pane="topRight" activeCell="B1" sqref="B1"/>
      <selection pane="bottomLeft" activeCell="A6" sqref="A6"/>
      <selection pane="bottomRight" activeCell="I2" sqref="I2"/>
    </sheetView>
  </sheetViews>
  <sheetFormatPr defaultRowHeight="14.5"/>
  <sheetData>
    <row r="1" spans="1:10">
      <c r="B1" t="s">
        <v>10</v>
      </c>
      <c r="G1" t="s">
        <v>11</v>
      </c>
    </row>
    <row r="2" spans="1:10">
      <c r="A2" t="s">
        <v>9</v>
      </c>
      <c r="B2" t="s">
        <v>13</v>
      </c>
      <c r="D2" t="s">
        <v>14</v>
      </c>
      <c r="G2" t="s">
        <v>21</v>
      </c>
      <c r="H2" t="s">
        <v>18</v>
      </c>
      <c r="I2" t="s">
        <v>19</v>
      </c>
      <c r="J2" t="s">
        <v>20</v>
      </c>
    </row>
    <row r="3" spans="1:10">
      <c r="B3" t="s">
        <v>12</v>
      </c>
      <c r="G3">
        <f>carboncycle!L5</f>
        <v>275</v>
      </c>
      <c r="H3">
        <v>5.35</v>
      </c>
      <c r="I3">
        <v>2.5600000000000001E-2</v>
      </c>
      <c r="J3">
        <v>5.6800000000000002E-3</v>
      </c>
    </row>
    <row r="4" spans="1:10">
      <c r="C4">
        <f>AVERAGE(B6:B35)</f>
        <v>-0.33389141690000002</v>
      </c>
      <c r="D4" t="s">
        <v>15</v>
      </c>
      <c r="E4" t="s">
        <v>16</v>
      </c>
      <c r="F4" t="s">
        <v>17</v>
      </c>
      <c r="I4">
        <v>1.148910335009431</v>
      </c>
      <c r="J4">
        <f>4.26/H3/LN(2)</f>
        <v>1.1487627802218663</v>
      </c>
    </row>
    <row r="5" spans="1:10">
      <c r="C5" s="3" t="s">
        <v>51</v>
      </c>
      <c r="I5">
        <v>7.3800000000000003E-3</v>
      </c>
      <c r="J5">
        <f>I4*LN(2)*5.35</f>
        <v>4.2605471829396349</v>
      </c>
    </row>
    <row r="6" spans="1:10">
      <c r="A6">
        <v>1850</v>
      </c>
      <c r="B6">
        <v>-0.41765878000000001</v>
      </c>
      <c r="C6">
        <f>B6-C$4</f>
        <v>-8.3767363099999992E-2</v>
      </c>
      <c r="G6">
        <f>carboncycle!L106</f>
        <v>275.39128752345135</v>
      </c>
      <c r="H6">
        <f>H$3*LN(G6/G$3)</f>
        <v>7.6069103948270171E-3</v>
      </c>
      <c r="I6">
        <v>0</v>
      </c>
      <c r="J6">
        <v>0</v>
      </c>
    </row>
    <row r="7" spans="1:10">
      <c r="A7">
        <v>1851</v>
      </c>
      <c r="B7">
        <v>-0.2333498</v>
      </c>
      <c r="C7">
        <f t="shared" ref="C7:C70" si="0">B7-C$4</f>
        <v>0.10054161690000002</v>
      </c>
      <c r="G7">
        <f>carboncycle!L107</f>
        <v>275.40887009348887</v>
      </c>
      <c r="H7">
        <f t="shared" ref="H7:H70" si="1">H$3*LN(G7/G$3)</f>
        <v>7.9484743847123129E-3</v>
      </c>
      <c r="I7">
        <f>I6+I$3*(I$4*H7-I6)+I$5*(J6-I6)</f>
        <v>2.3378135982473483E-4</v>
      </c>
      <c r="J7">
        <f t="shared" ref="J7:J70" si="2">J6+J$3*(I6-J6)</f>
        <v>0</v>
      </c>
    </row>
    <row r="8" spans="1:10">
      <c r="A8">
        <v>1852</v>
      </c>
      <c r="B8">
        <v>-0.22939907000000001</v>
      </c>
      <c r="C8">
        <f t="shared" si="0"/>
        <v>0.1044923469</v>
      </c>
      <c r="G8">
        <f>carboncycle!L108</f>
        <v>275.42605175662203</v>
      </c>
      <c r="H8">
        <f t="shared" si="1"/>
        <v>8.2822291781934915E-3</v>
      </c>
      <c r="I8">
        <f t="shared" ref="I8:I71" si="3">I7+I$3*(I$4*H8-I7)+I$5*(J7-I7)</f>
        <v>4.6966904129114019E-4</v>
      </c>
      <c r="J8">
        <f t="shared" si="2"/>
        <v>1.3278781238044939E-6</v>
      </c>
    </row>
    <row r="9" spans="1:10">
      <c r="A9">
        <v>1853</v>
      </c>
      <c r="B9">
        <v>-0.27035445000000002</v>
      </c>
      <c r="C9">
        <f t="shared" si="0"/>
        <v>6.3536966899999991E-2</v>
      </c>
      <c r="G9">
        <f>carboncycle!L109</f>
        <v>275.44430539223896</v>
      </c>
      <c r="H9">
        <f t="shared" si="1"/>
        <v>8.6367842901863973E-3</v>
      </c>
      <c r="I9">
        <f t="shared" si="3"/>
        <v>7.0821515879531359E-4</v>
      </c>
      <c r="J9">
        <f t="shared" si="2"/>
        <v>3.988055930594961E-6</v>
      </c>
    </row>
    <row r="10" spans="1:10">
      <c r="A10">
        <v>1854</v>
      </c>
      <c r="B10">
        <v>-0.29163002999999998</v>
      </c>
      <c r="C10">
        <f t="shared" si="0"/>
        <v>4.2261386900000031E-2</v>
      </c>
      <c r="G10">
        <f>carboncycle!L110</f>
        <v>275.4631218982143</v>
      </c>
      <c r="H10">
        <f t="shared" si="1"/>
        <v>9.0022478944896678E-3</v>
      </c>
      <c r="I10">
        <f t="shared" si="3"/>
        <v>9.4966271120499126E-4</v>
      </c>
      <c r="J10">
        <f t="shared" si="2"/>
        <v>7.9880658748665633E-6</v>
      </c>
    </row>
    <row r="11" spans="1:10">
      <c r="A11">
        <v>1855</v>
      </c>
      <c r="B11">
        <v>-0.29695120000000003</v>
      </c>
      <c r="C11">
        <f t="shared" si="0"/>
        <v>3.6940216899999989E-2</v>
      </c>
      <c r="G11">
        <f>carboncycle!L111</f>
        <v>275.48625466998362</v>
      </c>
      <c r="H11">
        <f t="shared" si="1"/>
        <v>9.4515099657508806E-3</v>
      </c>
      <c r="I11">
        <f t="shared" si="3"/>
        <v>1.19639058643166E-3</v>
      </c>
      <c r="J11">
        <f t="shared" si="2"/>
        <v>1.3336777860341672E-5</v>
      </c>
    </row>
    <row r="12" spans="1:10">
      <c r="A12">
        <v>1856</v>
      </c>
      <c r="B12">
        <v>-0.32035372000000001</v>
      </c>
      <c r="C12">
        <f t="shared" si="0"/>
        <v>1.3537696900000007E-2</v>
      </c>
      <c r="G12">
        <f>carboncycle!L112</f>
        <v>275.50972418366501</v>
      </c>
      <c r="H12">
        <f t="shared" si="1"/>
        <v>9.9072733581900621E-3</v>
      </c>
      <c r="I12">
        <f t="shared" si="3"/>
        <v>1.4484258103882499E-3</v>
      </c>
      <c r="J12">
        <f t="shared" si="2"/>
        <v>2.0056523493026762E-5</v>
      </c>
    </row>
    <row r="13" spans="1:10">
      <c r="A13">
        <v>1857</v>
      </c>
      <c r="B13">
        <v>-0.46723005000000001</v>
      </c>
      <c r="C13">
        <f t="shared" si="0"/>
        <v>-0.13333863309999999</v>
      </c>
      <c r="G13">
        <f>carboncycle!L113</f>
        <v>275.53499543000555</v>
      </c>
      <c r="H13">
        <f t="shared" si="1"/>
        <v>1.0397981873141331E-2</v>
      </c>
      <c r="I13">
        <f t="shared" si="3"/>
        <v>1.7066312745397196E-3</v>
      </c>
      <c r="J13">
        <f t="shared" si="2"/>
        <v>2.8169661042591631E-5</v>
      </c>
    </row>
    <row r="14" spans="1:10">
      <c r="A14">
        <v>1858</v>
      </c>
      <c r="B14">
        <v>-0.38876569999999999</v>
      </c>
      <c r="C14">
        <f t="shared" si="0"/>
        <v>-5.4874283099999976E-2</v>
      </c>
      <c r="G14">
        <f>carboncycle!L114</f>
        <v>275.56014116094445</v>
      </c>
      <c r="H14">
        <f t="shared" si="1"/>
        <v>1.0886208502934199E-2</v>
      </c>
      <c r="I14">
        <f t="shared" si="3"/>
        <v>1.9707407701309632E-3</v>
      </c>
      <c r="J14">
        <f t="shared" si="2"/>
        <v>3.7703323007255317E-5</v>
      </c>
    </row>
    <row r="15" spans="1:10">
      <c r="A15">
        <v>1859</v>
      </c>
      <c r="B15">
        <v>-0.28119546000000001</v>
      </c>
      <c r="C15">
        <f t="shared" si="0"/>
        <v>5.2695956900000007E-2</v>
      </c>
      <c r="G15">
        <f>carboncycle!L115</f>
        <v>275.58523067875387</v>
      </c>
      <c r="H15">
        <f t="shared" si="1"/>
        <v>1.1373299304132212E-2</v>
      </c>
      <c r="I15">
        <f t="shared" si="3"/>
        <v>2.2405366585658681E-3</v>
      </c>
      <c r="J15">
        <f t="shared" si="2"/>
        <v>4.8682975706917976E-5</v>
      </c>
    </row>
    <row r="16" spans="1:10">
      <c r="A16">
        <v>1860</v>
      </c>
      <c r="B16">
        <v>-0.39016518</v>
      </c>
      <c r="C16">
        <f t="shared" si="0"/>
        <v>-5.6273763099999985E-2</v>
      </c>
      <c r="G16">
        <f>carboncycle!L116</f>
        <v>275.61218628021436</v>
      </c>
      <c r="H16">
        <f t="shared" si="1"/>
        <v>1.189656905646303E-2</v>
      </c>
      <c r="I16">
        <f t="shared" si="3"/>
        <v>2.5169061731142514E-3</v>
      </c>
      <c r="J16">
        <f t="shared" si="2"/>
        <v>6.1132704625556806E-5</v>
      </c>
    </row>
    <row r="17" spans="1:10">
      <c r="A17">
        <v>1861</v>
      </c>
      <c r="B17">
        <v>-0.42927712000000001</v>
      </c>
      <c r="C17">
        <f t="shared" si="0"/>
        <v>-9.5385703099999997E-2</v>
      </c>
      <c r="G17">
        <f>carboncycle!L117</f>
        <v>275.6423356972532</v>
      </c>
      <c r="H17">
        <f t="shared" si="1"/>
        <v>1.2481777430771621E-2</v>
      </c>
      <c r="I17">
        <f t="shared" si="3"/>
        <v>2.8014651099763054E-3</v>
      </c>
      <c r="J17">
        <f t="shared" si="2"/>
        <v>7.5081497926572595E-5</v>
      </c>
    </row>
    <row r="18" spans="1:10">
      <c r="A18">
        <v>1862</v>
      </c>
      <c r="B18">
        <v>-0.53639775999999995</v>
      </c>
      <c r="C18">
        <f t="shared" si="0"/>
        <v>-0.20250634309999993</v>
      </c>
      <c r="G18">
        <f>carboncycle!L118</f>
        <v>275.67365923810985</v>
      </c>
      <c r="H18">
        <f t="shared" si="1"/>
        <v>1.3089708074188499E-2</v>
      </c>
      <c r="I18">
        <f t="shared" si="3"/>
        <v>3.0946227548544888E-3</v>
      </c>
      <c r="J18">
        <f t="shared" si="2"/>
        <v>9.0567356843015073E-5</v>
      </c>
    </row>
    <row r="19" spans="1:10">
      <c r="A19">
        <v>1863</v>
      </c>
      <c r="B19">
        <v>-0.34434320000000002</v>
      </c>
      <c r="C19">
        <f t="shared" si="0"/>
        <v>-1.0451783100000001E-2</v>
      </c>
      <c r="G19">
        <f>carboncycle!L119</f>
        <v>275.7052223869153</v>
      </c>
      <c r="H19">
        <f t="shared" si="1"/>
        <v>1.3702219187403443E-2</v>
      </c>
      <c r="I19">
        <f t="shared" si="3"/>
        <v>3.3962415871593814E-3</v>
      </c>
      <c r="J19">
        <f t="shared" si="2"/>
        <v>1.0763039150372024E-4</v>
      </c>
    </row>
    <row r="20" spans="1:10">
      <c r="A20">
        <v>1864</v>
      </c>
      <c r="B20">
        <v>-0.46543669999999998</v>
      </c>
      <c r="C20">
        <f t="shared" si="0"/>
        <v>-0.13154528309999997</v>
      </c>
      <c r="G20">
        <f>carboncycle!L120</f>
        <v>275.73942410291102</v>
      </c>
      <c r="H20">
        <f t="shared" si="1"/>
        <v>1.4365854901255661E-2</v>
      </c>
      <c r="I20">
        <f t="shared" si="3"/>
        <v>3.7075578785870046E-3</v>
      </c>
      <c r="J20">
        <f t="shared" si="2"/>
        <v>1.2630970309504438E-4</v>
      </c>
    </row>
    <row r="21" spans="1:10">
      <c r="A21">
        <v>1865</v>
      </c>
      <c r="B21">
        <v>-0.33258784000000002</v>
      </c>
      <c r="C21">
        <f t="shared" si="0"/>
        <v>1.3035768999999919E-3</v>
      </c>
      <c r="G21">
        <f>carboncycle!L121</f>
        <v>275.77662827319648</v>
      </c>
      <c r="H21">
        <f t="shared" si="1"/>
        <v>1.5087655510582082E-2</v>
      </c>
      <c r="I21">
        <f t="shared" si="3"/>
        <v>4.0299744870475928E-3</v>
      </c>
      <c r="J21">
        <f t="shared" si="2"/>
        <v>1.4665119273183871E-4</v>
      </c>
    </row>
    <row r="22" spans="1:10">
      <c r="A22">
        <v>1866</v>
      </c>
      <c r="B22">
        <v>-0.34126064</v>
      </c>
      <c r="C22">
        <f t="shared" si="0"/>
        <v>-7.3692230999999886E-3</v>
      </c>
      <c r="G22">
        <f>carboncycle!L122</f>
        <v>275.81625864057219</v>
      </c>
      <c r="H22">
        <f t="shared" si="1"/>
        <v>1.5856419832439451E-2</v>
      </c>
      <c r="I22">
        <f t="shared" si="3"/>
        <v>4.364518892583622E-3</v>
      </c>
      <c r="J22">
        <f t="shared" si="2"/>
        <v>1.6870846904355221E-4</v>
      </c>
    </row>
    <row r="23" spans="1:10">
      <c r="A23">
        <v>1867</v>
      </c>
      <c r="B23">
        <v>-0.35696334000000002</v>
      </c>
      <c r="C23">
        <f t="shared" si="0"/>
        <v>-2.3071923100000002E-2</v>
      </c>
      <c r="G23">
        <f>carboncycle!L123</f>
        <v>275.85638220089248</v>
      </c>
      <c r="H23">
        <f t="shared" si="1"/>
        <v>1.6634638769541674E-2</v>
      </c>
      <c r="I23">
        <f t="shared" si="3"/>
        <v>4.711081863085516E-3</v>
      </c>
      <c r="J23">
        <f t="shared" si="2"/>
        <v>1.9254067224925981E-4</v>
      </c>
    </row>
    <row r="24" spans="1:10">
      <c r="A24">
        <v>1868</v>
      </c>
      <c r="B24">
        <v>-0.35196072</v>
      </c>
      <c r="C24">
        <f t="shared" si="0"/>
        <v>-1.8069303099999989E-2</v>
      </c>
      <c r="G24">
        <f>carboncycle!L124</f>
        <v>275.89940888331068</v>
      </c>
      <c r="H24">
        <f t="shared" si="1"/>
        <v>1.7469039622685659E-2</v>
      </c>
      <c r="I24">
        <f t="shared" si="3"/>
        <v>5.0709325536310908E-3</v>
      </c>
      <c r="J24">
        <f t="shared" si="2"/>
        <v>2.1820598621320975E-4</v>
      </c>
    </row>
    <row r="25" spans="1:10">
      <c r="A25">
        <v>1869</v>
      </c>
      <c r="B25">
        <v>-0.31657043000000001</v>
      </c>
      <c r="C25">
        <f t="shared" si="0"/>
        <v>1.7320986900000002E-2</v>
      </c>
      <c r="G25">
        <f>carboncycle!L125</f>
        <v>275.94383004378636</v>
      </c>
      <c r="H25">
        <f t="shared" si="1"/>
        <v>1.8330346574711675E-2</v>
      </c>
      <c r="I25">
        <f t="shared" si="3"/>
        <v>5.44443762856476E-3</v>
      </c>
      <c r="J25">
        <f t="shared" si="2"/>
        <v>2.4576947311614333E-4</v>
      </c>
    </row>
    <row r="26" spans="1:10">
      <c r="A26">
        <v>1870</v>
      </c>
      <c r="B26">
        <v>-0.32789087</v>
      </c>
      <c r="C26">
        <f t="shared" si="0"/>
        <v>6.0005469000000144E-3</v>
      </c>
      <c r="G26">
        <f>carboncycle!L126</f>
        <v>275.99058975469183</v>
      </c>
      <c r="H26">
        <f t="shared" si="1"/>
        <v>1.9236847220328326E-2</v>
      </c>
      <c r="I26">
        <f t="shared" si="3"/>
        <v>5.8324900164477668E-3</v>
      </c>
      <c r="J26">
        <f t="shared" si="2"/>
        <v>2.752979082390915E-4</v>
      </c>
    </row>
    <row r="27" spans="1:10">
      <c r="A27">
        <v>1871</v>
      </c>
      <c r="B27">
        <v>-0.36858069999999998</v>
      </c>
      <c r="C27">
        <f t="shared" si="0"/>
        <v>-3.4689283099999968E-2</v>
      </c>
      <c r="G27">
        <f>carboncycle!L127</f>
        <v>276.0386907999096</v>
      </c>
      <c r="H27">
        <f t="shared" si="1"/>
        <v>2.0169191215950691E-2</v>
      </c>
      <c r="I27">
        <f t="shared" si="3"/>
        <v>6.2353845555298756E-3</v>
      </c>
      <c r="J27">
        <f t="shared" si="2"/>
        <v>3.0686275941371678E-4</v>
      </c>
    </row>
    <row r="28" spans="1:10">
      <c r="A28">
        <v>1872</v>
      </c>
      <c r="B28">
        <v>-0.32804197000000002</v>
      </c>
      <c r="C28">
        <f t="shared" si="0"/>
        <v>5.8494468999999993E-3</v>
      </c>
      <c r="G28">
        <f>carboncycle!L128</f>
        <v>276.09001822498345</v>
      </c>
      <c r="H28">
        <f t="shared" si="1"/>
        <v>2.1163893068789845E-2</v>
      </c>
      <c r="I28">
        <f t="shared" si="3"/>
        <v>6.6544808562326117E-3</v>
      </c>
      <c r="J28">
        <f t="shared" si="2"/>
        <v>3.4053676321565659E-4</v>
      </c>
    </row>
    <row r="29" spans="1:10">
      <c r="A29">
        <v>1873</v>
      </c>
      <c r="B29">
        <v>-0.34133235000000001</v>
      </c>
      <c r="C29">
        <f t="shared" si="0"/>
        <v>-7.4409330999999912E-3</v>
      </c>
      <c r="G29">
        <f>carboncycle!L129</f>
        <v>276.14821667084846</v>
      </c>
      <c r="H29">
        <f t="shared" si="1"/>
        <v>2.229152845096952E-2</v>
      </c>
      <c r="I29">
        <f t="shared" si="3"/>
        <v>7.0931700048707681E-3</v>
      </c>
      <c r="J29">
        <f t="shared" si="2"/>
        <v>3.7639996566399291E-4</v>
      </c>
    </row>
    <row r="30" spans="1:10">
      <c r="A30">
        <v>1874</v>
      </c>
      <c r="B30">
        <v>-0.37325120000000001</v>
      </c>
      <c r="C30">
        <f t="shared" si="0"/>
        <v>-3.935978309999999E-2</v>
      </c>
      <c r="G30">
        <f>carboncycle!L130</f>
        <v>276.21016411661674</v>
      </c>
      <c r="H30">
        <f t="shared" si="1"/>
        <v>2.3491542238312429E-2</v>
      </c>
      <c r="I30">
        <f t="shared" si="3"/>
        <v>7.5529507868271686E-3</v>
      </c>
      <c r="J30">
        <f t="shared" si="2"/>
        <v>4.1455121948668738E-4</v>
      </c>
    </row>
    <row r="31" spans="1:10">
      <c r="A31">
        <v>1875</v>
      </c>
      <c r="B31">
        <v>-0.37562593999999999</v>
      </c>
      <c r="C31">
        <f t="shared" si="0"/>
        <v>-4.1734523099999976E-2</v>
      </c>
      <c r="G31">
        <f>carboncycle!L131</f>
        <v>276.26593877674793</v>
      </c>
      <c r="H31">
        <f t="shared" si="1"/>
        <v>2.4571749802595744E-2</v>
      </c>
      <c r="I31">
        <f t="shared" si="3"/>
        <v>8.0296207326926057E-3</v>
      </c>
      <c r="J31">
        <f t="shared" si="2"/>
        <v>4.550973290291813E-4</v>
      </c>
    </row>
    <row r="32" spans="1:10">
      <c r="A32">
        <v>1876</v>
      </c>
      <c r="B32">
        <v>-0.42410994000000002</v>
      </c>
      <c r="C32">
        <f t="shared" si="0"/>
        <v>-9.0218523100000003E-2</v>
      </c>
      <c r="G32">
        <f>carboncycle!L132</f>
        <v>276.32732503773082</v>
      </c>
      <c r="H32">
        <f t="shared" si="1"/>
        <v>2.5760387157102847E-2</v>
      </c>
      <c r="I32">
        <f t="shared" si="3"/>
        <v>8.525829660205814E-3</v>
      </c>
      <c r="J32">
        <f t="shared" si="2"/>
        <v>4.9812062196198951E-4</v>
      </c>
    </row>
    <row r="33" spans="1:10">
      <c r="A33">
        <v>1877</v>
      </c>
      <c r="B33">
        <v>-0.10110883399999999</v>
      </c>
      <c r="C33">
        <f t="shared" si="0"/>
        <v>0.23278258290000003</v>
      </c>
      <c r="G33">
        <f>carboncycle!L133</f>
        <v>276.38885787380968</v>
      </c>
      <c r="H33">
        <f t="shared" si="1"/>
        <v>2.6951597708050813E-2</v>
      </c>
      <c r="I33">
        <f t="shared" si="3"/>
        <v>9.0410271384882852E-3</v>
      </c>
      <c r="J33">
        <f t="shared" si="2"/>
        <v>5.4371800929921439E-4</v>
      </c>
    </row>
    <row r="34" spans="1:10">
      <c r="A34">
        <v>1878</v>
      </c>
      <c r="B34">
        <v>-1.1315192999999999E-2</v>
      </c>
      <c r="C34">
        <f t="shared" si="0"/>
        <v>0.32257622390000001</v>
      </c>
      <c r="G34">
        <f>carboncycle!L134</f>
        <v>276.45062455370487</v>
      </c>
      <c r="H34">
        <f t="shared" si="1"/>
        <v>2.8147068542959609E-2</v>
      </c>
      <c r="I34">
        <f t="shared" si="3"/>
        <v>9.5747312258697339E-3</v>
      </c>
      <c r="J34">
        <f t="shared" si="2"/>
        <v>5.9198272515300829E-4</v>
      </c>
    </row>
    <row r="35" spans="1:10">
      <c r="A35">
        <v>1879</v>
      </c>
      <c r="B35">
        <v>-0.30363432000000001</v>
      </c>
      <c r="C35">
        <f t="shared" si="0"/>
        <v>3.0257096900000002E-2</v>
      </c>
      <c r="G35">
        <f>carboncycle!L135</f>
        <v>276.51221191406171</v>
      </c>
      <c r="H35">
        <f t="shared" si="1"/>
        <v>2.9338802806247569E-2</v>
      </c>
      <c r="I35">
        <f t="shared" si="3"/>
        <v>1.0126241358831257E-2</v>
      </c>
      <c r="J35">
        <f t="shared" si="2"/>
        <v>6.4300473663707932E-4</v>
      </c>
    </row>
    <row r="36" spans="1:10">
      <c r="A36">
        <v>1880</v>
      </c>
      <c r="B36">
        <v>-0.31583208000000002</v>
      </c>
      <c r="C36">
        <f t="shared" si="0"/>
        <v>1.80593369E-2</v>
      </c>
      <c r="G36">
        <f>carboncycle!L136</f>
        <v>276.57931851777255</v>
      </c>
      <c r="H36">
        <f t="shared" si="1"/>
        <v>3.0637033973642633E-2</v>
      </c>
      <c r="I36">
        <f t="shared" si="3"/>
        <v>1.0698122940912023E-2</v>
      </c>
      <c r="J36">
        <f t="shared" si="2"/>
        <v>6.9686952065114223E-4</v>
      </c>
    </row>
    <row r="37" spans="1:10">
      <c r="A37">
        <v>1881</v>
      </c>
      <c r="B37">
        <v>-0.23224552000000001</v>
      </c>
      <c r="C37">
        <f t="shared" si="0"/>
        <v>0.1016458969</v>
      </c>
      <c r="G37">
        <f>carboncycle!L137</f>
        <v>276.65729405788596</v>
      </c>
      <c r="H37">
        <f t="shared" si="1"/>
        <v>3.2145137858622434E-2</v>
      </c>
      <c r="I37">
        <f t="shared" si="3"/>
        <v>1.1295897899698652E-2</v>
      </c>
      <c r="J37">
        <f t="shared" si="2"/>
        <v>7.5367664007822404E-4</v>
      </c>
    </row>
    <row r="38" spans="1:10">
      <c r="A38">
        <v>1882</v>
      </c>
      <c r="B38">
        <v>-0.29553007999999997</v>
      </c>
      <c r="C38">
        <f t="shared" si="0"/>
        <v>3.8361336900000043E-2</v>
      </c>
      <c r="G38">
        <f>carboncycle!L138</f>
        <v>276.73668481347516</v>
      </c>
      <c r="H38">
        <f t="shared" si="1"/>
        <v>3.3680176408129578E-2</v>
      </c>
      <c r="I38">
        <f t="shared" si="3"/>
        <v>1.1919526191232535E-2</v>
      </c>
      <c r="J38">
        <f t="shared" si="2"/>
        <v>8.1355645683286809E-4</v>
      </c>
    </row>
    <row r="39" spans="1:10">
      <c r="A39">
        <v>1883</v>
      </c>
      <c r="B39">
        <v>-0.34647440000000002</v>
      </c>
      <c r="C39">
        <f t="shared" si="0"/>
        <v>-1.25829831E-2</v>
      </c>
      <c r="G39">
        <f>carboncycle!L139</f>
        <v>276.82043777111102</v>
      </c>
      <c r="H39">
        <f t="shared" si="1"/>
        <v>3.5299081877826287E-2</v>
      </c>
      <c r="I39">
        <f t="shared" si="3"/>
        <v>1.2570644551733049E-2</v>
      </c>
      <c r="J39">
        <f t="shared" si="2"/>
        <v>8.7663836492425824E-4</v>
      </c>
    </row>
    <row r="40" spans="1:10">
      <c r="A40">
        <v>1884</v>
      </c>
      <c r="B40">
        <v>-0.49232006</v>
      </c>
      <c r="C40">
        <f t="shared" si="0"/>
        <v>-0.15842864309999999</v>
      </c>
      <c r="G40">
        <f>carboncycle!L140</f>
        <v>276.90986992486557</v>
      </c>
      <c r="H40">
        <f t="shared" si="1"/>
        <v>3.7027222888340809E-2</v>
      </c>
      <c r="I40">
        <f t="shared" si="3"/>
        <v>1.3251582837309714E-2</v>
      </c>
      <c r="J40">
        <f t="shared" si="2"/>
        <v>9.4306032006533222E-4</v>
      </c>
    </row>
    <row r="41" spans="1:10">
      <c r="A41">
        <v>1885</v>
      </c>
      <c r="B41">
        <v>-0.47112357999999999</v>
      </c>
      <c r="C41">
        <f t="shared" si="0"/>
        <v>-0.13723216309999997</v>
      </c>
      <c r="G41">
        <f>carboncycle!L141</f>
        <v>276.9987159188538</v>
      </c>
      <c r="H41">
        <f t="shared" si="1"/>
        <v>3.8743484683377155E-2</v>
      </c>
      <c r="I41">
        <f t="shared" si="3"/>
        <v>1.3961032843652819E-2</v>
      </c>
      <c r="J41">
        <f t="shared" si="2"/>
        <v>1.0129727279632804E-3</v>
      </c>
    </row>
    <row r="42" spans="1:10">
      <c r="A42">
        <v>1886</v>
      </c>
      <c r="B42">
        <v>-0.42090361999999998</v>
      </c>
      <c r="C42">
        <f t="shared" si="0"/>
        <v>-8.7012203099999963E-2</v>
      </c>
      <c r="G42">
        <f>carboncycle!L142</f>
        <v>277.08673221249552</v>
      </c>
      <c r="H42">
        <f t="shared" si="1"/>
        <v>4.0443176225655304E-2</v>
      </c>
      <c r="I42">
        <f t="shared" si="3"/>
        <v>1.4697592647745854E-2</v>
      </c>
      <c r="J42">
        <f t="shared" si="2"/>
        <v>1.0865177094203969E-3</v>
      </c>
    </row>
    <row r="43" spans="1:10">
      <c r="A43">
        <v>1887</v>
      </c>
      <c r="B43">
        <v>-0.49878576000000002</v>
      </c>
      <c r="C43">
        <f t="shared" si="0"/>
        <v>-0.16489434310000001</v>
      </c>
      <c r="G43">
        <f>carboncycle!L143</f>
        <v>277.17503155299886</v>
      </c>
      <c r="H43">
        <f t="shared" si="1"/>
        <v>4.2147791288688688E-2</v>
      </c>
      <c r="I43">
        <f t="shared" si="3"/>
        <v>1.5460539787959228E-2</v>
      </c>
      <c r="J43">
        <f t="shared" si="2"/>
        <v>1.1638286150700856E-3</v>
      </c>
    </row>
    <row r="44" spans="1:10">
      <c r="A44">
        <v>1888</v>
      </c>
      <c r="B44">
        <v>-0.37937889000000002</v>
      </c>
      <c r="C44">
        <f t="shared" si="0"/>
        <v>-4.5487473100000009E-2</v>
      </c>
      <c r="G44">
        <f>carboncycle!L144</f>
        <v>277.26837113483089</v>
      </c>
      <c r="H44">
        <f t="shared" si="1"/>
        <v>4.394911768232275E-2</v>
      </c>
      <c r="I44">
        <f t="shared" si="3"/>
        <v>1.625187628623757E-2</v>
      </c>
      <c r="J44">
        <f t="shared" si="2"/>
        <v>1.2450339345320958E-3</v>
      </c>
    </row>
    <row r="45" spans="1:10">
      <c r="A45">
        <v>1889</v>
      </c>
      <c r="B45">
        <v>-0.24989555999999999</v>
      </c>
      <c r="C45">
        <f t="shared" si="0"/>
        <v>8.3995856900000027E-2</v>
      </c>
      <c r="G45">
        <f>carboncycle!L145</f>
        <v>277.37496991906568</v>
      </c>
      <c r="H45">
        <f t="shared" si="1"/>
        <v>4.600558698598263E-2</v>
      </c>
      <c r="I45">
        <f t="shared" si="3"/>
        <v>1.7078198892277394E-2</v>
      </c>
      <c r="J45">
        <f t="shared" si="2"/>
        <v>1.3302727990897828E-3</v>
      </c>
    </row>
    <row r="46" spans="1:10">
      <c r="A46">
        <v>1890</v>
      </c>
      <c r="B46">
        <v>-0.50685817</v>
      </c>
      <c r="C46">
        <f t="shared" si="0"/>
        <v>-0.17296675309999998</v>
      </c>
      <c r="G46">
        <f>carboncycle!L146</f>
        <v>277.47914312093167</v>
      </c>
      <c r="H46">
        <f t="shared" si="1"/>
        <v>4.8014499323237536E-2</v>
      </c>
      <c r="I46">
        <f t="shared" si="3"/>
        <v>1.7936984781338306E-2</v>
      </c>
      <c r="J46">
        <f t="shared" si="2"/>
        <v>1.4197210192990885E-3</v>
      </c>
    </row>
    <row r="47" spans="1:10">
      <c r="A47">
        <v>1891</v>
      </c>
      <c r="B47">
        <v>-0.40131494000000001</v>
      </c>
      <c r="C47">
        <f t="shared" si="0"/>
        <v>-6.7423523099999993E-2</v>
      </c>
      <c r="G47">
        <f>carboncycle!L147</f>
        <v>277.59490140810476</v>
      </c>
      <c r="H47">
        <f t="shared" si="1"/>
        <v>5.0245937998702382E-2</v>
      </c>
      <c r="I47">
        <f t="shared" si="3"/>
        <v>1.8833739347321375E-2</v>
      </c>
      <c r="J47">
        <f t="shared" si="2"/>
        <v>1.5135390774674712E-3</v>
      </c>
    </row>
    <row r="48" spans="1:10">
      <c r="A48">
        <v>1892</v>
      </c>
      <c r="B48">
        <v>-0.50755850000000002</v>
      </c>
      <c r="C48">
        <f t="shared" si="0"/>
        <v>-0.17366708310000001</v>
      </c>
      <c r="G48">
        <f>carboncycle!L148</f>
        <v>277.7156070508355</v>
      </c>
      <c r="H48">
        <f t="shared" si="1"/>
        <v>5.2571754596598019E-2</v>
      </c>
      <c r="I48">
        <f t="shared" si="3"/>
        <v>1.9770018485990068E-2</v>
      </c>
      <c r="J48">
        <f t="shared" si="2"/>
        <v>1.6119178150002414E-3</v>
      </c>
    </row>
    <row r="49" spans="1:10">
      <c r="A49">
        <v>1893</v>
      </c>
      <c r="B49">
        <v>-0.49461925000000001</v>
      </c>
      <c r="C49">
        <f t="shared" si="0"/>
        <v>-0.16072783309999999</v>
      </c>
      <c r="G49">
        <f>carboncycle!L149</f>
        <v>277.83465004564499</v>
      </c>
      <c r="H49">
        <f t="shared" si="1"/>
        <v>5.4864544578577715E-2</v>
      </c>
      <c r="I49">
        <f t="shared" si="3"/>
        <v>2.0743580952469805E-2</v>
      </c>
      <c r="J49">
        <f t="shared" si="2"/>
        <v>1.7150558268114635E-3</v>
      </c>
    </row>
    <row r="50" spans="1:10">
      <c r="A50">
        <v>1894</v>
      </c>
      <c r="B50">
        <v>-0.48376393000000001</v>
      </c>
      <c r="C50">
        <f t="shared" si="0"/>
        <v>-0.14987251309999999</v>
      </c>
      <c r="G50">
        <f>carboncycle!L150</f>
        <v>277.94954885923289</v>
      </c>
      <c r="H50">
        <f t="shared" si="1"/>
        <v>5.7076585376656032E-2</v>
      </c>
      <c r="I50">
        <f t="shared" si="3"/>
        <v>2.1750857262612201E-2</v>
      </c>
      <c r="J50">
        <f t="shared" si="2"/>
        <v>1.8231378495252029E-3</v>
      </c>
    </row>
    <row r="51" spans="1:10">
      <c r="A51">
        <v>1895</v>
      </c>
      <c r="B51">
        <v>-0.44875159999999997</v>
      </c>
      <c r="C51">
        <f t="shared" si="0"/>
        <v>-0.11486018309999996</v>
      </c>
      <c r="G51">
        <f>carboncycle!L151</f>
        <v>278.06867118152894</v>
      </c>
      <c r="H51">
        <f t="shared" si="1"/>
        <v>5.9368972248395324E-2</v>
      </c>
      <c r="I51">
        <f t="shared" si="3"/>
        <v>2.2793135167774526E-2</v>
      </c>
      <c r="J51">
        <f t="shared" si="2"/>
        <v>1.9363272957915369E-3</v>
      </c>
    </row>
    <row r="52" spans="1:10">
      <c r="A52">
        <v>1896</v>
      </c>
      <c r="B52">
        <v>-0.28400727999999997</v>
      </c>
      <c r="C52">
        <f t="shared" si="0"/>
        <v>4.9884136900000042E-2</v>
      </c>
      <c r="G52">
        <f>carboncycle!L152</f>
        <v>278.19651564576901</v>
      </c>
      <c r="H52">
        <f t="shared" si="1"/>
        <v>6.182811552007051E-2</v>
      </c>
      <c r="I52">
        <f t="shared" si="3"/>
        <v>2.3874202664812515E-2</v>
      </c>
      <c r="J52">
        <f t="shared" si="2"/>
        <v>2.0547939645044005E-3</v>
      </c>
    </row>
    <row r="53" spans="1:10">
      <c r="A53">
        <v>1897</v>
      </c>
      <c r="B53">
        <v>-0.25980017</v>
      </c>
      <c r="C53">
        <f t="shared" si="0"/>
        <v>7.4091246900000018E-2</v>
      </c>
      <c r="G53">
        <f>carboncycle!L153</f>
        <v>278.3279751201917</v>
      </c>
      <c r="H53">
        <f t="shared" si="1"/>
        <v>6.435561687144549E-2</v>
      </c>
      <c r="I53">
        <f t="shared" si="3"/>
        <v>2.4994829973876524E-2</v>
      </c>
      <c r="J53">
        <f t="shared" si="2"/>
        <v>2.1787282059221504E-3</v>
      </c>
    </row>
    <row r="54" spans="1:10">
      <c r="A54">
        <v>1898</v>
      </c>
      <c r="B54">
        <v>-0.48579212999999999</v>
      </c>
      <c r="C54">
        <f t="shared" si="0"/>
        <v>-0.15190071309999997</v>
      </c>
      <c r="G54">
        <f>carboncycle!L154</f>
        <v>278.46678063337981</v>
      </c>
      <c r="H54">
        <f t="shared" si="1"/>
        <v>6.7023061215223945E-2</v>
      </c>
      <c r="I54">
        <f t="shared" si="3"/>
        <v>2.6157868780979782E-2</v>
      </c>
      <c r="J54">
        <f t="shared" si="2"/>
        <v>2.3083236639641312E-3</v>
      </c>
    </row>
    <row r="55" spans="1:10">
      <c r="A55">
        <v>1899</v>
      </c>
      <c r="B55">
        <v>-0.35543364</v>
      </c>
      <c r="C55">
        <f t="shared" si="0"/>
        <v>-2.154222309999998E-2</v>
      </c>
      <c r="G55">
        <f>carboncycle!L155</f>
        <v>278.61455941588378</v>
      </c>
      <c r="H55">
        <f t="shared" si="1"/>
        <v>6.986148515120312E-2</v>
      </c>
      <c r="I55">
        <f t="shared" si="3"/>
        <v>2.7366991004341847E-2</v>
      </c>
      <c r="J55">
        <f t="shared" si="2"/>
        <v>2.4437890802287802E-3</v>
      </c>
    </row>
    <row r="56" spans="1:10">
      <c r="A56">
        <v>1900</v>
      </c>
      <c r="B56">
        <v>-0.23447904</v>
      </c>
      <c r="C56">
        <f t="shared" si="0"/>
        <v>9.9412376900000016E-2</v>
      </c>
      <c r="G56">
        <f>carboncycle!L156</f>
        <v>278.77899037401664</v>
      </c>
      <c r="H56">
        <f t="shared" si="1"/>
        <v>7.3017982573396104E-2</v>
      </c>
      <c r="I56">
        <f t="shared" si="3"/>
        <v>2.8630075343825643E-2</v>
      </c>
      <c r="J56">
        <f t="shared" si="2"/>
        <v>2.5853528671577423E-3</v>
      </c>
    </row>
    <row r="57" spans="1:10">
      <c r="A57">
        <v>1901</v>
      </c>
      <c r="B57">
        <v>-0.29342857</v>
      </c>
      <c r="C57">
        <f t="shared" si="0"/>
        <v>4.0462846900000016E-2</v>
      </c>
      <c r="G57">
        <f>carboncycle!L157</f>
        <v>278.95232990231432</v>
      </c>
      <c r="H57">
        <f t="shared" si="1"/>
        <v>7.634347810336678E-2</v>
      </c>
      <c r="I57">
        <f t="shared" si="3"/>
        <v>2.9950357724836119E-2</v>
      </c>
      <c r="J57">
        <f t="shared" si="2"/>
        <v>2.7332868908252158E-3</v>
      </c>
    </row>
    <row r="58" spans="1:10">
      <c r="A58">
        <v>1902</v>
      </c>
      <c r="B58">
        <v>-0.43898427000000001</v>
      </c>
      <c r="C58">
        <f t="shared" si="0"/>
        <v>-0.10509285309999999</v>
      </c>
      <c r="G58">
        <f>carboncycle!L158</f>
        <v>279.13023678143645</v>
      </c>
      <c r="H58">
        <f t="shared" si="1"/>
        <v>7.975444949851522E-2</v>
      </c>
      <c r="I58">
        <f t="shared" si="3"/>
        <v>3.1328512793396213E-2</v>
      </c>
      <c r="J58">
        <f t="shared" si="2"/>
        <v>2.8878798531623978E-3</v>
      </c>
    </row>
    <row r="59" spans="1:10">
      <c r="A59">
        <v>1903</v>
      </c>
      <c r="B59">
        <v>-0.53332639999999998</v>
      </c>
      <c r="C59">
        <f t="shared" si="0"/>
        <v>-0.19943498309999996</v>
      </c>
      <c r="G59">
        <f>carboncycle!L159</f>
        <v>279.31095881633962</v>
      </c>
      <c r="H59">
        <f t="shared" si="1"/>
        <v>8.3217170114782857E-2</v>
      </c>
      <c r="I59">
        <f t="shared" si="3"/>
        <v>3.2764203104741207E-2</v>
      </c>
      <c r="J59">
        <f t="shared" si="2"/>
        <v>3.049422648262926E-3</v>
      </c>
    </row>
    <row r="60" spans="1:10">
      <c r="A60">
        <v>1904</v>
      </c>
      <c r="B60">
        <v>-0.59756140000000002</v>
      </c>
      <c r="C60">
        <f t="shared" si="0"/>
        <v>-0.2636699831</v>
      </c>
      <c r="G60">
        <f>carboncycle!L160</f>
        <v>279.51203206643555</v>
      </c>
      <c r="H60">
        <f t="shared" si="1"/>
        <v>8.7067197590347326E-2</v>
      </c>
      <c r="I60">
        <f t="shared" si="3"/>
        <v>3.4266973946178593E-2</v>
      </c>
      <c r="J60">
        <f t="shared" si="2"/>
        <v>3.2182026012557226E-3</v>
      </c>
    </row>
    <row r="61" spans="1:10">
      <c r="A61">
        <v>1905</v>
      </c>
      <c r="B61">
        <v>-0.40775131999999997</v>
      </c>
      <c r="C61">
        <f t="shared" si="0"/>
        <v>-7.3859903099999957E-2</v>
      </c>
      <c r="G61">
        <f>carboncycle!L161</f>
        <v>279.71187595463942</v>
      </c>
      <c r="H61">
        <f t="shared" si="1"/>
        <v>9.0890942720225007E-2</v>
      </c>
      <c r="I61">
        <f t="shared" si="3"/>
        <v>3.5833893392951316E-2</v>
      </c>
      <c r="J61">
        <f t="shared" si="2"/>
        <v>3.3945596224948843E-3</v>
      </c>
    </row>
    <row r="62" spans="1:10">
      <c r="A62">
        <v>1906</v>
      </c>
      <c r="B62">
        <v>-0.31913930000000001</v>
      </c>
      <c r="C62">
        <f t="shared" si="0"/>
        <v>1.4752116900000001E-2</v>
      </c>
      <c r="G62">
        <f>carboncycle!L162</f>
        <v>279.92603869132455</v>
      </c>
      <c r="H62">
        <f t="shared" si="1"/>
        <v>9.4985628470460007E-2</v>
      </c>
      <c r="I62">
        <f t="shared" si="3"/>
        <v>3.747087067667898E-2</v>
      </c>
      <c r="J62">
        <f t="shared" si="2"/>
        <v>3.5788150383110769E-3</v>
      </c>
    </row>
    <row r="63" spans="1:10">
      <c r="A63">
        <v>1907</v>
      </c>
      <c r="B63">
        <v>-0.50415770000000004</v>
      </c>
      <c r="C63">
        <f t="shared" si="0"/>
        <v>-0.17026628310000003</v>
      </c>
      <c r="G63">
        <f>carboncycle!L163</f>
        <v>280.1563269502202</v>
      </c>
      <c r="H63">
        <f t="shared" si="1"/>
        <v>9.9385132293830836E-2</v>
      </c>
      <c r="I63">
        <f t="shared" si="3"/>
        <v>3.918461892109458E-2</v>
      </c>
      <c r="J63">
        <f t="shared" si="2"/>
        <v>3.7713219143370065E-3</v>
      </c>
    </row>
    <row r="64" spans="1:10">
      <c r="A64">
        <v>1908</v>
      </c>
      <c r="B64">
        <v>-0.51387070000000001</v>
      </c>
      <c r="C64">
        <f t="shared" si="0"/>
        <v>-0.1799792831</v>
      </c>
      <c r="G64">
        <f>carboncycle!L164</f>
        <v>280.41768683821363</v>
      </c>
      <c r="H64">
        <f t="shared" si="1"/>
        <v>0.10437385980416397</v>
      </c>
      <c r="I64">
        <f t="shared" si="3"/>
        <v>4.0989997424390717E-2</v>
      </c>
      <c r="J64">
        <f t="shared" si="2"/>
        <v>3.9724694413353894E-3</v>
      </c>
    </row>
    <row r="65" spans="1:10">
      <c r="A65">
        <v>1909</v>
      </c>
      <c r="B65">
        <v>-0.53576489999999999</v>
      </c>
      <c r="C65">
        <f t="shared" si="0"/>
        <v>-0.20187348309999997</v>
      </c>
      <c r="G65">
        <f>carboncycle!L165</f>
        <v>280.65667420452883</v>
      </c>
      <c r="H65">
        <f t="shared" si="1"/>
        <v>0.10893148202284685</v>
      </c>
      <c r="I65">
        <f t="shared" si="3"/>
        <v>4.2871368274712301E-2</v>
      </c>
      <c r="J65">
        <f t="shared" si="2"/>
        <v>4.1827290002791435E-3</v>
      </c>
    </row>
    <row r="66" spans="1:10">
      <c r="A66">
        <v>1910</v>
      </c>
      <c r="B66">
        <v>-0.53102419999999995</v>
      </c>
      <c r="C66">
        <f t="shared" si="0"/>
        <v>-0.19713278309999993</v>
      </c>
      <c r="G66">
        <f>carboncycle!L166</f>
        <v>280.90773006382392</v>
      </c>
      <c r="H66">
        <f t="shared" si="1"/>
        <v>0.11371507915437259</v>
      </c>
      <c r="I66">
        <f t="shared" si="3"/>
        <v>4.4832938889018327E-2</v>
      </c>
      <c r="J66">
        <f t="shared" si="2"/>
        <v>4.4024804713579235E-3</v>
      </c>
    </row>
    <row r="67" spans="1:10">
      <c r="A67">
        <v>1911</v>
      </c>
      <c r="B67">
        <v>-0.53920509999999999</v>
      </c>
      <c r="C67">
        <f t="shared" si="0"/>
        <v>-0.20531368309999998</v>
      </c>
      <c r="G67">
        <f>carboncycle!L167</f>
        <v>281.16989392203794</v>
      </c>
      <c r="H67">
        <f t="shared" si="1"/>
        <v>0.11870576614599419</v>
      </c>
      <c r="I67">
        <f t="shared" si="3"/>
        <v>4.6878225278025966E-2</v>
      </c>
      <c r="J67">
        <f t="shared" si="2"/>
        <v>4.6321254751702347E-3</v>
      </c>
    </row>
    <row r="68" spans="1:10">
      <c r="A68">
        <v>1912</v>
      </c>
      <c r="B68">
        <v>-0.47567302</v>
      </c>
      <c r="C68">
        <f t="shared" si="0"/>
        <v>-0.14178160309999999</v>
      </c>
      <c r="G68">
        <f>carboncycle!L168</f>
        <v>281.43485297940884</v>
      </c>
      <c r="H68">
        <f t="shared" si="1"/>
        <v>0.12374493820965522</v>
      </c>
      <c r="I68">
        <f t="shared" si="3"/>
        <v>4.9005965557766346E-2</v>
      </c>
      <c r="J68">
        <f t="shared" si="2"/>
        <v>4.872083322050455E-3</v>
      </c>
    </row>
    <row r="69" spans="1:10">
      <c r="A69">
        <v>1913</v>
      </c>
      <c r="B69">
        <v>-0.46715254000000001</v>
      </c>
      <c r="C69">
        <f t="shared" si="0"/>
        <v>-0.13326112309999999</v>
      </c>
      <c r="G69">
        <f>carboncycle!L169</f>
        <v>281.71502369663347</v>
      </c>
      <c r="H69">
        <f t="shared" si="1"/>
        <v>0.12906825806782743</v>
      </c>
      <c r="I69">
        <f t="shared" si="3"/>
        <v>5.12218738923522E-2</v>
      </c>
      <c r="J69">
        <f t="shared" si="2"/>
        <v>5.1227637731493213E-3</v>
      </c>
    </row>
    <row r="70" spans="1:10">
      <c r="A70">
        <v>1914</v>
      </c>
      <c r="B70">
        <v>-0.2625924</v>
      </c>
      <c r="C70">
        <f t="shared" si="0"/>
        <v>7.1299016900000012E-2</v>
      </c>
      <c r="G70">
        <f>carboncycle!L170</f>
        <v>282.01967829108679</v>
      </c>
      <c r="H70">
        <f t="shared" si="1"/>
        <v>0.13485077325893641</v>
      </c>
      <c r="I70">
        <f t="shared" si="3"/>
        <v>5.3536627533307124E-2</v>
      </c>
      <c r="J70">
        <f t="shared" si="2"/>
        <v>5.3846067186263937E-3</v>
      </c>
    </row>
    <row r="71" spans="1:10">
      <c r="A71">
        <v>1915</v>
      </c>
      <c r="B71">
        <v>-0.19184391000000001</v>
      </c>
      <c r="C71">
        <f t="shared" ref="C71:C134" si="4">B71-C$4</f>
        <v>0.14204750690000001</v>
      </c>
      <c r="G71">
        <f>carboncycle!L171</f>
        <v>282.27409334305258</v>
      </c>
      <c r="H71">
        <f t="shared" ref="H71:H134" si="5">H$3*LN(G71/G$3)</f>
        <v>0.1396749293586953</v>
      </c>
      <c r="I71">
        <f t="shared" si="3"/>
        <v>5.5918861583819202E-2</v>
      </c>
      <c r="J71">
        <f t="shared" ref="J71:J134" si="6">J70+J$3*(I70-J70)</f>
        <v>5.6581101968537807E-3</v>
      </c>
    </row>
    <row r="72" spans="1:10">
      <c r="A72">
        <v>1916</v>
      </c>
      <c r="B72">
        <v>-0.42020996999999999</v>
      </c>
      <c r="C72">
        <f t="shared" si="4"/>
        <v>-8.6318553099999973E-2</v>
      </c>
      <c r="G72">
        <f>carboncycle!L172</f>
        <v>282.51984749413043</v>
      </c>
      <c r="H72">
        <f t="shared" si="5"/>
        <v>0.1443307328161258</v>
      </c>
      <c r="I72">
        <f t="shared" ref="I72:I135" si="7">I71+I$3*(I$4*H72-I71)+I$5*(J71-I71)</f>
        <v>5.8361484989191074E-2</v>
      </c>
      <c r="J72">
        <f t="shared" si="6"/>
        <v>5.9435912647317441E-3</v>
      </c>
    </row>
    <row r="73" spans="1:10">
      <c r="A73">
        <v>1917</v>
      </c>
      <c r="B73">
        <v>-0.54301953000000003</v>
      </c>
      <c r="C73">
        <f t="shared" si="4"/>
        <v>-0.20912811310000001</v>
      </c>
      <c r="G73">
        <f>carboncycle!L173</f>
        <v>282.79243384820057</v>
      </c>
      <c r="H73">
        <f t="shared" si="5"/>
        <v>0.14949013640748537</v>
      </c>
      <c r="I73">
        <f t="shared" si="7"/>
        <v>6.0877406442914832E-2</v>
      </c>
      <c r="J73">
        <f t="shared" si="6"/>
        <v>6.2413249010866735E-3</v>
      </c>
    </row>
    <row r="74" spans="1:10">
      <c r="A74">
        <v>1918</v>
      </c>
      <c r="B74">
        <v>-0.42458433000000001</v>
      </c>
      <c r="C74">
        <f t="shared" si="4"/>
        <v>-9.0692913099999994E-2</v>
      </c>
      <c r="G74">
        <f>carboncycle!L174</f>
        <v>283.08582201038428</v>
      </c>
      <c r="H74">
        <f t="shared" si="5"/>
        <v>0.15503771414907191</v>
      </c>
      <c r="I74">
        <f t="shared" si="7"/>
        <v>6.3475716018011441E-2</v>
      </c>
      <c r="J74">
        <f t="shared" si="6"/>
        <v>6.5516578442442576E-3</v>
      </c>
    </row>
    <row r="75" spans="1:10">
      <c r="A75">
        <v>1919</v>
      </c>
      <c r="B75">
        <v>-0.32551822000000002</v>
      </c>
      <c r="C75">
        <f t="shared" si="4"/>
        <v>8.3731968999999906E-3</v>
      </c>
      <c r="G75">
        <f>carboncycle!L175</f>
        <v>283.36473673587744</v>
      </c>
      <c r="H75">
        <f t="shared" si="5"/>
        <v>0.16030629012253247</v>
      </c>
      <c r="I75">
        <f t="shared" si="7"/>
        <v>6.6145583507941169E-2</v>
      </c>
      <c r="J75">
        <f t="shared" si="6"/>
        <v>6.8749864946712549E-3</v>
      </c>
    </row>
    <row r="76" spans="1:10">
      <c r="A76">
        <v>1920</v>
      </c>
      <c r="B76">
        <v>-0.29858079999999998</v>
      </c>
      <c r="C76">
        <f t="shared" si="4"/>
        <v>3.5310616900000036E-2</v>
      </c>
      <c r="G76">
        <f>carboncycle!L176</f>
        <v>283.57834066581739</v>
      </c>
      <c r="H76">
        <f t="shared" si="5"/>
        <v>0.16433766866758526</v>
      </c>
      <c r="I76">
        <f t="shared" si="7"/>
        <v>6.8848356260846663E-2</v>
      </c>
      <c r="J76">
        <f t="shared" si="6"/>
        <v>7.2116434857066279E-3</v>
      </c>
    </row>
    <row r="77" spans="1:10">
      <c r="A77">
        <v>1921</v>
      </c>
      <c r="B77">
        <v>-0.24067702999999999</v>
      </c>
      <c r="C77">
        <f t="shared" si="4"/>
        <v>9.3214386900000029E-2</v>
      </c>
      <c r="G77">
        <f>carboncycle!L177</f>
        <v>283.85075497057267</v>
      </c>
      <c r="H77">
        <f t="shared" si="5"/>
        <v>0.16947458058704029</v>
      </c>
      <c r="I77">
        <f t="shared" si="7"/>
        <v>7.1615563487529135E-2</v>
      </c>
      <c r="J77">
        <f t="shared" si="6"/>
        <v>7.5617400142694233E-3</v>
      </c>
    </row>
    <row r="78" spans="1:10">
      <c r="A78">
        <v>1922</v>
      </c>
      <c r="B78">
        <v>-0.33922812000000002</v>
      </c>
      <c r="C78">
        <f t="shared" si="4"/>
        <v>-5.3367031000000065E-3</v>
      </c>
      <c r="G78">
        <f>carboncycle!L178</f>
        <v>284.05807303274543</v>
      </c>
      <c r="H78">
        <f t="shared" si="5"/>
        <v>0.17338067123822554</v>
      </c>
      <c r="I78">
        <f t="shared" si="7"/>
        <v>7.4408978278973359E-2</v>
      </c>
      <c r="J78">
        <f t="shared" si="6"/>
        <v>7.9255657315975385E-3</v>
      </c>
    </row>
    <row r="79" spans="1:10">
      <c r="A79">
        <v>1923</v>
      </c>
      <c r="B79">
        <v>-0.31793054999999998</v>
      </c>
      <c r="C79">
        <f t="shared" si="4"/>
        <v>1.5960866900000037E-2</v>
      </c>
      <c r="G79">
        <f>carboncycle!L179</f>
        <v>284.28467057452542</v>
      </c>
      <c r="H79">
        <f t="shared" si="5"/>
        <v>0.17764674809552605</v>
      </c>
      <c r="I79">
        <f t="shared" si="7"/>
        <v>7.7238425583046846E-2</v>
      </c>
      <c r="J79">
        <f t="shared" si="6"/>
        <v>8.3031915148666334E-3</v>
      </c>
    </row>
    <row r="80" spans="1:10">
      <c r="A80">
        <v>1924</v>
      </c>
      <c r="B80">
        <v>-0.31206220000000001</v>
      </c>
      <c r="C80">
        <f t="shared" si="4"/>
        <v>2.1829216900000004E-2</v>
      </c>
      <c r="G80">
        <f>carboncycle!L180</f>
        <v>284.56774992684393</v>
      </c>
      <c r="H80">
        <f t="shared" si="5"/>
        <v>0.18297141440733752</v>
      </c>
      <c r="I80">
        <f t="shared" si="7"/>
        <v>8.0133954235709098E-2</v>
      </c>
      <c r="J80">
        <f t="shared" si="6"/>
        <v>8.6947436443738976E-3</v>
      </c>
    </row>
    <row r="81" spans="1:10">
      <c r="A81">
        <v>1925</v>
      </c>
      <c r="B81">
        <v>-0.28242525000000002</v>
      </c>
      <c r="C81">
        <f t="shared" si="4"/>
        <v>5.1466166899999999E-2</v>
      </c>
      <c r="G81">
        <f>carboncycle!L181</f>
        <v>284.84188260624722</v>
      </c>
      <c r="H81">
        <f t="shared" si="5"/>
        <v>0.18812274963007458</v>
      </c>
      <c r="I81">
        <f t="shared" si="7"/>
        <v>8.3088389618400732E-2</v>
      </c>
      <c r="J81">
        <f t="shared" si="6"/>
        <v>9.100518360532682E-3</v>
      </c>
    </row>
    <row r="82" spans="1:10">
      <c r="A82">
        <v>1926</v>
      </c>
      <c r="B82">
        <v>-0.12283547</v>
      </c>
      <c r="C82">
        <f t="shared" si="4"/>
        <v>0.21105594690000001</v>
      </c>
      <c r="G82">
        <f>carboncycle!L182</f>
        <v>285.11715389581775</v>
      </c>
      <c r="H82">
        <f t="shared" si="5"/>
        <v>0.19329049474644777</v>
      </c>
      <c r="I82">
        <f t="shared" si="7"/>
        <v>8.610037659936258E-2</v>
      </c>
      <c r="J82">
        <f t="shared" si="6"/>
        <v>9.5207694692773723E-3</v>
      </c>
    </row>
    <row r="83" spans="1:10">
      <c r="A83">
        <v>1927</v>
      </c>
      <c r="B83">
        <v>-0.22940508000000001</v>
      </c>
      <c r="C83">
        <f t="shared" si="4"/>
        <v>0.1044863369</v>
      </c>
      <c r="G83">
        <f>carboncycle!L183</f>
        <v>285.39193708333994</v>
      </c>
      <c r="H83">
        <f t="shared" si="5"/>
        <v>0.1984441029541594</v>
      </c>
      <c r="I83">
        <f t="shared" si="7"/>
        <v>8.9167708166425025E-2</v>
      </c>
      <c r="J83">
        <f t="shared" si="6"/>
        <v>9.955741637776256E-3</v>
      </c>
    </row>
    <row r="84" spans="1:10">
      <c r="A84">
        <v>1928</v>
      </c>
      <c r="B84">
        <v>-0.20676154999999999</v>
      </c>
      <c r="C84">
        <f t="shared" si="4"/>
        <v>0.12712986690000003</v>
      </c>
      <c r="G84">
        <f>carboncycle!L184</f>
        <v>285.69983132344504</v>
      </c>
      <c r="H84">
        <f t="shared" si="5"/>
        <v>0.20421282327297943</v>
      </c>
      <c r="I84">
        <f t="shared" si="7"/>
        <v>9.2306759438297498E-2</v>
      </c>
      <c r="J84">
        <f t="shared" si="6"/>
        <v>1.0405665607658982E-2</v>
      </c>
    </row>
    <row r="85" spans="1:10">
      <c r="A85">
        <v>1929</v>
      </c>
      <c r="B85">
        <v>-0.39275663999999999</v>
      </c>
      <c r="C85">
        <f t="shared" si="4"/>
        <v>-5.8865223099999975E-2</v>
      </c>
      <c r="G85">
        <f>carboncycle!L185</f>
        <v>286.00338371617079</v>
      </c>
      <c r="H85">
        <f t="shared" si="5"/>
        <v>0.20989411178412948</v>
      </c>
      <c r="I85">
        <f t="shared" si="7"/>
        <v>9.5512703889939085E-2</v>
      </c>
      <c r="J85">
        <f t="shared" si="6"/>
        <v>1.0870863820617008E-2</v>
      </c>
    </row>
    <row r="86" spans="1:10">
      <c r="A86">
        <v>1930</v>
      </c>
      <c r="B86">
        <v>-0.1768054</v>
      </c>
      <c r="C86">
        <f t="shared" si="4"/>
        <v>0.15708601690000001</v>
      </c>
      <c r="G86">
        <f>carboncycle!L186</f>
        <v>286.3395491918323</v>
      </c>
      <c r="H86">
        <f t="shared" si="5"/>
        <v>0.21617875477767559</v>
      </c>
      <c r="I86">
        <f t="shared" si="7"/>
        <v>9.8801194033327683E-2</v>
      </c>
      <c r="J86">
        <f t="shared" si="6"/>
        <v>1.1351629472210757E-2</v>
      </c>
    </row>
    <row r="87" spans="1:10">
      <c r="A87">
        <v>1931</v>
      </c>
      <c r="B87">
        <v>-0.10339768000000001</v>
      </c>
      <c r="C87">
        <f t="shared" si="4"/>
        <v>0.23049373690000002</v>
      </c>
      <c r="G87">
        <f>carboncycle!L187</f>
        <v>286.62599031076252</v>
      </c>
      <c r="H87">
        <f t="shared" si="5"/>
        <v>0.22152797740378574</v>
      </c>
      <c r="I87">
        <f t="shared" si="7"/>
        <v>0.10214210971757685</v>
      </c>
      <c r="J87">
        <f t="shared" si="6"/>
        <v>1.1848342998917901E-2</v>
      </c>
    </row>
    <row r="88" spans="1:10">
      <c r="A88">
        <v>1932</v>
      </c>
      <c r="B88">
        <v>-0.14546165999999999</v>
      </c>
      <c r="C88">
        <f t="shared" si="4"/>
        <v>0.18842975690000002</v>
      </c>
      <c r="G88">
        <f>carboncycle!L188</f>
        <v>286.85640469937374</v>
      </c>
      <c r="H88">
        <f t="shared" si="5"/>
        <v>0.22582703542588944</v>
      </c>
      <c r="I88">
        <f t="shared" si="7"/>
        <v>0.10550295209251202</v>
      </c>
      <c r="J88">
        <f t="shared" si="6"/>
        <v>1.2361211593879883E-2</v>
      </c>
    </row>
    <row r="89" spans="1:10">
      <c r="A89">
        <v>1933</v>
      </c>
      <c r="B89">
        <v>-0.32234442000000002</v>
      </c>
      <c r="C89">
        <f t="shared" si="4"/>
        <v>1.1546996899999995E-2</v>
      </c>
      <c r="G89">
        <f>carboncycle!L189</f>
        <v>287.04325876279489</v>
      </c>
      <c r="H89">
        <f t="shared" si="5"/>
        <v>0.22931081260253522</v>
      </c>
      <c r="I89">
        <f t="shared" si="7"/>
        <v>0.10885920407479248</v>
      </c>
      <c r="J89">
        <f t="shared" si="6"/>
        <v>1.2890256679912114E-2</v>
      </c>
    </row>
    <row r="90" spans="1:10">
      <c r="A90">
        <v>1934</v>
      </c>
      <c r="B90">
        <v>-0.17433684999999999</v>
      </c>
      <c r="C90">
        <f t="shared" si="4"/>
        <v>0.15955456690000003</v>
      </c>
      <c r="G90">
        <f>carboncycle!L190</f>
        <v>287.25352066893055</v>
      </c>
      <c r="H90">
        <f t="shared" si="5"/>
        <v>0.23322830365725103</v>
      </c>
      <c r="I90">
        <f t="shared" si="7"/>
        <v>0.11222389287601003</v>
      </c>
      <c r="J90">
        <f t="shared" si="6"/>
        <v>1.3435360301115034E-2</v>
      </c>
    </row>
    <row r="91" spans="1:10">
      <c r="A91">
        <v>1935</v>
      </c>
      <c r="B91">
        <v>-0.20605921999999999</v>
      </c>
      <c r="C91">
        <f t="shared" si="4"/>
        <v>0.12783219690000003</v>
      </c>
      <c r="G91">
        <f>carboncycle!L191</f>
        <v>287.50068678885862</v>
      </c>
      <c r="H91">
        <f t="shared" si="5"/>
        <v>0.23782970998354333</v>
      </c>
      <c r="I91">
        <f t="shared" si="7"/>
        <v>0.1156169741493546</v>
      </c>
      <c r="J91">
        <f t="shared" si="6"/>
        <v>1.3996479166140437E-2</v>
      </c>
    </row>
    <row r="92" spans="1:10">
      <c r="A92">
        <v>1936</v>
      </c>
      <c r="B92">
        <v>-0.16952092999999999</v>
      </c>
      <c r="C92">
        <f t="shared" si="4"/>
        <v>0.16437048690000003</v>
      </c>
      <c r="G92">
        <f>carboncycle!L192</f>
        <v>287.76998612133667</v>
      </c>
      <c r="H92">
        <f t="shared" si="5"/>
        <v>0.24283866177561847</v>
      </c>
      <c r="I92">
        <f t="shared" si="7"/>
        <v>0.11904961647345401</v>
      </c>
      <c r="J92">
        <f t="shared" si="6"/>
        <v>1.4573683577645094E-2</v>
      </c>
    </row>
    <row r="93" spans="1:10">
      <c r="A93">
        <v>1937</v>
      </c>
      <c r="B93">
        <v>-1.9198929999999999E-2</v>
      </c>
      <c r="C93">
        <f t="shared" si="4"/>
        <v>0.31469248690000001</v>
      </c>
      <c r="G93">
        <f>carboncycle!L193</f>
        <v>288.08334642406845</v>
      </c>
      <c r="H93">
        <f t="shared" si="5"/>
        <v>0.24866124780697024</v>
      </c>
      <c r="I93">
        <f t="shared" si="7"/>
        <v>0.12254456453151981</v>
      </c>
      <c r="J93">
        <f t="shared" si="6"/>
        <v>1.5167106876493289E-2</v>
      </c>
    </row>
    <row r="94" spans="1:10">
      <c r="A94">
        <v>1938</v>
      </c>
      <c r="B94">
        <v>-1.2200732000000001E-2</v>
      </c>
      <c r="C94">
        <f t="shared" si="4"/>
        <v>0.32169068490000002</v>
      </c>
      <c r="G94">
        <f>carboncycle!L194</f>
        <v>288.42735816366667</v>
      </c>
      <c r="H94">
        <f t="shared" si="5"/>
        <v>0.25504608337254531</v>
      </c>
      <c r="I94">
        <f t="shared" si="7"/>
        <v>0.12611642011793292</v>
      </c>
      <c r="J94">
        <f t="shared" si="6"/>
        <v>1.577701083597384E-2</v>
      </c>
    </row>
    <row r="95" spans="1:10">
      <c r="A95">
        <v>1939</v>
      </c>
      <c r="B95">
        <v>-4.0797167000000002E-2</v>
      </c>
      <c r="C95">
        <f t="shared" si="4"/>
        <v>0.29309424989999999</v>
      </c>
      <c r="G95">
        <f>carboncycle!L195</f>
        <v>288.73254627004951</v>
      </c>
      <c r="H95">
        <f t="shared" si="5"/>
        <v>0.26070398340607281</v>
      </c>
      <c r="I95">
        <f t="shared" si="7"/>
        <v>0.12974138774579511</v>
      </c>
      <c r="J95">
        <f t="shared" si="6"/>
        <v>1.6403738680695369E-2</v>
      </c>
    </row>
    <row r="96" spans="1:10">
      <c r="A96">
        <v>1940</v>
      </c>
      <c r="B96">
        <v>7.5935840000000004E-2</v>
      </c>
      <c r="C96">
        <f t="shared" si="4"/>
        <v>0.40982725689999999</v>
      </c>
      <c r="G96">
        <f>carboncycle!L196</f>
        <v>289.05708165529205</v>
      </c>
      <c r="H96">
        <f t="shared" si="5"/>
        <v>0.26671400646541016</v>
      </c>
      <c r="I96">
        <f t="shared" si="7"/>
        <v>0.1334281966195113</v>
      </c>
      <c r="J96">
        <f t="shared" si="6"/>
        <v>1.7047496527385134E-2</v>
      </c>
    </row>
    <row r="97" spans="1:10">
      <c r="A97">
        <v>1941</v>
      </c>
      <c r="B97">
        <v>3.8129336999999999E-2</v>
      </c>
      <c r="C97">
        <f t="shared" si="4"/>
        <v>0.3720207539</v>
      </c>
      <c r="G97">
        <f>carboncycle!L197</f>
        <v>289.42674120904542</v>
      </c>
      <c r="H97">
        <f t="shared" si="5"/>
        <v>0.27355146260022906</v>
      </c>
      <c r="I97">
        <f t="shared" si="7"/>
        <v>0.13719926944435365</v>
      </c>
      <c r="J97">
        <f t="shared" si="6"/>
        <v>1.7708538903908409E-2</v>
      </c>
    </row>
    <row r="98" spans="1:10">
      <c r="A98">
        <v>1942</v>
      </c>
      <c r="B98">
        <v>1.4060908999999999E-3</v>
      </c>
      <c r="C98">
        <f t="shared" si="4"/>
        <v>0.33529750780000001</v>
      </c>
      <c r="G98">
        <f>carboncycle!L198</f>
        <v>289.80544566670903</v>
      </c>
      <c r="H98">
        <f t="shared" si="5"/>
        <v>0.28054716892696563</v>
      </c>
      <c r="I98">
        <f t="shared" si="7"/>
        <v>0.14105660922623808</v>
      </c>
      <c r="J98">
        <f t="shared" si="6"/>
        <v>1.8387246253378137E-2</v>
      </c>
    </row>
    <row r="99" spans="1:10">
      <c r="A99">
        <v>1943</v>
      </c>
      <c r="B99">
        <v>6.4140745000000002E-3</v>
      </c>
      <c r="C99">
        <f t="shared" si="4"/>
        <v>0.34030549139999999</v>
      </c>
      <c r="G99">
        <f>carboncycle!L199</f>
        <v>290.18082678020602</v>
      </c>
      <c r="H99">
        <f t="shared" si="5"/>
        <v>0.28747246813847915</v>
      </c>
      <c r="I99">
        <f t="shared" si="7"/>
        <v>0.14499543042698584</v>
      </c>
      <c r="J99">
        <f t="shared" si="6"/>
        <v>1.9084008235063982E-2</v>
      </c>
    </row>
    <row r="100" spans="1:10">
      <c r="A100">
        <v>1944</v>
      </c>
      <c r="B100">
        <v>0.14410513999999999</v>
      </c>
      <c r="C100">
        <f t="shared" si="4"/>
        <v>0.47799655689999998</v>
      </c>
      <c r="G100">
        <f>carboncycle!L200</f>
        <v>290.5730107039663</v>
      </c>
      <c r="H100">
        <f t="shared" si="5"/>
        <v>0.29469819503217703</v>
      </c>
      <c r="I100">
        <f t="shared" si="7"/>
        <v>0.1490220152429946</v>
      </c>
      <c r="J100">
        <f t="shared" si="6"/>
        <v>1.9799185113114098E-2</v>
      </c>
    </row>
    <row r="101" spans="1:10">
      <c r="A101">
        <v>1945</v>
      </c>
      <c r="B101">
        <v>4.3088365000000003E-2</v>
      </c>
      <c r="C101">
        <f t="shared" si="4"/>
        <v>0.37697978190000003</v>
      </c>
      <c r="G101">
        <f>carboncycle!L201</f>
        <v>290.9546790874428</v>
      </c>
      <c r="H101">
        <f t="shared" si="5"/>
        <v>0.30172082243457093</v>
      </c>
      <c r="I101">
        <f t="shared" si="7"/>
        <v>0.15312763154869058</v>
      </c>
      <c r="J101">
        <f t="shared" si="6"/>
        <v>2.0533170788251821E-2</v>
      </c>
    </row>
    <row r="102" spans="1:10">
      <c r="A102">
        <v>1946</v>
      </c>
      <c r="B102">
        <v>-0.1188128</v>
      </c>
      <c r="C102">
        <f t="shared" si="4"/>
        <v>0.21507861690000002</v>
      </c>
      <c r="G102">
        <f>carboncycle!L202</f>
        <v>291.2260251318898</v>
      </c>
      <c r="H102">
        <f t="shared" si="5"/>
        <v>0.30670793874533481</v>
      </c>
      <c r="I102">
        <f t="shared" si="7"/>
        <v>0.15724994302937331</v>
      </c>
      <c r="J102">
        <f t="shared" si="6"/>
        <v>2.1286307325371113E-2</v>
      </c>
    </row>
    <row r="103" spans="1:10">
      <c r="A103">
        <v>1947</v>
      </c>
      <c r="B103">
        <v>-9.1205544999999999E-2</v>
      </c>
      <c r="C103">
        <f t="shared" si="4"/>
        <v>0.24268587190000002</v>
      </c>
      <c r="G103">
        <f>carboncycle!L203</f>
        <v>291.53503995286815</v>
      </c>
      <c r="H103">
        <f t="shared" si="5"/>
        <v>0.3123817201498732</v>
      </c>
      <c r="I103">
        <f t="shared" si="7"/>
        <v>0.16140873667708008</v>
      </c>
      <c r="J103">
        <f t="shared" si="6"/>
        <v>2.2058580776169845E-2</v>
      </c>
    </row>
    <row r="104" spans="1:10">
      <c r="A104">
        <v>1948</v>
      </c>
      <c r="B104">
        <v>-0.12466127</v>
      </c>
      <c r="C104">
        <f t="shared" si="4"/>
        <v>0.20923014690000002</v>
      </c>
      <c r="G104">
        <f>carboncycle!L204</f>
        <v>291.9139452257117</v>
      </c>
      <c r="H104">
        <f t="shared" si="5"/>
        <v>0.31933054874051797</v>
      </c>
      <c r="I104">
        <f t="shared" si="7"/>
        <v>0.16564045236154279</v>
      </c>
      <c r="J104">
        <f t="shared" si="6"/>
        <v>2.2850089661687015E-2</v>
      </c>
    </row>
    <row r="105" spans="1:10">
      <c r="A105">
        <v>1949</v>
      </c>
      <c r="B105">
        <v>-0.14380224</v>
      </c>
      <c r="C105">
        <f t="shared" si="4"/>
        <v>0.19008917690000002</v>
      </c>
      <c r="G105">
        <f>carboncycle!L205</f>
        <v>292.32218703515588</v>
      </c>
      <c r="H105">
        <f t="shared" si="5"/>
        <v>0.32680729971635664</v>
      </c>
      <c r="I105">
        <f t="shared" si="7"/>
        <v>0.16995835437989892</v>
      </c>
      <c r="J105">
        <f t="shared" si="6"/>
        <v>2.3661138921822197E-2</v>
      </c>
    </row>
    <row r="106" spans="1:10">
      <c r="A106">
        <v>1950</v>
      </c>
      <c r="B106">
        <v>-0.22662178999999999</v>
      </c>
      <c r="C106">
        <f t="shared" si="4"/>
        <v>0.10726962690000003</v>
      </c>
      <c r="G106">
        <f>carboncycle!L206</f>
        <v>292.69913708981255</v>
      </c>
      <c r="H106">
        <f t="shared" si="5"/>
        <v>0.3337016913849582</v>
      </c>
      <c r="I106">
        <f t="shared" si="7"/>
        <v>0.17434261610197593</v>
      </c>
      <c r="J106">
        <f t="shared" si="6"/>
        <v>2.4492107105624071E-2</v>
      </c>
    </row>
    <row r="107" spans="1:10">
      <c r="A107">
        <v>1951</v>
      </c>
      <c r="B107">
        <v>-6.1153970000000002E-2</v>
      </c>
      <c r="C107">
        <f t="shared" si="4"/>
        <v>0.27273744690000001</v>
      </c>
      <c r="G107">
        <f>carboncycle!L207</f>
        <v>293.17002172932069</v>
      </c>
      <c r="H107">
        <f t="shared" si="5"/>
        <v>0.34230167766488251</v>
      </c>
      <c r="I107">
        <f t="shared" si="7"/>
        <v>0.17884136111347468</v>
      </c>
      <c r="J107">
        <f t="shared" si="6"/>
        <v>2.5343257996723351E-2</v>
      </c>
    </row>
    <row r="108" spans="1:10">
      <c r="A108">
        <v>1952</v>
      </c>
      <c r="B108">
        <v>1.5354565000000001E-2</v>
      </c>
      <c r="C108">
        <f t="shared" si="4"/>
        <v>0.3492459819</v>
      </c>
      <c r="G108">
        <f>carboncycle!L208</f>
        <v>293.69478442929693</v>
      </c>
      <c r="H108">
        <f t="shared" si="5"/>
        <v>0.35186940489493213</v>
      </c>
      <c r="I108">
        <f t="shared" si="7"/>
        <v>0.18347942600191769</v>
      </c>
      <c r="J108">
        <f t="shared" si="6"/>
        <v>2.6215127222426499E-2</v>
      </c>
    </row>
    <row r="109" spans="1:10">
      <c r="A109">
        <v>1953</v>
      </c>
      <c r="B109">
        <v>7.7630740000000004E-2</v>
      </c>
      <c r="C109">
        <f t="shared" si="4"/>
        <v>0.41152215690000005</v>
      </c>
      <c r="G109">
        <f>carboncycle!L209</f>
        <v>294.22045251891308</v>
      </c>
      <c r="H109">
        <f t="shared" si="5"/>
        <v>0.3614365154310934</v>
      </c>
      <c r="I109">
        <f t="shared" si="7"/>
        <v>0.18825235076080757</v>
      </c>
      <c r="J109">
        <f t="shared" si="6"/>
        <v>2.7108388439494008E-2</v>
      </c>
    </row>
    <row r="110" spans="1:10">
      <c r="A110">
        <v>1954</v>
      </c>
      <c r="B110">
        <v>-0.11675020999999999</v>
      </c>
      <c r="C110">
        <f t="shared" si="4"/>
        <v>0.21714120690000002</v>
      </c>
      <c r="G110">
        <f>carboncycle!L210</f>
        <v>294.75702892844942</v>
      </c>
      <c r="H110">
        <f t="shared" si="5"/>
        <v>0.37118454375355259</v>
      </c>
      <c r="I110">
        <f t="shared" si="7"/>
        <v>0.19316116675736356</v>
      </c>
      <c r="J110">
        <f t="shared" si="6"/>
        <v>2.8023686145479069E-2</v>
      </c>
    </row>
    <row r="111" spans="1:10">
      <c r="A111">
        <v>1955</v>
      </c>
      <c r="B111">
        <v>-0.19730992999999999</v>
      </c>
      <c r="C111">
        <f t="shared" si="4"/>
        <v>0.13658148690000002</v>
      </c>
      <c r="D111">
        <v>-0.13300000000000001</v>
      </c>
      <c r="E111">
        <v>-3.4000000000000002E-2</v>
      </c>
      <c r="F111">
        <v>-1.2999999999999999E-2</v>
      </c>
      <c r="G111">
        <f>carboncycle!L211</f>
        <v>295.29463880968268</v>
      </c>
      <c r="H111">
        <f t="shared" si="5"/>
        <v>0.38093356682306151</v>
      </c>
      <c r="I111">
        <f t="shared" si="7"/>
        <v>0.19820158418545988</v>
      </c>
      <c r="J111">
        <f t="shared" si="6"/>
        <v>2.8961667035354573E-2</v>
      </c>
    </row>
    <row r="112" spans="1:10">
      <c r="A112">
        <v>1956</v>
      </c>
      <c r="B112">
        <v>-0.2631656</v>
      </c>
      <c r="C112">
        <f t="shared" si="4"/>
        <v>7.0725816900000016E-2</v>
      </c>
      <c r="D112">
        <v>-0.123</v>
      </c>
      <c r="E112">
        <v>-2.8000000000000001E-2</v>
      </c>
      <c r="F112">
        <v>-1.0999999999999999E-2</v>
      </c>
      <c r="G112">
        <f>carboncycle!L212</f>
        <v>295.90641118542766</v>
      </c>
      <c r="H112">
        <f t="shared" si="5"/>
        <v>0.39200588605694109</v>
      </c>
      <c r="I112">
        <f t="shared" si="7"/>
        <v>0.20340835115695327</v>
      </c>
      <c r="J112">
        <f t="shared" si="6"/>
        <v>2.992294976476717E-2</v>
      </c>
    </row>
    <row r="113" spans="1:10">
      <c r="A113">
        <v>1957</v>
      </c>
      <c r="B113">
        <v>-3.5334926000000003E-2</v>
      </c>
      <c r="C113">
        <f t="shared" si="4"/>
        <v>0.29855649090000003</v>
      </c>
      <c r="D113">
        <v>-0.09</v>
      </c>
      <c r="E113">
        <v>-4.9000000000000002E-2</v>
      </c>
      <c r="F113">
        <v>-2.4E-2</v>
      </c>
      <c r="G113">
        <f>carboncycle!L213</f>
        <v>296.56798333456965</v>
      </c>
      <c r="H113">
        <f t="shared" si="5"/>
        <v>0.40395378625883893</v>
      </c>
      <c r="I113">
        <f t="shared" si="7"/>
        <v>0.20880190611047458</v>
      </c>
      <c r="J113">
        <f t="shared" si="6"/>
        <v>3.0908346844674788E-2</v>
      </c>
    </row>
    <row r="114" spans="1:10">
      <c r="A114">
        <v>1958</v>
      </c>
      <c r="B114">
        <v>-1.7632552999999999E-2</v>
      </c>
      <c r="C114">
        <f t="shared" si="4"/>
        <v>0.31625886390000002</v>
      </c>
      <c r="D114">
        <v>-2.7E-2</v>
      </c>
      <c r="E114">
        <v>-1.6E-2</v>
      </c>
      <c r="F114">
        <v>-0.01</v>
      </c>
      <c r="G114">
        <f>carboncycle!L214</f>
        <v>297.25860425044135</v>
      </c>
      <c r="H114">
        <f t="shared" si="5"/>
        <v>0.41639790258168025</v>
      </c>
      <c r="I114">
        <f t="shared" si="7"/>
        <v>0.21439086150272479</v>
      </c>
      <c r="J114">
        <f t="shared" si="6"/>
        <v>3.1918782261304533E-2</v>
      </c>
    </row>
    <row r="115" spans="1:10">
      <c r="A115">
        <v>1959</v>
      </c>
      <c r="B115">
        <v>-4.8004825000000001E-2</v>
      </c>
      <c r="C115">
        <f t="shared" si="4"/>
        <v>0.28588659189999999</v>
      </c>
      <c r="D115">
        <v>-7.0999999999999994E-2</v>
      </c>
      <c r="E115">
        <v>-2.3E-2</v>
      </c>
      <c r="F115">
        <v>-1.2999999999999999E-2</v>
      </c>
      <c r="G115">
        <f>carboncycle!L215</f>
        <v>297.96269024586809</v>
      </c>
      <c r="H115">
        <f t="shared" si="5"/>
        <v>0.4290549155860453</v>
      </c>
      <c r="I115">
        <f t="shared" si="7"/>
        <v>0.22017521954962055</v>
      </c>
      <c r="J115">
        <f t="shared" si="6"/>
        <v>3.2955223671395799E-2</v>
      </c>
    </row>
    <row r="116" spans="1:10">
      <c r="A116">
        <v>1960</v>
      </c>
      <c r="B116">
        <v>-0.11548702399999999</v>
      </c>
      <c r="C116">
        <f t="shared" si="4"/>
        <v>0.21840439290000002</v>
      </c>
      <c r="D116">
        <v>-4.7E-2</v>
      </c>
      <c r="E116">
        <v>-1.4999999999999999E-2</v>
      </c>
      <c r="F116">
        <v>-1.0999999999999999E-2</v>
      </c>
      <c r="G116">
        <f>carboncycle!L216</f>
        <v>298.71097489646547</v>
      </c>
      <c r="H116">
        <f t="shared" si="5"/>
        <v>0.44247372460449386</v>
      </c>
      <c r="I116">
        <f t="shared" si="7"/>
        <v>0.22617113381987539</v>
      </c>
      <c r="J116">
        <f t="shared" si="6"/>
        <v>3.4018633247984112E-2</v>
      </c>
    </row>
    <row r="117" spans="1:10">
      <c r="A117">
        <v>1961</v>
      </c>
      <c r="B117">
        <v>-1.9997388000000001E-2</v>
      </c>
      <c r="C117">
        <f t="shared" si="4"/>
        <v>0.31389402890000001</v>
      </c>
      <c r="D117">
        <v>-5.5E-2</v>
      </c>
      <c r="E117">
        <v>-2.1999999999999999E-2</v>
      </c>
      <c r="F117">
        <v>-1.2999999999999999E-2</v>
      </c>
      <c r="G117">
        <f>carboncycle!L217</f>
        <v>299.49783757631923</v>
      </c>
      <c r="H117">
        <f t="shared" si="5"/>
        <v>0.4565481336646986</v>
      </c>
      <c r="I117">
        <f t="shared" si="7"/>
        <v>0.23239110879129998</v>
      </c>
      <c r="J117">
        <f t="shared" si="6"/>
        <v>3.5110059451232453E-2</v>
      </c>
    </row>
    <row r="118" spans="1:10">
      <c r="A118">
        <v>1962</v>
      </c>
      <c r="B118">
        <v>-6.4054440000000004E-2</v>
      </c>
      <c r="C118">
        <f t="shared" si="4"/>
        <v>0.26983697690000003</v>
      </c>
      <c r="D118">
        <v>-7.0000000000000007E-2</v>
      </c>
      <c r="E118">
        <v>-1.0999999999999999E-2</v>
      </c>
      <c r="F118">
        <v>-8.0000000000000002E-3</v>
      </c>
      <c r="G118">
        <f>carboncycle!L218</f>
        <v>300.27359972053625</v>
      </c>
      <c r="H118">
        <f t="shared" si="5"/>
        <v>0.47038783835191411</v>
      </c>
      <c r="I118">
        <f t="shared" si="7"/>
        <v>0.23882105855511165</v>
      </c>
      <c r="J118">
        <f t="shared" si="6"/>
        <v>3.6230615811484033E-2</v>
      </c>
    </row>
    <row r="119" spans="1:10">
      <c r="A119">
        <v>1963</v>
      </c>
      <c r="B119">
        <v>-3.6805890000000001E-2</v>
      </c>
      <c r="C119">
        <f t="shared" si="4"/>
        <v>0.29708552690000001</v>
      </c>
      <c r="D119">
        <v>-1.9E-2</v>
      </c>
      <c r="E119">
        <v>-2.4E-2</v>
      </c>
      <c r="F119">
        <v>-1.4999999999999999E-2</v>
      </c>
      <c r="G119">
        <f>carboncycle!L219</f>
        <v>301.08498582896891</v>
      </c>
      <c r="H119">
        <f t="shared" si="5"/>
        <v>0.48482487614808284</v>
      </c>
      <c r="I119">
        <f t="shared" si="7"/>
        <v>0.24547184194708355</v>
      </c>
      <c r="J119">
        <f t="shared" si="6"/>
        <v>3.738132952626784E-2</v>
      </c>
    </row>
    <row r="120" spans="1:10">
      <c r="A120">
        <v>1964</v>
      </c>
      <c r="B120">
        <v>-0.30586675000000002</v>
      </c>
      <c r="C120">
        <f t="shared" si="4"/>
        <v>2.8024666899999995E-2</v>
      </c>
      <c r="D120">
        <v>-0.14299999999999999</v>
      </c>
      <c r="E120">
        <v>-3.3000000000000002E-2</v>
      </c>
      <c r="F120">
        <v>-1.4999999999999999E-2</v>
      </c>
      <c r="G120">
        <f>carboncycle!L220</f>
        <v>301.95004347737819</v>
      </c>
      <c r="H120">
        <f t="shared" si="5"/>
        <v>0.50017410585657951</v>
      </c>
      <c r="I120">
        <f t="shared" si="7"/>
        <v>0.25236322791935434</v>
      </c>
      <c r="J120">
        <f t="shared" si="6"/>
        <v>3.8563283636818074E-2</v>
      </c>
    </row>
    <row r="121" spans="1:10">
      <c r="A121">
        <v>1965</v>
      </c>
      <c r="B121">
        <v>-0.20438790000000001</v>
      </c>
      <c r="C121">
        <f t="shared" si="4"/>
        <v>0.1295035169</v>
      </c>
      <c r="D121">
        <v>-0.115</v>
      </c>
      <c r="E121">
        <v>-3.2000000000000001E-2</v>
      </c>
      <c r="F121">
        <v>-1.4E-2</v>
      </c>
      <c r="G121">
        <f>carboncycle!L221</f>
        <v>302.87377651516817</v>
      </c>
      <c r="H121">
        <f t="shared" si="5"/>
        <v>0.51651597412078054</v>
      </c>
      <c r="I121">
        <f t="shared" si="7"/>
        <v>0.25951670754195333</v>
      </c>
      <c r="J121">
        <f t="shared" si="6"/>
        <v>3.977766732034288E-2</v>
      </c>
    </row>
    <row r="122" spans="1:10">
      <c r="A122">
        <v>1966</v>
      </c>
      <c r="B122">
        <v>-0.14888457999999999</v>
      </c>
      <c r="C122">
        <f t="shared" si="4"/>
        <v>0.18500683690000003</v>
      </c>
      <c r="D122">
        <v>-9.4E-2</v>
      </c>
      <c r="E122">
        <v>-4.2000000000000003E-2</v>
      </c>
      <c r="F122">
        <v>-1.7000000000000001E-2</v>
      </c>
      <c r="G122">
        <f>carboncycle!L222</f>
        <v>303.84155571014884</v>
      </c>
      <c r="H122">
        <f t="shared" si="5"/>
        <v>0.53358369207491796</v>
      </c>
      <c r="I122">
        <f t="shared" si="7"/>
        <v>0.2669452250635283</v>
      </c>
      <c r="J122">
        <f t="shared" si="6"/>
        <v>4.1025785068801626E-2</v>
      </c>
    </row>
    <row r="123" spans="1:10">
      <c r="A123">
        <v>1967</v>
      </c>
      <c r="B123">
        <v>-0.11751631</v>
      </c>
      <c r="C123">
        <f t="shared" si="4"/>
        <v>0.2163751069</v>
      </c>
      <c r="D123">
        <v>-0.16200000000000001</v>
      </c>
      <c r="E123">
        <v>-4.5999999999999999E-2</v>
      </c>
      <c r="F123">
        <v>-2.1000000000000001E-2</v>
      </c>
      <c r="G123">
        <f>carboncycle!L223</f>
        <v>304.86339645633899</v>
      </c>
      <c r="H123">
        <f t="shared" si="5"/>
        <v>0.55154593505651406</v>
      </c>
      <c r="I123">
        <f t="shared" si="7"/>
        <v>0.27466626855522391</v>
      </c>
      <c r="J123">
        <f t="shared" si="6"/>
        <v>4.2309007487971673E-2</v>
      </c>
    </row>
    <row r="124" spans="1:10">
      <c r="A124">
        <v>1968</v>
      </c>
      <c r="B124">
        <v>-0.16863230000000001</v>
      </c>
      <c r="C124">
        <f t="shared" si="4"/>
        <v>0.1652591169</v>
      </c>
      <c r="D124">
        <v>-0.13700000000000001</v>
      </c>
      <c r="E124">
        <v>-6.0999999999999999E-2</v>
      </c>
      <c r="F124">
        <v>-2.8000000000000001E-2</v>
      </c>
      <c r="G124">
        <f>carboncycle!L224</f>
        <v>305.91306899560601</v>
      </c>
      <c r="H124">
        <f t="shared" si="5"/>
        <v>0.56993483486363039</v>
      </c>
      <c r="I124">
        <f t="shared" si="7"/>
        <v>0.28268299845818584</v>
      </c>
      <c r="J124">
        <f t="shared" si="6"/>
        <v>4.3628796730833669E-2</v>
      </c>
    </row>
    <row r="125" spans="1:10">
      <c r="A125">
        <v>1969</v>
      </c>
      <c r="B125">
        <v>-3.1366712999999997E-2</v>
      </c>
      <c r="C125">
        <f t="shared" si="4"/>
        <v>0.30252470390000002</v>
      </c>
      <c r="D125">
        <v>-6.9000000000000006E-2</v>
      </c>
      <c r="E125">
        <v>-4.7E-2</v>
      </c>
      <c r="F125">
        <v>-2.1999999999999999E-2</v>
      </c>
      <c r="G125">
        <f>carboncycle!L225</f>
        <v>307.02283284658216</v>
      </c>
      <c r="H125">
        <f t="shared" si="5"/>
        <v>0.58930796367739735</v>
      </c>
      <c r="I125">
        <f t="shared" si="7"/>
        <v>0.29101488114419993</v>
      </c>
      <c r="J125">
        <f t="shared" si="6"/>
        <v>4.4986624596645028E-2</v>
      </c>
    </row>
    <row r="126" spans="1:10">
      <c r="A126">
        <v>1970</v>
      </c>
      <c r="B126">
        <v>-8.5106570000000006E-2</v>
      </c>
      <c r="C126">
        <f t="shared" si="4"/>
        <v>0.24878484690000002</v>
      </c>
      <c r="D126">
        <v>-0.14299999999999999</v>
      </c>
      <c r="E126">
        <v>-5.6000000000000001E-2</v>
      </c>
      <c r="F126">
        <v>-2.5000000000000001E-2</v>
      </c>
      <c r="G126">
        <f>carboncycle!L226</f>
        <v>308.21014746015669</v>
      </c>
      <c r="H126">
        <f t="shared" si="5"/>
        <v>0.60995751034300372</v>
      </c>
      <c r="I126">
        <f t="shared" si="7"/>
        <v>0.29968934573485972</v>
      </c>
      <c r="J126">
        <f t="shared" si="6"/>
        <v>4.6384065093835136E-2</v>
      </c>
    </row>
    <row r="127" spans="1:10">
      <c r="A127">
        <v>1971</v>
      </c>
      <c r="B127">
        <v>-0.20593274</v>
      </c>
      <c r="C127">
        <f t="shared" si="4"/>
        <v>0.12795867690000001</v>
      </c>
      <c r="D127">
        <v>-0.25900000000000001</v>
      </c>
      <c r="E127">
        <v>-0.04</v>
      </c>
      <c r="F127">
        <v>-1.6E-2</v>
      </c>
      <c r="G127">
        <f>carboncycle!L227</f>
        <v>309.50016780010583</v>
      </c>
      <c r="H127">
        <f t="shared" si="5"/>
        <v>0.63230332093335151</v>
      </c>
      <c r="I127">
        <f t="shared" si="7"/>
        <v>0.30874527691211306</v>
      </c>
      <c r="J127">
        <f t="shared" si="6"/>
        <v>4.7822839087876157E-2</v>
      </c>
    </row>
    <row r="128" spans="1:10">
      <c r="A128">
        <v>1972</v>
      </c>
      <c r="B128">
        <v>-9.3827099999999997E-2</v>
      </c>
      <c r="C128">
        <f t="shared" si="4"/>
        <v>0.24006431690000002</v>
      </c>
      <c r="D128">
        <v>-0.13400000000000001</v>
      </c>
      <c r="E128">
        <v>-5.5E-2</v>
      </c>
      <c r="F128">
        <v>-2.5000000000000001E-2</v>
      </c>
      <c r="G128">
        <f>carboncycle!L228</f>
        <v>310.83388349146423</v>
      </c>
      <c r="H128">
        <f t="shared" si="5"/>
        <v>0.65530831293187208</v>
      </c>
      <c r="I128">
        <f t="shared" si="7"/>
        <v>0.31818978686165267</v>
      </c>
      <c r="J128">
        <f t="shared" si="6"/>
        <v>4.9304878534717822E-2</v>
      </c>
    </row>
    <row r="129" spans="1:10">
      <c r="A129">
        <v>1973</v>
      </c>
      <c r="B129">
        <v>4.9933360000000003E-2</v>
      </c>
      <c r="C129">
        <f t="shared" si="4"/>
        <v>0.3838247769</v>
      </c>
      <c r="D129">
        <v>-0.09</v>
      </c>
      <c r="E129">
        <v>-3.6999999999999998E-2</v>
      </c>
      <c r="F129">
        <v>-1.6E-2</v>
      </c>
      <c r="G129">
        <f>carboncycle!L229</f>
        <v>312.2178328595374</v>
      </c>
      <c r="H129">
        <f t="shared" si="5"/>
        <v>0.67907565391512381</v>
      </c>
      <c r="I129">
        <f t="shared" si="7"/>
        <v>0.32803280184267269</v>
      </c>
      <c r="J129">
        <f t="shared" si="6"/>
        <v>5.083214481401481E-2</v>
      </c>
    </row>
    <row r="130" spans="1:10">
      <c r="A130">
        <v>1974</v>
      </c>
      <c r="B130">
        <v>-0.17253734000000001</v>
      </c>
      <c r="C130">
        <f t="shared" si="4"/>
        <v>0.1613540769</v>
      </c>
      <c r="D130">
        <v>-0.14299999999999999</v>
      </c>
      <c r="E130">
        <v>-2.9000000000000001E-2</v>
      </c>
      <c r="F130">
        <v>-1.2E-2</v>
      </c>
      <c r="G130">
        <f>carboncycle!L230</f>
        <v>313.68503640675294</v>
      </c>
      <c r="H130">
        <f t="shared" si="5"/>
        <v>0.70415799093832032</v>
      </c>
      <c r="I130">
        <f t="shared" si="7"/>
        <v>0.3383001897343027</v>
      </c>
      <c r="J130">
        <f t="shared" si="6"/>
        <v>5.2406644545937589E-2</v>
      </c>
    </row>
    <row r="131" spans="1:10">
      <c r="A131">
        <v>1975</v>
      </c>
      <c r="B131">
        <v>-0.11075424</v>
      </c>
      <c r="C131">
        <f t="shared" si="4"/>
        <v>0.22313717690000001</v>
      </c>
      <c r="D131">
        <v>-0.156</v>
      </c>
      <c r="E131">
        <v>-1.6E-2</v>
      </c>
      <c r="F131">
        <v>-5.0000000000000001E-3</v>
      </c>
      <c r="G131">
        <f>carboncycle!L231</f>
        <v>315.12465207114838</v>
      </c>
      <c r="H131">
        <f t="shared" si="5"/>
        <v>0.72865493302505169</v>
      </c>
      <c r="I131">
        <f t="shared" si="7"/>
        <v>0.34896108560374145</v>
      </c>
      <c r="J131">
        <f t="shared" si="6"/>
        <v>5.40305198826075E-2</v>
      </c>
    </row>
    <row r="132" spans="1:10">
      <c r="A132">
        <v>1976</v>
      </c>
      <c r="B132">
        <v>-0.21586166000000001</v>
      </c>
      <c r="C132">
        <f t="shared" si="4"/>
        <v>0.1180297569</v>
      </c>
      <c r="D132">
        <v>-0.13900000000000001</v>
      </c>
      <c r="E132">
        <v>-2.7E-2</v>
      </c>
      <c r="F132">
        <v>-8.9999999999999993E-3</v>
      </c>
      <c r="G132">
        <f>carboncycle!L232</f>
        <v>316.52467421250219</v>
      </c>
      <c r="H132">
        <f t="shared" si="5"/>
        <v>0.75237103754730339</v>
      </c>
      <c r="I132">
        <f t="shared" si="7"/>
        <v>0.35997990987374023</v>
      </c>
      <c r="J132">
        <f t="shared" si="6"/>
        <v>5.5705725495903538E-2</v>
      </c>
    </row>
    <row r="133" spans="1:10">
      <c r="A133">
        <v>1977</v>
      </c>
      <c r="B133">
        <v>0.10308852</v>
      </c>
      <c r="C133">
        <f t="shared" si="4"/>
        <v>0.43697993690000003</v>
      </c>
      <c r="D133">
        <v>2.7E-2</v>
      </c>
      <c r="E133">
        <v>0</v>
      </c>
      <c r="F133">
        <v>1E-3</v>
      </c>
      <c r="G133">
        <f>carboncycle!L233</f>
        <v>318.02752121879541</v>
      </c>
      <c r="H133">
        <f t="shared" si="5"/>
        <v>0.77771251953881215</v>
      </c>
      <c r="I133">
        <f t="shared" si="7"/>
        <v>0.3713930426551918</v>
      </c>
      <c r="J133">
        <f t="shared" si="6"/>
        <v>5.7434002863169652E-2</v>
      </c>
    </row>
    <row r="134" spans="1:10">
      <c r="A134">
        <v>1978</v>
      </c>
      <c r="B134">
        <v>5.2557723000000002E-3</v>
      </c>
      <c r="C134">
        <f t="shared" si="4"/>
        <v>0.33914718920000003</v>
      </c>
      <c r="D134">
        <v>0.02</v>
      </c>
      <c r="E134">
        <v>1E-3</v>
      </c>
      <c r="F134">
        <v>2E-3</v>
      </c>
      <c r="G134">
        <f>carboncycle!L234</f>
        <v>319.5780774360698</v>
      </c>
      <c r="H134">
        <f t="shared" si="5"/>
        <v>0.80373328263351618</v>
      </c>
      <c r="I134">
        <f t="shared" si="7"/>
        <v>0.38320785040977656</v>
      </c>
      <c r="J134">
        <f t="shared" si="6"/>
        <v>5.9217290209188339E-2</v>
      </c>
    </row>
    <row r="135" spans="1:10">
      <c r="A135">
        <v>1979</v>
      </c>
      <c r="B135">
        <v>9.0858129999999995E-2</v>
      </c>
      <c r="C135">
        <f t="shared" ref="C135:C177" si="8">B135-C$4</f>
        <v>0.4247495469</v>
      </c>
      <c r="D135">
        <v>3.2000000000000001E-2</v>
      </c>
      <c r="E135">
        <v>-0.01</v>
      </c>
      <c r="F135">
        <v>-4.0000000000000001E-3</v>
      </c>
      <c r="G135">
        <f>carboncycle!L235</f>
        <v>321.12802027624508</v>
      </c>
      <c r="H135">
        <f t="shared" ref="H135:H198" si="9">H$3*LN(G135/G$3)</f>
        <v>0.82961788214101762</v>
      </c>
      <c r="I135">
        <f t="shared" si="7"/>
        <v>0.39540748701285749</v>
      </c>
      <c r="J135">
        <f t="shared" ref="J135:J198" si="10">J134+J$3*(I134-J134)</f>
        <v>6.105755659112768E-2</v>
      </c>
    </row>
    <row r="136" spans="1:10">
      <c r="A136">
        <v>1980</v>
      </c>
      <c r="B136">
        <v>0.19607206999999999</v>
      </c>
      <c r="C136">
        <f t="shared" si="8"/>
        <v>0.52996348690000006</v>
      </c>
      <c r="D136">
        <v>7.5999999999999998E-2</v>
      </c>
      <c r="E136">
        <v>1.2E-2</v>
      </c>
      <c r="F136">
        <v>6.0000000000000001E-3</v>
      </c>
      <c r="G136">
        <f>carboncycle!L236</f>
        <v>322.78311465500713</v>
      </c>
      <c r="H136">
        <f t="shared" si="9"/>
        <v>0.85712097673509802</v>
      </c>
      <c r="I136">
        <f t="shared" ref="I136:I199" si="11">I135+I$3*(I$4*H136-I135)+I$5*(J135-I135)</f>
        <v>0.40802728466103888</v>
      </c>
      <c r="J136">
        <f t="shared" si="10"/>
        <v>6.2956664195923107E-2</v>
      </c>
    </row>
    <row r="137" spans="1:10">
      <c r="A137">
        <v>1981</v>
      </c>
      <c r="B137">
        <v>0.25001203999999999</v>
      </c>
      <c r="C137">
        <f t="shared" si="8"/>
        <v>0.58390345690000001</v>
      </c>
      <c r="D137">
        <v>2.7E-2</v>
      </c>
      <c r="E137">
        <v>1E-3</v>
      </c>
      <c r="F137">
        <v>-1E-3</v>
      </c>
      <c r="G137">
        <f>carboncycle!L237</f>
        <v>324.38134318563186</v>
      </c>
      <c r="H137">
        <f t="shared" si="9"/>
        <v>0.88354560471989507</v>
      </c>
      <c r="I137">
        <f t="shared" si="11"/>
        <v>0.42102210071858376</v>
      </c>
      <c r="J137">
        <f t="shared" si="10"/>
        <v>6.4916665320164962E-2</v>
      </c>
    </row>
    <row r="138" spans="1:10">
      <c r="A138">
        <v>1982</v>
      </c>
      <c r="B138">
        <v>3.4263328000000003E-2</v>
      </c>
      <c r="C138">
        <f t="shared" si="8"/>
        <v>0.3681547449</v>
      </c>
      <c r="D138">
        <v>-2E-3</v>
      </c>
      <c r="E138">
        <v>-2.4E-2</v>
      </c>
      <c r="F138">
        <v>-1.2E-2</v>
      </c>
      <c r="G138">
        <f>carboncycle!L238</f>
        <v>325.87632581499628</v>
      </c>
      <c r="H138">
        <f t="shared" si="9"/>
        <v>0.90814561034951224</v>
      </c>
      <c r="I138">
        <f t="shared" si="11"/>
        <v>0.43432635048900214</v>
      </c>
      <c r="J138">
        <f t="shared" si="10"/>
        <v>6.6939344193227987E-2</v>
      </c>
    </row>
    <row r="139" spans="1:10">
      <c r="A139">
        <v>1983</v>
      </c>
      <c r="B139">
        <v>0.22383860999999999</v>
      </c>
      <c r="C139">
        <f t="shared" si="8"/>
        <v>0.55773002690000006</v>
      </c>
      <c r="D139">
        <v>6.4000000000000001E-2</v>
      </c>
      <c r="E139">
        <v>-2.9000000000000001E-2</v>
      </c>
      <c r="F139">
        <v>-0.01</v>
      </c>
      <c r="G139">
        <f>carboncycle!L239</f>
        <v>327.3337538345445</v>
      </c>
      <c r="H139">
        <f t="shared" si="9"/>
        <v>0.93201925555544629</v>
      </c>
      <c r="I139">
        <f t="shared" si="11"/>
        <v>0.44790892762148837</v>
      </c>
      <c r="J139">
        <f t="shared" si="10"/>
        <v>6.9026102388987987E-2</v>
      </c>
    </row>
    <row r="140" spans="1:10">
      <c r="A140">
        <v>1984</v>
      </c>
      <c r="B140">
        <v>4.8004709999999999E-2</v>
      </c>
      <c r="C140">
        <f t="shared" si="8"/>
        <v>0.38189612690000002</v>
      </c>
      <c r="D140">
        <v>-3.5999999999999997E-2</v>
      </c>
      <c r="E140">
        <v>-5.0000000000000001E-3</v>
      </c>
      <c r="F140">
        <v>-2E-3</v>
      </c>
      <c r="G140">
        <f>carboncycle!L240</f>
        <v>328.76510865971892</v>
      </c>
      <c r="H140">
        <f t="shared" si="9"/>
        <v>0.95536256828266342</v>
      </c>
      <c r="I140">
        <f t="shared" si="11"/>
        <v>0.46174552759071869</v>
      </c>
      <c r="J140">
        <f t="shared" si="10"/>
        <v>7.1178156836308584E-2</v>
      </c>
    </row>
    <row r="141" spans="1:10">
      <c r="A141">
        <v>1985</v>
      </c>
      <c r="B141">
        <v>4.9729780000000001E-2</v>
      </c>
      <c r="C141">
        <f t="shared" si="8"/>
        <v>0.38362119690000002</v>
      </c>
      <c r="D141">
        <v>-4.2000000000000003E-2</v>
      </c>
      <c r="E141">
        <v>1E-3</v>
      </c>
      <c r="F141">
        <v>3.0000000000000001E-3</v>
      </c>
      <c r="G141">
        <f>carboncycle!L241</f>
        <v>330.26788783446779</v>
      </c>
      <c r="H141">
        <f t="shared" si="9"/>
        <v>0.97976159704940036</v>
      </c>
      <c r="I141">
        <f t="shared" si="11"/>
        <v>0.47585930544043098</v>
      </c>
      <c r="J141">
        <f t="shared" si="10"/>
        <v>7.3396579502193637E-2</v>
      </c>
    </row>
    <row r="142" spans="1:10">
      <c r="A142">
        <v>1986</v>
      </c>
      <c r="B142">
        <v>9.5686969999999996E-2</v>
      </c>
      <c r="C142">
        <f t="shared" si="8"/>
        <v>0.4295783869</v>
      </c>
      <c r="D142">
        <v>-1.0999999999999999E-2</v>
      </c>
      <c r="E142">
        <v>-1.0999999999999999E-2</v>
      </c>
      <c r="F142">
        <v>-3.0000000000000001E-3</v>
      </c>
      <c r="G142">
        <f>carboncycle!L242</f>
        <v>331.82311969899791</v>
      </c>
      <c r="H142">
        <f t="shared" si="9"/>
        <v>1.0048956214775397</v>
      </c>
      <c r="I142">
        <f t="shared" si="11"/>
        <v>0.49026322741083628</v>
      </c>
      <c r="J142">
        <f t="shared" si="10"/>
        <v>7.568256778552282E-2</v>
      </c>
    </row>
    <row r="143" spans="1:10">
      <c r="A143">
        <v>1987</v>
      </c>
      <c r="B143">
        <v>0.2430264</v>
      </c>
      <c r="C143">
        <f t="shared" si="8"/>
        <v>0.57691781689999999</v>
      </c>
      <c r="D143">
        <v>0.13200000000000001</v>
      </c>
      <c r="E143">
        <v>-8.9999999999999993E-3</v>
      </c>
      <c r="F143">
        <v>-4.0000000000000001E-3</v>
      </c>
      <c r="G143">
        <f>carboncycle!L243</f>
        <v>333.43299346979262</v>
      </c>
      <c r="H143">
        <f t="shared" si="9"/>
        <v>1.0307889317853733</v>
      </c>
      <c r="I143">
        <f t="shared" si="11"/>
        <v>0.50497055537878766</v>
      </c>
      <c r="J143">
        <f t="shared" si="10"/>
        <v>7.80373859321946E-2</v>
      </c>
    </row>
    <row r="144" spans="1:10">
      <c r="A144">
        <v>1988</v>
      </c>
      <c r="B144">
        <v>0.28215172999999999</v>
      </c>
      <c r="C144">
        <f t="shared" si="8"/>
        <v>0.61604314690000006</v>
      </c>
      <c r="D144">
        <v>5.8000000000000003E-2</v>
      </c>
      <c r="E144">
        <v>1.2E-2</v>
      </c>
      <c r="F144">
        <v>4.0000000000000001E-3</v>
      </c>
      <c r="G144">
        <f>carboncycle!L244</f>
        <v>335.08513007162856</v>
      </c>
      <c r="H144">
        <f t="shared" si="9"/>
        <v>1.0572323399842118</v>
      </c>
      <c r="I144">
        <f t="shared" si="11"/>
        <v>0.51998797051557488</v>
      </c>
      <c r="J144">
        <f t="shared" si="10"/>
        <v>8.0462366334651245E-2</v>
      </c>
    </row>
    <row r="145" spans="1:10">
      <c r="A145">
        <v>1989</v>
      </c>
      <c r="B145">
        <v>0.17925026999999999</v>
      </c>
      <c r="C145">
        <f t="shared" si="8"/>
        <v>0.51314168690000006</v>
      </c>
      <c r="D145">
        <v>4.2000000000000003E-2</v>
      </c>
      <c r="E145">
        <v>0.01</v>
      </c>
      <c r="F145">
        <v>3.0000000000000001E-3</v>
      </c>
      <c r="G145">
        <f>carboncycle!L245</f>
        <v>336.8100679671719</v>
      </c>
      <c r="H145">
        <f t="shared" si="9"/>
        <v>1.0847022133890509</v>
      </c>
      <c r="I145">
        <f t="shared" si="11"/>
        <v>0.53533595444580029</v>
      </c>
      <c r="J145">
        <f t="shared" si="10"/>
        <v>8.2958871766398892E-2</v>
      </c>
    </row>
    <row r="146" spans="1:10">
      <c r="A146">
        <v>1990</v>
      </c>
      <c r="B146">
        <v>0.36056247000000002</v>
      </c>
      <c r="C146">
        <f t="shared" si="8"/>
        <v>0.69445388690000009</v>
      </c>
      <c r="D146">
        <v>0.13300000000000001</v>
      </c>
      <c r="E146">
        <v>2E-3</v>
      </c>
      <c r="F146">
        <v>1E-3</v>
      </c>
      <c r="G146">
        <f>carboncycle!L246</f>
        <v>338.56155218651242</v>
      </c>
      <c r="H146">
        <f t="shared" si="9"/>
        <v>1.1124512668020434</v>
      </c>
      <c r="I146">
        <f t="shared" si="11"/>
        <v>0.55101234413696776</v>
      </c>
      <c r="J146">
        <f t="shared" si="10"/>
        <v>8.5528373596017893E-2</v>
      </c>
    </row>
    <row r="147" spans="1:10">
      <c r="A147">
        <v>1991</v>
      </c>
      <c r="B147">
        <v>0.33889654000000002</v>
      </c>
      <c r="C147">
        <f t="shared" si="8"/>
        <v>0.67278795690000004</v>
      </c>
      <c r="D147">
        <v>0.14000000000000001</v>
      </c>
      <c r="E147">
        <v>2.8000000000000001E-2</v>
      </c>
      <c r="F147">
        <v>8.0000000000000002E-3</v>
      </c>
      <c r="G147">
        <f>carboncycle!L247</f>
        <v>340.31340318166463</v>
      </c>
      <c r="H147">
        <f t="shared" si="9"/>
        <v>1.1400629014747341</v>
      </c>
      <c r="I147">
        <f t="shared" si="11"/>
        <v>0.56700280570613737</v>
      </c>
      <c r="J147">
        <f t="shared" si="10"/>
        <v>8.8172322548690493E-2</v>
      </c>
    </row>
    <row r="148" spans="1:10">
      <c r="A148">
        <v>1992</v>
      </c>
      <c r="B148">
        <v>0.124896795</v>
      </c>
      <c r="C148">
        <f t="shared" si="8"/>
        <v>0.45878821190000002</v>
      </c>
      <c r="D148">
        <v>0.13500000000000001</v>
      </c>
      <c r="E148">
        <v>6.0000000000000001E-3</v>
      </c>
      <c r="F148">
        <v>0</v>
      </c>
      <c r="G148">
        <f>carboncycle!L248</f>
        <v>342.07918263701623</v>
      </c>
      <c r="H148">
        <f t="shared" si="9"/>
        <v>1.1677506031512332</v>
      </c>
      <c r="I148">
        <f t="shared" si="11"/>
        <v>0.58329976777321135</v>
      </c>
      <c r="J148">
        <f t="shared" si="10"/>
        <v>9.0892079693024791E-2</v>
      </c>
    </row>
    <row r="149" spans="1:10">
      <c r="A149">
        <v>1993</v>
      </c>
      <c r="B149">
        <v>0.16565846000000001</v>
      </c>
      <c r="C149">
        <f t="shared" si="8"/>
        <v>0.49954987690000002</v>
      </c>
      <c r="D149">
        <v>0.128</v>
      </c>
      <c r="E149">
        <v>7.0000000000000001E-3</v>
      </c>
      <c r="F149">
        <v>4.0000000000000001E-3</v>
      </c>
      <c r="G149">
        <f>carboncycle!L249</f>
        <v>343.78944575568528</v>
      </c>
      <c r="H149">
        <f t="shared" si="9"/>
        <v>1.19443188370727</v>
      </c>
      <c r="I149">
        <f t="shared" si="11"/>
        <v>0.59986408045298067</v>
      </c>
      <c r="J149">
        <f t="shared" si="10"/>
        <v>9.3688955361320256E-2</v>
      </c>
    </row>
    <row r="150" spans="1:10">
      <c r="A150">
        <v>1994</v>
      </c>
      <c r="B150">
        <v>0.23354976999999999</v>
      </c>
      <c r="C150">
        <f t="shared" si="8"/>
        <v>0.56744118690000001</v>
      </c>
      <c r="D150">
        <v>7.8E-2</v>
      </c>
      <c r="E150">
        <v>1.6E-2</v>
      </c>
      <c r="F150">
        <v>7.0000000000000001E-3</v>
      </c>
      <c r="G150">
        <f>carboncycle!L250</f>
        <v>345.47441714684123</v>
      </c>
      <c r="H150">
        <f t="shared" si="9"/>
        <v>1.2205891084949083</v>
      </c>
      <c r="I150">
        <f t="shared" si="11"/>
        <v>0.61667208207388147</v>
      </c>
      <c r="J150">
        <f t="shared" si="10"/>
        <v>9.6564030071840889E-2</v>
      </c>
    </row>
    <row r="151" spans="1:10">
      <c r="A151">
        <v>1995</v>
      </c>
      <c r="B151">
        <v>0.37686616000000001</v>
      </c>
      <c r="C151">
        <f t="shared" si="8"/>
        <v>0.71075757690000008</v>
      </c>
      <c r="D151">
        <v>0.115</v>
      </c>
      <c r="E151">
        <v>2.3E-2</v>
      </c>
      <c r="F151">
        <v>0.01</v>
      </c>
      <c r="G151">
        <f>carboncycle!L251</f>
        <v>347.19112436073488</v>
      </c>
      <c r="H151">
        <f t="shared" si="9"/>
        <v>1.2471081190391364</v>
      </c>
      <c r="I151">
        <f t="shared" si="11"/>
        <v>0.63372695376407395</v>
      </c>
      <c r="J151">
        <f t="shared" si="10"/>
        <v>9.9518243807212484E-2</v>
      </c>
    </row>
    <row r="152" spans="1:10">
      <c r="A152">
        <v>1996</v>
      </c>
      <c r="B152">
        <v>0.27668939999999997</v>
      </c>
      <c r="C152">
        <f t="shared" si="8"/>
        <v>0.61058081689999999</v>
      </c>
      <c r="D152">
        <v>9.2999999999999999E-2</v>
      </c>
      <c r="E152">
        <v>4.3999999999999997E-2</v>
      </c>
      <c r="F152">
        <v>1.9E-2</v>
      </c>
      <c r="G152">
        <f>carboncycle!L252</f>
        <v>348.94979598741145</v>
      </c>
      <c r="H152">
        <f t="shared" si="9"/>
        <v>1.2741397528491138</v>
      </c>
      <c r="I152">
        <f t="shared" si="11"/>
        <v>0.65103621512377652</v>
      </c>
      <c r="J152">
        <f t="shared" si="10"/>
        <v>0.10255254927976745</v>
      </c>
    </row>
    <row r="153" spans="1:10">
      <c r="A153">
        <v>1997</v>
      </c>
      <c r="B153">
        <v>0.42230849999999998</v>
      </c>
      <c r="C153">
        <f t="shared" si="8"/>
        <v>0.75619991689999999</v>
      </c>
      <c r="D153">
        <v>0.13800000000000001</v>
      </c>
      <c r="E153">
        <v>1.9E-2</v>
      </c>
      <c r="F153">
        <v>8.9999999999999993E-3</v>
      </c>
      <c r="G153">
        <f>carboncycle!L253</f>
        <v>350.74371546597212</v>
      </c>
      <c r="H153">
        <f t="shared" si="9"/>
        <v>1.3015731650006379</v>
      </c>
      <c r="I153">
        <f t="shared" si="11"/>
        <v>0.6686038846053074</v>
      </c>
      <c r="J153">
        <f t="shared" si="10"/>
        <v>0.10566793650176143</v>
      </c>
    </row>
    <row r="154" spans="1:10">
      <c r="A154">
        <v>1998</v>
      </c>
      <c r="B154">
        <v>0.57731646000000003</v>
      </c>
      <c r="C154">
        <f t="shared" si="8"/>
        <v>0.91120787690000005</v>
      </c>
      <c r="D154">
        <v>0.215</v>
      </c>
      <c r="E154">
        <v>0.03</v>
      </c>
      <c r="F154">
        <v>1.2E-2</v>
      </c>
      <c r="G154">
        <f>carboncycle!L254</f>
        <v>352.56470309445297</v>
      </c>
      <c r="H154">
        <f t="shared" si="9"/>
        <v>1.3292773850143107</v>
      </c>
      <c r="I154">
        <f t="shared" si="11"/>
        <v>0.68643000332128101</v>
      </c>
      <c r="J154">
        <f t="shared" si="10"/>
        <v>0.10886541268698957</v>
      </c>
    </row>
    <row r="155" spans="1:10">
      <c r="A155">
        <v>1999</v>
      </c>
      <c r="B155">
        <v>0.32448496999999998</v>
      </c>
      <c r="C155">
        <f t="shared" si="8"/>
        <v>0.6583763869</v>
      </c>
      <c r="D155">
        <v>4.2999999999999997E-2</v>
      </c>
      <c r="E155">
        <v>4.1000000000000002E-2</v>
      </c>
      <c r="F155">
        <v>1.4999999999999999E-2</v>
      </c>
      <c r="G155">
        <f>carboncycle!L255</f>
        <v>354.34754466009747</v>
      </c>
      <c r="H155">
        <f t="shared" si="9"/>
        <v>1.3562629765903571</v>
      </c>
      <c r="I155">
        <f t="shared" si="11"/>
        <v>0.70448551705773521</v>
      </c>
      <c r="J155">
        <f t="shared" si="10"/>
        <v>0.11214597956179234</v>
      </c>
    </row>
    <row r="156" spans="1:10">
      <c r="A156">
        <v>2000</v>
      </c>
      <c r="B156">
        <v>0.33108480000000001</v>
      </c>
      <c r="C156">
        <f t="shared" si="8"/>
        <v>0.66497621689999997</v>
      </c>
      <c r="D156">
        <v>7.4999999999999997E-2</v>
      </c>
      <c r="E156">
        <v>4.2999999999999997E-2</v>
      </c>
      <c r="F156">
        <v>1.7999999999999999E-2</v>
      </c>
      <c r="G156">
        <f>carboncycle!L256</f>
        <v>356.08206037649791</v>
      </c>
      <c r="H156">
        <f t="shared" si="9"/>
        <v>1.3823871061466175</v>
      </c>
      <c r="I156">
        <f t="shared" si="11"/>
        <v>0.72273813616516913</v>
      </c>
      <c r="J156">
        <f t="shared" si="10"/>
        <v>0.1155104681347693</v>
      </c>
    </row>
    <row r="157" spans="1:10">
      <c r="A157">
        <v>2001</v>
      </c>
      <c r="B157">
        <v>0.48928033999999998</v>
      </c>
      <c r="C157">
        <f t="shared" si="8"/>
        <v>0.8231717569</v>
      </c>
      <c r="D157">
        <v>0.14000000000000001</v>
      </c>
      <c r="E157">
        <v>3.4000000000000002E-2</v>
      </c>
      <c r="F157">
        <v>1.2999999999999999E-2</v>
      </c>
      <c r="G157">
        <f>carboncycle!L257</f>
        <v>357.87475509017264</v>
      </c>
      <c r="H157">
        <f t="shared" si="9"/>
        <v>1.4092541005267196</v>
      </c>
      <c r="I157">
        <f t="shared" si="11"/>
        <v>0.74120382866846546</v>
      </c>
      <c r="J157">
        <f t="shared" si="10"/>
        <v>0.11895952128918197</v>
      </c>
    </row>
    <row r="158" spans="1:10">
      <c r="A158">
        <v>2002</v>
      </c>
      <c r="B158">
        <v>0.54346649999999996</v>
      </c>
      <c r="C158">
        <f t="shared" si="8"/>
        <v>0.87735791689999998</v>
      </c>
      <c r="D158">
        <v>0.20599999999999999</v>
      </c>
      <c r="E158">
        <v>6.8000000000000005E-2</v>
      </c>
      <c r="F158">
        <v>2.7E-2</v>
      </c>
      <c r="G158">
        <f>carboncycle!L258</f>
        <v>359.72195426131492</v>
      </c>
      <c r="H158">
        <f t="shared" si="9"/>
        <v>1.4367975306034066</v>
      </c>
      <c r="I158">
        <f t="shared" si="11"/>
        <v>0.75989608689108645</v>
      </c>
      <c r="J158">
        <f t="shared" si="10"/>
        <v>0.1224938689550963</v>
      </c>
    </row>
    <row r="159" spans="1:10">
      <c r="A159">
        <v>2003</v>
      </c>
      <c r="B159">
        <v>0.54417020000000005</v>
      </c>
      <c r="C159">
        <f t="shared" si="8"/>
        <v>0.87806161690000006</v>
      </c>
      <c r="D159">
        <v>0.22700000000000001</v>
      </c>
      <c r="E159">
        <v>9.0999999999999998E-2</v>
      </c>
      <c r="F159">
        <v>4.1000000000000002E-2</v>
      </c>
      <c r="G159">
        <f>carboncycle!L259</f>
        <v>361.57371780769779</v>
      </c>
      <c r="H159">
        <f t="shared" si="9"/>
        <v>1.4642674215844711</v>
      </c>
      <c r="I159">
        <f t="shared" si="11"/>
        <v>0.77880590522953297</v>
      </c>
      <c r="J159">
        <f t="shared" si="10"/>
        <v>0.12611431355297273</v>
      </c>
    </row>
    <row r="160" spans="1:10">
      <c r="A160">
        <v>2004</v>
      </c>
      <c r="B160">
        <v>0.46737072000000002</v>
      </c>
      <c r="C160">
        <f t="shared" si="8"/>
        <v>0.80126213690000003</v>
      </c>
      <c r="D160">
        <v>0.25900000000000001</v>
      </c>
      <c r="E160">
        <v>0.105</v>
      </c>
      <c r="F160">
        <v>4.9000000000000002E-2</v>
      </c>
      <c r="G160">
        <f>carboncycle!L260</f>
        <v>363.59579605631433</v>
      </c>
      <c r="H160">
        <f t="shared" si="9"/>
        <v>1.4941036087418835</v>
      </c>
      <c r="I160">
        <f t="shared" si="11"/>
        <v>0.79799634169713995</v>
      </c>
      <c r="J160">
        <f t="shared" si="10"/>
        <v>0.12982160179369559</v>
      </c>
    </row>
    <row r="161" spans="1:10">
      <c r="A161">
        <v>2005</v>
      </c>
      <c r="B161">
        <v>0.60686255</v>
      </c>
      <c r="C161">
        <f t="shared" si="8"/>
        <v>0.94075396690000002</v>
      </c>
      <c r="D161">
        <v>0.247</v>
      </c>
      <c r="E161">
        <v>8.6999999999999994E-2</v>
      </c>
      <c r="F161">
        <v>3.9E-2</v>
      </c>
      <c r="G161">
        <f>carboncycle!L261</f>
        <v>365.76462802191975</v>
      </c>
      <c r="H161">
        <f t="shared" si="9"/>
        <v>1.5259213077370404</v>
      </c>
      <c r="I161">
        <f t="shared" si="11"/>
        <v>0.8175170628474826</v>
      </c>
      <c r="J161">
        <f t="shared" si="10"/>
        <v>0.13361683431634716</v>
      </c>
    </row>
    <row r="162" spans="1:10">
      <c r="A162">
        <v>2006</v>
      </c>
      <c r="B162">
        <v>0.57255270000000003</v>
      </c>
      <c r="C162">
        <f t="shared" si="8"/>
        <v>0.90644411690000004</v>
      </c>
      <c r="D162">
        <v>0.23699999999999999</v>
      </c>
      <c r="E162">
        <v>0.10199999999999999</v>
      </c>
      <c r="F162">
        <v>4.8000000000000001E-2</v>
      </c>
      <c r="G162">
        <f>carboncycle!L262</f>
        <v>368.03652007621258</v>
      </c>
      <c r="H162">
        <f t="shared" si="9"/>
        <v>1.5590492508005818</v>
      </c>
      <c r="I162">
        <f t="shared" si="11"/>
        <v>0.8373963619560848</v>
      </c>
      <c r="J162">
        <f t="shared" si="10"/>
        <v>0.137501387614404</v>
      </c>
    </row>
    <row r="163" spans="1:10">
      <c r="A163">
        <v>2007</v>
      </c>
      <c r="B163">
        <v>0.59170129999999999</v>
      </c>
      <c r="C163">
        <f t="shared" si="8"/>
        <v>0.9255927169</v>
      </c>
      <c r="D163">
        <v>0.19</v>
      </c>
      <c r="E163">
        <v>9.6000000000000002E-2</v>
      </c>
      <c r="F163">
        <v>4.7E-2</v>
      </c>
      <c r="G163">
        <f>carboncycle!L263</f>
        <v>370.39056958277882</v>
      </c>
      <c r="H163">
        <f t="shared" si="9"/>
        <v>1.593160154100324</v>
      </c>
      <c r="I163">
        <f t="shared" si="11"/>
        <v>0.85765198323846703</v>
      </c>
      <c r="J163">
        <f t="shared" si="10"/>
        <v>0.14147679106866476</v>
      </c>
    </row>
    <row r="164" spans="1:10">
      <c r="A164">
        <v>2008</v>
      </c>
      <c r="B164">
        <v>0.46564983999999998</v>
      </c>
      <c r="C164">
        <f t="shared" si="8"/>
        <v>0.7995412569</v>
      </c>
      <c r="D164">
        <v>0.14899999999999999</v>
      </c>
      <c r="E164">
        <v>0.10299999999999999</v>
      </c>
      <c r="F164">
        <v>0.05</v>
      </c>
      <c r="G164">
        <f>carboncycle!L264</f>
        <v>372.79263492279495</v>
      </c>
      <c r="H164">
        <f t="shared" si="9"/>
        <v>1.6277440743011036</v>
      </c>
      <c r="I164">
        <f t="shared" si="11"/>
        <v>0.87828609848605044</v>
      </c>
      <c r="J164">
        <f t="shared" si="10"/>
        <v>0.14554466616018924</v>
      </c>
    </row>
    <row r="165" spans="1:10">
      <c r="A165">
        <v>2009</v>
      </c>
      <c r="B165">
        <v>0.59678169999999997</v>
      </c>
      <c r="C165">
        <f t="shared" si="8"/>
        <v>0.93067311689999999</v>
      </c>
      <c r="D165">
        <v>0.255</v>
      </c>
      <c r="E165">
        <v>0.105</v>
      </c>
      <c r="F165">
        <v>5.0999999999999997E-2</v>
      </c>
      <c r="G165">
        <f>carboncycle!L265</f>
        <v>375.2498104521967</v>
      </c>
      <c r="H165">
        <f t="shared" si="9"/>
        <v>1.6628916423170492</v>
      </c>
      <c r="I165">
        <f t="shared" si="11"/>
        <v>0.89930348547702965</v>
      </c>
      <c r="J165">
        <f t="shared" si="10"/>
        <v>0.14970663749580013</v>
      </c>
    </row>
    <row r="166" spans="1:10">
      <c r="A166">
        <v>2010</v>
      </c>
      <c r="B166">
        <v>0.68037146000000004</v>
      </c>
      <c r="C166">
        <f t="shared" si="8"/>
        <v>1.0142628769000002</v>
      </c>
      <c r="D166">
        <v>0.26700000000000002</v>
      </c>
      <c r="E166">
        <v>0.11</v>
      </c>
      <c r="F166">
        <v>5.5E-2</v>
      </c>
      <c r="G166">
        <f>carboncycle!L266</f>
        <v>377.85624229669594</v>
      </c>
      <c r="H166">
        <f t="shared" si="9"/>
        <v>1.699923521140658</v>
      </c>
      <c r="I166">
        <f t="shared" si="11"/>
        <v>0.92074761988611786</v>
      </c>
      <c r="J166">
        <f t="shared" si="10"/>
        <v>0.15396434759233352</v>
      </c>
    </row>
    <row r="167" spans="1:10">
      <c r="A167">
        <v>2011</v>
      </c>
      <c r="B167">
        <v>0.53769772999999998</v>
      </c>
      <c r="C167">
        <f t="shared" si="8"/>
        <v>0.8715891469</v>
      </c>
      <c r="D167">
        <v>0.19700000000000001</v>
      </c>
      <c r="E167">
        <v>0.115</v>
      </c>
      <c r="F167">
        <v>5.8000000000000003E-2</v>
      </c>
      <c r="G167">
        <f>carboncycle!L267</f>
        <v>380.57658216083803</v>
      </c>
      <c r="H167">
        <f t="shared" si="9"/>
        <v>1.7383023470993209</v>
      </c>
      <c r="I167">
        <f t="shared" si="11"/>
        <v>0.94264475068551623</v>
      </c>
      <c r="J167">
        <f t="shared" si="10"/>
        <v>0.1583196765789622</v>
      </c>
    </row>
    <row r="168" spans="1:10">
      <c r="A168">
        <v>2012</v>
      </c>
      <c r="B168">
        <v>0.57760710000000004</v>
      </c>
      <c r="C168">
        <f t="shared" si="8"/>
        <v>0.91149851690000006</v>
      </c>
      <c r="D168">
        <v>0.215</v>
      </c>
      <c r="E168">
        <v>0.11600000000000001</v>
      </c>
      <c r="F168">
        <v>6.0999999999999999E-2</v>
      </c>
      <c r="G168">
        <f>carboncycle!L268</f>
        <v>383.39404452369945</v>
      </c>
      <c r="H168">
        <f t="shared" si="9"/>
        <v>1.7777632673284514</v>
      </c>
      <c r="I168">
        <f t="shared" si="11"/>
        <v>0.96501248515152571</v>
      </c>
      <c r="J168">
        <f t="shared" si="10"/>
        <v>0.16277464299988742</v>
      </c>
    </row>
    <row r="169" spans="1:10">
      <c r="A169">
        <v>2013</v>
      </c>
      <c r="B169">
        <v>0.6235754</v>
      </c>
      <c r="C169">
        <f t="shared" si="8"/>
        <v>0.95746681690000002</v>
      </c>
      <c r="D169">
        <v>0.26100000000000001</v>
      </c>
      <c r="E169">
        <v>0.13300000000000001</v>
      </c>
      <c r="F169">
        <v>7.0999999999999994E-2</v>
      </c>
      <c r="G169">
        <f>carboncycle!L269</f>
        <v>386.33716076958956</v>
      </c>
      <c r="H169">
        <f t="shared" si="9"/>
        <v>1.8186755976066509</v>
      </c>
      <c r="I169">
        <f t="shared" si="11"/>
        <v>0.98787872712363278</v>
      </c>
      <c r="J169">
        <f t="shared" si="10"/>
        <v>0.16733135394330872</v>
      </c>
    </row>
    <row r="170" spans="1:10">
      <c r="A170">
        <v>2014</v>
      </c>
      <c r="B170">
        <v>0.67287165000000004</v>
      </c>
      <c r="C170">
        <f t="shared" si="8"/>
        <v>1.0067630669000001</v>
      </c>
      <c r="D170">
        <v>0.29899999999999999</v>
      </c>
      <c r="E170">
        <v>0.14000000000000001</v>
      </c>
      <c r="F170">
        <v>7.5999999999999998E-2</v>
      </c>
      <c r="G170">
        <f>carboncycle!L270</f>
        <v>389.26584673068675</v>
      </c>
      <c r="H170">
        <f t="shared" si="9"/>
        <v>1.859079113862725</v>
      </c>
      <c r="I170">
        <f t="shared" si="11"/>
        <v>1.0112128214076337</v>
      </c>
      <c r="J170">
        <f t="shared" si="10"/>
        <v>0.17199206302297296</v>
      </c>
    </row>
    <row r="171" spans="1:10">
      <c r="A171">
        <v>2015</v>
      </c>
      <c r="B171">
        <v>0.82511436999999999</v>
      </c>
      <c r="C171">
        <f t="shared" si="8"/>
        <v>1.1590057868999999</v>
      </c>
      <c r="D171">
        <v>0.436</v>
      </c>
      <c r="E171">
        <v>0.16</v>
      </c>
      <c r="F171">
        <v>8.5000000000000006E-2</v>
      </c>
      <c r="G171">
        <f>carboncycle!L271</f>
        <v>392.09072808516078</v>
      </c>
      <c r="H171">
        <f t="shared" si="9"/>
        <v>1.897763580291657</v>
      </c>
      <c r="I171">
        <f t="shared" si="11"/>
        <v>1.0349495448672401</v>
      </c>
      <c r="J171">
        <f t="shared" si="10"/>
        <v>0.17675883693059782</v>
      </c>
    </row>
    <row r="172" spans="1:10">
      <c r="A172">
        <v>2016</v>
      </c>
      <c r="B172">
        <v>0.93292713000000005</v>
      </c>
      <c r="C172">
        <f t="shared" si="8"/>
        <v>1.2668185469000002</v>
      </c>
      <c r="D172">
        <v>0.44400000000000001</v>
      </c>
      <c r="E172">
        <v>0.14799999999999999</v>
      </c>
      <c r="F172">
        <v>7.9000000000000001E-2</v>
      </c>
      <c r="G172">
        <f>carboncycle!L272</f>
        <v>395.16506635776108</v>
      </c>
      <c r="H172">
        <f t="shared" si="9"/>
        <v>1.9395487115915524</v>
      </c>
      <c r="I172">
        <f t="shared" si="11"/>
        <v>1.0591675986301115</v>
      </c>
      <c r="J172">
        <f t="shared" si="10"/>
        <v>0.18163336015167794</v>
      </c>
    </row>
    <row r="173" spans="1:10">
      <c r="A173">
        <v>2017</v>
      </c>
      <c r="B173">
        <v>0.84517425000000002</v>
      </c>
      <c r="C173">
        <f t="shared" si="8"/>
        <v>1.1790656669000001</v>
      </c>
      <c r="D173">
        <v>0.40500000000000003</v>
      </c>
      <c r="E173">
        <v>0.16800000000000001</v>
      </c>
      <c r="F173">
        <v>8.8999999999999996E-2</v>
      </c>
      <c r="G173">
        <f>carboncycle!L273</f>
        <v>398.34301315200088</v>
      </c>
      <c r="H173">
        <f t="shared" si="9"/>
        <v>1.9824017251658488</v>
      </c>
      <c r="I173">
        <f t="shared" si="11"/>
        <v>1.0838833122779092</v>
      </c>
      <c r="J173">
        <f t="shared" si="10"/>
        <v>0.18661775462623545</v>
      </c>
    </row>
    <row r="174" spans="1:10">
      <c r="A174">
        <v>2018</v>
      </c>
      <c r="B174">
        <v>0.76265400000000005</v>
      </c>
      <c r="C174">
        <f t="shared" si="8"/>
        <v>1.0965454169000002</v>
      </c>
      <c r="D174">
        <v>0.38300000000000001</v>
      </c>
      <c r="E174">
        <v>0.17699999999999999</v>
      </c>
      <c r="F174">
        <v>9.0999999999999998E-2</v>
      </c>
      <c r="G174">
        <f>carboncycle!L274</f>
        <v>401.53383121249766</v>
      </c>
      <c r="H174">
        <f t="shared" si="9"/>
        <v>2.025085714071436</v>
      </c>
      <c r="I174">
        <f t="shared" si="11"/>
        <v>1.1090761124662472</v>
      </c>
      <c r="J174">
        <f t="shared" si="10"/>
        <v>0.19171422299369695</v>
      </c>
    </row>
    <row r="175" spans="1:10">
      <c r="A175">
        <v>2019</v>
      </c>
      <c r="B175">
        <v>0.89107259999999999</v>
      </c>
      <c r="C175">
        <f t="shared" si="8"/>
        <v>1.2249640169</v>
      </c>
      <c r="D175">
        <v>0.45600000000000002</v>
      </c>
      <c r="E175">
        <v>0.187</v>
      </c>
      <c r="F175">
        <v>9.6000000000000002E-2</v>
      </c>
      <c r="G175">
        <f>carboncycle!L275</f>
        <v>404.77089308142513</v>
      </c>
      <c r="H175">
        <f t="shared" si="9"/>
        <v>2.0680431060389921</v>
      </c>
      <c r="I175">
        <f t="shared" si="11"/>
        <v>1.1347391333457979</v>
      </c>
      <c r="J175">
        <f t="shared" si="10"/>
        <v>0.19692483852590104</v>
      </c>
    </row>
    <row r="176" spans="1:10">
      <c r="A176">
        <v>2020</v>
      </c>
      <c r="B176">
        <v>0.9227938</v>
      </c>
      <c r="C176">
        <f t="shared" si="8"/>
        <v>1.2566852169</v>
      </c>
      <c r="D176">
        <v>0.436</v>
      </c>
      <c r="E176">
        <v>0.185</v>
      </c>
      <c r="F176">
        <v>9.7000000000000003E-2</v>
      </c>
      <c r="G176">
        <f>carboncycle!L276</f>
        <v>407.96009088259655</v>
      </c>
      <c r="H176">
        <f t="shared" si="9"/>
        <v>2.1100306668662783</v>
      </c>
      <c r="I176">
        <f t="shared" si="11"/>
        <v>1.1608291846693219</v>
      </c>
      <c r="J176">
        <f t="shared" si="10"/>
        <v>0.20225162372047806</v>
      </c>
    </row>
    <row r="177" spans="1:18">
      <c r="A177">
        <v>2021</v>
      </c>
      <c r="B177">
        <v>0.76185590000000003</v>
      </c>
      <c r="C177">
        <f t="shared" si="8"/>
        <v>1.0957473169</v>
      </c>
      <c r="D177">
        <v>0.36599999999999999</v>
      </c>
      <c r="E177">
        <v>0.19700000000000001</v>
      </c>
      <c r="F177">
        <v>0.10299999999999999</v>
      </c>
      <c r="G177" s="3">
        <f>carboncycle!L277</f>
        <v>411.08190409238125</v>
      </c>
      <c r="H177" s="3">
        <f t="shared" si="9"/>
        <v>2.1508143669829578</v>
      </c>
      <c r="I177" s="3">
        <f t="shared" si="11"/>
        <v>1.18729763222777</v>
      </c>
      <c r="J177" s="3">
        <f t="shared" si="10"/>
        <v>0.2076963442666675</v>
      </c>
    </row>
    <row r="178" spans="1:18">
      <c r="A178">
        <f>1+A177</f>
        <v>2022</v>
      </c>
      <c r="G178" s="3">
        <f>carboncycle!L278</f>
        <v>414.16485353422428</v>
      </c>
      <c r="H178" s="3">
        <f t="shared" si="9"/>
        <v>2.1907875170544382</v>
      </c>
      <c r="I178" s="3">
        <f t="shared" si="11"/>
        <v>1.2141090268935155</v>
      </c>
      <c r="J178" s="3">
        <f t="shared" si="10"/>
        <v>0.21326047958228656</v>
      </c>
    </row>
    <row r="179" spans="1:18">
      <c r="A179">
        <f t="shared" ref="A179:A242" si="12">1+A178</f>
        <v>2023</v>
      </c>
      <c r="G179" s="3">
        <f>carboncycle!L279</f>
        <v>417.4759091287483</v>
      </c>
      <c r="H179" s="3">
        <f t="shared" si="9"/>
        <v>2.2333882211650553</v>
      </c>
      <c r="I179" s="3">
        <f t="shared" si="11"/>
        <v>1.241330221446137</v>
      </c>
      <c r="J179" s="3">
        <f t="shared" si="10"/>
        <v>0.21894529933101434</v>
      </c>
    </row>
    <row r="180" spans="1:18">
      <c r="A180">
        <f t="shared" si="12"/>
        <v>2024</v>
      </c>
      <c r="G180" s="3">
        <f>carboncycle!L280</f>
        <v>420.88199205203091</v>
      </c>
      <c r="H180" s="3">
        <f t="shared" si="9"/>
        <v>2.2768604515276643</v>
      </c>
      <c r="I180" s="3">
        <f t="shared" si="11"/>
        <v>1.2689742247577462</v>
      </c>
      <c r="J180" s="3">
        <f t="shared" si="10"/>
        <v>0.22475244568862823</v>
      </c>
    </row>
    <row r="181" spans="1:18">
      <c r="A181">
        <f t="shared" si="12"/>
        <v>2025</v>
      </c>
      <c r="G181" s="3">
        <f>carboncycle!L281</f>
        <v>424.38023709292179</v>
      </c>
      <c r="H181" s="3">
        <f t="shared" si="9"/>
        <v>2.3211442659011849</v>
      </c>
      <c r="I181" s="3">
        <f t="shared" si="11"/>
        <v>1.2970518657596466</v>
      </c>
      <c r="J181" s="3">
        <f t="shared" si="10"/>
        <v>0.23068362539374082</v>
      </c>
    </row>
    <row r="182" spans="1:18">
      <c r="A182">
        <f t="shared" si="12"/>
        <v>2026</v>
      </c>
      <c r="G182" s="3">
        <f>carboncycle!L282</f>
        <v>427.96818033184024</v>
      </c>
      <c r="H182" s="3">
        <f t="shared" si="9"/>
        <v>2.3661859632085149</v>
      </c>
      <c r="I182" s="3">
        <f t="shared" si="11"/>
        <v>1.3255720493790226</v>
      </c>
      <c r="J182" s="3">
        <f t="shared" si="10"/>
        <v>0.23674059699901917</v>
      </c>
    </row>
    <row r="183" spans="1:18">
      <c r="A183">
        <f t="shared" si="12"/>
        <v>2027</v>
      </c>
      <c r="B183" s="15"/>
      <c r="G183" s="3">
        <f>carboncycle!L283</f>
        <v>431.64358299054982</v>
      </c>
      <c r="H183" s="3">
        <f t="shared" si="9"/>
        <v>2.4119357420925951</v>
      </c>
      <c r="I183" s="3">
        <f t="shared" si="11"/>
        <v>1.3545419350739571</v>
      </c>
      <c r="J183" s="3">
        <f t="shared" si="10"/>
        <v>0.24292515964853759</v>
      </c>
      <c r="R183" s="15"/>
    </row>
    <row r="184" spans="1:18">
      <c r="A184">
        <f t="shared" si="12"/>
        <v>2028</v>
      </c>
      <c r="B184" s="15"/>
      <c r="G184" s="3">
        <f>carboncycle!L284</f>
        <v>435.40432533198987</v>
      </c>
      <c r="H184" s="3">
        <f t="shared" si="9"/>
        <v>2.4583463210425922</v>
      </c>
      <c r="I184" s="3">
        <f t="shared" si="11"/>
        <v>1.3839670688125474</v>
      </c>
      <c r="J184" s="3">
        <f t="shared" si="10"/>
        <v>0.24923914293295396</v>
      </c>
      <c r="R184" s="15"/>
    </row>
    <row r="185" spans="1:18">
      <c r="A185">
        <f t="shared" si="12"/>
        <v>2029</v>
      </c>
      <c r="B185" s="15"/>
      <c r="G185" s="3">
        <f>carboncycle!L285</f>
        <v>439.24834331975728</v>
      </c>
      <c r="H185" s="3">
        <f t="shared" si="9"/>
        <v>2.5053721391351447</v>
      </c>
      <c r="I185" s="3">
        <f t="shared" si="11"/>
        <v>1.4138514871165992</v>
      </c>
      <c r="J185" s="3">
        <f t="shared" si="10"/>
        <v>0.25568439755195005</v>
      </c>
      <c r="R185" s="15"/>
    </row>
    <row r="186" spans="1:18">
      <c r="A186">
        <f t="shared" si="12"/>
        <v>2030</v>
      </c>
      <c r="B186" s="15"/>
      <c r="G186" s="3">
        <f>carboncycle!L286</f>
        <v>443.17359117596897</v>
      </c>
      <c r="H186" s="3">
        <f t="shared" si="9"/>
        <v>2.5529689037246337</v>
      </c>
      <c r="I186" s="3">
        <f t="shared" si="11"/>
        <v>1.4441978043016686</v>
      </c>
      <c r="J186" s="3">
        <f t="shared" si="10"/>
        <v>0.26226278662067726</v>
      </c>
      <c r="R186" s="15"/>
    </row>
    <row r="187" spans="1:18">
      <c r="A187">
        <f t="shared" si="12"/>
        <v>2031</v>
      </c>
      <c r="B187" s="15"/>
      <c r="G187" s="3">
        <f>carboncycle!L287</f>
        <v>447.17801961020388</v>
      </c>
      <c r="H187" s="3">
        <f t="shared" si="9"/>
        <v>2.6010933442711743</v>
      </c>
      <c r="I187" s="3">
        <f t="shared" si="11"/>
        <v>1.4750072895353294</v>
      </c>
      <c r="J187" s="3">
        <f t="shared" si="10"/>
        <v>0.26897617752110531</v>
      </c>
      <c r="R187" s="15"/>
    </row>
    <row r="188" spans="1:18">
      <c r="A188">
        <f t="shared" si="12"/>
        <v>2032</v>
      </c>
      <c r="B188" s="15"/>
      <c r="G188" s="3">
        <f>carboncycle!L288</f>
        <v>451.25956351684306</v>
      </c>
      <c r="H188" s="3">
        <f t="shared" si="9"/>
        <v>2.6497030875261163</v>
      </c>
      <c r="I188" s="3">
        <f t="shared" si="11"/>
        <v>1.5062799376228679</v>
      </c>
      <c r="J188" s="3">
        <f t="shared" si="10"/>
        <v>0.2758264342373461</v>
      </c>
      <c r="R188" s="15"/>
    </row>
    <row r="189" spans="1:18">
      <c r="A189">
        <f t="shared" si="12"/>
        <v>2033</v>
      </c>
      <c r="B189" s="15"/>
      <c r="G189" s="3">
        <f>carboncycle!L289</f>
        <v>455.41613537993123</v>
      </c>
      <c r="H189" s="3">
        <f t="shared" si="9"/>
        <v>2.698756603098901</v>
      </c>
      <c r="I189" s="3">
        <f t="shared" si="11"/>
        <v>1.5380145358009043</v>
      </c>
      <c r="J189" s="3">
        <f t="shared" si="10"/>
        <v>0.28281541013657585</v>
      </c>
      <c r="R189" s="15"/>
    </row>
    <row r="190" spans="1:18">
      <c r="A190">
        <f t="shared" si="12"/>
        <v>2034</v>
      </c>
      <c r="B190" s="15"/>
      <c r="G190" s="3">
        <f>carboncycle!L290</f>
        <v>459.64562210628446</v>
      </c>
      <c r="H190" s="3">
        <f t="shared" si="9"/>
        <v>2.7482131888205239</v>
      </c>
      <c r="I190" s="3">
        <f t="shared" si="11"/>
        <v>1.5702087278443937</v>
      </c>
      <c r="J190" s="3">
        <f t="shared" si="10"/>
        <v>0.28994494117034925</v>
      </c>
      <c r="R190" s="15"/>
    </row>
    <row r="191" spans="1:18">
      <c r="A191">
        <f t="shared" si="12"/>
        <v>2035</v>
      </c>
      <c r="B191" s="15"/>
      <c r="G191" s="3">
        <f>carboncycle!L291</f>
        <v>463.94588390664137</v>
      </c>
      <c r="H191" s="3">
        <f t="shared" si="9"/>
        <v>2.7980329776181589</v>
      </c>
      <c r="I191" s="3">
        <f t="shared" si="11"/>
        <v>1.6028590762114001</v>
      </c>
      <c r="J191" s="3">
        <f t="shared" si="10"/>
        <v>0.29721683947865785</v>
      </c>
      <c r="R191" s="15"/>
    </row>
    <row r="192" spans="1:18">
      <c r="A192">
        <f t="shared" si="12"/>
        <v>2036</v>
      </c>
      <c r="B192" s="15"/>
      <c r="G192" s="3">
        <f>carboncycle!L292</f>
        <v>468.31475439028304</v>
      </c>
      <c r="H192" s="3">
        <f t="shared" si="9"/>
        <v>2.8481769550330531</v>
      </c>
      <c r="I192" s="3">
        <f t="shared" si="11"/>
        <v>1.6359611226063737</v>
      </c>
      <c r="J192" s="3">
        <f t="shared" si="10"/>
        <v>0.3046328873832998</v>
      </c>
      <c r="R192" s="15"/>
    </row>
    <row r="193" spans="1:18">
      <c r="A193">
        <f t="shared" si="12"/>
        <v>2037</v>
      </c>
      <c r="B193" s="15"/>
      <c r="G193" s="3">
        <f>carboncycle!L293</f>
        <v>472.7500413696917</v>
      </c>
      <c r="H193" s="3">
        <f t="shared" si="9"/>
        <v>2.8986069809861776</v>
      </c>
      <c r="I193" s="3">
        <f t="shared" si="11"/>
        <v>1.6695094471418932</v>
      </c>
      <c r="J193" s="3">
        <f t="shared" si="10"/>
        <v>0.31219483175936685</v>
      </c>
      <c r="R193" s="15"/>
    </row>
    <row r="194" spans="1:18">
      <c r="A194">
        <f t="shared" si="12"/>
        <v>2038</v>
      </c>
      <c r="B194" s="15"/>
      <c r="G194" s="3">
        <f>carboncycle!L294</f>
        <v>477.249528072781</v>
      </c>
      <c r="H194" s="3">
        <f t="shared" si="9"/>
        <v>2.9492858120912446</v>
      </c>
      <c r="I194" s="3">
        <f t="shared" si="11"/>
        <v>1.7034977261639905</v>
      </c>
      <c r="J194" s="3">
        <f t="shared" si="10"/>
        <v>0.3199043787747396</v>
      </c>
      <c r="R194" s="15"/>
    </row>
    <row r="195" spans="1:18">
      <c r="A195">
        <f t="shared" si="12"/>
        <v>2039</v>
      </c>
      <c r="B195" s="15"/>
      <c r="G195" s="3">
        <f>carboncycle!L295</f>
        <v>481.81097458216163</v>
      </c>
      <c r="H195" s="3">
        <f t="shared" si="9"/>
        <v>3.0001771224372114</v>
      </c>
      <c r="I195" s="3">
        <f t="shared" si="11"/>
        <v>1.73791878874283</v>
      </c>
      <c r="J195" s="3">
        <f t="shared" si="10"/>
        <v>0.32776318898791051</v>
      </c>
      <c r="R195" s="15"/>
    </row>
    <row r="196" spans="1:18">
      <c r="A196">
        <f t="shared" si="12"/>
        <v>2040</v>
      </c>
      <c r="B196" s="15"/>
      <c r="G196" s="3">
        <f>carboncycle!L296</f>
        <v>486.43211939483376</v>
      </c>
      <c r="H196" s="3">
        <f t="shared" si="9"/>
        <v>3.0512455217368823</v>
      </c>
      <c r="I196" s="3">
        <f t="shared" si="11"/>
        <v>1.7727646717979357</v>
      </c>
      <c r="J196" s="3">
        <f t="shared" si="10"/>
        <v>0.33577287279451845</v>
      </c>
      <c r="R196" s="15"/>
    </row>
    <row r="197" spans="1:18">
      <c r="A197">
        <f t="shared" si="12"/>
        <v>2041</v>
      </c>
      <c r="B197" s="15"/>
      <c r="G197" s="3">
        <f>carboncycle!L297</f>
        <v>491.11068104045853</v>
      </c>
      <c r="H197" s="3">
        <f t="shared" si="9"/>
        <v>3.1024565703211642</v>
      </c>
      <c r="I197" s="3">
        <f t="shared" si="11"/>
        <v>1.8080266738127968</v>
      </c>
      <c r="J197" s="3">
        <f t="shared" si="10"/>
        <v>0.34393498621285784</v>
      </c>
      <c r="R197" s="15"/>
    </row>
    <row r="198" spans="1:18">
      <c r="A198">
        <f t="shared" si="12"/>
        <v>2042</v>
      </c>
      <c r="B198" s="15"/>
      <c r="G198" s="3">
        <f>carboncycle!L298</f>
        <v>495.84435972338997</v>
      </c>
      <c r="H198" s="3">
        <f t="shared" si="9"/>
        <v>3.1537767908045731</v>
      </c>
      <c r="I198" s="3">
        <f t="shared" si="11"/>
        <v>1.8436954070899687</v>
      </c>
      <c r="J198" s="3">
        <f t="shared" si="10"/>
        <v>0.35225102699842548</v>
      </c>
      <c r="R198" s="15"/>
    </row>
    <row r="199" spans="1:18">
      <c r="A199">
        <f t="shared" si="12"/>
        <v>2043</v>
      </c>
      <c r="B199" s="15"/>
      <c r="G199" s="3">
        <f>carboncycle!L299</f>
        <v>500.63083896988098</v>
      </c>
      <c r="H199" s="3">
        <f t="shared" ref="H199:H262" si="13">H$3*LN(G199/G$3)</f>
        <v>3.2051736764499945</v>
      </c>
      <c r="I199" s="3">
        <f t="shared" si="11"/>
        <v>1.8797608485001533</v>
      </c>
      <c r="J199" s="3">
        <f t="shared" ref="J199:J262" si="14">J198+J$3*(I198-J198)</f>
        <v>0.36072243107734542</v>
      </c>
      <c r="R199" s="15"/>
    </row>
    <row r="200" spans="1:18">
      <c r="A200">
        <f t="shared" si="12"/>
        <v>2044</v>
      </c>
      <c r="B200" s="15"/>
      <c r="G200" s="3">
        <f>carboncycle!L300</f>
        <v>505.46778727154287</v>
      </c>
      <c r="H200" s="3">
        <f t="shared" si="13"/>
        <v>3.2566156963761301</v>
      </c>
      <c r="I200" s="3">
        <f t="shared" ref="I200:I263" si="15">I199+I$3*(I$4*H200-I199)+I$5*(J199-I199)</f>
        <v>1.9162123886844131</v>
      </c>
      <c r="J200" s="3">
        <f t="shared" si="14"/>
        <v>0.36935056928830695</v>
      </c>
      <c r="R200" s="15"/>
    </row>
    <row r="201" spans="1:18">
      <c r="A201">
        <f t="shared" si="12"/>
        <v>2045</v>
      </c>
      <c r="B201" s="15"/>
      <c r="G201" s="3">
        <f>carboncycle!L301</f>
        <v>510.35285972179213</v>
      </c>
      <c r="H201" s="3">
        <f t="shared" si="13"/>
        <v>3.3080722978135872</v>
      </c>
      <c r="I201" s="3">
        <f t="shared" si="15"/>
        <v>1.9530388796760092</v>
      </c>
      <c r="J201" s="3">
        <f t="shared" si="14"/>
        <v>0.37813674442247686</v>
      </c>
      <c r="R201" s="15"/>
    </row>
    <row r="202" spans="1:18">
      <c r="A202">
        <f t="shared" si="12"/>
        <v>2046</v>
      </c>
      <c r="B202" s="15"/>
      <c r="G202" s="3">
        <f>carboncycle!L302</f>
        <v>515.28369964522619</v>
      </c>
      <c r="H202" s="3">
        <f t="shared" si="13"/>
        <v>3.3595139056459642</v>
      </c>
      <c r="I202" s="3">
        <f t="shared" si="15"/>
        <v>1.9902286809163285</v>
      </c>
      <c r="J202" s="3">
        <f t="shared" si="14"/>
        <v>0.38708218855071691</v>
      </c>
      <c r="R202" s="15"/>
    </row>
    <row r="203" spans="1:18">
      <c r="A203">
        <f t="shared" si="12"/>
        <v>2047</v>
      </c>
      <c r="B203" s="15"/>
      <c r="G203" s="3">
        <f>carboncycle!L303</f>
        <v>520.2579402215863</v>
      </c>
      <c r="H203" s="3">
        <f t="shared" si="13"/>
        <v>3.4109119194832203</v>
      </c>
      <c r="I203" s="3">
        <f t="shared" si="15"/>
        <v>2.0277697036474009</v>
      </c>
      <c r="J203" s="3">
        <f t="shared" si="14"/>
        <v>0.39618806062735357</v>
      </c>
      <c r="R203" s="15"/>
    </row>
    <row r="204" spans="1:18">
      <c r="A204">
        <f t="shared" si="12"/>
        <v>2048</v>
      </c>
      <c r="B204" s="15"/>
      <c r="G204" s="3">
        <f>carboncycle!L304</f>
        <v>525.27320610676793</v>
      </c>
      <c r="H204" s="3">
        <f t="shared" si="13"/>
        <v>3.4622387085137811</v>
      </c>
      <c r="I204" s="3">
        <f t="shared" si="15"/>
        <v>2.065649453671258</v>
      </c>
      <c r="J204" s="3">
        <f t="shared" si="14"/>
        <v>0.40545544435970743</v>
      </c>
      <c r="R204" s="15"/>
    </row>
    <row r="205" spans="1:18">
      <c r="A205">
        <f t="shared" si="12"/>
        <v>2049</v>
      </c>
      <c r="B205" s="15"/>
      <c r="G205" s="3">
        <f>carboncycle!L305</f>
        <v>530.32711505358657</v>
      </c>
      <c r="H205" s="3">
        <f t="shared" si="13"/>
        <v>3.5134676043740338</v>
      </c>
      <c r="I205" s="3">
        <f t="shared" si="15"/>
        <v>2.1038550724736402</v>
      </c>
      <c r="J205" s="3">
        <f t="shared" si="14"/>
        <v>0.41488534633259705</v>
      </c>
      <c r="R205" s="15"/>
    </row>
    <row r="206" spans="1:18">
      <c r="A206">
        <f t="shared" si="12"/>
        <v>2050</v>
      </c>
      <c r="B206" s="15"/>
      <c r="G206" s="3">
        <f>carboncycle!L306</f>
        <v>535.41727953491886</v>
      </c>
      <c r="H206" s="3">
        <f t="shared" si="13"/>
        <v>3.5645728922619564</v>
      </c>
      <c r="I206" s="3">
        <f t="shared" si="15"/>
        <v>2.1423733767162383</v>
      </c>
      <c r="J206" s="3">
        <f t="shared" si="14"/>
        <v>0.42447869437707819</v>
      </c>
      <c r="R206" s="15"/>
    </row>
    <row r="207" spans="1:18">
      <c r="A207">
        <f t="shared" si="12"/>
        <v>2051</v>
      </c>
      <c r="B207" s="15"/>
      <c r="G207" s="3">
        <f>carboncycle!L307</f>
        <v>540.54130837155026</v>
      </c>
      <c r="H207" s="3">
        <f t="shared" si="13"/>
        <v>3.6155298005075487</v>
      </c>
      <c r="I207" s="3">
        <f t="shared" si="15"/>
        <v>2.1811908961076849</v>
      </c>
      <c r="J207" s="3">
        <f t="shared" si="14"/>
        <v>0.43423633617276464</v>
      </c>
      <c r="R207" s="15"/>
    </row>
    <row r="208" spans="1:18">
      <c r="A208">
        <f t="shared" si="12"/>
        <v>2052</v>
      </c>
      <c r="B208" s="15"/>
      <c r="G208" s="3">
        <f>carboncycle!L308</f>
        <v>545.69680836665896</v>
      </c>
      <c r="H208" s="3">
        <f t="shared" si="13"/>
        <v>3.666314488797584</v>
      </c>
      <c r="I208" s="3">
        <f t="shared" si="15"/>
        <v>2.220293909668912</v>
      </c>
      <c r="J208" s="3">
        <f t="shared" si="14"/>
        <v>0.44415903807319501</v>
      </c>
      <c r="R208" s="15"/>
    </row>
    <row r="209" spans="1:18">
      <c r="A209">
        <f t="shared" si="12"/>
        <v>2053</v>
      </c>
      <c r="B209" s="15"/>
      <c r="G209" s="3">
        <f>carboncycle!L309</f>
        <v>550.88138594839802</v>
      </c>
      <c r="H209" s="3">
        <f t="shared" si="13"/>
        <v>3.7169040352366687</v>
      </c>
      <c r="I209" s="3">
        <f t="shared" si="15"/>
        <v>2.2596684804132461</v>
      </c>
      <c r="J209" s="3">
        <f t="shared" si="14"/>
        <v>0.45424748414385868</v>
      </c>
      <c r="R209" s="15"/>
    </row>
    <row r="210" spans="1:18">
      <c r="A210">
        <f t="shared" si="12"/>
        <v>2054</v>
      </c>
      <c r="B210" s="15"/>
      <c r="G210" s="3">
        <f>carboncycle!L310</f>
        <v>556.09264882155048</v>
      </c>
      <c r="H210" s="3">
        <f t="shared" si="13"/>
        <v>3.767276422411336</v>
      </c>
      <c r="I210" s="3">
        <f t="shared" si="15"/>
        <v>2.2993004884657697</v>
      </c>
      <c r="J210" s="3">
        <f t="shared" si="14"/>
        <v>0.46450227540266881</v>
      </c>
      <c r="R210" s="15"/>
    </row>
    <row r="211" spans="1:18">
      <c r="A211">
        <f t="shared" si="12"/>
        <v>2055</v>
      </c>
      <c r="B211" s="15"/>
      <c r="G211" s="3">
        <f>carboncycle!L311</f>
        <v>561.32820762873166</v>
      </c>
      <c r="H211" s="3">
        <f t="shared" si="13"/>
        <v>3.8174105226089372</v>
      </c>
      <c r="I211" s="3">
        <f t="shared" si="15"/>
        <v>2.3391756626500588</v>
      </c>
      <c r="J211" s="3">
        <f t="shared" si="14"/>
        <v>0.47492392925286719</v>
      </c>
      <c r="R211" s="15"/>
    </row>
    <row r="212" spans="1:18">
      <c r="A212">
        <f t="shared" si="12"/>
        <v>2056</v>
      </c>
      <c r="B212" s="15"/>
      <c r="G212" s="3">
        <f>carboncycle!L312</f>
        <v>566.58567762112625</v>
      </c>
      <c r="H212" s="3">
        <f t="shared" si="13"/>
        <v>3.8672860823288642</v>
      </c>
      <c r="I212" s="3">
        <f t="shared" si="15"/>
        <v>2.3792796105734459</v>
      </c>
      <c r="J212" s="3">
        <f t="shared" si="14"/>
        <v>0.48551287909856322</v>
      </c>
      <c r="R212" s="15"/>
    </row>
    <row r="213" spans="1:18">
      <c r="A213">
        <f t="shared" si="12"/>
        <v>2057</v>
      </c>
      <c r="B213" s="15"/>
      <c r="G213" s="3">
        <f>carboncycle!L313</f>
        <v>571.86268033828026</v>
      </c>
      <c r="H213" s="3">
        <f t="shared" si="13"/>
        <v>3.9168837062101498</v>
      </c>
      <c r="I213" s="3">
        <f t="shared" si="15"/>
        <v>2.4195978472445101</v>
      </c>
      <c r="J213" s="3">
        <f t="shared" si="14"/>
        <v>0.49626947413334055</v>
      </c>
      <c r="R213" s="15"/>
    </row>
    <row r="214" spans="1:18">
      <c r="A214">
        <f t="shared" si="12"/>
        <v>2058</v>
      </c>
      <c r="B214" s="15"/>
      <c r="G214" s="3">
        <f>carboncycle!L314</f>
        <v>577.15684529602117</v>
      </c>
      <c r="H214" s="3">
        <f t="shared" si="13"/>
        <v>3.9661848404867714</v>
      </c>
      <c r="I214" s="3">
        <f t="shared" si="15"/>
        <v>2.4601158222585906</v>
      </c>
      <c r="J214" s="3">
        <f t="shared" si="14"/>
        <v>0.50719397929261201</v>
      </c>
      <c r="R214" s="15"/>
    </row>
    <row r="215" spans="1:18">
      <c r="A215">
        <f t="shared" si="12"/>
        <v>2059</v>
      </c>
      <c r="B215" s="15"/>
      <c r="G215" s="3">
        <f>carboncycle!L315</f>
        <v>582.46581168117177</v>
      </c>
      <c r="H215" s="3">
        <f t="shared" si="13"/>
        <v>4.0151717560701936</v>
      </c>
      <c r="I215" s="3">
        <f t="shared" si="15"/>
        <v>2.5008189455887893</v>
      </c>
      <c r="J215" s="3">
        <f t="shared" si="14"/>
        <v>0.51828657536065881</v>
      </c>
      <c r="R215" s="15"/>
    </row>
    <row r="216" spans="1:18">
      <c r="A216">
        <f t="shared" si="12"/>
        <v>2060</v>
      </c>
      <c r="B216" s="15"/>
      <c r="G216" s="3">
        <f>carboncycle!L316</f>
        <v>587.78723005133577</v>
      </c>
      <c r="H216" s="3">
        <f t="shared" si="13"/>
        <v>4.0638275313477283</v>
      </c>
      <c r="I216" s="3">
        <f t="shared" si="15"/>
        <v>2.5416926120212411</v>
      </c>
      <c r="J216" s="3">
        <f t="shared" si="14"/>
        <v>0.52954735922355456</v>
      </c>
      <c r="R216" s="15"/>
    </row>
    <row r="217" spans="1:18">
      <c r="A217">
        <f t="shared" si="12"/>
        <v>2061</v>
      </c>
      <c r="B217" s="15"/>
      <c r="G217" s="3">
        <f>carboncycle!L317</f>
        <v>593.11876403769134</v>
      </c>
      <c r="H217" s="3">
        <f t="shared" si="13"/>
        <v>4.1121360347751335</v>
      </c>
      <c r="I217" s="3">
        <f t="shared" si="15"/>
        <v>2.5827222242743875</v>
      </c>
      <c r="J217" s="3">
        <f t="shared" si="14"/>
        <v>0.54097634425944541</v>
      </c>
      <c r="R217" s="15"/>
    </row>
    <row r="218" spans="1:18">
      <c r="A218">
        <f t="shared" si="12"/>
        <v>2062</v>
      </c>
      <c r="B218" s="15"/>
      <c r="G218" s="3">
        <f>carboncycle!L318</f>
        <v>598.45809204841726</v>
      </c>
      <c r="H218" s="3">
        <f t="shared" si="13"/>
        <v>4.1600819073326933</v>
      </c>
      <c r="I218" s="3">
        <f t="shared" si="15"/>
        <v>2.6238932148426519</v>
      </c>
      <c r="J218" s="3">
        <f t="shared" si="14"/>
        <v>0.55257346085793024</v>
      </c>
      <c r="R218" s="15"/>
    </row>
    <row r="219" spans="1:18">
      <c r="A219">
        <f t="shared" si="12"/>
        <v>2063</v>
      </c>
      <c r="B219" s="15"/>
      <c r="G219" s="3">
        <f>carboncycle!L319</f>
        <v>603.80290897010082</v>
      </c>
      <c r="H219" s="3">
        <f t="shared" si="13"/>
        <v>4.2076505449054977</v>
      </c>
      <c r="I219" s="3">
        <f t="shared" si="15"/>
        <v>2.6651910666053125</v>
      </c>
      <c r="J219" s="3">
        <f t="shared" si="14"/>
        <v>0.56433855706056346</v>
      </c>
      <c r="R219" s="15"/>
    </row>
    <row r="220" spans="1:18">
      <c r="A220">
        <f t="shared" si="12"/>
        <v>2064</v>
      </c>
      <c r="B220" s="15"/>
      <c r="G220" s="3">
        <f>carboncycle!L320</f>
        <v>609.15092786423952</v>
      </c>
      <c r="H220" s="3">
        <f t="shared" si="13"/>
        <v>4.2548280806409879</v>
      </c>
      <c r="I220" s="3">
        <f t="shared" si="15"/>
        <v>2.7066013322415174</v>
      </c>
      <c r="J220" s="3">
        <f t="shared" si="14"/>
        <v>0.57627139931477767</v>
      </c>
      <c r="R220" s="15"/>
    </row>
    <row r="221" spans="1:18">
      <c r="A221">
        <f t="shared" si="12"/>
        <v>2065</v>
      </c>
      <c r="B221" s="15"/>
      <c r="G221" s="3">
        <f>carboncycle!L321</f>
        <v>614.4998816557486</v>
      </c>
      <c r="H221" s="3">
        <f t="shared" si="13"/>
        <v>4.3016013673298783</v>
      </c>
      <c r="I221" s="3">
        <f t="shared" si="15"/>
        <v>2.7481096524923445</v>
      </c>
      <c r="J221" s="3">
        <f t="shared" si="14"/>
        <v>0.58837167333380158</v>
      </c>
      <c r="R221" s="15"/>
    </row>
    <row r="222" spans="1:18">
      <c r="A222">
        <f t="shared" si="12"/>
        <v>2066</v>
      </c>
      <c r="B222" s="15"/>
      <c r="G222" s="3">
        <f>carboncycle!L322</f>
        <v>619.84752481021405</v>
      </c>
      <c r="H222" s="3">
        <f t="shared" si="13"/>
        <v>4.3479579598502873</v>
      </c>
      <c r="I222" s="3">
        <f t="shared" si="15"/>
        <v>2.7897017733105685</v>
      </c>
      <c r="J222" s="3">
        <f t="shared" si="14"/>
        <v>0.60063898505542213</v>
      </c>
      <c r="R222" s="15"/>
    </row>
    <row r="223" spans="1:18">
      <c r="A223">
        <f t="shared" si="12"/>
        <v>2067</v>
      </c>
      <c r="B223" s="15"/>
      <c r="G223" s="3">
        <f>carboncycle!L323</f>
        <v>625.19163499650665</v>
      </c>
      <c r="H223" s="3">
        <f t="shared" si="13"/>
        <v>4.3938860977093235</v>
      </c>
      <c r="I223" s="3">
        <f t="shared" si="15"/>
        <v>2.831363561938415</v>
      </c>
      <c r="J223" s="3">
        <f t="shared" si="14"/>
        <v>0.61307286169271136</v>
      </c>
      <c r="R223" s="15"/>
    </row>
    <row r="224" spans="1:18">
      <c r="A224">
        <f t="shared" si="12"/>
        <v>2068</v>
      </c>
      <c r="B224" s="15"/>
      <c r="G224" s="3">
        <f>carboncycle!L324</f>
        <v>630.5300147312671</v>
      </c>
      <c r="H224" s="3">
        <f t="shared" si="13"/>
        <v>4.4393746877113216</v>
      </c>
      <c r="I224" s="3">
        <f t="shared" si="15"/>
        <v>2.8730810219530629</v>
      </c>
      <c r="J224" s="3">
        <f t="shared" si="14"/>
        <v>0.62567275287010693</v>
      </c>
      <c r="R224" s="15"/>
    </row>
    <row r="225" spans="1:18">
      <c r="A225">
        <f t="shared" si="12"/>
        <v>2069</v>
      </c>
      <c r="B225" s="15"/>
      <c r="G225" s="3">
        <f>carboncycle!L325</f>
        <v>635.86049300170953</v>
      </c>
      <c r="H225" s="3">
        <f t="shared" si="13"/>
        <v>4.4844132867774587</v>
      </c>
      <c r="I225" s="3">
        <f t="shared" si="15"/>
        <v>2.9148403073190177</v>
      </c>
      <c r="J225" s="3">
        <f t="shared" si="14"/>
        <v>0.63843803183849812</v>
      </c>
      <c r="R225" s="15"/>
    </row>
    <row r="226" spans="1:18">
      <c r="A226">
        <f t="shared" si="12"/>
        <v>2070</v>
      </c>
      <c r="B226" s="15"/>
      <c r="G226" s="3">
        <f>carboncycle!L326</f>
        <v>641.18092686315572</v>
      </c>
      <c r="H226" s="3">
        <f t="shared" si="13"/>
        <v>4.5289920849375491</v>
      </c>
      <c r="I226" s="3">
        <f t="shared" si="15"/>
        <v>2.9566277354857573</v>
      </c>
      <c r="J226" s="3">
        <f t="shared" si="14"/>
        <v>0.65136799676322743</v>
      </c>
      <c r="R226" s="15"/>
    </row>
    <row r="227" spans="1:18">
      <c r="A227">
        <f t="shared" si="12"/>
        <v>2071</v>
      </c>
      <c r="B227" s="15"/>
      <c r="G227" s="3">
        <f>carboncycle!L327</f>
        <v>646.48920300770271</v>
      </c>
      <c r="H227" s="3">
        <f t="shared" si="13"/>
        <v>4.5731018885113182</v>
      </c>
      <c r="I227" s="3">
        <f t="shared" si="15"/>
        <v>2.9984297995682518</v>
      </c>
      <c r="J227" s="3">
        <f t="shared" si="14"/>
        <v>0.6644618720791714</v>
      </c>
      <c r="R227" s="15"/>
    </row>
    <row r="228" spans="1:18">
      <c r="A228">
        <f t="shared" si="12"/>
        <v>2072</v>
      </c>
      <c r="B228" s="15"/>
      <c r="G228" s="3">
        <f>carboncycle!L328</f>
        <v>651.78323930045303</v>
      </c>
      <c r="H228" s="3">
        <f t="shared" si="13"/>
        <v>4.6167341034933562</v>
      </c>
      <c r="I228" s="3">
        <f t="shared" si="15"/>
        <v>3.0402331796470823</v>
      </c>
      <c r="J228" s="3">
        <f t="shared" si="14"/>
        <v>0.67771880990730937</v>
      </c>
      <c r="R228" s="15"/>
    </row>
    <row r="229" spans="1:18">
      <c r="A229">
        <f t="shared" si="12"/>
        <v>2073</v>
      </c>
      <c r="B229" s="15"/>
      <c r="G229" s="3">
        <f>carboncycle!L329</f>
        <v>657.06098627977826</v>
      </c>
      <c r="H229" s="3">
        <f t="shared" si="13"/>
        <v>4.6598807191533362</v>
      </c>
      <c r="I229" s="3">
        <f t="shared" si="15"/>
        <v>3.0820247532239864</v>
      </c>
      <c r="J229" s="3">
        <f t="shared" si="14"/>
        <v>0.69113789152743133</v>
      </c>
      <c r="R229" s="15"/>
    </row>
    <row r="230" spans="1:18">
      <c r="A230">
        <f t="shared" si="12"/>
        <v>2074</v>
      </c>
      <c r="B230" s="15"/>
      <c r="G230" s="3">
        <f>carboncycle!L330</f>
        <v>662.32042861816399</v>
      </c>
      <c r="H230" s="3">
        <f t="shared" si="13"/>
        <v>4.7025342918607027</v>
      </c>
      <c r="I230" s="3">
        <f t="shared" si="15"/>
        <v>3.1237916048677001</v>
      </c>
      <c r="J230" s="3">
        <f t="shared" si="14"/>
        <v>0.7047181289018678</v>
      </c>
      <c r="R230" s="15"/>
    </row>
    <row r="231" spans="1:18">
      <c r="A231">
        <f t="shared" si="12"/>
        <v>2075</v>
      </c>
      <c r="B231" s="15"/>
      <c r="G231" s="3">
        <f>carboncycle!L331</f>
        <v>667.5595865402754</v>
      </c>
      <c r="H231" s="3">
        <f t="shared" si="13"/>
        <v>4.7446879291410484</v>
      </c>
      <c r="I231" s="3">
        <f t="shared" si="15"/>
        <v>3.1655210350839864</v>
      </c>
      <c r="J231" s="3">
        <f t="shared" si="14"/>
        <v>0.7184584662453537</v>
      </c>
      <c r="R231" s="15"/>
    </row>
    <row r="232" spans="1:18">
      <c r="A232">
        <f t="shared" si="12"/>
        <v>2076</v>
      </c>
      <c r="B232" s="15"/>
      <c r="G232" s="3">
        <f>carboncycle!L332</f>
        <v>672.77651719499886</v>
      </c>
      <c r="H232" s="3">
        <f t="shared" si="13"/>
        <v>4.7863352739696605</v>
      </c>
      <c r="I232" s="3">
        <f t="shared" si="15"/>
        <v>3.2072005684427562</v>
      </c>
      <c r="J232" s="3">
        <f t="shared" si="14"/>
        <v>0.73235778163635712</v>
      </c>
      <c r="R232" s="15"/>
    </row>
    <row r="233" spans="1:18">
      <c r="A233">
        <f t="shared" si="12"/>
        <v>2077</v>
      </c>
      <c r="B233" s="15"/>
      <c r="G233" s="3">
        <f>carboncycle!L333</f>
        <v>677.96931597834578</v>
      </c>
      <c r="H233" s="3">
        <f t="shared" si="13"/>
        <v>4.8274704893062301</v>
      </c>
      <c r="I233" s="3">
        <f t="shared" si="15"/>
        <v>3.248817960994185</v>
      </c>
      <c r="J233" s="3">
        <f t="shared" si="14"/>
        <v>0.7464148886654175</v>
      </c>
      <c r="R233" s="15"/>
    </row>
    <row r="234" spans="1:18">
      <c r="A234">
        <f t="shared" si="12"/>
        <v>2078</v>
      </c>
      <c r="B234" s="15"/>
      <c r="G234" s="3">
        <f>carboncycle!L334</f>
        <v>683.13611780426072</v>
      </c>
      <c r="H234" s="3">
        <f t="shared" si="13"/>
        <v>4.8680882428734753</v>
      </c>
      <c r="I234" s="3">
        <f t="shared" si="15"/>
        <v>3.2903612070047132</v>
      </c>
      <c r="J234" s="3">
        <f t="shared" si="14"/>
        <v>0.76062853811624487</v>
      </c>
      <c r="R234" s="15"/>
    </row>
    <row r="235" spans="1:18">
      <c r="A235">
        <f t="shared" si="12"/>
        <v>2079</v>
      </c>
      <c r="B235" s="15"/>
      <c r="G235" s="3">
        <f>carboncycle!L335</f>
        <v>688.27509832053693</v>
      </c>
      <c r="H235" s="3">
        <f t="shared" si="13"/>
        <v>4.9081836921813595</v>
      </c>
      <c r="I235" s="3">
        <f t="shared" si="15"/>
        <v>3.3318185450428364</v>
      </c>
      <c r="J235" s="3">
        <f t="shared" si="14"/>
        <v>0.77499741967553137</v>
      </c>
      <c r="R235" s="15"/>
    </row>
    <row r="236" spans="1:18">
      <c r="A236">
        <f t="shared" si="12"/>
        <v>2080</v>
      </c>
      <c r="B236" s="15"/>
      <c r="G236" s="3">
        <f>carboncycle!L336</f>
        <v>693.38447506722378</v>
      </c>
      <c r="H236" s="3">
        <f t="shared" si="13"/>
        <v>4.9477524697977016</v>
      </c>
      <c r="I236" s="3">
        <f t="shared" si="15"/>
        <v>3.3731784634435757</v>
      </c>
      <c r="J236" s="3">
        <f t="shared" si="14"/>
        <v>0.78952016366761768</v>
      </c>
      <c r="R236" s="15"/>
    </row>
    <row r="237" spans="1:18">
      <c r="A237">
        <f t="shared" si="12"/>
        <v>2081</v>
      </c>
      <c r="B237" s="15"/>
      <c r="G237" s="3">
        <f>carboncycle!L337</f>
        <v>698.46250857510108</v>
      </c>
      <c r="H237" s="3">
        <f t="shared" si="13"/>
        <v>4.986790668865261</v>
      </c>
      <c r="I237" s="3">
        <f t="shared" si="15"/>
        <v>3.4144297051795638</v>
      </c>
      <c r="J237" s="3">
        <f t="shared" si="14"/>
        <v>0.8041953428103451</v>
      </c>
      <c r="R237" s="15"/>
    </row>
    <row r="238" spans="1:18">
      <c r="A238">
        <f t="shared" si="12"/>
        <v>2082</v>
      </c>
      <c r="B238" s="15"/>
      <c r="G238" s="3">
        <f>carboncycle!L338</f>
        <v>703.50750340199534</v>
      </c>
      <c r="H238" s="3">
        <f t="shared" si="13"/>
        <v>5.0252948288647534</v>
      </c>
      <c r="I238" s="3">
        <f t="shared" si="15"/>
        <v>3.4555612721656974</v>
      </c>
      <c r="J238" s="3">
        <f t="shared" si="14"/>
        <v>0.81902147398860226</v>
      </c>
      <c r="R238" s="15"/>
    </row>
    <row r="239" spans="1:18">
      <c r="A239">
        <f t="shared" si="12"/>
        <v>2083</v>
      </c>
      <c r="B239" s="15"/>
      <c r="G239" s="3">
        <f>carboncycle!L339</f>
        <v>708.51780910492289</v>
      </c>
      <c r="H239" s="3">
        <f t="shared" si="13"/>
        <v>5.0632619216228001</v>
      </c>
      <c r="I239" s="3">
        <f t="shared" si="15"/>
        <v>3.4965624290233794</v>
      </c>
      <c r="J239" s="3">
        <f t="shared" si="14"/>
        <v>0.83399702004224818</v>
      </c>
      <c r="R239" s="15"/>
    </row>
    <row r="240" spans="1:18">
      <c r="A240">
        <f t="shared" si="12"/>
        <v>2084</v>
      </c>
      <c r="B240" s="15"/>
      <c r="G240" s="3">
        <f>carboncycle!L340</f>
        <v>713.49182114626001</v>
      </c>
      <c r="H240" s="3">
        <f t="shared" si="13"/>
        <v>5.1006893375634172</v>
      </c>
      <c r="I240" s="3">
        <f t="shared" si="15"/>
        <v>3.5374227063294348</v>
      </c>
      <c r="J240" s="3">
        <f t="shared" si="14"/>
        <v>0.84912039156526098</v>
      </c>
      <c r="R240" s="15"/>
    </row>
    <row r="241" spans="1:18">
      <c r="A241">
        <f t="shared" si="12"/>
        <v>2085</v>
      </c>
      <c r="B241" s="15"/>
      <c r="G241" s="3">
        <f>carboncycle!L341</f>
        <v>718.42798173235769</v>
      </c>
      <c r="H241" s="3">
        <f t="shared" si="13"/>
        <v>5.1375748722013439</v>
      </c>
      <c r="I241" s="3">
        <f t="shared" si="15"/>
        <v>3.5781319033738979</v>
      </c>
      <c r="J241" s="3">
        <f t="shared" si="14"/>
        <v>0.86438994871312147</v>
      </c>
      <c r="R241" s="15"/>
    </row>
    <row r="242" spans="1:18">
      <c r="A242">
        <f t="shared" si="12"/>
        <v>2086</v>
      </c>
      <c r="B242" s="15"/>
      <c r="G242" s="3">
        <f>carboncycle!L342</f>
        <v>723.32478058324909</v>
      </c>
      <c r="H242" s="3">
        <f t="shared" si="13"/>
        <v>5.1739167128753207</v>
      </c>
      <c r="I242" s="3">
        <f t="shared" si="15"/>
        <v>3.6186800904499816</v>
      </c>
      <c r="J242" s="3">
        <f t="shared" si="14"/>
        <v>0.87980400301559469</v>
      </c>
      <c r="R242" s="15"/>
    </row>
    <row r="243" spans="1:18">
      <c r="A243">
        <f t="shared" ref="A243:A306" si="16">1+A242</f>
        <v>2087</v>
      </c>
      <c r="B243" s="15"/>
      <c r="G243" s="3">
        <f>carboncycle!L343</f>
        <v>728.18075563231548</v>
      </c>
      <c r="H243" s="3">
        <f t="shared" si="13"/>
        <v>5.2097134257192286</v>
      </c>
      <c r="I243" s="3">
        <f t="shared" si="15"/>
        <v>3.6590576106986994</v>
      </c>
      <c r="J243" s="3">
        <f t="shared" si="14"/>
        <v>0.89536081919222199</v>
      </c>
      <c r="R243" s="15"/>
    </row>
    <row r="244" spans="1:18">
      <c r="A244">
        <f t="shared" si="16"/>
        <v>2088</v>
      </c>
      <c r="B244" s="15"/>
      <c r="G244" s="3">
        <f>carboncycle!L344</f>
        <v>732.99449365501073</v>
      </c>
      <c r="H244" s="3">
        <f t="shared" si="13"/>
        <v>5.244963942868913</v>
      </c>
      <c r="I244" s="3">
        <f t="shared" si="15"/>
        <v>3.6992550815297713</v>
      </c>
      <c r="J244" s="3">
        <f t="shared" si="14"/>
        <v>0.91105861696797874</v>
      </c>
      <c r="R244" s="15"/>
    </row>
    <row r="245" spans="1:18">
      <c r="A245">
        <f t="shared" si="16"/>
        <v>2089</v>
      </c>
      <c r="B245" s="15"/>
      <c r="G245" s="3">
        <f>carboncycle!L345</f>
        <v>737.76463082596524</v>
      </c>
      <c r="H245" s="3">
        <f t="shared" si="13"/>
        <v>5.2796675499024373</v>
      </c>
      <c r="I245" s="3">
        <f t="shared" si="15"/>
        <v>3.7392633956396617</v>
      </c>
      <c r="J245" s="3">
        <f t="shared" si="14"/>
        <v>0.92689557288668967</v>
      </c>
      <c r="R245" s="15"/>
    </row>
    <row r="246" spans="1:18">
      <c r="A246">
        <f t="shared" si="16"/>
        <v>2090</v>
      </c>
      <c r="B246" s="15"/>
      <c r="G246" s="3">
        <f>carboncycle!L346</f>
        <v>742.48985320401562</v>
      </c>
      <c r="H246" s="3">
        <f t="shared" si="13"/>
        <v>5.3138238735114882</v>
      </c>
      <c r="I246" s="3">
        <f t="shared" si="15"/>
        <v>3.7790737216468173</v>
      </c>
      <c r="J246" s="3">
        <f t="shared" si="14"/>
        <v>0.94286982211992654</v>
      </c>
      <c r="R246" s="15"/>
    </row>
    <row r="247" spans="1:18">
      <c r="A247">
        <f t="shared" si="16"/>
        <v>2091</v>
      </c>
      <c r="B247" s="15"/>
      <c r="G247" s="3">
        <f>carboncycle!L347</f>
        <v>747.1688971449305</v>
      </c>
      <c r="H247" s="3">
        <f t="shared" si="13"/>
        <v>5.3474328694016515</v>
      </c>
      <c r="I247" s="3">
        <f t="shared" si="15"/>
        <v>3.8186775043634222</v>
      </c>
      <c r="J247" s="3">
        <f t="shared" si="14"/>
        <v>0.9589794602692393</v>
      </c>
      <c r="R247" s="15"/>
    </row>
    <row r="248" spans="1:18">
      <c r="A248">
        <f t="shared" si="16"/>
        <v>2092</v>
      </c>
      <c r="B248" s="15"/>
      <c r="G248" s="3">
        <f>carboncycle!L348</f>
        <v>751.80054964181681</v>
      </c>
      <c r="H248" s="3">
        <f t="shared" si="13"/>
        <v>5.3804948104192842</v>
      </c>
      <c r="I248" s="3">
        <f t="shared" si="15"/>
        <v>3.8580664647222798</v>
      </c>
      <c r="J248" s="3">
        <f t="shared" si="14"/>
        <v>0.97522254515969431</v>
      </c>
      <c r="R248" s="15"/>
    </row>
    <row r="249" spans="1:18">
      <c r="A249">
        <f t="shared" si="16"/>
        <v>2093</v>
      </c>
      <c r="B249" s="15"/>
      <c r="G249" s="3">
        <f>carboncycle!L349</f>
        <v>756.38364859340368</v>
      </c>
      <c r="H249" s="3">
        <f t="shared" si="13"/>
        <v>5.4130102749027467</v>
      </c>
      <c r="I249" s="3">
        <f t="shared" si="15"/>
        <v>3.8972325993767263</v>
      </c>
      <c r="J249" s="3">
        <f t="shared" si="14"/>
        <v>0.99159709862280976</v>
      </c>
      <c r="R249" s="15"/>
    </row>
    <row r="250" spans="1:18">
      <c r="A250">
        <f t="shared" si="16"/>
        <v>2094</v>
      </c>
      <c r="G250" s="3">
        <f>carboncycle!L350</f>
        <v>760.91708300061021</v>
      </c>
      <c r="H250" s="3">
        <f t="shared" si="13"/>
        <v>5.444980135255836</v>
      </c>
      <c r="I250" s="3">
        <f t="shared" si="15"/>
        <v>3.9361681799908199</v>
      </c>
      <c r="J250" s="3">
        <f t="shared" si="14"/>
        <v>1.0081011082670921</v>
      </c>
    </row>
    <row r="251" spans="1:18">
      <c r="A251">
        <f t="shared" si="16"/>
        <v>2095</v>
      </c>
      <c r="G251" s="3">
        <f>carboncycle!L351</f>
        <v>765.39979309199998</v>
      </c>
      <c r="H251" s="3">
        <f t="shared" si="13"/>
        <v>5.4764055467412653</v>
      </c>
      <c r="I251" s="3">
        <f t="shared" si="15"/>
        <v>3.9748657522363966</v>
      </c>
      <c r="J251" s="3">
        <f t="shared" si="14"/>
        <v>1.0247325292344829</v>
      </c>
    </row>
    <row r="252" spans="1:18">
      <c r="A252">
        <f t="shared" si="16"/>
        <v>2096</v>
      </c>
      <c r="G252" s="3">
        <f>carboncycle!L352</f>
        <v>769.83077037891917</v>
      </c>
      <c r="H252" s="3">
        <f t="shared" si="13"/>
        <v>5.5072879364921485</v>
      </c>
      <c r="I252" s="3">
        <f t="shared" si="15"/>
        <v>4.0133181345129705</v>
      </c>
      <c r="J252" s="3">
        <f t="shared" si="14"/>
        <v>1.0414892859411338</v>
      </c>
    </row>
    <row r="253" spans="1:18">
      <c r="A253">
        <f t="shared" si="16"/>
        <v>2097</v>
      </c>
      <c r="G253" s="3">
        <f>carboncycle!L353</f>
        <v>774.20905764130089</v>
      </c>
      <c r="H253" s="3">
        <f t="shared" si="13"/>
        <v>5.5376289927394957</v>
      </c>
      <c r="I253" s="3">
        <f t="shared" si="15"/>
        <v>4.0515184164058589</v>
      </c>
      <c r="J253" s="3">
        <f t="shared" si="14"/>
        <v>1.0583692738010217</v>
      </c>
    </row>
    <row r="254" spans="1:18">
      <c r="A254">
        <f t="shared" si="16"/>
        <v>2098</v>
      </c>
      <c r="G254" s="3">
        <f>carboncycle!L354</f>
        <v>778.53374884528944</v>
      </c>
      <c r="H254" s="3">
        <f t="shared" si="13"/>
        <v>5.567430654253787</v>
      </c>
      <c r="I254" s="3">
        <f t="shared" si="15"/>
        <v>4.0894599568973291</v>
      </c>
      <c r="J254" s="3">
        <f t="shared" si="14"/>
        <v>1.0753703609310172</v>
      </c>
    </row>
    <row r="255" spans="1:18">
      <c r="A255">
        <f t="shared" si="16"/>
        <v>2099</v>
      </c>
      <c r="G255" s="3">
        <f>carboncycle!L355</f>
        <v>782.80398899401177</v>
      </c>
      <c r="H255" s="3">
        <f t="shared" si="13"/>
        <v>5.5966950999987679</v>
      </c>
      <c r="I255" s="3">
        <f t="shared" si="15"/>
        <v>4.1271363823450278</v>
      </c>
      <c r="J255" s="3">
        <f t="shared" si="14"/>
        <v>1.0924903898361058</v>
      </c>
    </row>
    <row r="256" spans="1:18">
      <c r="A256">
        <f t="shared" si="16"/>
        <v>2100</v>
      </c>
      <c r="G256" s="3">
        <f>carboncycle!L356</f>
        <v>787.01897391297393</v>
      </c>
      <c r="H256" s="3">
        <f t="shared" si="13"/>
        <v>5.6254247389956848</v>
      </c>
      <c r="I256" s="3">
        <f t="shared" si="15"/>
        <v>4.1645415842413964</v>
      </c>
      <c r="J256" s="3">
        <f t="shared" si="14"/>
        <v>1.1097271790735566</v>
      </c>
    </row>
    <row r="257" spans="1:10">
      <c r="A257">
        <f t="shared" si="16"/>
        <v>2101</v>
      </c>
      <c r="G257" s="3">
        <f>carboncycle!L357</f>
        <v>791.17794997171143</v>
      </c>
      <c r="H257" s="3">
        <f t="shared" si="13"/>
        <v>5.6536222003962111</v>
      </c>
      <c r="I257" s="3">
        <f t="shared" si="15"/>
        <v>4.2016697167672916</v>
      </c>
      <c r="J257" s="3">
        <f t="shared" si="14"/>
        <v>1.1270785248949098</v>
      </c>
    </row>
    <row r="258" spans="1:10">
      <c r="A258">
        <f t="shared" si="16"/>
        <v>2102</v>
      </c>
      <c r="G258" s="3">
        <f>carboncycle!L358</f>
        <v>795.28021374345849</v>
      </c>
      <c r="H258" s="3">
        <f t="shared" si="13"/>
        <v>5.6812903237624068</v>
      </c>
      <c r="I258" s="3">
        <f t="shared" si="15"/>
        <v>4.2385151941525194</v>
      </c>
      <c r="J258" s="3">
        <f t="shared" si="14"/>
        <v>1.144542202864745</v>
      </c>
    </row>
    <row r="259" spans="1:10">
      <c r="A259">
        <f t="shared" si="16"/>
        <v>2103</v>
      </c>
      <c r="G259" s="3">
        <f>carboncycle!L359</f>
        <v>799.32511160472632</v>
      </c>
      <c r="H259" s="3">
        <f t="shared" si="13"/>
        <v>5.7084321495520758</v>
      </c>
      <c r="I259" s="3">
        <f t="shared" si="15"/>
        <v>4.2750726878555154</v>
      </c>
      <c r="J259" s="3">
        <f t="shared" si="14"/>
        <v>1.1621159694552594</v>
      </c>
    </row>
    <row r="260" spans="1:10">
      <c r="A260">
        <f t="shared" si="16"/>
        <v>2104</v>
      </c>
      <c r="G260" s="3">
        <f>carboncycle!L360</f>
        <v>803.31203927680099</v>
      </c>
      <c r="H260" s="3">
        <f t="shared" si="13"/>
        <v>5.7350509098079616</v>
      </c>
      <c r="I260" s="3">
        <f t="shared" si="15"/>
        <v>4.3113371235739599</v>
      </c>
      <c r="J260" s="3">
        <f t="shared" si="14"/>
        <v>1.1797975636157729</v>
      </c>
    </row>
    <row r="261" spans="1:10">
      <c r="A261">
        <f t="shared" si="16"/>
        <v>2105</v>
      </c>
      <c r="G261" s="3">
        <f>carboncycle!L361</f>
        <v>807.24044131126971</v>
      </c>
      <c r="H261" s="3">
        <f t="shared" si="13"/>
        <v>5.7611500190492269</v>
      </c>
      <c r="I261" s="3">
        <f t="shared" si="15"/>
        <v>4.3473036780976662</v>
      </c>
      <c r="J261" s="3">
        <f t="shared" si="14"/>
        <v>1.1975847083163353</v>
      </c>
    </row>
    <row r="262" spans="1:10">
      <c r="A262">
        <f t="shared" si="16"/>
        <v>2106</v>
      </c>
      <c r="G262" s="3">
        <f>carboncycle!L362</f>
        <v>811.10981052178727</v>
      </c>
      <c r="H262" s="3">
        <f t="shared" si="13"/>
        <v>5.7867330653637232</v>
      </c>
      <c r="I262" s="3">
        <f t="shared" si="15"/>
        <v>4.3829677760146524</v>
      </c>
      <c r="J262" s="3">
        <f t="shared" si="14"/>
        <v>1.2154751120646934</v>
      </c>
    </row>
    <row r="263" spans="1:10">
      <c r="A263">
        <f t="shared" si="16"/>
        <v>2107</v>
      </c>
      <c r="G263" s="3">
        <f>carboncycle!L363</f>
        <v>814.91968736437241</v>
      </c>
      <c r="H263" s="3">
        <f t="shared" ref="H263:H326" si="17">H$3*LN(G263/G$3)</f>
        <v>5.8118038016995923</v>
      </c>
      <c r="I263" s="3">
        <f t="shared" si="15"/>
        <v>4.4183250862809125</v>
      </c>
      <c r="J263" s="3">
        <f t="shared" ref="J263:J326" si="18">J262+J$3*(I262-J262)</f>
        <v>1.233466470395929</v>
      </c>
    </row>
    <row r="264" spans="1:10">
      <c r="A264">
        <f t="shared" si="16"/>
        <v>2108</v>
      </c>
      <c r="G264" s="3">
        <f>carboncycle!L364</f>
        <v>818.6696592686003</v>
      </c>
      <c r="H264" s="3">
        <f t="shared" si="17"/>
        <v>5.8363661373547151</v>
      </c>
      <c r="I264" s="3">
        <f t="shared" ref="I264:I327" si="19">I263+I$3*(I$4*H264-I263)+I$5*(J263-I263)</f>
        <v>4.4533715186640013</v>
      </c>
      <c r="J264" s="3">
        <f t="shared" si="18"/>
        <v>1.2515564673341557</v>
      </c>
    </row>
    <row r="265" spans="1:10">
      <c r="A265">
        <f t="shared" si="16"/>
        <v>2109</v>
      </c>
      <c r="G265" s="3">
        <f>carboncycle!L365</f>
        <v>822.35935992212023</v>
      </c>
      <c r="H265" s="3">
        <f t="shared" si="17"/>
        <v>5.8604241296625963</v>
      </c>
      <c r="I265" s="3">
        <f t="shared" si="19"/>
        <v>4.4881032200701529</v>
      </c>
      <c r="J265" s="3">
        <f t="shared" si="18"/>
        <v>1.2697427768257092</v>
      </c>
    </row>
    <row r="266" spans="1:10">
      <c r="A266">
        <f t="shared" si="16"/>
        <v>2110</v>
      </c>
      <c r="G266" s="3">
        <f>carboncycle!L366</f>
        <v>825.98846851097971</v>
      </c>
      <c r="H266" s="3">
        <f t="shared" si="17"/>
        <v>5.883981975873251</v>
      </c>
      <c r="I266" s="3">
        <f t="shared" si="19"/>
        <v>4.5225165707643162</v>
      </c>
      <c r="J266" s="3">
        <f t="shared" si="18"/>
        <v>1.2880230641433377</v>
      </c>
    </row>
    <row r="267" spans="1:10">
      <c r="A267">
        <f t="shared" si="16"/>
        <v>2111</v>
      </c>
      <c r="G267" s="3">
        <f>carboncycle!L367</f>
        <v>829.55670891828026</v>
      </c>
      <c r="H267" s="3">
        <f t="shared" si="17"/>
        <v>5.9070440052276556</v>
      </c>
      <c r="I267" s="3">
        <f t="shared" si="19"/>
        <v>4.5566081804921028</v>
      </c>
      <c r="J267" s="3">
        <f t="shared" si="18"/>
        <v>1.3063949872609448</v>
      </c>
    </row>
    <row r="268" spans="1:10">
      <c r="A268">
        <f t="shared" si="16"/>
        <v>2112</v>
      </c>
      <c r="G268" s="3">
        <f>carboncycle!L368</f>
        <v>833.06384888372202</v>
      </c>
      <c r="H268" s="3">
        <f t="shared" si="17"/>
        <v>5.9296146712243543</v>
      </c>
      <c r="I268" s="3">
        <f t="shared" si="19"/>
        <v>4.5903748845123253</v>
      </c>
      <c r="J268" s="3">
        <f t="shared" si="18"/>
        <v>1.3248561981984979</v>
      </c>
    </row>
    <row r="269" spans="1:10">
      <c r="A269">
        <f t="shared" si="16"/>
        <v>2113</v>
      </c>
      <c r="G269" s="3">
        <f>carboncycle!L369</f>
        <v>836.50969912661685</v>
      </c>
      <c r="H269" s="3">
        <f t="shared" si="17"/>
        <v>5.9516985440767547</v>
      </c>
      <c r="I269" s="3">
        <f t="shared" si="19"/>
        <v>4.6238137395484635</v>
      </c>
      <c r="J269" s="3">
        <f t="shared" si="18"/>
        <v>1.3434043443367605</v>
      </c>
    </row>
    <row r="270" spans="1:10">
      <c r="A270">
        <f t="shared" si="16"/>
        <v>2114</v>
      </c>
      <c r="G270" s="3">
        <f>carboncycle!L370</f>
        <v>839.89411243496943</v>
      </c>
      <c r="H270" s="3">
        <f t="shared" si="17"/>
        <v>5.9733003033597187</v>
      </c>
      <c r="I270" s="3">
        <f t="shared" si="19"/>
        <v>4.6569220196670713</v>
      </c>
      <c r="J270" s="3">
        <f t="shared" si="18"/>
        <v>1.3620370697015629</v>
      </c>
    </row>
    <row r="271" spans="1:10">
      <c r="A271">
        <f t="shared" si="16"/>
        <v>2115</v>
      </c>
      <c r="G271" s="3">
        <f>carboncycle!L371</f>
        <v>843.21698272322135</v>
      </c>
      <c r="H271" s="3">
        <f t="shared" si="17"/>
        <v>5.9944247308439085</v>
      </c>
      <c r="I271" s="3">
        <f t="shared" si="19"/>
        <v>4.689697212090838</v>
      </c>
      <c r="J271" s="3">
        <f t="shared" si="18"/>
        <v>1.380752016217367</v>
      </c>
    </row>
    <row r="272" spans="1:10">
      <c r="A272">
        <f t="shared" si="16"/>
        <v>2116</v>
      </c>
      <c r="G272" s="3">
        <f>carboncycle!L372</f>
        <v>846.47824406126028</v>
      </c>
      <c r="H272" s="3">
        <f t="shared" si="17"/>
        <v>6.0150767035164634</v>
      </c>
      <c r="I272" s="3">
        <f t="shared" si="19"/>
        <v>4.7221370129537057</v>
      </c>
      <c r="J272" s="3">
        <f t="shared" si="18"/>
        <v>1.3995468249299283</v>
      </c>
    </row>
    <row r="273" spans="1:10">
      <c r="A273">
        <f t="shared" si="16"/>
        <v>2117</v>
      </c>
      <c r="G273" s="3">
        <f>carboncycle!L373</f>
        <v>849.67786967727807</v>
      </c>
      <c r="H273" s="3">
        <f t="shared" si="17"/>
        <v>6.0352611867864532</v>
      </c>
      <c r="I273" s="3">
        <f t="shared" si="19"/>
        <v>4.7542393230051694</v>
      </c>
      <c r="J273" s="3">
        <f t="shared" si="18"/>
        <v>1.4184191371979034</v>
      </c>
    </row>
    <row r="274" spans="1:10">
      <c r="A274">
        <f t="shared" si="16"/>
        <v>2118</v>
      </c>
      <c r="G274" s="3">
        <f>carboncycle!L374</f>
        <v>852.81587093704627</v>
      </c>
      <c r="H274" s="3">
        <f t="shared" si="17"/>
        <v>6.0549832278735867</v>
      </c>
      <c r="I274" s="3">
        <f t="shared" si="19"/>
        <v>4.7860022432705849</v>
      </c>
      <c r="J274" s="3">
        <f t="shared" si="18"/>
        <v>1.4373665958532886</v>
      </c>
    </row>
    <row r="275" spans="1:10">
      <c r="A275">
        <f t="shared" si="16"/>
        <v>2119</v>
      </c>
      <c r="G275" s="3">
        <f>carboncycle!L375</f>
        <v>855.89229630214788</v>
      </c>
      <c r="H275" s="3">
        <f t="shared" si="17"/>
        <v>6.0742479493785888</v>
      </c>
      <c r="I275" s="3">
        <f t="shared" si="19"/>
        <v>4.8174240706740621</v>
      </c>
      <c r="J275" s="3">
        <f t="shared" si="18"/>
        <v>1.4563868463306189</v>
      </c>
    </row>
    <row r="276" spans="1:10">
      <c r="A276">
        <f t="shared" si="16"/>
        <v>2120</v>
      </c>
      <c r="G276" s="3">
        <f>carboncycle!L376</f>
        <v>858.90723026967601</v>
      </c>
      <c r="H276" s="3">
        <f t="shared" si="17"/>
        <v>6.0930605430336229</v>
      </c>
      <c r="I276" s="3">
        <f t="shared" si="19"/>
        <v>4.8485032936302268</v>
      </c>
      <c r="J276" s="3">
        <f t="shared" si="18"/>
        <v>1.4754775377648897</v>
      </c>
    </row>
    <row r="277" spans="1:10">
      <c r="A277">
        <f t="shared" si="16"/>
        <v>2121</v>
      </c>
      <c r="G277" s="3">
        <f>carboncycle!L377</f>
        <v>861.86079229586346</v>
      </c>
      <c r="H277" s="3">
        <f t="shared" si="17"/>
        <v>6.1114262636311372</v>
      </c>
      <c r="I277" s="3">
        <f t="shared" si="19"/>
        <v>4.8792385876109146</v>
      </c>
      <c r="J277" s="3">
        <f t="shared" si="18"/>
        <v>1.4946363240582048</v>
      </c>
    </row>
    <row r="278" spans="1:10">
      <c r="A278">
        <f t="shared" si="16"/>
        <v>2122</v>
      </c>
      <c r="G278" s="3">
        <f>carboncycle!L378</f>
        <v>864.75313570606784</v>
      </c>
      <c r="H278" s="3">
        <f t="shared" si="17"/>
        <v>6.1293504231294058</v>
      </c>
      <c r="I278" s="3">
        <f t="shared" si="19"/>
        <v>4.9096288106925678</v>
      </c>
      <c r="J278" s="3">
        <f t="shared" si="18"/>
        <v>1.5138608649151841</v>
      </c>
    </row>
    <row r="279" spans="1:10">
      <c r="A279">
        <f t="shared" si="16"/>
        <v>2123</v>
      </c>
      <c r="G279" s="3">
        <f>carboncycle!L379</f>
        <v>867.58444659348186</v>
      </c>
      <c r="H279" s="3">
        <f t="shared" si="17"/>
        <v>6.1468383849330621</v>
      </c>
      <c r="I279" s="3">
        <f t="shared" si="19"/>
        <v>4.9396729990899075</v>
      </c>
      <c r="J279" s="3">
        <f t="shared" si="18"/>
        <v>1.5331488268471998</v>
      </c>
    </row>
    <row r="280" spans="1:10">
      <c r="A280">
        <f t="shared" si="16"/>
        <v>2124</v>
      </c>
      <c r="G280" s="3">
        <f>carboncycle!L380</f>
        <v>870.35494270888307</v>
      </c>
      <c r="H280" s="3">
        <f t="shared" si="17"/>
        <v>6.1638955583468249</v>
      </c>
      <c r="I280" s="3">
        <f t="shared" si="19"/>
        <v>4.9693703626811816</v>
      </c>
      <c r="J280" s="3">
        <f t="shared" si="18"/>
        <v>1.5524978841455384</v>
      </c>
    </row>
    <row r="281" spans="1:10">
      <c r="A281">
        <f t="shared" si="16"/>
        <v>2125</v>
      </c>
      <c r="G281" s="3">
        <f>carboncycle!L381</f>
        <v>873.06487234367466</v>
      </c>
      <c r="H281" s="3">
        <f t="shared" si="17"/>
        <v>6.1805273932006051</v>
      </c>
      <c r="I281" s="3">
        <f t="shared" si="19"/>
        <v>4.9987202805300912</v>
      </c>
      <c r="J281" s="3">
        <f t="shared" si="18"/>
        <v>1.5719057198236208</v>
      </c>
    </row>
    <row r="282" spans="1:10">
      <c r="A282">
        <f t="shared" si="16"/>
        <v>2126</v>
      </c>
      <c r="G282" s="3">
        <f>carboncycle!L382</f>
        <v>875.71451320840697</v>
      </c>
      <c r="H282" s="3">
        <f t="shared" si="17"/>
        <v>6.1967393746441122</v>
      </c>
      <c r="I282" s="3">
        <f t="shared" si="19"/>
        <v>5.0277222964092525</v>
      </c>
      <c r="J282" s="3">
        <f t="shared" si="18"/>
        <v>1.5913700265284336</v>
      </c>
    </row>
    <row r="283" spans="1:10">
      <c r="A283">
        <f t="shared" si="16"/>
        <v>2127</v>
      </c>
      <c r="G283" s="3">
        <f>carboncycle!L383</f>
        <v>878.30417130889532</v>
      </c>
      <c r="H283" s="3">
        <f t="shared" si="17"/>
        <v>6.212537018109054</v>
      </c>
      <c r="I283" s="3">
        <f t="shared" si="19"/>
        <v>5.0563761143298498</v>
      </c>
      <c r="J283" s="3">
        <f t="shared" si="18"/>
        <v>1.6108885074213566</v>
      </c>
    </row>
    <row r="284" spans="1:10">
      <c r="A284">
        <f t="shared" si="16"/>
        <v>2128</v>
      </c>
      <c r="G284" s="3">
        <f>carboncycle!L384</f>
        <v>880.83417982198114</v>
      </c>
      <c r="H284" s="3">
        <f t="shared" si="17"/>
        <v>6.2279258644369513</v>
      </c>
      <c r="I284" s="3">
        <f t="shared" si="19"/>
        <v>5.0846815940819194</v>
      </c>
      <c r="J284" s="3">
        <f t="shared" si="18"/>
        <v>1.6304588770285968</v>
      </c>
    </row>
    <row r="285" spans="1:10">
      <c r="A285">
        <f t="shared" si="16"/>
        <v>2129</v>
      </c>
      <c r="G285" s="3">
        <f>carboncycle!L385</f>
        <v>883.30489797290636</v>
      </c>
      <c r="H285" s="3">
        <f t="shared" si="17"/>
        <v>6.2429114751705725</v>
      </c>
      <c r="I285" s="3">
        <f t="shared" si="19"/>
        <v>5.1126387467895036</v>
      </c>
      <c r="J285" s="3">
        <f t="shared" si="18"/>
        <v>1.6500788620614597</v>
      </c>
    </row>
    <row r="286" spans="1:10">
      <c r="A286">
        <f t="shared" si="16"/>
        <v>2130</v>
      </c>
      <c r="G286" s="3">
        <f>carboncycle!L386</f>
        <v>885.71670991619021</v>
      </c>
      <c r="H286" s="3">
        <f t="shared" si="17"/>
        <v>6.2574994280069101</v>
      </c>
      <c r="I286" s="3">
        <f t="shared" si="19"/>
        <v>5.1402477304847096</v>
      </c>
      <c r="J286" s="3">
        <f t="shared" si="18"/>
        <v>1.6697462022067151</v>
      </c>
    </row>
    <row r="287" spans="1:10">
      <c r="A287">
        <f t="shared" si="16"/>
        <v>2131</v>
      </c>
      <c r="G287" s="3">
        <f>carboncycle!L387</f>
        <v>888.07002362182288</v>
      </c>
      <c r="H287" s="3">
        <f t="shared" si="17"/>
        <v>6.2716953124095962</v>
      </c>
      <c r="I287" s="3">
        <f t="shared" si="19"/>
        <v>5.167508845704524</v>
      </c>
      <c r="J287" s="3">
        <f t="shared" si="18"/>
        <v>1.6894586508873342</v>
      </c>
    </row>
    <row r="288" spans="1:10">
      <c r="A288">
        <f t="shared" si="16"/>
        <v>2132</v>
      </c>
      <c r="G288" s="3">
        <f>carboncycle!L388</f>
        <v>890.36526976850257</v>
      </c>
      <c r="H288" s="3">
        <f t="shared" si="17"/>
        <v>6.2855047253786029</v>
      </c>
      <c r="I288" s="3">
        <f t="shared" si="19"/>
        <v>5.1944225311140322</v>
      </c>
      <c r="J288" s="3">
        <f t="shared" si="18"/>
        <v>1.7092139759938958</v>
      </c>
    </row>
    <row r="289" spans="1:10">
      <c r="A289">
        <f t="shared" si="16"/>
        <v>2133</v>
      </c>
      <c r="G289" s="3">
        <f>carboncycle!L389</f>
        <v>892.60290064556341</v>
      </c>
      <c r="H289" s="3">
        <f t="shared" si="17"/>
        <v>6.2989332673750411</v>
      </c>
      <c r="I289" s="3">
        <f t="shared" si="19"/>
        <v>5.2209893591595273</v>
      </c>
      <c r="J289" s="3">
        <f t="shared" si="18"/>
        <v>1.7290099605869782</v>
      </c>
    </row>
    <row r="290" spans="1:10">
      <c r="A290">
        <f t="shared" si="16"/>
        <v>2134</v>
      </c>
      <c r="G290" s="3">
        <f>carboncycle!L390</f>
        <v>894.78338906515262</v>
      </c>
      <c r="H290" s="3">
        <f t="shared" si="17"/>
        <v>6.3119865383987817</v>
      </c>
      <c r="I290" s="3">
        <f t="shared" si="19"/>
        <v>5.2472100317547916</v>
      </c>
      <c r="J290" s="3">
        <f t="shared" si="18"/>
        <v>1.7488444035708703</v>
      </c>
    </row>
    <row r="291" spans="1:10">
      <c r="A291">
        <f t="shared" si="16"/>
        <v>2135</v>
      </c>
      <c r="G291" s="3">
        <f>carboncycle!L391</f>
        <v>896.90722728613628</v>
      </c>
      <c r="H291" s="3">
        <f t="shared" si="17"/>
        <v>6.32467013421663</v>
      </c>
      <c r="I291" s="3">
        <f t="shared" si="19"/>
        <v>5.2730853760036824</v>
      </c>
      <c r="J291" s="3">
        <f t="shared" si="18"/>
        <v>1.7687151203389551</v>
      </c>
    </row>
    <row r="292" spans="1:10">
      <c r="A292">
        <f t="shared" si="16"/>
        <v>2136</v>
      </c>
      <c r="G292" s="3">
        <f>carboncycle!L392</f>
        <v>898.9749259511193</v>
      </c>
      <c r="H292" s="3">
        <f t="shared" si="17"/>
        <v>6.3369896427387307</v>
      </c>
      <c r="I292" s="3">
        <f t="shared" si="19"/>
        <v>5.2986163399619732</v>
      </c>
      <c r="J292" s="3">
        <f t="shared" si="18"/>
        <v>1.7886199433911307</v>
      </c>
    </row>
    <row r="293" spans="1:10">
      <c r="A293">
        <f t="shared" si="16"/>
        <v>2137</v>
      </c>
      <c r="G293" s="3">
        <f>carboncycle!L393</f>
        <v>900.9870130378896</v>
      </c>
      <c r="H293" s="3">
        <f t="shared" si="17"/>
        <v>6.3489506405407958</v>
      </c>
      <c r="I293" s="3">
        <f t="shared" si="19"/>
        <v>5.3238039884412345</v>
      </c>
      <c r="J293" s="3">
        <f t="shared" si="18"/>
        <v>1.8085567229236532</v>
      </c>
    </row>
    <row r="294" spans="1:10">
      <c r="A294">
        <f t="shared" si="16"/>
        <v>2138</v>
      </c>
      <c r="G294" s="3">
        <f>carboncycle!L394</f>
        <v>902.94403282649944</v>
      </c>
      <c r="H294" s="3">
        <f t="shared" si="17"/>
        <v>6.3605586895297801</v>
      </c>
      <c r="I294" s="3">
        <f t="shared" si="19"/>
        <v>5.34864949885739</v>
      </c>
      <c r="J294" s="3">
        <f t="shared" si="18"/>
        <v>1.8285233273917931</v>
      </c>
    </row>
    <row r="295" spans="1:10">
      <c r="A295">
        <f t="shared" si="16"/>
        <v>2139</v>
      </c>
      <c r="G295" s="3">
        <f>carboncycle!L395</f>
        <v>904.84654488312344</v>
      </c>
      <c r="H295" s="3">
        <f t="shared" si="17"/>
        <v>6.3718193337505351</v>
      </c>
      <c r="I295" s="3">
        <f t="shared" si="19"/>
        <v>5.3731541571264128</v>
      </c>
      <c r="J295" s="3">
        <f t="shared" si="18"/>
        <v>1.8485176440457176</v>
      </c>
    </row>
    <row r="296" spans="1:10">
      <c r="A296">
        <f t="shared" si="16"/>
        <v>2140</v>
      </c>
      <c r="G296" s="3">
        <f>carboncycle!L396</f>
        <v>906.69512306173795</v>
      </c>
      <c r="H296" s="3">
        <f t="shared" si="17"/>
        <v>6.3827380963309359</v>
      </c>
      <c r="I296" s="3">
        <f t="shared" si="19"/>
        <v>5.3973193536094861</v>
      </c>
      <c r="J296" s="3">
        <f t="shared" si="18"/>
        <v>1.8685375794400159</v>
      </c>
    </row>
    <row r="297" spans="1:10">
      <c r="A297">
        <f t="shared" si="16"/>
        <v>2141</v>
      </c>
      <c r="G297" s="3">
        <f>carboncycle!L397</f>
        <v>908.49035452459486</v>
      </c>
      <c r="H297" s="3">
        <f t="shared" si="17"/>
        <v>6.3933204765630141</v>
      </c>
      <c r="I297" s="3">
        <f t="shared" si="19"/>
        <v>5.4211465791098092</v>
      </c>
      <c r="J297" s="3">
        <f t="shared" si="18"/>
        <v>1.8885810599172985</v>
      </c>
    </row>
    <row r="298" spans="1:10">
      <c r="A298">
        <f t="shared" si="16"/>
        <v>2142</v>
      </c>
      <c r="G298" s="3">
        <f>carboncycle!L398</f>
        <v>910.23283878236873</v>
      </c>
      <c r="H298" s="3">
        <f t="shared" si="17"/>
        <v>6.403571947117487</v>
      </c>
      <c r="I298" s="3">
        <f t="shared" si="19"/>
        <v>5.4446374209230637</v>
      </c>
      <c r="J298" s="3">
        <f t="shared" si="18"/>
        <v>1.9086460320663119</v>
      </c>
    </row>
    <row r="299" spans="1:10">
      <c r="A299">
        <f t="shared" si="16"/>
        <v>2143</v>
      </c>
      <c r="G299" s="3">
        <f>carboncycle!L399</f>
        <v>911.92318675478509</v>
      </c>
      <c r="H299" s="3">
        <f t="shared" si="17"/>
        <v>6.4134979513891368</v>
      </c>
      <c r="I299" s="3">
        <f t="shared" si="19"/>
        <v>5.4677935589434377</v>
      </c>
      <c r="J299" s="3">
        <f t="shared" si="18"/>
        <v>1.9287304631550182</v>
      </c>
    </row>
    <row r="300" spans="1:10">
      <c r="A300">
        <f t="shared" si="16"/>
        <v>2144</v>
      </c>
      <c r="G300" s="3">
        <f>carboncycle!L400</f>
        <v>913.56201985245514</v>
      </c>
      <c r="H300" s="3">
        <f t="shared" si="17"/>
        <v>6.4231039009704149</v>
      </c>
      <c r="I300" s="3">
        <f t="shared" si="19"/>
        <v>5.4906167618269732</v>
      </c>
      <c r="J300" s="3">
        <f t="shared" si="18"/>
        <v>1.9488323415390965</v>
      </c>
    </row>
    <row r="301" spans="1:10">
      <c r="A301">
        <f t="shared" si="16"/>
        <v>2145</v>
      </c>
      <c r="G301" s="3">
        <f>carboncycle!L401</f>
        <v>915.14996908056514</v>
      </c>
      <c r="H301" s="3">
        <f t="shared" si="17"/>
        <v>6.4323951732506517</v>
      </c>
      <c r="I301" s="3">
        <f t="shared" si="19"/>
        <v>5.5131088832138371</v>
      </c>
      <c r="J301" s="3">
        <f t="shared" si="18"/>
        <v>1.9689496770463315</v>
      </c>
    </row>
    <row r="302" spans="1:10">
      <c r="A302">
        <f t="shared" si="16"/>
        <v>2146</v>
      </c>
      <c r="G302" s="3">
        <f>carboncycle!L402</f>
        <v>916.68767416499463</v>
      </c>
      <c r="H302" s="3">
        <f t="shared" si="17"/>
        <v>6.4413771091381982</v>
      </c>
      <c r="I302" s="3">
        <f t="shared" si="19"/>
        <v>5.5352718580110265</v>
      </c>
      <c r="J302" s="3">
        <f t="shared" si="18"/>
        <v>1.9890805013373629</v>
      </c>
    </row>
    <row r="303" spans="1:10">
      <c r="A303">
        <f t="shared" si="16"/>
        <v>2147</v>
      </c>
      <c r="G303" s="3">
        <f>carboncycle!L403</f>
        <v>918.17578270136289</v>
      </c>
      <c r="H303" s="3">
        <f t="shared" si="17"/>
        <v>6.4500550109028376</v>
      </c>
      <c r="I303" s="3">
        <f t="shared" si="19"/>
        <v>5.5571076987368775</v>
      </c>
      <c r="J303" s="3">
        <f t="shared" si="18"/>
        <v>2.0092228682432691</v>
      </c>
    </row>
    <row r="304" spans="1:10">
      <c r="A304">
        <f t="shared" si="16"/>
        <v>2148</v>
      </c>
      <c r="G304" s="3">
        <f>carboncycle!L404</f>
        <v>919.61494932743665</v>
      </c>
      <c r="H304" s="3">
        <f t="shared" si="17"/>
        <v>6.4584341401357754</v>
      </c>
      <c r="I304" s="3">
        <f t="shared" si="19"/>
        <v>5.5786184919286121</v>
      </c>
      <c r="J304" s="3">
        <f t="shared" si="18"/>
        <v>2.0293748540804728</v>
      </c>
    </row>
    <row r="305" spans="1:10">
      <c r="A305">
        <f t="shared" si="16"/>
        <v>2149</v>
      </c>
      <c r="G305" s="3">
        <f>carboncycle!L405</f>
        <v>921.00583491925681</v>
      </c>
      <c r="H305" s="3">
        <f t="shared" si="17"/>
        <v>6.4665197158244778</v>
      </c>
      <c r="I305" s="3">
        <f t="shared" si="19"/>
        <v>5.5998063946140766</v>
      </c>
      <c r="J305" s="3">
        <f t="shared" si="18"/>
        <v>2.0495345579434501</v>
      </c>
    </row>
    <row r="306" spans="1:10">
      <c r="A306">
        <f t="shared" si="16"/>
        <v>2150</v>
      </c>
      <c r="G306" s="3">
        <f>carboncycle!L406</f>
        <v>922.34910581128418</v>
      </c>
      <c r="H306" s="3">
        <f t="shared" si="17"/>
        <v>6.4743169125396722</v>
      </c>
      <c r="I306" s="3">
        <f t="shared" si="19"/>
        <v>5.6206736308486729</v>
      </c>
      <c r="J306" s="3">
        <f t="shared" si="18"/>
        <v>2.0697001019757391</v>
      </c>
    </row>
    <row r="307" spans="1:10">
      <c r="A307">
        <f t="shared" ref="A307:A370" si="20">1+A306</f>
        <v>2151</v>
      </c>
      <c r="G307" s="3">
        <f>carboncycle!L407</f>
        <v>923.645433040792</v>
      </c>
      <c r="H307" s="3">
        <f t="shared" si="17"/>
        <v>6.4818308587317421</v>
      </c>
      <c r="I307" s="3">
        <f t="shared" si="19"/>
        <v>5.641222488318391</v>
      </c>
      <c r="J307" s="3">
        <f t="shared" si="18"/>
        <v>2.0898696316197372</v>
      </c>
    </row>
    <row r="308" spans="1:10">
      <c r="A308">
        <f t="shared" si="20"/>
        <v>2152</v>
      </c>
      <c r="G308" s="3">
        <f>carboncycle!L408</f>
        <v>924.8954916166814</v>
      </c>
      <c r="H308" s="3">
        <f t="shared" si="17"/>
        <v>6.4890666351338231</v>
      </c>
      <c r="I308" s="3">
        <f t="shared" si="19"/>
        <v>5.6614553150097588</v>
      </c>
      <c r="J308" s="3">
        <f t="shared" si="18"/>
        <v>2.1100413158457854</v>
      </c>
    </row>
    <row r="309" spans="1:10">
      <c r="A309">
        <f t="shared" si="20"/>
        <v>2153</v>
      </c>
      <c r="G309" s="3">
        <f>carboncycle!L409</f>
        <v>926.09995981282975</v>
      </c>
      <c r="H309" s="3">
        <f t="shared" si="17"/>
        <v>6.4960292732688085</v>
      </c>
      <c r="I309" s="3">
        <f t="shared" si="19"/>
        <v>5.681374515947387</v>
      </c>
      <c r="J309" s="3">
        <f t="shared" si="18"/>
        <v>2.1302133473610367</v>
      </c>
    </row>
    <row r="310" spans="1:10">
      <c r="A310">
        <f t="shared" si="20"/>
        <v>2154</v>
      </c>
      <c r="G310" s="3">
        <f>carboncycle!L410</f>
        <v>927.2595184860304</v>
      </c>
      <c r="H310" s="3">
        <f t="shared" si="17"/>
        <v>6.5027237540575769</v>
      </c>
      <c r="I310" s="3">
        <f t="shared" si="19"/>
        <v>5.7009825499997167</v>
      </c>
      <c r="J310" s="3">
        <f t="shared" si="18"/>
        <v>2.1503839427986073</v>
      </c>
    </row>
    <row r="311" spans="1:10">
      <c r="A311">
        <f t="shared" si="20"/>
        <v>2155</v>
      </c>
      <c r="G311" s="3">
        <f>carboncycle!L411</f>
        <v>928.37485041852915</v>
      </c>
      <c r="H311" s="3">
        <f t="shared" si="17"/>
        <v>6.5091550065256438</v>
      </c>
      <c r="I311" s="3">
        <f t="shared" si="19"/>
        <v>5.7202819267534775</v>
      </c>
      <c r="J311" s="3">
        <f t="shared" si="18"/>
        <v>2.1705513428875096</v>
      </c>
    </row>
    <row r="312" spans="1:10">
      <c r="A312">
        <f t="shared" si="20"/>
        <v>2156</v>
      </c>
      <c r="G312" s="3">
        <f>carboncycle!L412</f>
        <v>929.44663968511134</v>
      </c>
      <c r="H312" s="3">
        <f t="shared" si="17"/>
        <v>6.5153279066055489</v>
      </c>
      <c r="I312" s="3">
        <f t="shared" si="19"/>
        <v>5.7392752034572441</v>
      </c>
      <c r="J312" s="3">
        <f t="shared" si="18"/>
        <v>2.1907138126038683</v>
      </c>
    </row>
    <row r="313" spans="1:10">
      <c r="A313">
        <f t="shared" si="20"/>
        <v>2157</v>
      </c>
      <c r="G313" s="3">
        <f>carboncycle!L413</f>
        <v>930.47557104464681</v>
      </c>
      <c r="H313" s="3">
        <f t="shared" si="17"/>
        <v>6.521247276032212</v>
      </c>
      <c r="I313" s="3">
        <f t="shared" si="19"/>
        <v>5.7579649820344301</v>
      </c>
      <c r="J313" s="3">
        <f t="shared" si="18"/>
        <v>2.2108696413039155</v>
      </c>
    </row>
    <row r="314" spans="1:10">
      <c r="A314">
        <f t="shared" si="20"/>
        <v>2158</v>
      </c>
      <c r="G314" s="3">
        <f>carboncycle!L414</f>
        <v>931.46232935595492</v>
      </c>
      <c r="H314" s="3">
        <f t="shared" si="17"/>
        <v>6.5269178813285524</v>
      </c>
      <c r="I314" s="3">
        <f t="shared" si="19"/>
        <v>5.7763539061659328</v>
      </c>
      <c r="J314" s="3">
        <f t="shared" si="18"/>
        <v>2.2310171428392649</v>
      </c>
    </row>
    <row r="315" spans="1:10">
      <c r="A315">
        <f t="shared" si="20"/>
        <v>2159</v>
      </c>
      <c r="G315" s="3">
        <f>carboncycle!L415</f>
        <v>932.40759901780984</v>
      </c>
      <c r="H315" s="3">
        <f t="shared" si="17"/>
        <v>6.5323444328786548</v>
      </c>
      <c r="I315" s="3">
        <f t="shared" si="19"/>
        <v>5.7944446584425888</v>
      </c>
      <c r="J315" s="3">
        <f t="shared" si="18"/>
        <v>2.2511546556549602</v>
      </c>
    </row>
    <row r="316" spans="1:10">
      <c r="A316">
        <f t="shared" si="20"/>
        <v>2160</v>
      </c>
      <c r="G316" s="3">
        <f>carboncycle!L416</f>
        <v>933.31206343286601</v>
      </c>
      <c r="H316" s="3">
        <f t="shared" si="17"/>
        <v>6.5375315840857766</v>
      </c>
      <c r="I316" s="3">
        <f t="shared" si="19"/>
        <v>5.8122399575874981</v>
      </c>
      <c r="J316" s="3">
        <f t="shared" si="18"/>
        <v>2.2712805428707941</v>
      </c>
    </row>
    <row r="317" spans="1:10">
      <c r="A317">
        <f t="shared" si="20"/>
        <v>2161</v>
      </c>
      <c r="G317" s="3">
        <f>carboncycle!L417</f>
        <v>934.17640449524822</v>
      </c>
      <c r="H317" s="3">
        <f t="shared" si="17"/>
        <v>6.5424839306125238</v>
      </c>
      <c r="I317" s="3">
        <f t="shared" si="19"/>
        <v>5.8297425557482034</v>
      </c>
      <c r="J317" s="3">
        <f t="shared" si="18"/>
        <v>2.2913931923463848</v>
      </c>
    </row>
    <row r="318" spans="1:10">
      <c r="A318">
        <f t="shared" si="20"/>
        <v>2162</v>
      </c>
      <c r="G318" s="3">
        <f>carboncycle!L418</f>
        <v>935.00130210151531</v>
      </c>
      <c r="H318" s="3">
        <f t="shared" si="17"/>
        <v>6.5472060097005178</v>
      </c>
      <c r="I318" s="3">
        <f t="shared" si="19"/>
        <v>5.8469552358586521</v>
      </c>
      <c r="J318" s="3">
        <f t="shared" si="18"/>
        <v>2.3114910167305069</v>
      </c>
    </row>
    <row r="319" spans="1:10">
      <c r="A319">
        <f t="shared" si="20"/>
        <v>2163</v>
      </c>
      <c r="G319" s="3">
        <f>carboncycle!L419</f>
        <v>935.78743368467633</v>
      </c>
      <c r="H319" s="3">
        <f t="shared" si="17"/>
        <v>6.5517022995669381</v>
      </c>
      <c r="I319" s="3">
        <f t="shared" si="19"/>
        <v>5.8638808090707695</v>
      </c>
      <c r="J319" s="3">
        <f t="shared" si="18"/>
        <v>2.3315724534951547</v>
      </c>
    </row>
    <row r="320" spans="1:10">
      <c r="A320">
        <f t="shared" si="20"/>
        <v>2164</v>
      </c>
      <c r="G320" s="3">
        <f>carboncycle!L420</f>
        <v>936.53547377090513</v>
      </c>
      <c r="H320" s="3">
        <f t="shared" si="17"/>
        <v>6.555977218875273</v>
      </c>
      <c r="I320" s="3">
        <f t="shared" si="19"/>
        <v>5.8805221122554263</v>
      </c>
      <c r="J320" s="3">
        <f t="shared" si="18"/>
        <v>2.3516359649548244</v>
      </c>
    </row>
    <row r="321" spans="1:10">
      <c r="A321">
        <f t="shared" si="20"/>
        <v>2165</v>
      </c>
      <c r="G321" s="3">
        <f>carboncycle!L421</f>
        <v>937.24609355857785</v>
      </c>
      <c r="H321" s="3">
        <f t="shared" si="17"/>
        <v>6.5600351262777172</v>
      </c>
      <c r="I321" s="3">
        <f t="shared" si="19"/>
        <v>5.8968820055725066</v>
      </c>
      <c r="J321" s="3">
        <f t="shared" si="18"/>
        <v>2.3716800382714918</v>
      </c>
    </row>
    <row r="322" spans="1:10">
      <c r="A322">
        <f t="shared" si="20"/>
        <v>2166</v>
      </c>
      <c r="G322" s="3">
        <f>carboncycle!L422</f>
        <v>937.91996051922888</v>
      </c>
      <c r="H322" s="3">
        <f t="shared" si="17"/>
        <v>6.5638803200266516</v>
      </c>
      <c r="I322" s="3">
        <f t="shared" si="19"/>
        <v>5.9129633701097264</v>
      </c>
      <c r="J322" s="3">
        <f t="shared" si="18"/>
        <v>2.3917031854457615</v>
      </c>
    </row>
    <row r="323" spans="1:10">
      <c r="A323">
        <f t="shared" si="20"/>
        <v>2167</v>
      </c>
      <c r="G323" s="3">
        <f>carboncycle!L423</f>
        <v>938.55773801999953</v>
      </c>
      <c r="H323" s="3">
        <f t="shared" si="17"/>
        <v>6.5675170376526237</v>
      </c>
      <c r="I323" s="3">
        <f t="shared" si="19"/>
        <v>5.9287691055897831</v>
      </c>
      <c r="J323" s="3">
        <f t="shared" si="18"/>
        <v>2.4117039432946528</v>
      </c>
    </row>
    <row r="324" spans="1:10">
      <c r="A324">
        <f t="shared" si="20"/>
        <v>2168</v>
      </c>
      <c r="G324" s="3">
        <f>carboncycle!L424</f>
        <v>939.16008496713721</v>
      </c>
      <c r="H324" s="3">
        <f t="shared" si="17"/>
        <v>6.570949455706363</v>
      </c>
      <c r="I324" s="3">
        <f t="shared" si="19"/>
        <v>5.9443021281453792</v>
      </c>
      <c r="J324" s="3">
        <f t="shared" si="18"/>
        <v>2.431680873416489</v>
      </c>
    </row>
    <row r="325" spans="1:10">
      <c r="A325">
        <f t="shared" si="20"/>
        <v>2169</v>
      </c>
      <c r="G325" s="3">
        <f>carboncycle!L425</f>
        <v>939.72765547008055</v>
      </c>
      <c r="H325" s="3">
        <f t="shared" si="17"/>
        <v>6.5741816895623373</v>
      </c>
      <c r="I325" s="3">
        <f t="shared" si="19"/>
        <v>5.9595653681615772</v>
      </c>
      <c r="J325" s="3">
        <f t="shared" si="18"/>
        <v>2.4516325621433492</v>
      </c>
    </row>
    <row r="326" spans="1:10">
      <c r="A326">
        <f t="shared" si="20"/>
        <v>2170</v>
      </c>
      <c r="G326" s="3">
        <f>carboncycle!L426</f>
        <v>940.26109852565094</v>
      </c>
      <c r="H326" s="3">
        <f t="shared" si="17"/>
        <v>6.5772177932813927</v>
      </c>
      <c r="I326" s="3">
        <f t="shared" si="19"/>
        <v>5.9745617681849348</v>
      </c>
      <c r="J326" s="3">
        <f t="shared" si="18"/>
        <v>2.4715576204815326</v>
      </c>
    </row>
    <row r="327" spans="1:10">
      <c r="A327">
        <f t="shared" si="20"/>
        <v>2171</v>
      </c>
      <c r="G327" s="3">
        <f>carboncycle!L427</f>
        <v>940.76105772186111</v>
      </c>
      <c r="H327" s="3">
        <f t="shared" ref="H327:H390" si="21">H$3*LN(G327/G$3)</f>
        <v>6.580061759530091</v>
      </c>
      <c r="I327" s="3">
        <f t="shared" si="19"/>
        <v>5.9892942808987755</v>
      </c>
      <c r="J327" s="3">
        <f t="shared" ref="J327:J390" si="22">J326+J$3*(I326-J326)</f>
        <v>2.4914546840404879</v>
      </c>
    </row>
    <row r="328" spans="1:10">
      <c r="A328">
        <f t="shared" si="20"/>
        <v>2172</v>
      </c>
      <c r="G328" s="3">
        <f>carboncycle!L428</f>
        <v>941.22817096083577</v>
      </c>
      <c r="H328" s="3">
        <f t="shared" si="21"/>
        <v>6.5827175195543726</v>
      </c>
      <c r="I328" s="3">
        <f t="shared" ref="I328:I391" si="23">I327+I$3*(I$4*H328-I327)+I$5*(J327-I327)</f>
        <v>6.003765867163942</v>
      </c>
      <c r="J328" s="3">
        <f t="shared" si="22"/>
        <v>2.5113224129506428</v>
      </c>
    </row>
    <row r="329" spans="1:10">
      <c r="A329">
        <f t="shared" si="20"/>
        <v>2173</v>
      </c>
      <c r="G329" s="3">
        <f>carboncycle!L429</f>
        <v>941.66307020032991</v>
      </c>
      <c r="H329" s="3">
        <f t="shared" si="21"/>
        <v>6.585188943205198</v>
      </c>
      <c r="I329" s="3">
        <f t="shared" si="23"/>
        <v>6.0179794941243108</v>
      </c>
      <c r="J329" s="3">
        <f t="shared" si="22"/>
        <v>2.5311594917705742</v>
      </c>
    </row>
    <row r="330" spans="1:10">
      <c r="A330">
        <f t="shared" si="20"/>
        <v>2174</v>
      </c>
      <c r="G330" s="3">
        <f>carboncycle!L430</f>
        <v>942.06638121332207</v>
      </c>
      <c r="H330" s="3">
        <f t="shared" si="21"/>
        <v>6.5874798390138922</v>
      </c>
      <c r="I330" s="3">
        <f t="shared" si="23"/>
        <v>6.0319381333763165</v>
      </c>
      <c r="J330" s="3">
        <f t="shared" si="22"/>
        <v>2.5509646293839436</v>
      </c>
    </row>
    <row r="331" spans="1:10">
      <c r="A331">
        <f t="shared" si="20"/>
        <v>2175</v>
      </c>
      <c r="G331" s="3">
        <f>carboncycle!L431</f>
        <v>942.43872336515869</v>
      </c>
      <c r="H331" s="3">
        <f t="shared" si="21"/>
        <v>6.5895939543149407</v>
      </c>
      <c r="I331" s="3">
        <f t="shared" si="23"/>
        <v>6.0456447592016982</v>
      </c>
      <c r="J331" s="3">
        <f t="shared" si="22"/>
        <v>2.5707365588866202</v>
      </c>
    </row>
    <row r="332" spans="1:10">
      <c r="A332">
        <f t="shared" si="20"/>
        <v>2176</v>
      </c>
      <c r="G332" s="3">
        <f>carboncycle!L432</f>
        <v>942.78070940770863</v>
      </c>
      <c r="H332" s="3">
        <f t="shared" si="21"/>
        <v>6.5915349754140289</v>
      </c>
      <c r="I332" s="3">
        <f t="shared" si="23"/>
        <v>6.0591023468626402</v>
      </c>
      <c r="J332" s="3">
        <f t="shared" si="22"/>
        <v>2.5904740374644097</v>
      </c>
    </row>
    <row r="333" spans="1:10">
      <c r="A333">
        <f t="shared" si="20"/>
        <v>2177</v>
      </c>
      <c r="G333" s="3">
        <f>carboncycle!L433</f>
        <v>943.09294528999862</v>
      </c>
      <c r="H333" s="3">
        <f t="shared" si="21"/>
        <v>6.5933065277991583</v>
      </c>
      <c r="I333" s="3">
        <f t="shared" si="23"/>
        <v>6.0723138709584417</v>
      </c>
      <c r="J333" s="3">
        <f t="shared" si="22"/>
        <v>2.6101758462617917</v>
      </c>
    </row>
    <row r="334" spans="1:10">
      <c r="A334">
        <f t="shared" si="20"/>
        <v>2178</v>
      </c>
      <c r="G334" s="3">
        <f>carboncycle!L434</f>
        <v>943.3760299847853</v>
      </c>
      <c r="H334" s="3">
        <f t="shared" si="21"/>
        <v>6.5949121763927216</v>
      </c>
      <c r="I334" s="3">
        <f t="shared" si="23"/>
        <v>6.0852823038428348</v>
      </c>
      <c r="J334" s="3">
        <f t="shared" si="22"/>
        <v>2.6298407902420688</v>
      </c>
    </row>
    <row r="335" spans="1:10">
      <c r="A335">
        <f t="shared" si="20"/>
        <v>2179</v>
      </c>
      <c r="G335" s="3">
        <f>carboncycle!L435</f>
        <v>943.63055533052773</v>
      </c>
      <c r="H335" s="3">
        <f t="shared" si="21"/>
        <v>6.5963554258424875</v>
      </c>
      <c r="I335" s="3">
        <f t="shared" si="23"/>
        <v>6.0980106141010211</v>
      </c>
      <c r="J335" s="3">
        <f t="shared" si="22"/>
        <v>2.649467698039321</v>
      </c>
    </row>
    <row r="336" spans="1:10">
      <c r="A336">
        <f t="shared" si="20"/>
        <v>2180</v>
      </c>
      <c r="G336" s="3">
        <f>carboncycle!L436</f>
        <v>943.85710588822053</v>
      </c>
      <c r="H336" s="3">
        <f t="shared" si="21"/>
        <v>6.597639720849422</v>
      </c>
      <c r="I336" s="3">
        <f t="shared" si="23"/>
        <v>6.1105017650854867</v>
      </c>
      <c r="J336" s="3">
        <f t="shared" si="22"/>
        <v>2.6690554218025513</v>
      </c>
    </row>
    <row r="337" spans="1:10">
      <c r="A337">
        <f t="shared" si="20"/>
        <v>2181</v>
      </c>
      <c r="G337" s="3">
        <f>carboncycle!L437</f>
        <v>944.05625881254912</v>
      </c>
      <c r="H337" s="3">
        <f t="shared" si="21"/>
        <v>6.5987684465304124</v>
      </c>
      <c r="I337" s="3">
        <f t="shared" si="23"/>
        <v>6.1227587135096249</v>
      </c>
      <c r="J337" s="3">
        <f t="shared" si="22"/>
        <v>2.6886028370323984</v>
      </c>
    </row>
    <row r="338" spans="1:10">
      <c r="A338">
        <f t="shared" si="20"/>
        <v>2182</v>
      </c>
      <c r="G338" s="3">
        <f>carboncycle!L438</f>
        <v>944.22858373683664</v>
      </c>
      <c r="H338" s="3">
        <f t="shared" si="21"/>
        <v>6.5997449288139345</v>
      </c>
      <c r="I338" s="3">
        <f t="shared" si="23"/>
        <v>6.134784408098171</v>
      </c>
      <c r="J338" s="3">
        <f t="shared" si="22"/>
        <v>2.7081088424107893</v>
      </c>
    </row>
    <row r="339" spans="1:10">
      <c r="A339">
        <f t="shared" si="20"/>
        <v>2183</v>
      </c>
      <c r="G339" s="3">
        <f>carboncycle!L439</f>
        <v>944.37464267124869</v>
      </c>
      <c r="H339" s="3">
        <f t="shared" si="21"/>
        <v>6.6005724348668062</v>
      </c>
      <c r="I339" s="3">
        <f t="shared" si="23"/>
        <v>6.1465817882934441</v>
      </c>
      <c r="J339" s="3">
        <f t="shared" si="22"/>
        <v>2.7275723596238937</v>
      </c>
    </row>
    <row r="340" spans="1:10">
      <c r="A340">
        <f t="shared" si="20"/>
        <v>2184</v>
      </c>
      <c r="G340" s="3">
        <f>carboncycle!L440</f>
        <v>944.49498991373196</v>
      </c>
      <c r="H340" s="3">
        <f t="shared" si="21"/>
        <v>6.6012541735501422</v>
      </c>
      <c r="I340" s="3">
        <f t="shared" si="23"/>
        <v>6.158153783016358</v>
      </c>
      <c r="J340" s="3">
        <f t="shared" si="22"/>
        <v>2.7469923331787367</v>
      </c>
    </row>
    <row r="341" spans="1:10">
      <c r="A341">
        <f t="shared" si="20"/>
        <v>2185</v>
      </c>
      <c r="G341" s="3">
        <f>carboncycle!L441</f>
        <v>944.59017197316859</v>
      </c>
      <c r="H341" s="3">
        <f t="shared" si="21"/>
        <v>6.6017932959027936</v>
      </c>
      <c r="I341" s="3">
        <f t="shared" si="23"/>
        <v>6.1695033094811604</v>
      </c>
      <c r="J341" s="3">
        <f t="shared" si="22"/>
        <v>2.7663677302138145</v>
      </c>
    </row>
    <row r="342" spans="1:10">
      <c r="A342">
        <f t="shared" si="20"/>
        <v>2186</v>
      </c>
      <c r="G342" s="3">
        <f>carboncycle!L442</f>
        <v>944.66072750423075</v>
      </c>
      <c r="H342" s="3">
        <f t="shared" si="21"/>
        <v>6.6021928956504627</v>
      </c>
      <c r="I342" s="3">
        <f t="shared" si="23"/>
        <v>6.1806332720628392</v>
      </c>
      <c r="J342" s="3">
        <f t="shared" si="22"/>
        <v>2.7856975403040529</v>
      </c>
    </row>
    <row r="343" spans="1:10">
      <c r="A343">
        <f t="shared" si="20"/>
        <v>2187</v>
      </c>
      <c r="G343" s="3">
        <f>carboncycle!L443</f>
        <v>944.70718725343295</v>
      </c>
      <c r="H343" s="3">
        <f t="shared" si="21"/>
        <v>6.6024560097388729</v>
      </c>
      <c r="I343" s="3">
        <f t="shared" si="23"/>
        <v>6.1915465612161249</v>
      </c>
      <c r="J343" s="3">
        <f t="shared" si="22"/>
        <v>2.804980775260443</v>
      </c>
    </row>
    <row r="344" spans="1:10">
      <c r="A344">
        <f t="shared" si="20"/>
        <v>2188</v>
      </c>
      <c r="G344" s="3">
        <f>carboncycle!L444</f>
        <v>944.73007401588086</v>
      </c>
      <c r="H344" s="3">
        <f t="shared" si="21"/>
        <v>6.6025856188892931</v>
      </c>
      <c r="I344" s="3">
        <f t="shared" si="23"/>
        <v>6.2022460524449983</v>
      </c>
      <c r="J344" s="3">
        <f t="shared" si="22"/>
        <v>2.8242164689246714</v>
      </c>
    </row>
    <row r="345" spans="1:10">
      <c r="A345">
        <f t="shared" si="20"/>
        <v>2189</v>
      </c>
      <c r="G345" s="3">
        <f>carboncycle!L445</f>
        <v>944.72990260223037</v>
      </c>
      <c r="H345" s="3">
        <f t="shared" si="21"/>
        <v>6.602584648174866</v>
      </c>
      <c r="I345" s="3">
        <f t="shared" si="23"/>
        <v>6.2127346053216321</v>
      </c>
      <c r="J345" s="3">
        <f t="shared" si="22"/>
        <v>2.8434036769590669</v>
      </c>
    </row>
    <row r="346" spans="1:10">
      <c r="A346">
        <f t="shared" si="20"/>
        <v>2190</v>
      </c>
      <c r="G346" s="3">
        <f>carboncycle!L446</f>
        <v>944.70717981537769</v>
      </c>
      <c r="H346" s="3">
        <f t="shared" si="21"/>
        <v>6.6024559676161969</v>
      </c>
      <c r="I346" s="3">
        <f t="shared" si="23"/>
        <v>6.2230150625536389</v>
      </c>
      <c r="J346" s="3">
        <f t="shared" si="22"/>
        <v>2.8625414766321664</v>
      </c>
    </row>
    <row r="347" spans="1:10">
      <c r="A347">
        <f t="shared" si="20"/>
        <v>2191</v>
      </c>
      <c r="G347" s="3">
        <f>carboncycle!L447</f>
        <v>944.66240443640527</v>
      </c>
      <c r="H347" s="3">
        <f t="shared" si="21"/>
        <v>6.6022023927946858</v>
      </c>
      <c r="I347" s="3">
        <f t="shared" si="23"/>
        <v>6.233090249098554</v>
      </c>
      <c r="J347" s="3">
        <f t="shared" si="22"/>
        <v>2.8816289666002004</v>
      </c>
    </row>
    <row r="348" spans="1:10">
      <c r="A348">
        <f t="shared" si="20"/>
        <v>2192</v>
      </c>
      <c r="G348" s="3">
        <f>carboncycle!L448</f>
        <v>944.59606721933028</v>
      </c>
      <c r="H348" s="3">
        <f t="shared" si="21"/>
        <v>6.6018266854821901</v>
      </c>
      <c r="I348" s="3">
        <f t="shared" si="23"/>
        <v>6.2429629713244168</v>
      </c>
      <c r="J348" s="3">
        <f t="shared" si="22"/>
        <v>2.9006652666847912</v>
      </c>
    </row>
    <row r="349" spans="1:10">
      <c r="A349">
        <f t="shared" si="20"/>
        <v>2193</v>
      </c>
      <c r="G349" s="3">
        <f>carboncycle!L449</f>
        <v>944.50865089420097</v>
      </c>
      <c r="H349" s="3">
        <f t="shared" si="21"/>
        <v>6.6013315542856068</v>
      </c>
      <c r="I349" s="3">
        <f t="shared" si="23"/>
        <v>6.2526360162153622</v>
      </c>
      <c r="J349" s="3">
        <f t="shared" si="22"/>
        <v>2.9196495176471444</v>
      </c>
    </row>
    <row r="350" spans="1:10">
      <c r="A350">
        <f t="shared" si="20"/>
        <v>2194</v>
      </c>
      <c r="G350" s="3">
        <f>carboncycle!L450</f>
        <v>944.40063017810417</v>
      </c>
      <c r="H350" s="3">
        <f t="shared" si="21"/>
        <v>6.6007196553050269</v>
      </c>
      <c r="I350" s="3">
        <f t="shared" si="23"/>
        <v>6.2621121506210997</v>
      </c>
      <c r="J350" s="3">
        <f t="shared" si="22"/>
        <v>2.9385808809590119</v>
      </c>
    </row>
    <row r="351" spans="1:10">
      <c r="A351">
        <f t="shared" si="20"/>
        <v>2195</v>
      </c>
      <c r="G351" s="3">
        <f>carboncycle!L451</f>
        <v>944.27247179365497</v>
      </c>
      <c r="H351" s="3">
        <f t="shared" si="21"/>
        <v>6.5999935928041751</v>
      </c>
      <c r="I351" s="3">
        <f t="shared" si="23"/>
        <v>6.2713941205491732</v>
      </c>
      <c r="J351" s="3">
        <f t="shared" si="22"/>
        <v>2.9574585385706924</v>
      </c>
    </row>
    <row r="352" spans="1:10">
      <c r="A352">
        <f t="shared" si="20"/>
        <v>2196</v>
      </c>
      <c r="G352" s="3">
        <f>carboncycle!L452</f>
        <v>944.12463449455402</v>
      </c>
      <c r="H352" s="3">
        <f t="shared" si="21"/>
        <v>6.5991559198918699</v>
      </c>
      <c r="I352" s="3">
        <f t="shared" si="23"/>
        <v>6.280484650498896</v>
      </c>
      <c r="J352" s="3">
        <f t="shared" si="22"/>
        <v>2.9762816926763302</v>
      </c>
    </row>
    <row r="353" spans="1:10">
      <c r="A353">
        <f t="shared" si="20"/>
        <v>2197</v>
      </c>
      <c r="G353" s="3">
        <f>carboncycle!L453</f>
        <v>943.95756909780459</v>
      </c>
      <c r="H353" s="3">
        <f t="shared" si="21"/>
        <v>6.5982091392133153</v>
      </c>
      <c r="I353" s="3">
        <f t="shared" si="23"/>
        <v>6.2893864428358484</v>
      </c>
      <c r="J353" s="3">
        <f t="shared" si="22"/>
        <v>2.9950495654767626</v>
      </c>
    </row>
    <row r="354" spans="1:10">
      <c r="A354">
        <f t="shared" si="20"/>
        <v>2198</v>
      </c>
      <c r="G354" s="3">
        <f>carboncycle!L454</f>
        <v>943.77171852219908</v>
      </c>
      <c r="H354" s="3">
        <f t="shared" si="21"/>
        <v>6.5971557036500457</v>
      </c>
      <c r="I354" s="3">
        <f t="shared" si="23"/>
        <v>6.298102177205843</v>
      </c>
      <c r="J354" s="3">
        <f t="shared" si="22"/>
        <v>3.0137613989401624</v>
      </c>
    </row>
    <row r="355" spans="1:10">
      <c r="A355">
        <f t="shared" si="20"/>
        <v>2199</v>
      </c>
      <c r="G355" s="3">
        <f>carboncycle!L455</f>
        <v>943.56751783269056</v>
      </c>
      <c r="H355" s="3">
        <f t="shared" si="21"/>
        <v>6.5959980170274299</v>
      </c>
      <c r="I355" s="3">
        <f t="shared" si="23"/>
        <v>6.3066345099872647</v>
      </c>
      <c r="J355" s="3">
        <f t="shared" si="22"/>
        <v>3.0324164545607113</v>
      </c>
    </row>
    <row r="356" spans="1:10">
      <c r="A356">
        <f t="shared" si="20"/>
        <v>2200</v>
      </c>
      <c r="G356" s="3">
        <f>carboncycle!L456</f>
        <v>943.345394290282</v>
      </c>
      <c r="H356" s="3">
        <f t="shared" si="21"/>
        <v>6.5947384348286535</v>
      </c>
      <c r="I356" s="3">
        <f t="shared" si="23"/>
        <v>6.3149860737806822</v>
      </c>
      <c r="J356" s="3">
        <f t="shared" si="22"/>
        <v>3.0510140131155343</v>
      </c>
    </row>
    <row r="357" spans="1:10">
      <c r="A357">
        <f t="shared" si="20"/>
        <v>2201</v>
      </c>
      <c r="G357" s="3">
        <f>carboncycle!L457</f>
        <v>943.10576740707313</v>
      </c>
      <c r="H357" s="3">
        <f t="shared" si="21"/>
        <v>6.5933792649141685</v>
      </c>
      <c r="I357" s="3">
        <f t="shared" si="23"/>
        <v>6.3231594769346655</v>
      </c>
      <c r="J357" s="3">
        <f t="shared" si="22"/>
        <v>3.0695533744201122</v>
      </c>
    </row>
    <row r="358" spans="1:10">
      <c r="A358">
        <f t="shared" si="20"/>
        <v>2202</v>
      </c>
      <c r="G358" s="3">
        <f>carboncycle!L458</f>
        <v>942.84904900612116</v>
      </c>
      <c r="H358" s="3">
        <f t="shared" si="21"/>
        <v>6.5919227682456141</v>
      </c>
      <c r="I358" s="3">
        <f t="shared" si="23"/>
        <v>6.3311573031067274</v>
      </c>
      <c r="J358" s="3">
        <f t="shared" si="22"/>
        <v>3.0880338570823951</v>
      </c>
    </row>
    <row r="359" spans="1:10">
      <c r="A359">
        <f t="shared" si="20"/>
        <v>2203</v>
      </c>
      <c r="G359" s="3">
        <f>carboncycle!L459</f>
        <v>942.57564328577871</v>
      </c>
      <c r="H359" s="3">
        <f t="shared" si="21"/>
        <v>6.5903711596132828</v>
      </c>
      <c r="I359" s="3">
        <f t="shared" si="23"/>
        <v>6.3389821108583275</v>
      </c>
      <c r="J359" s="3">
        <f t="shared" si="22"/>
        <v>3.1064547982558133</v>
      </c>
    </row>
    <row r="360" spans="1:10">
      <c r="A360">
        <f t="shared" si="20"/>
        <v>2204</v>
      </c>
      <c r="G360" s="3">
        <f>carboncycle!L460</f>
        <v>942.28594688818805</v>
      </c>
      <c r="H360" s="3">
        <f t="shared" si="21"/>
        <v>6.5887266083662368</v>
      </c>
      <c r="I360" s="3">
        <f t="shared" si="23"/>
        <v>6.34663643328288</v>
      </c>
      <c r="J360" s="3">
        <f t="shared" si="22"/>
        <v>3.1248155533913957</v>
      </c>
    </row>
    <row r="361" spans="1:10">
      <c r="A361">
        <f t="shared" si="20"/>
        <v>2205</v>
      </c>
      <c r="G361" s="3">
        <f>carboncycle!L461</f>
        <v>941.98034897162177</v>
      </c>
      <c r="H361" s="3">
        <f t="shared" si="21"/>
        <v>6.5869912391442158</v>
      </c>
      <c r="I361" s="3">
        <f t="shared" si="23"/>
        <v>6.3541227776657347</v>
      </c>
      <c r="J361" s="3">
        <f t="shared" si="22"/>
        <v>3.1431154959891794</v>
      </c>
    </row>
    <row r="362" spans="1:10">
      <c r="A362">
        <f t="shared" si="20"/>
        <v>2206</v>
      </c>
      <c r="G362" s="3">
        <f>carboncycle!L462</f>
        <v>941.65923128636859</v>
      </c>
      <c r="H362" s="3">
        <f t="shared" si="21"/>
        <v>6.5851671326105095</v>
      </c>
      <c r="I362" s="3">
        <f t="shared" si="23"/>
        <v>6.3614436251750872</v>
      </c>
      <c r="J362" s="3">
        <f t="shared" si="22"/>
        <v>3.1613540173491024</v>
      </c>
    </row>
    <row r="363" spans="1:10">
      <c r="A363">
        <f t="shared" si="20"/>
        <v>2207</v>
      </c>
      <c r="G363" s="3">
        <f>carboncycle!L463</f>
        <v>941.32296825387846</v>
      </c>
      <c r="H363" s="3">
        <f t="shared" si="21"/>
        <v>6.5832563261850572</v>
      </c>
      <c r="I363" s="3">
        <f t="shared" si="23"/>
        <v>6.3686014305828076</v>
      </c>
      <c r="J363" s="3">
        <f t="shared" si="22"/>
        <v>3.1795305263215541</v>
      </c>
    </row>
    <row r="364" spans="1:10">
      <c r="A364">
        <f t="shared" si="20"/>
        <v>2208</v>
      </c>
      <c r="G364" s="3">
        <f>carboncycle!L464</f>
        <v>940.97192704889085</v>
      </c>
      <c r="H364" s="3">
        <f t="shared" si="21"/>
        <v>6.5812608147769955</v>
      </c>
      <c r="I364" s="3">
        <f t="shared" si="23"/>
        <v>6.3755986220141807</v>
      </c>
      <c r="J364" s="3">
        <f t="shared" si="22"/>
        <v>3.197644449057758</v>
      </c>
    </row>
    <row r="365" spans="1:10">
      <c r="A365">
        <f t="shared" si="20"/>
        <v>2209</v>
      </c>
      <c r="G365" s="3">
        <f>carboncycle!L465</f>
        <v>940.60646768428001</v>
      </c>
      <c r="H365" s="3">
        <f t="shared" si="21"/>
        <v>6.5791825515159719</v>
      </c>
      <c r="I365" s="3">
        <f t="shared" si="23"/>
        <v>6.3824376007255701</v>
      </c>
      <c r="J365" s="3">
        <f t="shared" si="22"/>
        <v>3.2156952287601506</v>
      </c>
    </row>
    <row r="366" spans="1:10">
      <c r="A366">
        <f t="shared" si="20"/>
        <v>2210</v>
      </c>
      <c r="G366" s="3">
        <f>carboncycle!L466</f>
        <v>940.22694309836493</v>
      </c>
      <c r="H366" s="3">
        <f t="shared" si="21"/>
        <v>6.5770234484815786</v>
      </c>
      <c r="I366" s="3">
        <f t="shared" si="23"/>
        <v>6.3891207409090223</v>
      </c>
      <c r="J366" s="3">
        <f t="shared" si="22"/>
        <v>3.2336823254329143</v>
      </c>
    </row>
    <row r="367" spans="1:10">
      <c r="A367">
        <f t="shared" si="20"/>
        <v>2211</v>
      </c>
      <c r="G367" s="3">
        <f>carboncycle!L467</f>
        <v>939.8336992444398</v>
      </c>
      <c r="H367" s="3">
        <f t="shared" si="21"/>
        <v>6.5747853774302545</v>
      </c>
      <c r="I367" s="3">
        <f t="shared" si="23"/>
        <v>6.3956503895228591</v>
      </c>
      <c r="J367" s="3">
        <f t="shared" si="22"/>
        <v>3.2516052156328188</v>
      </c>
    </row>
    <row r="368" spans="1:10">
      <c r="A368">
        <f t="shared" si="20"/>
        <v>2212</v>
      </c>
      <c r="G368" s="3">
        <f>carboncycle!L468</f>
        <v>939.4270751822927</v>
      </c>
      <c r="H368" s="3">
        <f t="shared" si="21"/>
        <v>6.5724701705190682</v>
      </c>
      <c r="I368" s="3">
        <f t="shared" si="23"/>
        <v>6.4020288661473002</v>
      </c>
      <c r="J368" s="3">
        <f t="shared" si="22"/>
        <v>3.2694633922205143</v>
      </c>
    </row>
    <row r="369" spans="1:10">
      <c r="A369">
        <f t="shared" si="20"/>
        <v>2213</v>
      </c>
      <c r="G369" s="3">
        <f>carboncycle!L469</f>
        <v>939.00740317149143</v>
      </c>
      <c r="H369" s="3">
        <f t="shared" si="21"/>
        <v>6.5700796210258421</v>
      </c>
      <c r="I369" s="3">
        <f t="shared" si="23"/>
        <v>6.4082584628641941</v>
      </c>
      <c r="J369" s="3">
        <f t="shared" si="22"/>
        <v>3.2872563641124186</v>
      </c>
    </row>
    <row r="370" spans="1:10">
      <c r="A370">
        <f t="shared" si="20"/>
        <v>2214</v>
      </c>
      <c r="G370" s="3">
        <f>carboncycle!L470</f>
        <v>938.57500876622362</v>
      </c>
      <c r="H370" s="3">
        <f t="shared" si="21"/>
        <v>6.567615484065068</v>
      </c>
      <c r="I370" s="3">
        <f t="shared" si="23"/>
        <v>6.4143414441599473</v>
      </c>
      <c r="J370" s="3">
        <f t="shared" si="22"/>
        <v>3.3049836560333286</v>
      </c>
    </row>
    <row r="371" spans="1:10">
      <c r="A371">
        <f t="shared" ref="A371:A434" si="24">1+A370</f>
        <v>2215</v>
      </c>
      <c r="G371" s="3">
        <f>carboncycle!L471</f>
        <v>938.13021091148983</v>
      </c>
      <c r="H371" s="3">
        <f t="shared" si="21"/>
        <v>6.5650794772991325</v>
      </c>
      <c r="I371" s="3">
        <f t="shared" si="23"/>
        <v>6.4202800468507366</v>
      </c>
      <c r="J371" s="3">
        <f t="shared" si="22"/>
        <v>3.3226448082698878</v>
      </c>
    </row>
    <row r="372" spans="1:10">
      <c r="A372">
        <f t="shared" si="24"/>
        <v>2216</v>
      </c>
      <c r="G372" s="3">
        <f>carboncycle!L472</f>
        <v>937.67332204045874</v>
      </c>
      <c r="H372" s="3">
        <f t="shared" si="21"/>
        <v>6.5624732816444009</v>
      </c>
      <c r="I372" s="3">
        <f t="shared" si="23"/>
        <v>6.4260764800291472</v>
      </c>
      <c r="J372" s="3">
        <f t="shared" si="22"/>
        <v>3.3402393764250271</v>
      </c>
    </row>
    <row r="373" spans="1:10">
      <c r="A373">
        <f t="shared" si="24"/>
        <v>2217</v>
      </c>
      <c r="G373" s="3">
        <f>carboncycle!L473</f>
        <v>937.2046481727981</v>
      </c>
      <c r="H373" s="3">
        <f t="shared" si="21"/>
        <v>6.5597985419716895</v>
      </c>
      <c r="I373" s="3">
        <f t="shared" si="23"/>
        <v>6.4317329250313504</v>
      </c>
      <c r="J373" s="3">
        <f t="shared" si="22"/>
        <v>3.3577669311734986</v>
      </c>
    </row>
    <row r="374" spans="1:10">
      <c r="A374">
        <f t="shared" si="24"/>
        <v>2218</v>
      </c>
      <c r="G374" s="3">
        <f>carboncycle!L474</f>
        <v>936.72448901381483</v>
      </c>
      <c r="H374" s="3">
        <f t="shared" si="21"/>
        <v>6.5570568678007692</v>
      </c>
      <c r="I374" s="3">
        <f t="shared" si="23"/>
        <v>6.4372515354239956</v>
      </c>
      <c r="J374" s="3">
        <f t="shared" si="22"/>
        <v>3.375227058018611</v>
      </c>
    </row>
    <row r="375" spans="1:10">
      <c r="A375">
        <f t="shared" si="24"/>
        <v>2219</v>
      </c>
      <c r="G375" s="3">
        <f>carboncycle!L475</f>
        <v>936.23313805423174</v>
      </c>
      <c r="H375" s="3">
        <f t="shared" si="21"/>
        <v>6.5542498339884876</v>
      </c>
      <c r="I375" s="3">
        <f t="shared" si="23"/>
        <v>6.4426344370099722</v>
      </c>
      <c r="J375" s="3">
        <f t="shared" si="22"/>
        <v>3.3926193570502736</v>
      </c>
    </row>
    <row r="376" spans="1:10">
      <c r="A376">
        <f t="shared" si="24"/>
        <v>2220</v>
      </c>
      <c r="G376" s="3">
        <f>carboncycle!L476</f>
        <v>935.73088267045318</v>
      </c>
      <c r="H376" s="3">
        <f t="shared" si="21"/>
        <v>6.5513789814101857</v>
      </c>
      <c r="I376" s="3">
        <f t="shared" si="23"/>
        <v>6.4478837278522407</v>
      </c>
      <c r="J376" s="3">
        <f t="shared" si="22"/>
        <v>3.4099434427044448</v>
      </c>
    </row>
    <row r="377" spans="1:10">
      <c r="A377">
        <f t="shared" si="24"/>
        <v>2221</v>
      </c>
      <c r="G377" s="3">
        <f>carboncycle!L477</f>
        <v>935.21800422516696</v>
      </c>
      <c r="H377" s="3">
        <f t="shared" si="21"/>
        <v>6.5484458176340601</v>
      </c>
      <c r="I377" s="3">
        <f t="shared" si="23"/>
        <v>6.4530014783149365</v>
      </c>
      <c r="J377" s="3">
        <f t="shared" si="22"/>
        <v>3.4271989435240844</v>
      </c>
    </row>
    <row r="378" spans="1:10">
      <c r="A378">
        <f t="shared" si="24"/>
        <v>2222</v>
      </c>
      <c r="G378" s="3">
        <f>carboncycle!L478</f>
        <v>934.69477816814526</v>
      </c>
      <c r="H378" s="3">
        <f t="shared" si="21"/>
        <v>6.5454518175881988</v>
      </c>
      <c r="I378" s="3">
        <f t="shared" si="23"/>
        <v>6.4579897311209713</v>
      </c>
      <c r="J378" s="3">
        <f t="shared" si="22"/>
        <v>3.4443855019216962</v>
      </c>
    </row>
    <row r="379" spans="1:10">
      <c r="A379">
        <f t="shared" si="24"/>
        <v>2223</v>
      </c>
      <c r="G379" s="3">
        <f>carboncycle!L479</f>
        <v>934.16147413711565</v>
      </c>
      <c r="H379" s="3">
        <f t="shared" si="21"/>
        <v>6.5423984242199973</v>
      </c>
      <c r="I379" s="3">
        <f t="shared" si="23"/>
        <v>6.4628505014253799</v>
      </c>
      <c r="J379" s="3">
        <f t="shared" si="22"/>
        <v>3.4615027739435482</v>
      </c>
    </row>
    <row r="380" spans="1:10">
      <c r="A380">
        <f t="shared" si="24"/>
        <v>2224</v>
      </c>
      <c r="G380" s="3">
        <f>carboncycle!L480</f>
        <v>933.61835605857596</v>
      </c>
      <c r="H380" s="3">
        <f t="shared" si="21"/>
        <v>6.5392870491477231</v>
      </c>
      <c r="I380" s="3">
        <f t="shared" si="23"/>
        <v>6.4675857769036682</v>
      </c>
      <c r="J380" s="3">
        <f t="shared" si="22"/>
        <v>3.478550429035645</v>
      </c>
    </row>
    <row r="381" spans="1:10">
      <c r="A381">
        <f t="shared" si="24"/>
        <v>2225</v>
      </c>
      <c r="G381" s="3">
        <f>carboncycle!L481</f>
        <v>933.06568224843875</v>
      </c>
      <c r="H381" s="3">
        <f t="shared" si="21"/>
        <v>6.5361190733039773</v>
      </c>
      <c r="I381" s="3">
        <f t="shared" si="23"/>
        <v>6.4721975178544513</v>
      </c>
      <c r="J381" s="3">
        <f t="shared" si="22"/>
        <v>3.4955281498115354</v>
      </c>
    </row>
    <row r="382" spans="1:10">
      <c r="A382">
        <f t="shared" si="24"/>
        <v>2226</v>
      </c>
      <c r="G382" s="3">
        <f>carboncycle!L482</f>
        <v>932.50370551239666</v>
      </c>
      <c r="H382" s="3">
        <f t="shared" si="21"/>
        <v>6.5328958475708658</v>
      </c>
      <c r="I382" s="3">
        <f t="shared" si="23"/>
        <v>6.4766876573156686</v>
      </c>
      <c r="J382" s="3">
        <f t="shared" si="22"/>
        <v>3.5124356318220191</v>
      </c>
    </row>
    <row r="383" spans="1:10">
      <c r="A383">
        <f t="shared" si="24"/>
        <v>2227</v>
      </c>
      <c r="G383" s="3">
        <f>carboncycle!L483</f>
        <v>931.93267324590624</v>
      </c>
      <c r="H383" s="3">
        <f t="shared" si="21"/>
        <v>6.5296186934066851</v>
      </c>
      <c r="I383" s="3">
        <f t="shared" si="23"/>
        <v>6.4810581011937023</v>
      </c>
      <c r="J383" s="3">
        <f t="shared" si="22"/>
        <v>3.529272583326823</v>
      </c>
    </row>
    <row r="384" spans="1:10">
      <c r="A384">
        <f t="shared" si="24"/>
        <v>2228</v>
      </c>
      <c r="G384" s="3">
        <f>carboncycle!L484</f>
        <v>931.35282753369665</v>
      </c>
      <c r="H384" s="3">
        <f t="shared" si="21"/>
        <v>6.526288903463958</v>
      </c>
      <c r="I384" s="3">
        <f t="shared" si="23"/>
        <v>6.4853107284047313</v>
      </c>
      <c r="J384" s="3">
        <f t="shared" si="22"/>
        <v>3.546038725068307</v>
      </c>
    </row>
    <row r="385" spans="1:10">
      <c r="A385">
        <f t="shared" si="24"/>
        <v>2229</v>
      </c>
      <c r="G385" s="3">
        <f>carboncycle!L485</f>
        <v>930.76440524871168</v>
      </c>
      <c r="H385" s="3">
        <f t="shared" si="21"/>
        <v>6.5229077421986732</v>
      </c>
      <c r="I385" s="3">
        <f t="shared" si="23"/>
        <v>6.48944739102767</v>
      </c>
      <c r="J385" s="3">
        <f t="shared" si="22"/>
        <v>3.562733790047258</v>
      </c>
    </row>
    <row r="386" spans="1:10">
      <c r="A386">
        <f t="shared" si="24"/>
        <v>2230</v>
      </c>
      <c r="G386" s="3">
        <f>carboncycle!L486</f>
        <v>930.16763815040588</v>
      </c>
      <c r="H386" s="3">
        <f t="shared" si="21"/>
        <v>6.5194764464705974</v>
      </c>
      <c r="I386" s="3">
        <f t="shared" si="23"/>
        <v>6.4934699144680623</v>
      </c>
      <c r="J386" s="3">
        <f t="shared" si="22"/>
        <v>3.5793575233008266</v>
      </c>
    </row>
    <row r="387" spans="1:10">
      <c r="A387">
        <f t="shared" si="24"/>
        <v>2231</v>
      </c>
      <c r="G387" s="3">
        <f>carboncycle!L487</f>
        <v>929.5627529823156</v>
      </c>
      <c r="H387" s="3">
        <f t="shared" si="21"/>
        <v>6.5159962261345408</v>
      </c>
      <c r="I387" s="3">
        <f t="shared" si="23"/>
        <v>6.4973800976323286</v>
      </c>
      <c r="J387" s="3">
        <f t="shared" si="22"/>
        <v>3.5959096816826563</v>
      </c>
    </row>
    <row r="388" spans="1:10">
      <c r="A388">
        <f t="shared" si="24"/>
        <v>2232</v>
      </c>
      <c r="G388" s="3">
        <f>carboncycle!L488</f>
        <v>928.94997156883505</v>
      </c>
      <c r="H388" s="3">
        <f t="shared" si="21"/>
        <v>6.5124682646225063</v>
      </c>
      <c r="I388" s="3">
        <f t="shared" si="23"/>
        <v>6.501179713111763</v>
      </c>
      <c r="J388" s="3">
        <f t="shared" si="22"/>
        <v>3.6123900336452506</v>
      </c>
    </row>
    <row r="389" spans="1:10">
      <c r="A389">
        <f t="shared" si="24"/>
        <v>2233</v>
      </c>
      <c r="G389" s="3">
        <f>carboncycle!L489</f>
        <v>928.32951091113227</v>
      </c>
      <c r="H389" s="3">
        <f t="shared" si="21"/>
        <v>6.5088937195166032</v>
      </c>
      <c r="I389" s="3">
        <f t="shared" si="23"/>
        <v>6.5048705073757018</v>
      </c>
      <c r="J389" s="3">
        <f t="shared" si="22"/>
        <v>3.6287983590246204</v>
      </c>
    </row>
    <row r="390" spans="1:10">
      <c r="A390">
        <f t="shared" si="24"/>
        <v>2234</v>
      </c>
      <c r="G390" s="3">
        <f>carboncycle!L490</f>
        <v>927.70158328214279</v>
      </c>
      <c r="H390" s="3">
        <f t="shared" si="21"/>
        <v>6.5052737231126905</v>
      </c>
      <c r="I390" s="3">
        <f t="shared" si="23"/>
        <v>6.5084542009733193</v>
      </c>
      <c r="J390" s="3">
        <f t="shared" si="22"/>
        <v>3.6451344488272546</v>
      </c>
    </row>
    <row r="391" spans="1:10">
      <c r="A391">
        <f t="shared" si="24"/>
        <v>2235</v>
      </c>
      <c r="G391" s="3">
        <f>carboncycle!L491</f>
        <v>927.06639632058818</v>
      </c>
      <c r="H391" s="3">
        <f t="shared" ref="H391:H454" si="25">H$3*LN(G391/G$3)</f>
        <v>6.5016093829746922</v>
      </c>
      <c r="I391" s="3">
        <f t="shared" si="23"/>
        <v>6.5119324887434882</v>
      </c>
      <c r="J391" s="3">
        <f t="shared" ref="J391:J454" si="26">J390+J$3*(I390-J390)</f>
        <v>3.6613981050194444</v>
      </c>
    </row>
    <row r="392" spans="1:10">
      <c r="A392">
        <f t="shared" si="24"/>
        <v>2236</v>
      </c>
      <c r="G392" s="3">
        <f>carboncycle!L492</f>
        <v>926.42415312396622</v>
      </c>
      <c r="H392" s="3">
        <f t="shared" si="25"/>
        <v>6.4979017824795378</v>
      </c>
      <c r="I392" s="3">
        <f t="shared" ref="I392:I455" si="27">I391+I$3*(I$4*H392-I391)+I$5*(J391-I391)</f>
        <v>6.5153070400322051</v>
      </c>
      <c r="J392" s="3">
        <f t="shared" si="26"/>
        <v>3.6775891403189971</v>
      </c>
    </row>
    <row r="393" spans="1:10">
      <c r="A393">
        <f t="shared" si="24"/>
        <v>2237</v>
      </c>
      <c r="G393" s="3">
        <f>carboncycle!L493</f>
        <v>925.77505234046771</v>
      </c>
      <c r="H393" s="3">
        <f t="shared" si="25"/>
        <v>6.494151981352708</v>
      </c>
      <c r="I393" s="3">
        <f t="shared" si="27"/>
        <v>6.518579498917048</v>
      </c>
      <c r="J393" s="3">
        <f t="shared" si="26"/>
        <v>3.6937073779893681</v>
      </c>
    </row>
    <row r="394" spans="1:10">
      <c r="A394">
        <f t="shared" si="24"/>
        <v>2238</v>
      </c>
      <c r="G394" s="3">
        <f>carboncycle!L494</f>
        <v>925.1192882597793</v>
      </c>
      <c r="H394" s="3">
        <f t="shared" si="25"/>
        <v>6.4903610161943819</v>
      </c>
      <c r="I394" s="3">
        <f t="shared" si="27"/>
        <v>6.5217514844381945</v>
      </c>
      <c r="J394" s="3">
        <f t="shared" si="26"/>
        <v>3.7097526516362374</v>
      </c>
    </row>
    <row r="395" spans="1:10">
      <c r="A395">
        <f t="shared" si="24"/>
        <v>2239</v>
      </c>
      <c r="G395" s="3">
        <f>carboncycle!L495</f>
        <v>924.45705090273191</v>
      </c>
      <c r="H395" s="3">
        <f t="shared" si="25"/>
        <v>6.4865299009961763</v>
      </c>
      <c r="I395" s="3">
        <f t="shared" si="27"/>
        <v>6.5248245908355154</v>
      </c>
      <c r="J395" s="3">
        <f t="shared" si="26"/>
        <v>3.7257248050065526</v>
      </c>
    </row>
    <row r="396" spans="1:10">
      <c r="A396">
        <f t="shared" si="24"/>
        <v>2240</v>
      </c>
      <c r="G396" s="3">
        <f>carboncycle!L496</f>
        <v>923.78852610976378</v>
      </c>
      <c r="H396" s="3">
        <f t="shared" si="25"/>
        <v>6.4826596276484745</v>
      </c>
      <c r="I396" s="3">
        <f t="shared" si="27"/>
        <v>6.5278003877912836</v>
      </c>
      <c r="J396" s="3">
        <f t="shared" si="26"/>
        <v>3.7416236917900609</v>
      </c>
    </row>
    <row r="397" spans="1:10">
      <c r="A397">
        <f t="shared" si="24"/>
        <v>2241</v>
      </c>
      <c r="G397" s="3">
        <f>carboncycle!L497</f>
        <v>923.11389562816498</v>
      </c>
      <c r="H397" s="3">
        <f t="shared" si="25"/>
        <v>6.4787511664383999</v>
      </c>
      <c r="I397" s="3">
        <f t="shared" si="27"/>
        <v>6.5306804206780695</v>
      </c>
      <c r="J397" s="3">
        <f t="shared" si="26"/>
        <v>3.7574491754233477</v>
      </c>
    </row>
    <row r="398" spans="1:10">
      <c r="A398">
        <f t="shared" si="24"/>
        <v>2242</v>
      </c>
      <c r="G398" s="3">
        <f>carboncycle!L498</f>
        <v>922.43333719808004</v>
      </c>
      <c r="H398" s="3">
        <f t="shared" si="25"/>
        <v>6.474805466538414</v>
      </c>
      <c r="I398" s="3">
        <f t="shared" si="27"/>
        <v>6.5334662108113788</v>
      </c>
      <c r="J398" s="3">
        <f t="shared" si="26"/>
        <v>3.7732011288963947</v>
      </c>
    </row>
    <row r="399" spans="1:10">
      <c r="A399">
        <f t="shared" si="24"/>
        <v>2243</v>
      </c>
      <c r="G399" s="3">
        <f>carboncycle!L499</f>
        <v>921.74702463724395</v>
      </c>
      <c r="H399" s="3">
        <f t="shared" si="25"/>
        <v>6.4708234564856371</v>
      </c>
      <c r="I399" s="3">
        <f t="shared" si="27"/>
        <v>6.5361592557066261</v>
      </c>
      <c r="J399" s="3">
        <f t="shared" si="26"/>
        <v>3.7888794345616716</v>
      </c>
    </row>
    <row r="400" spans="1:10">
      <c r="A400">
        <f t="shared" si="24"/>
        <v>2244</v>
      </c>
      <c r="G400" s="3">
        <f>carboncycle!L500</f>
        <v>921.05512792442948</v>
      </c>
      <c r="H400" s="3">
        <f t="shared" si="25"/>
        <v>6.4668060446518698</v>
      </c>
      <c r="I400" s="3">
        <f t="shared" si="27"/>
        <v>6.5387610293400575</v>
      </c>
      <c r="J400" s="3">
        <f t="shared" si="26"/>
        <v>3.8044839839457749</v>
      </c>
    </row>
    <row r="401" spans="1:10">
      <c r="A401">
        <f t="shared" si="24"/>
        <v>2245</v>
      </c>
      <c r="G401" s="3">
        <f>carboncycle!L501</f>
        <v>920.35781328159328</v>
      </c>
      <c r="H401" s="3">
        <f t="shared" si="25"/>
        <v>6.4627541197044351</v>
      </c>
      <c r="I401" s="3">
        <f t="shared" si="27"/>
        <v>6.5412729824132247</v>
      </c>
      <c r="J401" s="3">
        <f t="shared" si="26"/>
        <v>3.8200146775636146</v>
      </c>
    </row>
    <row r="402" spans="1:10">
      <c r="A402">
        <f t="shared" si="24"/>
        <v>2246</v>
      </c>
      <c r="G402" s="3">
        <f>carboncycle!L502</f>
        <v>919.65524325470221</v>
      </c>
      <c r="H402" s="3">
        <f t="shared" si="25"/>
        <v>6.4586685510578628</v>
      </c>
      <c r="I402" s="3">
        <f t="shared" si="27"/>
        <v>6.5436965426206513</v>
      </c>
      <c r="J402" s="3">
        <f t="shared" si="26"/>
        <v>3.8354714247351605</v>
      </c>
    </row>
    <row r="403" spans="1:10">
      <c r="A403">
        <f t="shared" si="24"/>
        <v>2247</v>
      </c>
      <c r="G403" s="3">
        <f>carboncycle!L503</f>
        <v>918.94757679323061</v>
      </c>
      <c r="H403" s="3">
        <f t="shared" si="25"/>
        <v>6.4545501893164925</v>
      </c>
      <c r="I403" s="3">
        <f t="shared" si="27"/>
        <v>6.546033114920343</v>
      </c>
      <c r="J403" s="3">
        <f t="shared" si="26"/>
        <v>3.8508541434047499</v>
      </c>
    </row>
    <row r="404" spans="1:10">
      <c r="A404">
        <f t="shared" si="24"/>
        <v>2248</v>
      </c>
      <c r="G404" s="3">
        <f>carboncycle!L504</f>
        <v>918.23496932831904</v>
      </c>
      <c r="H404" s="3">
        <f t="shared" si="25"/>
        <v>6.4503998667080813</v>
      </c>
      <c r="I404" s="3">
        <f t="shared" si="27"/>
        <v>6.5482840818067887</v>
      </c>
      <c r="J404" s="3">
        <f t="shared" si="26"/>
        <v>3.8661627599629584</v>
      </c>
    </row>
    <row r="405" spans="1:10">
      <c r="A405">
        <f t="shared" si="24"/>
        <v>2249</v>
      </c>
      <c r="G405" s="3">
        <f>carboncycle!L505</f>
        <v>917.51757284958762</v>
      </c>
      <c r="H405" s="3">
        <f t="shared" si="25"/>
        <v>6.4462183975084901</v>
      </c>
      <c r="I405" s="3">
        <f t="shared" si="27"/>
        <v>6.5504508035861386</v>
      </c>
      <c r="J405" s="3">
        <f t="shared" si="26"/>
        <v>3.8813972090710314</v>
      </c>
    </row>
    <row r="406" spans="1:10">
      <c r="A406">
        <f t="shared" si="24"/>
        <v>2250</v>
      </c>
      <c r="G406" s="3">
        <f>carboncycle!L506</f>
        <v>916.79553598059931</v>
      </c>
      <c r="H406" s="3">
        <f t="shared" si="25"/>
        <v>6.4420065784575318</v>
      </c>
      <c r="I406" s="3">
        <f t="shared" si="27"/>
        <v>6.5525346186532403</v>
      </c>
      <c r="J406" s="3">
        <f t="shared" si="26"/>
        <v>3.8965574334878772</v>
      </c>
    </row>
    <row r="407" spans="1:10">
      <c r="A407">
        <f t="shared" si="24"/>
        <v>2251</v>
      </c>
      <c r="G407" s="3">
        <f>carboncycle!L507</f>
        <v>916.06900405297131</v>
      </c>
      <c r="H407" s="3">
        <f t="shared" si="25"/>
        <v>6.4377651891660799</v>
      </c>
      <c r="I407" s="3">
        <f t="shared" si="27"/>
        <v>6.5545368437702365</v>
      </c>
      <c r="J407" s="3">
        <f t="shared" si="26"/>
        <v>3.9116433838996163</v>
      </c>
    </row>
    <row r="408" spans="1:10">
      <c r="A408">
        <f t="shared" si="24"/>
        <v>2252</v>
      </c>
      <c r="G408" s="3">
        <f>carboncycle!L508</f>
        <v>915.33811917913386</v>
      </c>
      <c r="H408" s="3">
        <f t="shared" si="25"/>
        <v>6.4334949925145342</v>
      </c>
      <c r="I408" s="3">
        <f t="shared" si="27"/>
        <v>6.5564587743464369</v>
      </c>
      <c r="J408" s="3">
        <f t="shared" si="26"/>
        <v>3.9266550187516813</v>
      </c>
    </row>
    <row r="409" spans="1:10">
      <c r="A409">
        <f t="shared" si="24"/>
        <v>2253</v>
      </c>
      <c r="G409" s="3">
        <f>carboncycle!L509</f>
        <v>914.60302032373784</v>
      </c>
      <c r="H409" s="3">
        <f t="shared" si="25"/>
        <v>6.4291967350427353</v>
      </c>
      <c r="I409" s="3">
        <f t="shared" si="27"/>
        <v>6.5583016847191855</v>
      </c>
      <c r="J409" s="3">
        <f t="shared" si="26"/>
        <v>3.9415923040834597</v>
      </c>
    </row>
    <row r="410" spans="1:10">
      <c r="A410">
        <f t="shared" si="24"/>
        <v>2254</v>
      </c>
      <c r="G410" s="3">
        <f>carboncycle!L510</f>
        <v>913.86384337371408</v>
      </c>
      <c r="H410" s="3">
        <f t="shared" si="25"/>
        <v>6.4248711473314444</v>
      </c>
      <c r="I410" s="3">
        <f t="shared" si="27"/>
        <v>6.5600668284354713</v>
      </c>
      <c r="J410" s="3">
        <f t="shared" si="26"/>
        <v>3.9564552133654707</v>
      </c>
    </row>
    <row r="411" spans="1:10">
      <c r="A411">
        <f t="shared" si="24"/>
        <v>2255</v>
      </c>
      <c r="G411" s="3">
        <f>carboncycle!L511</f>
        <v>913.12072120698997</v>
      </c>
      <c r="H411" s="3">
        <f t="shared" si="25"/>
        <v>6.4205189443754893</v>
      </c>
      <c r="I411" s="3">
        <f t="shared" si="27"/>
        <v>6.5617554385340178</v>
      </c>
      <c r="J411" s="3">
        <f t="shared" si="26"/>
        <v>3.9712437273390684</v>
      </c>
    </row>
    <row r="412" spans="1:10">
      <c r="A412">
        <f t="shared" si="24"/>
        <v>2256</v>
      </c>
      <c r="G412" s="3">
        <f>carboncycle!L512</f>
        <v>912.37378375986782</v>
      </c>
      <c r="H412" s="3">
        <f t="shared" si="25"/>
        <v>6.4161408259486841</v>
      </c>
      <c r="I412" s="3">
        <f t="shared" si="27"/>
        <v>6.5633687278276236</v>
      </c>
      <c r="J412" s="3">
        <f t="shared" si="26"/>
        <v>3.9859578338586559</v>
      </c>
    </row>
    <row r="413" spans="1:10">
      <c r="A413">
        <f t="shared" si="24"/>
        <v>2257</v>
      </c>
      <c r="G413" s="3">
        <f>carboncycle!L513</f>
        <v>911.62315809307518</v>
      </c>
      <c r="H413" s="3">
        <f t="shared" si="25"/>
        <v>6.411737476960651</v>
      </c>
      <c r="I413" s="3">
        <f t="shared" si="27"/>
        <v>6.5649078891855188</v>
      </c>
      <c r="J413" s="3">
        <f t="shared" si="26"/>
        <v>4.0005975277363994</v>
      </c>
    </row>
    <row r="414" spans="1:10">
      <c r="A414">
        <f t="shared" si="24"/>
        <v>2258</v>
      </c>
      <c r="G414" s="3">
        <f>carboncycle!L514</f>
        <v>910.86896845649301</v>
      </c>
      <c r="H414" s="3">
        <f t="shared" si="25"/>
        <v>6.4073095678056413</v>
      </c>
      <c r="I414" s="3">
        <f t="shared" si="27"/>
        <v>6.5663740958155268</v>
      </c>
      <c r="J414" s="3">
        <f t="shared" si="26"/>
        <v>4.0151628105894304</v>
      </c>
    </row>
    <row r="415" spans="1:10">
      <c r="A415">
        <f t="shared" si="24"/>
        <v>2259</v>
      </c>
      <c r="G415" s="3">
        <f>carboncycle!L515</f>
        <v>910.11133635257397</v>
      </c>
      <c r="H415" s="3">
        <f t="shared" si="25"/>
        <v>6.4028577547034953</v>
      </c>
      <c r="I415" s="3">
        <f t="shared" si="27"/>
        <v>6.5677685015458183</v>
      </c>
      <c r="J415" s="3">
        <f t="shared" si="26"/>
        <v>4.0296536906895142</v>
      </c>
    </row>
    <row r="416" spans="1:10">
      <c r="A416">
        <f t="shared" si="24"/>
        <v>2260</v>
      </c>
      <c r="G416" s="3">
        <f>carboncycle!L516</f>
        <v>909.35038059846079</v>
      </c>
      <c r="H416" s="3">
        <f t="shared" si="25"/>
        <v>6.3983826800328432</v>
      </c>
      <c r="I416" s="3">
        <f t="shared" si="27"/>
        <v>6.5690922411060635</v>
      </c>
      <c r="J416" s="3">
        <f t="shared" si="26"/>
        <v>4.0440701828151777</v>
      </c>
    </row>
    <row r="417" spans="1:10">
      <c r="A417">
        <f t="shared" si="24"/>
        <v>2261</v>
      </c>
      <c r="G417" s="3">
        <f>carboncycle!L517</f>
        <v>908.58621738681825</v>
      </c>
      <c r="H417" s="3">
        <f t="shared" si="25"/>
        <v>6.393884972656684</v>
      </c>
      <c r="I417" s="3">
        <f t="shared" si="27"/>
        <v>6.5703464304077981</v>
      </c>
      <c r="J417" s="3">
        <f t="shared" si="26"/>
        <v>4.05841230810627</v>
      </c>
    </row>
    <row r="418" spans="1:10">
      <c r="A418">
        <f t="shared" si="24"/>
        <v>2262</v>
      </c>
      <c r="G418" s="3">
        <f>carboncycle!L518</f>
        <v>907.81896034538727</v>
      </c>
      <c r="H418" s="3">
        <f t="shared" si="25"/>
        <v>6.3893652482404431</v>
      </c>
      <c r="I418" s="3">
        <f t="shared" si="27"/>
        <v>6.5715321668238245</v>
      </c>
      <c r="J418" s="3">
        <f t="shared" si="26"/>
        <v>4.0726800939209422</v>
      </c>
    </row>
    <row r="419" spans="1:10">
      <c r="A419">
        <f t="shared" si="24"/>
        <v>2263</v>
      </c>
      <c r="G419" s="3">
        <f>carboncycle!L519</f>
        <v>907.04872059528384</v>
      </c>
      <c r="H419" s="3">
        <f t="shared" si="25"/>
        <v>6.3848241095626852</v>
      </c>
      <c r="I419" s="3">
        <f t="shared" si="27"/>
        <v>6.5726505294664763</v>
      </c>
      <c r="J419" s="3">
        <f t="shared" si="26"/>
        <v>4.0868735736950308</v>
      </c>
    </row>
    <row r="420" spans="1:10">
      <c r="A420">
        <f t="shared" si="24"/>
        <v>2264</v>
      </c>
      <c r="G420" s="3">
        <f>carboncycle!L520</f>
        <v>906.27560680804606</v>
      </c>
      <c r="H420" s="3">
        <f t="shared" si="25"/>
        <v>6.3802621468185343</v>
      </c>
      <c r="I420" s="3">
        <f t="shared" si="27"/>
        <v>6.5737025794646033</v>
      </c>
      <c r="J420" s="3">
        <f t="shared" si="26"/>
        <v>4.100992786803813</v>
      </c>
    </row>
    <row r="421" spans="1:10">
      <c r="A421">
        <f t="shared" si="24"/>
        <v>2265</v>
      </c>
      <c r="G421" s="3">
        <f>carboncycle!L521</f>
        <v>905.49972526145496</v>
      </c>
      <c r="H421" s="3">
        <f t="shared" si="25"/>
        <v>6.3756799379159839</v>
      </c>
      <c r="I421" s="3">
        <f t="shared" si="27"/>
        <v>6.5746893602391019</v>
      </c>
      <c r="J421" s="3">
        <f t="shared" si="26"/>
        <v>4.1150377784261263</v>
      </c>
    </row>
    <row r="422" spans="1:10">
      <c r="A422">
        <f t="shared" si="24"/>
        <v>2266</v>
      </c>
      <c r="G422" s="3">
        <f>carboncycle!L522</f>
        <v>904.72117989413732</v>
      </c>
      <c r="H422" s="3">
        <f t="shared" si="25"/>
        <v>6.3710780487652148</v>
      </c>
      <c r="I422" s="3">
        <f t="shared" si="27"/>
        <v>6.5756118977768798</v>
      </c>
      <c r="J422" s="3">
        <f t="shared" si="26"/>
        <v>4.1290085994108239</v>
      </c>
    </row>
    <row r="423" spans="1:10">
      <c r="A423">
        <f t="shared" si="24"/>
        <v>2267</v>
      </c>
      <c r="G423" s="3">
        <f>carboncycle!L523</f>
        <v>903.94007235897232</v>
      </c>
      <c r="H423" s="3">
        <f t="shared" si="25"/>
        <v>6.3664570335610318</v>
      </c>
      <c r="I423" s="3">
        <f t="shared" si="27"/>
        <v>6.5764712009030948</v>
      </c>
      <c r="J423" s="3">
        <f t="shared" si="26"/>
        <v>4.1429053061455434</v>
      </c>
    </row>
    <row r="424" spans="1:10">
      <c r="A424">
        <f t="shared" si="24"/>
        <v>2268</v>
      </c>
      <c r="G424" s="3">
        <f>carboncycle!L524</f>
        <v>903.15650207531507</v>
      </c>
      <c r="H424" s="3">
        <f t="shared" si="25"/>
        <v>6.3618174350585504</v>
      </c>
      <c r="I424" s="3">
        <f t="shared" si="27"/>
        <v>6.5772682615515627</v>
      </c>
      <c r="J424" s="3">
        <f t="shared" si="26"/>
        <v>4.1567279604277667</v>
      </c>
    </row>
    <row r="425" spans="1:10">
      <c r="A425">
        <f t="shared" si="24"/>
        <v>2269</v>
      </c>
      <c r="G425" s="3">
        <f>carboncycle!L525</f>
        <v>902.37056628005621</v>
      </c>
      <c r="H425" s="3">
        <f t="shared" si="25"/>
        <v>6.3571597848422732</v>
      </c>
      <c r="I425" s="3">
        <f t="shared" si="27"/>
        <v>6.5780040550332073</v>
      </c>
      <c r="J425" s="3">
        <f t="shared" si="26"/>
        <v>4.1704766293381494</v>
      </c>
    </row>
    <row r="426" spans="1:10">
      <c r="A426">
        <f t="shared" si="24"/>
        <v>2270</v>
      </c>
      <c r="G426" s="3">
        <f>carboncycle!L526</f>
        <v>901.58236007753624</v>
      </c>
      <c r="H426" s="3">
        <f t="shared" si="25"/>
        <v>6.3524846035886844</v>
      </c>
      <c r="I426" s="3">
        <f t="shared" si="27"/>
        <v>6.5786795403024421</v>
      </c>
      <c r="J426" s="3">
        <f t="shared" si="26"/>
        <v>4.1841513851160972</v>
      </c>
    </row>
    <row r="427" spans="1:10">
      <c r="A427">
        <f t="shared" si="24"/>
        <v>2271</v>
      </c>
      <c r="G427" s="3">
        <f>carboncycle!L527</f>
        <v>900.79197648832962</v>
      </c>
      <c r="H427" s="3">
        <f t="shared" si="25"/>
        <v>6.3477924013224598</v>
      </c>
      <c r="I427" s="3">
        <f t="shared" si="27"/>
        <v>6.5792956602213915</v>
      </c>
      <c r="J427" s="3">
        <f t="shared" si="26"/>
        <v>4.1977523050375556</v>
      </c>
    </row>
    <row r="428" spans="1:10">
      <c r="A428">
        <f t="shared" si="24"/>
        <v>2272</v>
      </c>
      <c r="G428" s="3">
        <f>carboncycle!L528</f>
        <v>899.99950649692096</v>
      </c>
      <c r="H428" s="3">
        <f t="shared" si="25"/>
        <v>6.3430836776664652</v>
      </c>
      <c r="I428" s="3">
        <f t="shared" si="27"/>
        <v>6.5798533418218437</v>
      </c>
      <c r="J428" s="3">
        <f t="shared" si="26"/>
        <v>4.2112794712949997</v>
      </c>
    </row>
    <row r="429" spans="1:10">
      <c r="A429">
        <f t="shared" si="24"/>
        <v>2273</v>
      </c>
      <c r="G429" s="3">
        <f>carboncycle!L529</f>
        <v>899.20503909828756</v>
      </c>
      <c r="H429" s="3">
        <f t="shared" si="25"/>
        <v>6.3383589220856251</v>
      </c>
      <c r="I429" s="3">
        <f t="shared" si="27"/>
        <v>6.580353496564852</v>
      </c>
      <c r="J429" s="3">
        <f t="shared" si="26"/>
        <v>4.2247329708795922</v>
      </c>
    </row>
    <row r="430" spans="1:10">
      <c r="A430">
        <f t="shared" si="24"/>
        <v>2274</v>
      </c>
      <c r="G430" s="3">
        <f>carboncycle!L530</f>
        <v>898.4086613434107</v>
      </c>
      <c r="H430" s="3">
        <f t="shared" si="25"/>
        <v>6.3336186141248181</v>
      </c>
      <c r="I430" s="3">
        <f t="shared" si="27"/>
        <v>6.5807970205979034</v>
      </c>
      <c r="J430" s="3">
        <f t="shared" si="26"/>
        <v>4.2381128954654841</v>
      </c>
    </row>
    <row r="431" spans="1:10">
      <c r="A431">
        <f t="shared" si="24"/>
        <v>2275</v>
      </c>
      <c r="G431" s="3">
        <f>carboncycle!L531</f>
        <v>897.61045838373275</v>
      </c>
      <c r="H431" s="3">
        <f t="shared" si="25"/>
        <v>6.3288632236409077</v>
      </c>
      <c r="I431" s="3">
        <f t="shared" si="27"/>
        <v>6.581184795009575</v>
      </c>
      <c r="J431" s="3">
        <f t="shared" si="26"/>
        <v>4.251419341296236</v>
      </c>
    </row>
    <row r="432" spans="1:10">
      <c r="A432">
        <f t="shared" si="24"/>
        <v>2276</v>
      </c>
      <c r="G432" s="3">
        <f>carboncycle!L532</f>
        <v>896.81051351457927</v>
      </c>
      <c r="H432" s="3">
        <f t="shared" si="25"/>
        <v>6.3240932110290391</v>
      </c>
      <c r="I432" s="3">
        <f t="shared" si="27"/>
        <v>6.58151768608161</v>
      </c>
      <c r="J432" s="3">
        <f t="shared" si="26"/>
        <v>4.264652409073328</v>
      </c>
    </row>
    <row r="433" spans="1:10">
      <c r="A433">
        <f t="shared" si="24"/>
        <v>2277</v>
      </c>
      <c r="G433" s="3">
        <f>carboncycle!L533</f>
        <v>896.00890821756582</v>
      </c>
      <c r="H433" s="3">
        <f t="shared" si="25"/>
        <v>6.3193090274433157</v>
      </c>
      <c r="I433" s="3">
        <f t="shared" si="27"/>
        <v>6.5817965455383494</v>
      </c>
      <c r="J433" s="3">
        <f t="shared" si="26"/>
        <v>4.277812203846735</v>
      </c>
    </row>
    <row r="434" spans="1:10">
      <c r="A434">
        <f t="shared" si="24"/>
        <v>2278</v>
      </c>
      <c r="G434" s="3">
        <f>carboncycle!L534</f>
        <v>895.20572220200745</v>
      </c>
      <c r="H434" s="3">
        <f t="shared" si="25"/>
        <v>6.3145111150119888</v>
      </c>
      <c r="I434" s="3">
        <f t="shared" si="27"/>
        <v>6.582022210793455</v>
      </c>
      <c r="J434" s="3">
        <f t="shared" si="26"/>
        <v>4.2908988349075434</v>
      </c>
    </row>
    <row r="435" spans="1:10">
      <c r="A435">
        <f t="shared" ref="A435:A456" si="28">1+A434</f>
        <v>2279</v>
      </c>
      <c r="G435" s="3">
        <f>carboncycle!L535</f>
        <v>894.40103344535112</v>
      </c>
      <c r="H435" s="3">
        <f t="shared" si="25"/>
        <v>6.309699907047265</v>
      </c>
      <c r="I435" s="3">
        <f t="shared" si="27"/>
        <v>6.5821955051938792</v>
      </c>
      <c r="J435" s="3">
        <f t="shared" si="26"/>
        <v>4.303912415682575</v>
      </c>
    </row>
    <row r="436" spans="1:10">
      <c r="A436">
        <f t="shared" si="28"/>
        <v>2280</v>
      </c>
      <c r="G436" s="3">
        <f>carboncycle!L536</f>
        <v>893.59491823265023</v>
      </c>
      <c r="H436" s="3">
        <f t="shared" si="25"/>
        <v>6.3048758282498722</v>
      </c>
      <c r="I436" s="3">
        <f t="shared" si="27"/>
        <v>6.5823172382610249</v>
      </c>
      <c r="J436" s="3">
        <f t="shared" si="26"/>
        <v>4.3168530636309992</v>
      </c>
    </row>
    <row r="437" spans="1:10">
      <c r="A437">
        <f t="shared" si="28"/>
        <v>2281</v>
      </c>
      <c r="G437" s="3">
        <f>carboncycle!L537</f>
        <v>892.78745119509938</v>
      </c>
      <c r="H437" s="3">
        <f t="shared" si="25"/>
        <v>6.3000392949084789</v>
      </c>
      <c r="I437" s="3">
        <f t="shared" si="27"/>
        <v>6.5823882059290515</v>
      </c>
      <c r="J437" s="3">
        <f t="shared" si="26"/>
        <v>4.329720900142898</v>
      </c>
    </row>
    <row r="438" spans="1:10">
      <c r="A438">
        <f t="shared" si="28"/>
        <v>2282</v>
      </c>
      <c r="G438" s="3">
        <f>carboncycle!L538</f>
        <v>891.97870534764843</v>
      </c>
      <c r="H438" s="3">
        <f t="shared" si="25"/>
        <v>6.2951907150940905</v>
      </c>
      <c r="I438" s="3">
        <f t="shared" si="27"/>
        <v>6.5824091907802966</v>
      </c>
      <c r="J438" s="3">
        <f t="shared" si="26"/>
        <v>4.3425160504397633</v>
      </c>
    </row>
    <row r="439" spans="1:10">
      <c r="A439">
        <f t="shared" si="28"/>
        <v>2283</v>
      </c>
      <c r="G439" s="3">
        <f>carboncycle!L539</f>
        <v>891.16875212571608</v>
      </c>
      <c r="H439" s="3">
        <f t="shared" si="25"/>
        <v>6.2903304888495439</v>
      </c>
      <c r="I439" s="3">
        <f t="shared" si="27"/>
        <v>6.58238096227777</v>
      </c>
      <c r="J439" s="3">
        <f t="shared" si="26"/>
        <v>4.3552386434768975</v>
      </c>
    </row>
    <row r="440" spans="1:10">
      <c r="A440">
        <f t="shared" si="28"/>
        <v>2284</v>
      </c>
      <c r="G440" s="3">
        <f>carboncycle!L540</f>
        <v>890.35766142102102</v>
      </c>
      <c r="H440" s="3">
        <f t="shared" si="25"/>
        <v>6.2854590083742181</v>
      </c>
      <c r="I440" s="3">
        <f t="shared" si="27"/>
        <v>6.58230427699469</v>
      </c>
      <c r="J440" s="3">
        <f t="shared" si="26"/>
        <v>4.3678888118476866</v>
      </c>
    </row>
    <row r="441" spans="1:10">
      <c r="A441">
        <f t="shared" si="28"/>
        <v>2285</v>
      </c>
      <c r="G441" s="3">
        <f>carboncycle!L541</f>
        <v>889.54550161654743</v>
      </c>
      <c r="H441" s="3">
        <f t="shared" si="25"/>
        <v>6.2805766582040308</v>
      </c>
      <c r="I441" s="3">
        <f t="shared" si="27"/>
        <v>6.5821798788410391</v>
      </c>
      <c r="J441" s="3">
        <f t="shared" si="26"/>
        <v>4.3804666916897217</v>
      </c>
    </row>
    <row r="442" spans="1:10">
      <c r="A442">
        <f t="shared" si="28"/>
        <v>2286</v>
      </c>
      <c r="G442" s="3">
        <f>carboncycle!L542</f>
        <v>888.73233962066729</v>
      </c>
      <c r="H442" s="3">
        <f t="shared" si="25"/>
        <v>6.2756838153868957</v>
      </c>
      <c r="I442" s="3">
        <f t="shared" si="27"/>
        <v>6.5820084992871166</v>
      </c>
      <c r="J442" s="3">
        <f t="shared" si="26"/>
        <v>4.3929724225927416</v>
      </c>
    </row>
    <row r="443" spans="1:10">
      <c r="A443">
        <f t="shared" si="28"/>
        <v>2287</v>
      </c>
      <c r="G443" s="3">
        <f>carboncycle!L543</f>
        <v>887.91824090043451</v>
      </c>
      <c r="H443" s="3">
        <f t="shared" si="25"/>
        <v>6.2707808496537023</v>
      </c>
      <c r="I443" s="3">
        <f t="shared" si="27"/>
        <v>6.5817908575840685</v>
      </c>
      <c r="J443" s="3">
        <f t="shared" si="26"/>
        <v>4.4054061475083657</v>
      </c>
    </row>
    <row r="444" spans="1:10">
      <c r="A444">
        <f t="shared" si="28"/>
        <v>2288</v>
      </c>
      <c r="G444" s="3">
        <f>carboncycle!L544</f>
        <v>887.10326951407035</v>
      </c>
      <c r="H444" s="3">
        <f t="shared" si="25"/>
        <v>6.2658681235849292</v>
      </c>
      <c r="I444" s="3">
        <f t="shared" si="27"/>
        <v>6.5815276609813758</v>
      </c>
      <c r="J444" s="3">
        <f t="shared" si="26"/>
        <v>4.4177680126615959</v>
      </c>
    </row>
    <row r="445" spans="1:10">
      <c r="A445">
        <f t="shared" si="28"/>
        <v>2289</v>
      </c>
      <c r="G445" s="3">
        <f>carboncycle!L545</f>
        <v>886.28748814265725</v>
      </c>
      <c r="H445" s="3">
        <f t="shared" si="25"/>
        <v>6.2609459927730136</v>
      </c>
      <c r="I445" s="3">
        <f t="shared" si="27"/>
        <v>6.5812196049412925</v>
      </c>
      <c r="J445" s="3">
        <f t="shared" si="26"/>
        <v>4.4300581674640522</v>
      </c>
    </row>
    <row r="446" spans="1:10">
      <c r="A446">
        <f t="shared" si="28"/>
        <v>2290</v>
      </c>
      <c r="G446" s="3">
        <f>carboncycle!L546</f>
        <v>885.47095812106113</v>
      </c>
      <c r="H446" s="3">
        <f t="shared" si="25"/>
        <v>6.2560148059805671</v>
      </c>
      <c r="I446" s="3">
        <f t="shared" si="27"/>
        <v>6.5808673733502285</v>
      </c>
      <c r="J446" s="3">
        <f t="shared" si="26"/>
        <v>4.4422767644289234</v>
      </c>
    </row>
    <row r="447" spans="1:10">
      <c r="A447">
        <f t="shared" si="28"/>
        <v>2291</v>
      </c>
      <c r="G447" s="3">
        <f>carboncycle!L547</f>
        <v>884.65373946809677</v>
      </c>
      <c r="H447" s="3">
        <f t="shared" si="25"/>
        <v>6.2510749052945407</v>
      </c>
      <c r="I447" s="3">
        <f t="shared" si="27"/>
        <v>6.5804716387270652</v>
      </c>
      <c r="J447" s="3">
        <f t="shared" si="26"/>
        <v>4.4544239590875963</v>
      </c>
    </row>
    <row r="448" spans="1:10">
      <c r="A448">
        <f t="shared" si="28"/>
        <v>2292</v>
      </c>
      <c r="G448" s="3">
        <f>carboncycle!L548</f>
        <v>883.83589091595456</v>
      </c>
      <c r="H448" s="3">
        <f t="shared" si="25"/>
        <v>6.2461266262764354</v>
      </c>
      <c r="I448" s="3">
        <f t="shared" si="27"/>
        <v>6.5800330624284014</v>
      </c>
      <c r="J448" s="3">
        <f t="shared" si="26"/>
        <v>4.4664999099079488</v>
      </c>
    </row>
    <row r="449" spans="1:10">
      <c r="A449">
        <f t="shared" si="28"/>
        <v>2293</v>
      </c>
      <c r="G449" s="3">
        <f>carboncycle!L549</f>
        <v>883.01746993890731</v>
      </c>
      <c r="H449" s="3">
        <f t="shared" si="25"/>
        <v>6.2411702981086679</v>
      </c>
      <c r="I449" s="3">
        <f t="shared" si="27"/>
        <v>6.5795522948507372</v>
      </c>
      <c r="J449" s="3">
        <f t="shared" si="26"/>
        <v>4.4785047782142646</v>
      </c>
    </row>
    <row r="450" spans="1:10">
      <c r="A450">
        <f t="shared" si="28"/>
        <v>2294</v>
      </c>
      <c r="G450" s="3">
        <f>carboncycle!L550</f>
        <v>882.19853278131188</v>
      </c>
      <c r="H450" s="3">
        <f t="shared" si="25"/>
        <v>6.2362062437371737</v>
      </c>
      <c r="I450" s="3">
        <f t="shared" si="27"/>
        <v>6.579029975629588</v>
      </c>
      <c r="J450" s="3">
        <f t="shared" si="26"/>
        <v>4.4904387281087601</v>
      </c>
    </row>
    <row r="451" spans="1:10">
      <c r="A451">
        <f t="shared" si="28"/>
        <v>2295</v>
      </c>
      <c r="G451" s="3">
        <f>carboncycle!L551</f>
        <v>881.37913448492259</v>
      </c>
      <c r="H451" s="3">
        <f t="shared" si="25"/>
        <v>6.231234780010344</v>
      </c>
      <c r="I451" s="3">
        <f t="shared" si="27"/>
        <v>6.578466733835544</v>
      </c>
      <c r="J451" s="3">
        <f t="shared" si="26"/>
        <v>4.5023019263946784</v>
      </c>
    </row>
    <row r="452" spans="1:10">
      <c r="A452">
        <f t="shared" si="28"/>
        <v>2296</v>
      </c>
      <c r="G452" s="3">
        <f>carboncycle!L552</f>
        <v>880.55932891553357</v>
      </c>
      <c r="H452" s="3">
        <f t="shared" si="25"/>
        <v>6.2262562178143925</v>
      </c>
      <c r="I452" s="3">
        <f t="shared" si="27"/>
        <v>6.5778631881672709</v>
      </c>
      <c r="J452" s="3">
        <f t="shared" si="26"/>
        <v>4.5140945425009429</v>
      </c>
    </row>
    <row r="453" spans="1:10">
      <c r="A453">
        <f t="shared" si="28"/>
        <v>2297</v>
      </c>
      <c r="G453" s="3">
        <f>carboncycle!L553</f>
        <v>879.73916878896569</v>
      </c>
      <c r="H453" s="3">
        <f t="shared" si="25"/>
        <v>6.2212708622052517</v>
      </c>
      <c r="I453" s="3">
        <f t="shared" si="27"/>
        <v>6.5772199471414758</v>
      </c>
      <c r="J453" s="3">
        <f t="shared" si="26"/>
        <v>4.525816748408328</v>
      </c>
    </row>
    <row r="454" spans="1:10">
      <c r="A454">
        <f t="shared" si="28"/>
        <v>2298</v>
      </c>
      <c r="G454" s="3">
        <f>carboncycle!L554</f>
        <v>878.91870569641321</v>
      </c>
      <c r="H454" s="3">
        <f t="shared" si="25"/>
        <v>6.2162790125370551</v>
      </c>
      <c r="I454" s="3">
        <f t="shared" si="27"/>
        <v>6.5765376092798382</v>
      </c>
      <c r="J454" s="3">
        <f t="shared" si="26"/>
        <v>4.5374687185771325</v>
      </c>
    </row>
    <row r="455" spans="1:10">
      <c r="A455">
        <f t="shared" si="28"/>
        <v>2299</v>
      </c>
      <c r="G455" s="3">
        <f>carboncycle!L555</f>
        <v>878.09799012916676</v>
      </c>
      <c r="H455" s="3">
        <f t="shared" ref="H455:H456" si="29">H$3*LN(G455/G$3)</f>
        <v>6.2112809625873373</v>
      </c>
      <c r="I455" s="3">
        <f t="shared" si="27"/>
        <v>6.5758167632929254</v>
      </c>
      <c r="J455" s="3">
        <f t="shared" ref="J455:J456" si="30">J454+J$3*(I454-J454)</f>
        <v>4.5490506298763238</v>
      </c>
    </row>
    <row r="456" spans="1:10">
      <c r="A456">
        <f t="shared" si="28"/>
        <v>2300</v>
      </c>
      <c r="G456" s="3">
        <f>carboncycle!L556</f>
        <v>877.27707150272636</v>
      </c>
      <c r="H456" s="3">
        <f t="shared" si="29"/>
        <v>6.2062770006789885</v>
      </c>
      <c r="I456" s="3">
        <f t="shared" ref="I456" si="31">I455+I$3*(I$4*H456-I455)+I$5*(J455-I455)</f>
        <v>6.5750579882611042</v>
      </c>
      <c r="J456" s="3">
        <f t="shared" si="30"/>
        <v>4.5605626615141297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Q348"/>
  <sheetViews>
    <sheetView workbookViewId="0">
      <pane xSplit="1" ySplit="5" topLeftCell="AL331" activePane="bottomRight" state="frozen"/>
      <selection pane="topRight" activeCell="B1" sqref="B1"/>
      <selection pane="bottomLeft" activeCell="A6" sqref="A6"/>
      <selection pane="bottomRight" activeCell="AX7" sqref="AX7:AZ346"/>
    </sheetView>
  </sheetViews>
  <sheetFormatPr defaultRowHeight="14.5"/>
  <cols>
    <col min="5" max="7" width="9.08984375"/>
    <col min="11" max="16" width="9.08984375"/>
    <col min="20" max="25" width="9.08984375"/>
    <col min="41" max="43" width="9.08984375"/>
  </cols>
  <sheetData>
    <row r="1" spans="1:69">
      <c r="B1" t="s">
        <v>43</v>
      </c>
      <c r="AI1" t="s">
        <v>11</v>
      </c>
      <c r="AL1" s="16"/>
      <c r="AM1" s="16"/>
      <c r="AN1" s="16"/>
      <c r="AO1" s="16"/>
      <c r="AP1" s="16"/>
      <c r="AQ1" s="16"/>
      <c r="AR1" s="1"/>
      <c r="AS1" s="1"/>
      <c r="AT1" s="1"/>
      <c r="BL1" t="s">
        <v>62</v>
      </c>
      <c r="BO1" t="s">
        <v>63</v>
      </c>
    </row>
    <row r="2" spans="1:69">
      <c r="B2" t="s">
        <v>22</v>
      </c>
      <c r="D2" s="1"/>
      <c r="E2" t="s">
        <v>32</v>
      </c>
      <c r="H2" t="s">
        <v>23</v>
      </c>
      <c r="K2" t="s">
        <v>33</v>
      </c>
      <c r="N2" t="s">
        <v>34</v>
      </c>
      <c r="Q2" t="s">
        <v>24</v>
      </c>
      <c r="T2" t="s">
        <v>37</v>
      </c>
      <c r="W2" t="s">
        <v>39</v>
      </c>
      <c r="Z2" t="s">
        <v>21</v>
      </c>
      <c r="AC2" t="s">
        <v>40</v>
      </c>
      <c r="AF2" t="s">
        <v>39</v>
      </c>
      <c r="AI2" t="s">
        <v>44</v>
      </c>
      <c r="AL2" s="16" t="s">
        <v>45</v>
      </c>
      <c r="AM2" s="16"/>
      <c r="AN2" s="16"/>
      <c r="AO2" s="16" t="s">
        <v>48</v>
      </c>
      <c r="AP2" s="16"/>
      <c r="AQ2" s="16"/>
      <c r="AR2" t="s">
        <v>46</v>
      </c>
      <c r="AU2" t="s">
        <v>47</v>
      </c>
      <c r="AX2" t="s">
        <v>52</v>
      </c>
      <c r="BB2" t="s">
        <v>53</v>
      </c>
      <c r="BE2" t="s">
        <v>54</v>
      </c>
      <c r="BH2" t="s">
        <v>55</v>
      </c>
      <c r="BK2" t="s">
        <v>56</v>
      </c>
      <c r="BL2" t="s">
        <v>25</v>
      </c>
      <c r="BM2" t="s">
        <v>26</v>
      </c>
      <c r="BN2" t="s">
        <v>27</v>
      </c>
      <c r="BO2" t="s">
        <v>25</v>
      </c>
      <c r="BP2" t="s">
        <v>26</v>
      </c>
      <c r="BQ2" t="s">
        <v>27</v>
      </c>
    </row>
    <row r="3" spans="1:69">
      <c r="B3" t="s">
        <v>28</v>
      </c>
      <c r="E3" t="s">
        <v>36</v>
      </c>
      <c r="H3" t="s">
        <v>29</v>
      </c>
      <c r="K3" t="s">
        <v>35</v>
      </c>
      <c r="N3" t="s">
        <v>36</v>
      </c>
      <c r="Q3" t="s">
        <v>30</v>
      </c>
      <c r="T3" t="s">
        <v>38</v>
      </c>
      <c r="W3" t="s">
        <v>42</v>
      </c>
      <c r="Z3" t="s">
        <v>31</v>
      </c>
      <c r="AC3" t="s">
        <v>41</v>
      </c>
      <c r="AF3" t="s">
        <v>42</v>
      </c>
      <c r="AL3" s="17">
        <f>H66-AR66</f>
        <v>2.9145303415134549E-7</v>
      </c>
      <c r="AM3" s="17">
        <f>I66-AS66</f>
        <v>1.9659637473523617E-8</v>
      </c>
      <c r="AN3" s="17">
        <f>J66-AT66</f>
        <v>5.7014403864741325E-8</v>
      </c>
      <c r="AO3" s="17"/>
      <c r="AP3" s="17"/>
      <c r="AQ3" s="17"/>
      <c r="AX3" t="s">
        <v>57</v>
      </c>
      <c r="BB3" t="s">
        <v>58</v>
      </c>
      <c r="BE3" t="s">
        <v>59</v>
      </c>
      <c r="BH3" t="s">
        <v>60</v>
      </c>
      <c r="BL3" s="8">
        <v>5.8778483527024656</v>
      </c>
      <c r="BM3" s="8">
        <v>3.5745087861510476</v>
      </c>
      <c r="BN3" s="8">
        <v>1.9617168218307965</v>
      </c>
      <c r="BO3" s="8">
        <v>0</v>
      </c>
      <c r="BP3" s="8">
        <v>0</v>
      </c>
      <c r="BQ3" s="8">
        <v>0</v>
      </c>
    </row>
    <row r="4" spans="1:69">
      <c r="B4" t="s">
        <v>25</v>
      </c>
      <c r="C4" t="s">
        <v>26</v>
      </c>
      <c r="D4" t="s">
        <v>27</v>
      </c>
      <c r="E4" t="s">
        <v>25</v>
      </c>
      <c r="F4" t="s">
        <v>26</v>
      </c>
      <c r="G4" t="s">
        <v>27</v>
      </c>
      <c r="H4" t="s">
        <v>25</v>
      </c>
      <c r="I4" t="s">
        <v>26</v>
      </c>
      <c r="J4" t="s">
        <v>27</v>
      </c>
      <c r="K4" t="s">
        <v>25</v>
      </c>
      <c r="L4" t="s">
        <v>26</v>
      </c>
      <c r="M4" t="s">
        <v>27</v>
      </c>
      <c r="N4" t="s">
        <v>25</v>
      </c>
      <c r="O4" t="s">
        <v>26</v>
      </c>
      <c r="P4" t="s">
        <v>27</v>
      </c>
      <c r="Q4" t="s">
        <v>25</v>
      </c>
      <c r="R4" t="s">
        <v>26</v>
      </c>
      <c r="S4" t="s">
        <v>27</v>
      </c>
      <c r="T4" t="s">
        <v>25</v>
      </c>
      <c r="U4" t="s">
        <v>26</v>
      </c>
      <c r="V4" t="s">
        <v>27</v>
      </c>
      <c r="Z4" t="s">
        <v>25</v>
      </c>
      <c r="AA4" t="s">
        <v>26</v>
      </c>
      <c r="AB4" t="s">
        <v>27</v>
      </c>
      <c r="AC4" t="s">
        <v>25</v>
      </c>
      <c r="AD4" t="s">
        <v>26</v>
      </c>
      <c r="AE4" t="s">
        <v>27</v>
      </c>
      <c r="AF4" t="s">
        <v>25</v>
      </c>
      <c r="AG4" t="s">
        <v>26</v>
      </c>
      <c r="AH4" t="s">
        <v>27</v>
      </c>
      <c r="AI4" t="s">
        <v>25</v>
      </c>
      <c r="AJ4" t="s">
        <v>26</v>
      </c>
      <c r="AK4" t="s">
        <v>27</v>
      </c>
      <c r="AL4" s="16" t="s">
        <v>25</v>
      </c>
      <c r="AM4" s="16" t="s">
        <v>26</v>
      </c>
      <c r="AN4" s="16" t="s">
        <v>27</v>
      </c>
      <c r="AO4" s="16" t="s">
        <v>25</v>
      </c>
      <c r="AP4" s="16" t="s">
        <v>26</v>
      </c>
      <c r="AQ4" s="16" t="s">
        <v>27</v>
      </c>
      <c r="AR4" t="s">
        <v>25</v>
      </c>
      <c r="AS4" t="s">
        <v>26</v>
      </c>
      <c r="AT4" t="s">
        <v>27</v>
      </c>
      <c r="AU4" t="s">
        <v>25</v>
      </c>
      <c r="AV4" t="s">
        <v>26</v>
      </c>
      <c r="AW4" t="s">
        <v>27</v>
      </c>
      <c r="AX4" t="s">
        <v>25</v>
      </c>
      <c r="AY4" t="s">
        <v>26</v>
      </c>
      <c r="AZ4" t="s">
        <v>27</v>
      </c>
      <c r="BA4" t="s">
        <v>61</v>
      </c>
      <c r="BB4" t="s">
        <v>25</v>
      </c>
      <c r="BC4" t="s">
        <v>26</v>
      </c>
      <c r="BD4" t="s">
        <v>27</v>
      </c>
      <c r="BE4" t="s">
        <v>25</v>
      </c>
      <c r="BF4" t="s">
        <v>26</v>
      </c>
      <c r="BG4" t="s">
        <v>27</v>
      </c>
      <c r="BH4" t="s">
        <v>25</v>
      </c>
      <c r="BI4" t="s">
        <v>26</v>
      </c>
      <c r="BJ4" t="s">
        <v>27</v>
      </c>
      <c r="BK4" t="s">
        <v>61</v>
      </c>
      <c r="BL4" s="8">
        <v>-2.3072726579415157</v>
      </c>
      <c r="BM4" s="8">
        <v>-1.7044356336003916</v>
      </c>
      <c r="BN4" s="8">
        <v>-1.2610689014879743</v>
      </c>
      <c r="BO4" s="13">
        <v>0.55625502368488189</v>
      </c>
      <c r="BP4" s="13">
        <v>0.25614242432509837</v>
      </c>
      <c r="BQ4" s="13">
        <v>6.5535372701661904E-2</v>
      </c>
    </row>
    <row r="5" spans="1:69">
      <c r="E5">
        <v>0.95</v>
      </c>
      <c r="T5" s="13">
        <f>(T66/T6)^(1/60)</f>
        <v>0.98780752184736198</v>
      </c>
      <c r="U5" s="13">
        <f>(U65/U17)^(1/48)</f>
        <v>0.98677130065267893</v>
      </c>
      <c r="V5" s="13">
        <f>(V65/V17)^(1/48)</f>
        <v>0.98779640966619953</v>
      </c>
      <c r="AC5" s="13">
        <f>(AC66/AC6)^(1/60)</f>
        <v>0.99709603280331627</v>
      </c>
      <c r="AD5" s="13">
        <f>(AD66/AD17)^(1/49)</f>
        <v>1.0020567434751257</v>
      </c>
      <c r="AE5" s="13">
        <f>(AE66/AE17)^(1/49)</f>
        <v>1.0008257041531208</v>
      </c>
      <c r="AI5">
        <v>0.1</v>
      </c>
      <c r="AL5" s="7">
        <v>1.8276539118654834E-2</v>
      </c>
      <c r="AM5" s="7">
        <v>2.8144496824265421E-2</v>
      </c>
      <c r="AN5" s="7">
        <v>2.0372115051398534E-2</v>
      </c>
      <c r="AO5" s="16">
        <v>0.99</v>
      </c>
      <c r="AP5" s="16">
        <v>0.99</v>
      </c>
      <c r="AQ5" s="16">
        <v>0.99</v>
      </c>
      <c r="AR5">
        <v>0.2</v>
      </c>
      <c r="AU5">
        <v>0.2</v>
      </c>
      <c r="BB5">
        <v>0.1</v>
      </c>
      <c r="BC5">
        <v>0.1</v>
      </c>
      <c r="BD5">
        <v>0.1</v>
      </c>
      <c r="BK5">
        <v>0.03</v>
      </c>
      <c r="BL5" s="8">
        <v>0</v>
      </c>
      <c r="BM5" s="8">
        <v>0</v>
      </c>
      <c r="BN5" s="8">
        <v>0</v>
      </c>
      <c r="BO5" s="13">
        <v>-1.1349593951160645E-2</v>
      </c>
      <c r="BP5" s="13">
        <v>-1.0562444405667358E-2</v>
      </c>
      <c r="BQ5" s="13">
        <v>-1.0062573529094615E-2</v>
      </c>
    </row>
    <row r="6" spans="1:69">
      <c r="A6">
        <v>1960</v>
      </c>
      <c r="B6" s="1">
        <v>754.6194775218454</v>
      </c>
      <c r="C6" s="1">
        <v>1194.36006</v>
      </c>
      <c r="D6" s="1">
        <v>1066.7877009999997</v>
      </c>
      <c r="E6" s="1"/>
      <c r="F6" s="1"/>
      <c r="G6" s="1"/>
      <c r="H6" s="1">
        <v>7556.3586302086605</v>
      </c>
      <c r="I6" s="1">
        <v>832.77786250599956</v>
      </c>
      <c r="J6" s="1">
        <v>261.95185603680557</v>
      </c>
      <c r="K6" s="1">
        <f>H6/B6*1000</f>
        <v>10013.468847933245</v>
      </c>
      <c r="L6" s="1">
        <f t="shared" ref="L6:L56" si="0">I6/C6*1000</f>
        <v>697.25863279955922</v>
      </c>
      <c r="M6" s="1">
        <f t="shared" ref="M6:M56" si="1">J6/D6*1000</f>
        <v>245.55200232553639</v>
      </c>
      <c r="N6" s="1"/>
      <c r="O6" s="1"/>
      <c r="P6" s="1"/>
      <c r="Q6" s="1">
        <v>1823.3279449999998</v>
      </c>
      <c r="R6" s="1"/>
      <c r="S6" s="1"/>
      <c r="T6" s="1">
        <f>Q6/H6*1000</f>
        <v>241.29716894467339</v>
      </c>
      <c r="U6" s="1"/>
      <c r="V6" s="1"/>
      <c r="W6" s="1"/>
      <c r="X6" s="1"/>
      <c r="Y6" s="1"/>
      <c r="Z6" s="1">
        <v>5170.3508236960197</v>
      </c>
      <c r="AA6" s="1">
        <v>2632.5759699999994</v>
      </c>
      <c r="AB6" s="1">
        <v>320.93150699999978</v>
      </c>
      <c r="AC6" s="8">
        <f>Z6/Q6</f>
        <v>2.8356669670282599</v>
      </c>
      <c r="AD6" s="8"/>
      <c r="AE6" s="8"/>
      <c r="AF6" s="1"/>
      <c r="AG6" s="1"/>
      <c r="AH6" s="1"/>
      <c r="AI6" s="1">
        <f>($AU5*AL6/$AI5)^(1/(1-$AR5))*B6</f>
        <v>15112.717258846602</v>
      </c>
      <c r="AJ6" s="1">
        <f>($AU5*AM6/$AI5)^(1/(1-$AR5))*C6</f>
        <v>1665.5557245192558</v>
      </c>
      <c r="AK6" s="1">
        <f>($AU5*AN6/$AI5)^(1/(1-$AR5))*D6</f>
        <v>523.9037111086933</v>
      </c>
      <c r="AL6" s="10">
        <v>5.4987204573049659</v>
      </c>
      <c r="AM6" s="10">
        <v>0.65239274196947328</v>
      </c>
      <c r="AN6" s="10">
        <v>0.28307973745082027</v>
      </c>
      <c r="AO6" s="10"/>
      <c r="AP6" s="10"/>
      <c r="AQ6" s="10"/>
      <c r="AR6" s="1">
        <f t="shared" ref="AR6:AT7" si="2">AL6*AI6^$AR$5*B6^(1-$AR$5)</f>
        <v>7556.3586294233037</v>
      </c>
      <c r="AS6" s="1">
        <f t="shared" si="2"/>
        <v>832.77786225962802</v>
      </c>
      <c r="AT6" s="1">
        <f t="shared" si="2"/>
        <v>261.95185555434682</v>
      </c>
      <c r="AU6" s="1">
        <f t="shared" ref="AU6:AW7" si="3">$AU$5*AR6</f>
        <v>1511.2717258846608</v>
      </c>
      <c r="AV6" s="1">
        <f t="shared" si="3"/>
        <v>166.55557245192563</v>
      </c>
      <c r="AW6" s="1">
        <f t="shared" si="3"/>
        <v>52.390371110869367</v>
      </c>
      <c r="AX6">
        <v>0</v>
      </c>
      <c r="AY6">
        <v>0</v>
      </c>
      <c r="AZ6">
        <v>0</v>
      </c>
      <c r="BA6">
        <f>(AX6*Z6+AY6*AA6+AZ6*AB6)/(Z6+AA6+AB6)</f>
        <v>0</v>
      </c>
      <c r="BB6">
        <f>BB$5*AX6^2</f>
        <v>0</v>
      </c>
      <c r="BC6">
        <f t="shared" ref="BC6:BD69" si="4">BC$5*AY6^2</f>
        <v>0</v>
      </c>
      <c r="BD6">
        <f t="shared" si="4"/>
        <v>0</v>
      </c>
      <c r="BE6">
        <f>BB6*AR6</f>
        <v>0</v>
      </c>
      <c r="BF6">
        <f t="shared" ref="BF6:BG69" si="5">BC6*AS6</f>
        <v>0</v>
      </c>
      <c r="BG6">
        <f t="shared" si="5"/>
        <v>0</v>
      </c>
      <c r="BH6">
        <f t="shared" ref="BH6:BJ37" si="6">2*BB$5*AX6*AR6/Z6*1000</f>
        <v>0</v>
      </c>
      <c r="BI6">
        <f t="shared" si="6"/>
        <v>0</v>
      </c>
      <c r="BJ6">
        <f t="shared" si="6"/>
        <v>0</v>
      </c>
      <c r="BL6" s="18">
        <f>MAX(BL$3*climate!$I116+BL$4*climate!$I116^2+BL$5*climate!$I116^6,-99)</f>
        <v>1.2113748272250675</v>
      </c>
      <c r="BM6" s="18">
        <f>MAX(BM$3*climate!$I116+BM$4*climate!$I116^2+BM$5*climate!$I116^6,-99)</f>
        <v>0.7212630583391958</v>
      </c>
      <c r="BN6" s="18">
        <f>MAX(BN$3*climate!$I116+BN$4*climate!$I116^2+BN$5*climate!$I116^6,-99)</f>
        <v>0.3791757788666576</v>
      </c>
      <c r="BO6" s="18">
        <f>MAX(BO$3*climate!$I116+BO$4*climate!$I116^2+BO$5*climate!$I116^6,-99)</f>
        <v>2.8452806430400809E-2</v>
      </c>
      <c r="BP6" s="18">
        <f>MAX(BP$3*climate!$I116+BP$4*climate!$I116^2+BP$5*climate!$I116^6,-99)</f>
        <v>1.3101137421452967E-2</v>
      </c>
      <c r="BQ6" s="18">
        <f>MAX(BQ$3*climate!$I116+BQ$4*climate!$I116^2+BQ$5*climate!$I116^6,-99)</f>
        <v>3.3510090495004357E-3</v>
      </c>
    </row>
    <row r="7" spans="1:69">
      <c r="A7">
        <v>1961</v>
      </c>
      <c r="B7" s="1">
        <v>765.20640414189029</v>
      </c>
      <c r="C7" s="1">
        <v>1199.703955575138</v>
      </c>
      <c r="D7" s="1">
        <v>1092.2120901999997</v>
      </c>
      <c r="E7" s="7">
        <f>B7/B6-1</f>
        <v>1.4029490273445022E-2</v>
      </c>
      <c r="F7" s="7">
        <f t="shared" ref="F7:F56" si="7">C7/C6-1</f>
        <v>4.4742751822579585E-3</v>
      </c>
      <c r="G7" s="7">
        <f t="shared" ref="G7:G56" si="8">D7/D6-1</f>
        <v>2.3832660590450416E-2</v>
      </c>
      <c r="H7" s="1">
        <v>7938.6671723835716</v>
      </c>
      <c r="I7" s="1">
        <v>859.14436793764219</v>
      </c>
      <c r="J7" s="1">
        <v>272.32060767723522</v>
      </c>
      <c r="K7" s="1">
        <f t="shared" ref="K7:K56" si="9">H7/B7*1000</f>
        <v>10374.543560290858</v>
      </c>
      <c r="L7" s="1">
        <f t="shared" si="0"/>
        <v>716.13031193663812</v>
      </c>
      <c r="M7" s="1">
        <f t="shared" si="1"/>
        <v>249.32942065068096</v>
      </c>
      <c r="N7" s="7">
        <f>K7/K6-1</f>
        <v>3.6058904046237572E-2</v>
      </c>
      <c r="O7" s="7">
        <f t="shared" ref="O7:O56" si="10">L7/L6-1</f>
        <v>2.7065536731051054E-2</v>
      </c>
      <c r="P7" s="7">
        <f t="shared" ref="P7:P66" si="11">M7/M6-1</f>
        <v>1.5383374150363061E-2</v>
      </c>
      <c r="Q7" s="1">
        <v>1869.6711979999998</v>
      </c>
      <c r="R7" s="1"/>
      <c r="S7" s="1"/>
      <c r="T7" s="1">
        <f t="shared" ref="T7:V56" si="12">Q7/H7*1000</f>
        <v>235.51449599802709</v>
      </c>
      <c r="U7" s="1"/>
      <c r="V7" s="1"/>
      <c r="W7" s="7">
        <f>T7/T6-1</f>
        <v>-2.396494319405873E-2</v>
      </c>
      <c r="X7" s="7"/>
      <c r="Y7" s="7"/>
      <c r="Z7" s="1">
        <v>5280.5588133332403</v>
      </c>
      <c r="AA7" s="1">
        <v>2464.0956550000001</v>
      </c>
      <c r="AB7" s="1">
        <v>344.64922500000011</v>
      </c>
      <c r="AC7" s="8">
        <f t="shared" ref="AC7:AE54" si="13">Z7/Q7</f>
        <v>2.8243248433103587</v>
      </c>
      <c r="AD7" s="8"/>
      <c r="AE7" s="8"/>
      <c r="AF7" s="7">
        <f>AC7/AC6-1</f>
        <v>-3.9998081050355294E-3</v>
      </c>
      <c r="AG7" s="7"/>
      <c r="AH7" s="7"/>
      <c r="AI7" s="1">
        <f>(1-$AI$5)*AI6+AU6</f>
        <v>15112.717258846602</v>
      </c>
      <c r="AJ7" s="1">
        <f>(1-$AI$5)*AJ6+AV6</f>
        <v>1665.5557245192558</v>
      </c>
      <c r="AK7" s="1">
        <f>(1-$AI$5)*AK6+AW6</f>
        <v>523.90371110869341</v>
      </c>
      <c r="AL7" s="10">
        <f t="shared" ref="AL7:AN22" si="14">(1+AL$5)*AL6</f>
        <v>5.5992180368454472</v>
      </c>
      <c r="AM7" s="10">
        <f t="shared" si="14"/>
        <v>0.67075400742400693</v>
      </c>
      <c r="AN7" s="10">
        <f t="shared" si="14"/>
        <v>0.28884667043088808</v>
      </c>
      <c r="AO7" s="7">
        <f>AL7/AL6-1</f>
        <v>1.8276539118654789E-2</v>
      </c>
      <c r="AP7" s="7">
        <f t="shared" ref="AP7:AQ56" si="15">AM7/AM6-1</f>
        <v>2.8144496824265453E-2</v>
      </c>
      <c r="AQ7" s="7">
        <f t="shared" si="15"/>
        <v>2.0372115051398465E-2</v>
      </c>
      <c r="AR7" s="1">
        <f t="shared" si="2"/>
        <v>7780.7017420684906</v>
      </c>
      <c r="AS7" s="1">
        <f t="shared" si="2"/>
        <v>859.27936406517767</v>
      </c>
      <c r="AT7" s="1">
        <f t="shared" si="2"/>
        <v>272.37249207118782</v>
      </c>
      <c r="AU7" s="1">
        <f t="shared" si="3"/>
        <v>1556.1403484136981</v>
      </c>
      <c r="AV7" s="1">
        <f t="shared" si="3"/>
        <v>171.85587281303555</v>
      </c>
      <c r="AW7" s="1">
        <f t="shared" si="3"/>
        <v>54.474498414237566</v>
      </c>
      <c r="AX7" s="16">
        <v>0</v>
      </c>
      <c r="AY7" s="16">
        <v>0</v>
      </c>
      <c r="AZ7" s="16">
        <v>0</v>
      </c>
      <c r="BA7">
        <f t="shared" ref="BA7:BA70" si="16">(AX7*Z7+AY7*AA7+AZ7*AB7)/(Z7+AA7+AB7)</f>
        <v>0</v>
      </c>
      <c r="BB7">
        <f t="shared" ref="BB7:BD70" si="17">BB$5*AX7^2</f>
        <v>0</v>
      </c>
      <c r="BC7">
        <f t="shared" si="4"/>
        <v>0</v>
      </c>
      <c r="BD7">
        <f t="shared" si="4"/>
        <v>0</v>
      </c>
      <c r="BE7">
        <f t="shared" ref="BE7:BG70" si="18">BB7*AR7</f>
        <v>0</v>
      </c>
      <c r="BF7">
        <f t="shared" si="5"/>
        <v>0</v>
      </c>
      <c r="BG7">
        <f t="shared" si="5"/>
        <v>0</v>
      </c>
      <c r="BH7">
        <f t="shared" si="6"/>
        <v>0</v>
      </c>
      <c r="BI7">
        <f t="shared" si="6"/>
        <v>0</v>
      </c>
      <c r="BJ7">
        <f t="shared" si="6"/>
        <v>0</v>
      </c>
      <c r="BK7" s="7">
        <f>SUM(H7:J7)*SUM(B6:D6)/SUM(H6:J6)/SUM(B7:D7)-1+BK$5</f>
        <v>6.4255530852422166E-2</v>
      </c>
      <c r="BL7" s="18">
        <f>MAX(BL$3*climate!$I117+BL$4*climate!$I117^2+BL$5*climate!$I117^6,-99)</f>
        <v>1.2413539884122411</v>
      </c>
      <c r="BM7" s="18">
        <f>MAX(BM$3*climate!$I117+BM$4*climate!$I117^2+BM$5*climate!$I117^6,-99)</f>
        <v>0.73863494436525468</v>
      </c>
      <c r="BN7" s="18">
        <f>MAX(BN$3*climate!$I117+BN$4*climate!$I117^2+BN$5*climate!$I117^6,-99)</f>
        <v>0.38778073008325392</v>
      </c>
      <c r="BO7" s="18">
        <f>MAX(BO$3*climate!$I117+BO$4*climate!$I117^2+BO$5*climate!$I117^6,-99)</f>
        <v>3.0039113862426272E-2</v>
      </c>
      <c r="BP7" s="18">
        <f>MAX(BP$3*climate!$I117+BP$4*climate!$I117^2+BP$5*climate!$I117^6,-99)</f>
        <v>1.3831468616246852E-2</v>
      </c>
      <c r="BQ7" s="18">
        <f>MAX(BQ$3*climate!$I117+BQ$4*climate!$I117^2+BQ$5*climate!$I117^6,-99)</f>
        <v>3.5376939341124018E-3</v>
      </c>
    </row>
    <row r="8" spans="1:69">
      <c r="A8">
        <v>1962</v>
      </c>
      <c r="B8" s="1">
        <v>774.39776372023073</v>
      </c>
      <c r="C8" s="1">
        <v>1217.6206076086175</v>
      </c>
      <c r="D8" s="1">
        <v>1118.5717372000001</v>
      </c>
      <c r="E8" s="7">
        <f t="shared" ref="E8:E56" si="19">B8/B7-1</f>
        <v>1.2011608277962216E-2</v>
      </c>
      <c r="F8" s="7">
        <f t="shared" si="7"/>
        <v>1.4934227690272417E-2</v>
      </c>
      <c r="G8" s="7">
        <f t="shared" si="8"/>
        <v>2.4134183494685102E-2</v>
      </c>
      <c r="H8" s="1">
        <v>8404.7182349558934</v>
      </c>
      <c r="I8" s="1">
        <v>888.83152857875427</v>
      </c>
      <c r="J8" s="1">
        <v>282.68917580048731</v>
      </c>
      <c r="K8" s="1">
        <f t="shared" si="9"/>
        <v>10853.231541603849</v>
      </c>
      <c r="L8" s="1">
        <f t="shared" si="0"/>
        <v>729.97411757378313</v>
      </c>
      <c r="M8" s="1">
        <f t="shared" si="1"/>
        <v>252.72333136908375</v>
      </c>
      <c r="N8" s="7">
        <f t="shared" ref="N8:N56" si="20">K8/K7-1</f>
        <v>4.6140630528093363E-2</v>
      </c>
      <c r="O8" s="7">
        <f t="shared" si="10"/>
        <v>1.9331405760087295E-2</v>
      </c>
      <c r="P8" s="7">
        <f t="shared" si="11"/>
        <v>1.3612154993765335E-2</v>
      </c>
      <c r="Q8" s="1">
        <v>1971.492958</v>
      </c>
      <c r="R8" s="1"/>
      <c r="S8" s="1"/>
      <c r="T8" s="1">
        <f t="shared" si="12"/>
        <v>234.56978602809116</v>
      </c>
      <c r="U8" s="1"/>
      <c r="V8" s="1"/>
      <c r="W8" s="7">
        <f t="shared" ref="W8:Y56" si="21">T8/T7-1</f>
        <v>-4.0112603936864888E-3</v>
      </c>
      <c r="X8" s="7"/>
      <c r="Y8" s="7"/>
      <c r="Z8" s="1">
        <v>5522.5510307048735</v>
      </c>
      <c r="AA8" s="1">
        <v>2462.8378739999998</v>
      </c>
      <c r="AB8" s="1">
        <v>364.49029100000098</v>
      </c>
      <c r="AC8" s="8">
        <f t="shared" si="13"/>
        <v>2.8012025142140393</v>
      </c>
      <c r="AD8" s="8"/>
      <c r="AE8" s="8"/>
      <c r="AF8" s="7">
        <f t="shared" ref="AF8:AH54" si="22">AC8/AC7-1</f>
        <v>-8.1868518598653406E-3</v>
      </c>
      <c r="AG8" s="7"/>
      <c r="AH8" s="7"/>
      <c r="AI8" s="1">
        <f t="shared" ref="AI8:AI56" si="23">(1-$AI$5)*AI7+AU7</f>
        <v>15157.585881375639</v>
      </c>
      <c r="AJ8" s="1">
        <f t="shared" ref="AJ8:AJ56" si="24">(1-$AI$5)*AJ7+AV7</f>
        <v>1670.8560248803658</v>
      </c>
      <c r="AK8" s="1">
        <f t="shared" ref="AK8:AK56" si="25">(1-$AI$5)*AK7+AW7</f>
        <v>525.98783841206159</v>
      </c>
      <c r="AL8" s="10">
        <f t="shared" si="14"/>
        <v>5.7015523643297303</v>
      </c>
      <c r="AM8" s="10">
        <f t="shared" si="14"/>
        <v>0.68963204145581525</v>
      </c>
      <c r="AN8" s="10">
        <f t="shared" si="14"/>
        <v>0.29473108803311948</v>
      </c>
      <c r="AO8" s="7">
        <f t="shared" ref="AO8:AO56" si="26">AL8/AL7-1</f>
        <v>1.8276539118654789E-2</v>
      </c>
      <c r="AP8" s="7">
        <f t="shared" si="15"/>
        <v>2.8144496824265453E-2</v>
      </c>
      <c r="AQ8" s="7">
        <f t="shared" si="15"/>
        <v>2.0372115051398465E-2</v>
      </c>
      <c r="AR8" s="1">
        <f t="shared" ref="AR8:AR56" si="27">AL8*AI8^$AR$5*B8^(1-$AR$5)</f>
        <v>8003.6925403276073</v>
      </c>
      <c r="AS8" s="1">
        <f t="shared" ref="AS8:AS56" si="28">AM8*AJ8^$AR$5*C8^(1-$AR$5)</f>
        <v>894.57102820074806</v>
      </c>
      <c r="AT8" s="1">
        <f t="shared" ref="AT8:AT56" si="29">AN8*AK8^$AR$5*D8^(1-$AR$5)</f>
        <v>283.49941130202996</v>
      </c>
      <c r="AU8" s="1">
        <f t="shared" ref="AU8:AU56" si="30">$AU$5*AR8</f>
        <v>1600.7385080655215</v>
      </c>
      <c r="AV8" s="1">
        <f t="shared" ref="AV8:AV56" si="31">$AU$5*AS8</f>
        <v>178.91420564014962</v>
      </c>
      <c r="AW8" s="1">
        <f t="shared" ref="AW8:AW56" si="32">$AU$5*AT8</f>
        <v>56.699882260405992</v>
      </c>
      <c r="AX8" s="16">
        <v>0</v>
      </c>
      <c r="AY8" s="16">
        <v>0</v>
      </c>
      <c r="AZ8" s="16">
        <v>0</v>
      </c>
      <c r="BA8">
        <f t="shared" si="16"/>
        <v>0</v>
      </c>
      <c r="BB8">
        <f t="shared" si="17"/>
        <v>0</v>
      </c>
      <c r="BC8">
        <f t="shared" si="4"/>
        <v>0</v>
      </c>
      <c r="BD8">
        <f t="shared" si="4"/>
        <v>0</v>
      </c>
      <c r="BE8">
        <f t="shared" si="18"/>
        <v>0</v>
      </c>
      <c r="BF8">
        <f t="shared" si="5"/>
        <v>0</v>
      </c>
      <c r="BG8">
        <f t="shared" si="5"/>
        <v>0</v>
      </c>
      <c r="BH8">
        <f t="shared" si="6"/>
        <v>0</v>
      </c>
      <c r="BI8">
        <f t="shared" si="6"/>
        <v>0</v>
      </c>
      <c r="BJ8">
        <f t="shared" si="6"/>
        <v>0</v>
      </c>
      <c r="BK8" s="7">
        <f t="shared" ref="BK8:BK71" si="33">SUM(H8:J8)*SUM(B7:D7)/SUM(H7:J7)/SUM(B8:D8)-1+BK$5</f>
        <v>6.7651233799188554E-2</v>
      </c>
      <c r="BL8" s="18">
        <f>MAX(BL$3*climate!$I118+BL$4*climate!$I118^2+BL$5*climate!$I118^6,-99)</f>
        <v>1.2721575205296924</v>
      </c>
      <c r="BM8" s="18">
        <f>MAX(BM$3*climate!$I118+BM$4*climate!$I118^2+BM$5*climate!$I118^6,-99)</f>
        <v>0.75645463693580195</v>
      </c>
      <c r="BN8" s="18">
        <f>MAX(BN$3*climate!$I118+BN$4*climate!$I118^2+BN$5*climate!$I118^6,-99)</f>
        <v>0.39657359515448665</v>
      </c>
      <c r="BO8" s="18">
        <f>MAX(BO$3*climate!$I118+BO$4*climate!$I118^2+BO$5*climate!$I118^6,-99)</f>
        <v>3.1724176501341003E-2</v>
      </c>
      <c r="BP8" s="18">
        <f>MAX(BP$3*climate!$I118+BP$4*climate!$I118^2+BP$5*climate!$I118^6,-99)</f>
        <v>1.4607250985073454E-2</v>
      </c>
      <c r="BQ8" s="18">
        <f>MAX(BQ$3*climate!$I118+BQ$4*climate!$I118^2+BQ$5*climate!$I118^6,-99)</f>
        <v>3.7359756172802286E-3</v>
      </c>
    </row>
    <row r="9" spans="1:69">
      <c r="A9">
        <v>1963</v>
      </c>
      <c r="B9" s="1">
        <v>783.2823189713107</v>
      </c>
      <c r="C9" s="1">
        <v>1246.8459439187275</v>
      </c>
      <c r="D9" s="1">
        <v>1145.8723861999999</v>
      </c>
      <c r="E9" s="7">
        <f t="shared" si="19"/>
        <v>1.1472857576961815E-2</v>
      </c>
      <c r="F9" s="7">
        <f t="shared" si="7"/>
        <v>2.4002005327018905E-2</v>
      </c>
      <c r="G9" s="7">
        <f t="shared" si="8"/>
        <v>2.4406703738410807E-2</v>
      </c>
      <c r="H9" s="1">
        <v>8839.1053396553361</v>
      </c>
      <c r="I9" s="1">
        <v>905.66771909142631</v>
      </c>
      <c r="J9" s="1">
        <v>301.23830663487456</v>
      </c>
      <c r="K9" s="1">
        <f t="shared" si="9"/>
        <v>11284.699176235443</v>
      </c>
      <c r="L9" s="1">
        <f t="shared" si="0"/>
        <v>726.36697701802041</v>
      </c>
      <c r="M9" s="1">
        <f t="shared" si="1"/>
        <v>262.88992584406049</v>
      </c>
      <c r="N9" s="7">
        <f t="shared" si="20"/>
        <v>3.9754761794000393E-2</v>
      </c>
      <c r="O9" s="7">
        <f t="shared" si="10"/>
        <v>-4.9414636340145979E-3</v>
      </c>
      <c r="P9" s="7">
        <f t="shared" si="11"/>
        <v>4.0228159465534929E-2</v>
      </c>
      <c r="Q9" s="1">
        <v>2097.4392969999994</v>
      </c>
      <c r="R9" s="1"/>
      <c r="S9" s="1"/>
      <c r="T9" s="1">
        <f t="shared" si="12"/>
        <v>237.29090404547492</v>
      </c>
      <c r="U9" s="1"/>
      <c r="V9" s="1"/>
      <c r="W9" s="7">
        <f t="shared" si="21"/>
        <v>1.1600462546603962E-2</v>
      </c>
      <c r="X9" s="7"/>
      <c r="Y9" s="7"/>
      <c r="Z9" s="1">
        <v>5836.4578380874573</v>
      </c>
      <c r="AA9" s="1">
        <v>2590.6511589999996</v>
      </c>
      <c r="AB9" s="1">
        <v>390.03997599999957</v>
      </c>
      <c r="AC9" s="8">
        <f t="shared" si="13"/>
        <v>2.7826587622513963</v>
      </c>
      <c r="AD9" s="8"/>
      <c r="AE9" s="8"/>
      <c r="AF9" s="7">
        <f t="shared" si="22"/>
        <v>-6.6199255029035786E-3</v>
      </c>
      <c r="AG9" s="7"/>
      <c r="AH9" s="7"/>
      <c r="AI9" s="1">
        <f t="shared" si="23"/>
        <v>15242.565801303597</v>
      </c>
      <c r="AJ9" s="1">
        <f t="shared" si="24"/>
        <v>1682.6846280324789</v>
      </c>
      <c r="AK9" s="1">
        <f t="shared" si="25"/>
        <v>530.08893683126144</v>
      </c>
      <c r="AL9" s="10">
        <f t="shared" si="14"/>
        <v>5.8057570091534609</v>
      </c>
      <c r="AM9" s="10">
        <f t="shared" si="14"/>
        <v>0.70904138825648011</v>
      </c>
      <c r="AN9" s="10">
        <f t="shared" si="14"/>
        <v>0.30073538366775404</v>
      </c>
      <c r="AO9" s="7">
        <f t="shared" si="26"/>
        <v>1.8276539118654789E-2</v>
      </c>
      <c r="AP9" s="7">
        <f t="shared" si="15"/>
        <v>2.8144496824265453E-2</v>
      </c>
      <c r="AQ9" s="7">
        <f t="shared" si="15"/>
        <v>2.0372115051398465E-2</v>
      </c>
      <c r="AR9" s="1">
        <f t="shared" si="27"/>
        <v>8233.8913034420111</v>
      </c>
      <c r="AS9" s="1">
        <f t="shared" si="28"/>
        <v>938.69038528003591</v>
      </c>
      <c r="AT9" s="1">
        <f t="shared" si="29"/>
        <v>295.36788961784413</v>
      </c>
      <c r="AU9" s="1">
        <f t="shared" si="30"/>
        <v>1646.7782606884023</v>
      </c>
      <c r="AV9" s="1">
        <f t="shared" si="31"/>
        <v>187.7380770560072</v>
      </c>
      <c r="AW9" s="1">
        <f t="shared" si="32"/>
        <v>59.073577923568827</v>
      </c>
      <c r="AX9" s="16">
        <v>0</v>
      </c>
      <c r="AY9" s="16">
        <v>0</v>
      </c>
      <c r="AZ9" s="16">
        <v>0</v>
      </c>
      <c r="BA9">
        <f t="shared" si="16"/>
        <v>0</v>
      </c>
      <c r="BB9">
        <f t="shared" si="17"/>
        <v>0</v>
      </c>
      <c r="BC9">
        <f t="shared" si="4"/>
        <v>0</v>
      </c>
      <c r="BD9">
        <f t="shared" si="4"/>
        <v>0</v>
      </c>
      <c r="BE9">
        <f t="shared" si="18"/>
        <v>0</v>
      </c>
      <c r="BF9">
        <f t="shared" si="5"/>
        <v>0</v>
      </c>
      <c r="BG9">
        <f t="shared" si="5"/>
        <v>0</v>
      </c>
      <c r="BH9">
        <f t="shared" si="6"/>
        <v>0</v>
      </c>
      <c r="BI9">
        <f t="shared" si="6"/>
        <v>0</v>
      </c>
      <c r="BJ9">
        <f t="shared" si="6"/>
        <v>0</v>
      </c>
      <c r="BK9" s="7">
        <f t="shared" si="33"/>
        <v>5.7450470942512738E-2</v>
      </c>
      <c r="BL9" s="18">
        <f>MAX(BL$3*climate!$I119+BL$4*climate!$I119^2+BL$5*climate!$I119^6,-99)</f>
        <v>1.3038182595198715</v>
      </c>
      <c r="BM9" s="18">
        <f>MAX(BM$3*climate!$I119+BM$4*climate!$I119^2+BM$5*climate!$I119^6,-99)</f>
        <v>0.77473805754720426</v>
      </c>
      <c r="BN9" s="18">
        <f>MAX(BN$3*climate!$I119+BN$4*climate!$I119^2+BN$5*climate!$I119^6,-99)</f>
        <v>0.40555873771283352</v>
      </c>
      <c r="BO9" s="18">
        <f>MAX(BO$3*climate!$I119+BO$4*climate!$I119^2+BO$5*climate!$I119^6,-99)</f>
        <v>3.3515456142324193E-2</v>
      </c>
      <c r="BP9" s="18">
        <f>MAX(BP$3*climate!$I119+BP$4*climate!$I119^2+BP$5*climate!$I119^6,-99)</f>
        <v>1.5431915964314145E-2</v>
      </c>
      <c r="BQ9" s="18">
        <f>MAX(BQ$3*climate!$I119+BQ$4*climate!$I119^2+BQ$5*climate!$I119^6,-99)</f>
        <v>3.9467257800634105E-3</v>
      </c>
    </row>
    <row r="10" spans="1:69">
      <c r="A10">
        <v>1964</v>
      </c>
      <c r="B10" s="1">
        <v>792.07167807264977</v>
      </c>
      <c r="C10" s="1">
        <v>1275.6171731302509</v>
      </c>
      <c r="D10" s="1">
        <v>1174.1435411999998</v>
      </c>
      <c r="E10" s="7">
        <f t="shared" si="19"/>
        <v>1.1221189204017934E-2</v>
      </c>
      <c r="F10" s="7">
        <f t="shared" si="7"/>
        <v>2.3075207768730399E-2</v>
      </c>
      <c r="G10" s="7">
        <f t="shared" si="8"/>
        <v>2.4672167110819432E-2</v>
      </c>
      <c r="H10" s="1">
        <v>9402.5054139943568</v>
      </c>
      <c r="I10" s="1">
        <v>994.08499373853465</v>
      </c>
      <c r="J10" s="1">
        <v>319.57074016746537</v>
      </c>
      <c r="K10" s="1">
        <f t="shared" si="9"/>
        <v>11870.775933907267</v>
      </c>
      <c r="L10" s="1">
        <f t="shared" si="0"/>
        <v>779.29728031109732</v>
      </c>
      <c r="M10" s="1">
        <f t="shared" si="1"/>
        <v>272.17348556962401</v>
      </c>
      <c r="N10" s="7">
        <f t="shared" si="20"/>
        <v>5.1935523359457392E-2</v>
      </c>
      <c r="O10" s="7">
        <f t="shared" si="10"/>
        <v>7.2869919706941344E-2</v>
      </c>
      <c r="P10" s="7">
        <f t="shared" si="11"/>
        <v>3.5313486037005015E-2</v>
      </c>
      <c r="Q10" s="1">
        <v>2194.1947959999998</v>
      </c>
      <c r="R10" s="1"/>
      <c r="S10" s="1"/>
      <c r="T10" s="1">
        <f t="shared" si="12"/>
        <v>233.36277932201324</v>
      </c>
      <c r="U10" s="1"/>
      <c r="V10" s="1"/>
      <c r="W10" s="7">
        <f t="shared" si="21"/>
        <v>-1.6554046769145847E-2</v>
      </c>
      <c r="X10" s="7"/>
      <c r="Y10" s="7"/>
      <c r="Z10" s="1">
        <v>6132.3114399481883</v>
      </c>
      <c r="AA10" s="1">
        <v>2747.936123</v>
      </c>
      <c r="AB10" s="1">
        <v>415.88456599999927</v>
      </c>
      <c r="AC10" s="8">
        <f t="shared" si="13"/>
        <v>2.7947889818749663</v>
      </c>
      <c r="AD10" s="8"/>
      <c r="AE10" s="8"/>
      <c r="AF10" s="7">
        <f t="shared" si="22"/>
        <v>4.359219243165624E-3</v>
      </c>
      <c r="AG10" s="7"/>
      <c r="AH10" s="7"/>
      <c r="AI10" s="1">
        <f t="shared" si="23"/>
        <v>15365.087481861641</v>
      </c>
      <c r="AJ10" s="1">
        <f t="shared" si="24"/>
        <v>1702.1542422852383</v>
      </c>
      <c r="AK10" s="1">
        <f t="shared" si="25"/>
        <v>536.15362107170415</v>
      </c>
      <c r="AL10" s="10">
        <f t="shared" si="14"/>
        <v>5.9118661542446587</v>
      </c>
      <c r="AM10" s="10">
        <f t="shared" si="14"/>
        <v>0.72899700135653733</v>
      </c>
      <c r="AN10" s="10">
        <f t="shared" si="14"/>
        <v>0.30686199950386001</v>
      </c>
      <c r="AO10" s="7">
        <f t="shared" si="26"/>
        <v>1.8276539118654789E-2</v>
      </c>
      <c r="AP10" s="7">
        <f t="shared" si="15"/>
        <v>2.8144496824265453E-2</v>
      </c>
      <c r="AQ10" s="7">
        <f t="shared" si="15"/>
        <v>2.0372115051398465E-2</v>
      </c>
      <c r="AR10" s="1">
        <f t="shared" si="27"/>
        <v>8473.1167029191784</v>
      </c>
      <c r="AS10" s="1">
        <f t="shared" si="28"/>
        <v>985.14874877082059</v>
      </c>
      <c r="AT10" s="1">
        <f t="shared" si="29"/>
        <v>308.01928898254437</v>
      </c>
      <c r="AU10" s="1">
        <f t="shared" si="30"/>
        <v>1694.6233405838357</v>
      </c>
      <c r="AV10" s="1">
        <f t="shared" si="31"/>
        <v>197.02974975416413</v>
      </c>
      <c r="AW10" s="1">
        <f t="shared" si="32"/>
        <v>61.603857796508876</v>
      </c>
      <c r="AX10" s="16">
        <v>0</v>
      </c>
      <c r="AY10" s="16">
        <v>0</v>
      </c>
      <c r="AZ10" s="16">
        <v>0</v>
      </c>
      <c r="BA10">
        <f t="shared" si="16"/>
        <v>0</v>
      </c>
      <c r="BB10">
        <f t="shared" si="17"/>
        <v>0</v>
      </c>
      <c r="BC10">
        <f t="shared" si="4"/>
        <v>0</v>
      </c>
      <c r="BD10">
        <f t="shared" si="4"/>
        <v>0</v>
      </c>
      <c r="BE10">
        <f t="shared" si="18"/>
        <v>0</v>
      </c>
      <c r="BF10">
        <f t="shared" si="5"/>
        <v>0</v>
      </c>
      <c r="BG10">
        <f t="shared" si="5"/>
        <v>0</v>
      </c>
      <c r="BH10">
        <f t="shared" si="6"/>
        <v>0</v>
      </c>
      <c r="BI10">
        <f t="shared" si="6"/>
        <v>0</v>
      </c>
      <c r="BJ10">
        <f t="shared" si="6"/>
        <v>0</v>
      </c>
      <c r="BK10" s="7">
        <f t="shared" si="33"/>
        <v>7.5046453543986508E-2</v>
      </c>
      <c r="BL10" s="18">
        <f>MAX(BL$3*climate!$I120+BL$4*climate!$I120^2+BL$5*climate!$I120^6,-99)</f>
        <v>1.3364090510427704</v>
      </c>
      <c r="BM10" s="18">
        <f>MAX(BM$3*climate!$I120+BM$4*climate!$I120^2+BM$5*climate!$I120^6,-99)</f>
        <v>0.79352384445024415</v>
      </c>
      <c r="BN10" s="18">
        <f>MAX(BN$3*climate!$I120+BN$4*climate!$I120^2+BN$5*climate!$I120^6,-99)</f>
        <v>0.41475124358394444</v>
      </c>
      <c r="BO10" s="18">
        <f>MAX(BO$3*climate!$I120+BO$4*climate!$I120^2+BO$5*climate!$I120^6,-99)</f>
        <v>3.5423392463808122E-2</v>
      </c>
      <c r="BP10" s="18">
        <f>MAX(BP$3*climate!$I120+BP$4*climate!$I120^2+BP$5*climate!$I120^6,-99)</f>
        <v>1.6310265019959705E-2</v>
      </c>
      <c r="BQ10" s="18">
        <f>MAX(BQ$3*climate!$I120+BQ$4*climate!$I120^2+BQ$5*climate!$I120^6,-99)</f>
        <v>4.1711649555882351E-3</v>
      </c>
    </row>
    <row r="11" spans="1:69">
      <c r="A11">
        <v>1965</v>
      </c>
      <c r="B11" s="1">
        <v>800.66078402081905</v>
      </c>
      <c r="C11" s="1">
        <v>1305.235463</v>
      </c>
      <c r="D11" s="1">
        <v>1203.382967</v>
      </c>
      <c r="E11" s="7">
        <f t="shared" si="19"/>
        <v>1.0843849345893997E-2</v>
      </c>
      <c r="F11" s="7">
        <f t="shared" si="7"/>
        <v>2.3218792043280922E-2</v>
      </c>
      <c r="G11" s="7">
        <f t="shared" si="8"/>
        <v>2.4902769358265076E-2</v>
      </c>
      <c r="H11" s="1">
        <v>9927.918917714087</v>
      </c>
      <c r="I11" s="1">
        <v>1083.6516565061327</v>
      </c>
      <c r="J11" s="1">
        <v>350.81110400362127</v>
      </c>
      <c r="K11" s="1">
        <f t="shared" si="9"/>
        <v>12399.656778314171</v>
      </c>
      <c r="L11" s="1">
        <f t="shared" si="0"/>
        <v>830.23461070803955</v>
      </c>
      <c r="M11" s="1">
        <f t="shared" si="1"/>
        <v>291.52074910797808</v>
      </c>
      <c r="N11" s="7">
        <f t="shared" si="20"/>
        <v>4.4553182315254292E-2</v>
      </c>
      <c r="O11" s="7">
        <f t="shared" si="10"/>
        <v>6.5363156890022589E-2</v>
      </c>
      <c r="P11" s="7">
        <f t="shared" si="11"/>
        <v>7.1084306753329551E-2</v>
      </c>
      <c r="Q11" s="1">
        <v>2371.6535028912936</v>
      </c>
      <c r="R11" s="1"/>
      <c r="S11" s="1"/>
      <c r="T11" s="1">
        <f t="shared" si="12"/>
        <v>238.88727562627687</v>
      </c>
      <c r="U11" s="1"/>
      <c r="V11" s="1"/>
      <c r="W11" s="7">
        <f t="shared" si="21"/>
        <v>2.3673425215083199E-2</v>
      </c>
      <c r="X11" s="7"/>
      <c r="Y11" s="7"/>
      <c r="Z11" s="1">
        <v>6397.5940110054044</v>
      </c>
      <c r="AA11" s="1">
        <v>2944.6596719999998</v>
      </c>
      <c r="AB11" s="1">
        <v>454.80166899999767</v>
      </c>
      <c r="AC11" s="8">
        <f t="shared" si="13"/>
        <v>2.697524745164531</v>
      </c>
      <c r="AD11" s="8"/>
      <c r="AE11" s="8"/>
      <c r="AF11" s="7">
        <f t="shared" si="22"/>
        <v>-3.4801996623438303E-2</v>
      </c>
      <c r="AG11" s="7"/>
      <c r="AH11" s="7"/>
      <c r="AI11" s="1">
        <f t="shared" si="23"/>
        <v>15523.202074259312</v>
      </c>
      <c r="AJ11" s="1">
        <f t="shared" si="24"/>
        <v>1728.9685678108788</v>
      </c>
      <c r="AK11" s="1">
        <f t="shared" si="25"/>
        <v>544.14211676104264</v>
      </c>
      <c r="AL11" s="10">
        <f t="shared" si="14"/>
        <v>6.019914607276962</v>
      </c>
      <c r="AM11" s="10">
        <f t="shared" si="14"/>
        <v>0.74951425514611547</v>
      </c>
      <c r="AN11" s="10">
        <f t="shared" si="14"/>
        <v>0.3131134274626548</v>
      </c>
      <c r="AO11" s="7">
        <f t="shared" si="26"/>
        <v>1.8276539118654789E-2</v>
      </c>
      <c r="AP11" s="7">
        <f t="shared" si="15"/>
        <v>2.8144496824265453E-2</v>
      </c>
      <c r="AQ11" s="7">
        <f t="shared" si="15"/>
        <v>2.0372115051398465E-2</v>
      </c>
      <c r="AR11" s="1">
        <f t="shared" si="27"/>
        <v>8720.5813749984663</v>
      </c>
      <c r="AS11" s="1">
        <f t="shared" si="28"/>
        <v>1034.8762228127625</v>
      </c>
      <c r="AT11" s="1">
        <f t="shared" si="29"/>
        <v>321.48983707883559</v>
      </c>
      <c r="AU11" s="1">
        <f t="shared" si="30"/>
        <v>1744.1162749996934</v>
      </c>
      <c r="AV11" s="1">
        <f t="shared" si="31"/>
        <v>206.97524456255252</v>
      </c>
      <c r="AW11" s="1">
        <f t="shared" si="32"/>
        <v>64.297967415767118</v>
      </c>
      <c r="AX11" s="16">
        <v>0</v>
      </c>
      <c r="AY11" s="16">
        <v>0</v>
      </c>
      <c r="AZ11" s="16">
        <v>0</v>
      </c>
      <c r="BA11">
        <f t="shared" si="16"/>
        <v>0</v>
      </c>
      <c r="BB11">
        <f t="shared" si="17"/>
        <v>0</v>
      </c>
      <c r="BC11">
        <f t="shared" si="4"/>
        <v>0</v>
      </c>
      <c r="BD11">
        <f t="shared" si="4"/>
        <v>0</v>
      </c>
      <c r="BE11">
        <f t="shared" si="18"/>
        <v>0</v>
      </c>
      <c r="BF11">
        <f t="shared" si="5"/>
        <v>0</v>
      </c>
      <c r="BG11">
        <f t="shared" si="5"/>
        <v>0</v>
      </c>
      <c r="BH11">
        <f t="shared" si="6"/>
        <v>0</v>
      </c>
      <c r="BI11">
        <f t="shared" si="6"/>
        <v>0</v>
      </c>
      <c r="BJ11">
        <f t="shared" si="6"/>
        <v>0</v>
      </c>
      <c r="BK11" s="7">
        <f t="shared" si="33"/>
        <v>6.8693189053533804E-2</v>
      </c>
      <c r="BL11" s="18">
        <f>MAX(BL$3*climate!$I121+BL$4*climate!$I121^2+BL$5*climate!$I121^6,-99)</f>
        <v>1.3700075268206302</v>
      </c>
      <c r="BM11" s="18">
        <f>MAX(BM$3*climate!$I121+BM$4*climate!$I121^2+BM$5*climate!$I121^6,-99)</f>
        <v>0.81285284958377091</v>
      </c>
      <c r="BN11" s="18">
        <f>MAX(BN$3*climate!$I121+BN$4*climate!$I121^2+BN$5*climate!$I121^6,-99)</f>
        <v>0.42416666028709138</v>
      </c>
      <c r="BO11" s="18">
        <f>MAX(BO$3*climate!$I121+BO$4*climate!$I121^2+BO$5*climate!$I121^6,-99)</f>
        <v>3.7459708773428496E-2</v>
      </c>
      <c r="BP11" s="18">
        <f>MAX(BP$3*climate!$I121+BP$4*climate!$I121^2+BP$5*climate!$I121^6,-99)</f>
        <v>1.7247689343473288E-2</v>
      </c>
      <c r="BQ11" s="18">
        <f>MAX(BQ$3*climate!$I121+BQ$4*climate!$I121^2+BQ$5*climate!$I121^6,-99)</f>
        <v>4.410662691369179E-3</v>
      </c>
    </row>
    <row r="12" spans="1:69">
      <c r="A12">
        <v>1966</v>
      </c>
      <c r="B12" s="1">
        <v>808.565449944119</v>
      </c>
      <c r="C12" s="1">
        <v>1337.5104560370733</v>
      </c>
      <c r="D12" s="1">
        <v>1233.6147822000003</v>
      </c>
      <c r="E12" s="7">
        <f t="shared" si="19"/>
        <v>9.8726777694839729E-3</v>
      </c>
      <c r="F12" s="7">
        <f t="shared" si="7"/>
        <v>2.472733384280823E-2</v>
      </c>
      <c r="G12" s="7">
        <f t="shared" si="8"/>
        <v>2.5122355915812244E-2</v>
      </c>
      <c r="H12" s="1">
        <v>10508.177890290679</v>
      </c>
      <c r="I12" s="1">
        <v>1143.3797594106147</v>
      </c>
      <c r="J12" s="1">
        <v>359.13498519764448</v>
      </c>
      <c r="K12" s="1">
        <f t="shared" si="9"/>
        <v>12996.075816765251</v>
      </c>
      <c r="L12" s="1">
        <f t="shared" si="0"/>
        <v>854.85668859617681</v>
      </c>
      <c r="M12" s="1">
        <f t="shared" si="1"/>
        <v>291.12409350119117</v>
      </c>
      <c r="N12" s="7">
        <f t="shared" si="20"/>
        <v>4.8099640910558072E-2</v>
      </c>
      <c r="O12" s="7">
        <f t="shared" si="10"/>
        <v>2.9656771195239795E-2</v>
      </c>
      <c r="P12" s="7">
        <f t="shared" si="11"/>
        <v>-1.3606427947260302E-3</v>
      </c>
      <c r="Q12" s="1">
        <v>2485.4318011903943</v>
      </c>
      <c r="R12" s="1"/>
      <c r="S12" s="1"/>
      <c r="T12" s="1">
        <f t="shared" si="12"/>
        <v>236.5235749850483</v>
      </c>
      <c r="U12" s="1"/>
      <c r="V12" s="1"/>
      <c r="W12" s="7">
        <f t="shared" si="21"/>
        <v>-9.8946276440710079E-3</v>
      </c>
      <c r="X12" s="7"/>
      <c r="Y12" s="7"/>
      <c r="Z12" s="1">
        <v>6680.4349658986584</v>
      </c>
      <c r="AA12" s="1">
        <v>3146.7883789999996</v>
      </c>
      <c r="AB12" s="1">
        <v>469.78474300000289</v>
      </c>
      <c r="AC12" s="8">
        <f t="shared" si="13"/>
        <v>2.6878367624889457</v>
      </c>
      <c r="AD12" s="8"/>
      <c r="AE12" s="8"/>
      <c r="AF12" s="7">
        <f t="shared" si="22"/>
        <v>-3.5914342187042259E-3</v>
      </c>
      <c r="AG12" s="7"/>
      <c r="AH12" s="7"/>
      <c r="AI12" s="1">
        <f t="shared" si="23"/>
        <v>15714.998141833074</v>
      </c>
      <c r="AJ12" s="1">
        <f t="shared" si="24"/>
        <v>1763.0469555923435</v>
      </c>
      <c r="AK12" s="1">
        <f t="shared" si="25"/>
        <v>554.02587250070553</v>
      </c>
      <c r="AL12" s="10">
        <f t="shared" si="14"/>
        <v>6.129937812087821</v>
      </c>
      <c r="AM12" s="10">
        <f t="shared" si="14"/>
        <v>0.770608956719817</v>
      </c>
      <c r="AN12" s="10">
        <f t="shared" si="14"/>
        <v>0.31949221023106172</v>
      </c>
      <c r="AO12" s="7">
        <f t="shared" si="26"/>
        <v>1.8276539118654789E-2</v>
      </c>
      <c r="AP12" s="7">
        <f t="shared" si="15"/>
        <v>2.8144496824265453E-2</v>
      </c>
      <c r="AQ12" s="7">
        <f t="shared" si="15"/>
        <v>2.0372115051398465E-2</v>
      </c>
      <c r="AR12" s="1">
        <f t="shared" si="27"/>
        <v>8972.0374855392201</v>
      </c>
      <c r="AS12" s="1">
        <f t="shared" si="28"/>
        <v>1089.242496676193</v>
      </c>
      <c r="AT12" s="1">
        <f t="shared" si="29"/>
        <v>335.82261176253394</v>
      </c>
      <c r="AU12" s="1">
        <f t="shared" si="30"/>
        <v>1794.4074971078442</v>
      </c>
      <c r="AV12" s="1">
        <f t="shared" si="31"/>
        <v>217.84849933523861</v>
      </c>
      <c r="AW12" s="1">
        <f t="shared" si="32"/>
        <v>67.164522352506793</v>
      </c>
      <c r="AX12" s="16">
        <v>0</v>
      </c>
      <c r="AY12" s="16">
        <v>0</v>
      </c>
      <c r="AZ12" s="16">
        <v>0</v>
      </c>
      <c r="BA12">
        <f t="shared" si="16"/>
        <v>0</v>
      </c>
      <c r="BB12">
        <f t="shared" si="17"/>
        <v>0</v>
      </c>
      <c r="BC12">
        <f t="shared" si="4"/>
        <v>0</v>
      </c>
      <c r="BD12">
        <f t="shared" si="4"/>
        <v>0</v>
      </c>
      <c r="BE12">
        <f t="shared" si="18"/>
        <v>0</v>
      </c>
      <c r="BF12">
        <f t="shared" si="5"/>
        <v>0</v>
      </c>
      <c r="BG12">
        <f t="shared" si="5"/>
        <v>0</v>
      </c>
      <c r="BH12">
        <f t="shared" si="6"/>
        <v>0</v>
      </c>
      <c r="BI12">
        <f t="shared" si="6"/>
        <v>0</v>
      </c>
      <c r="BJ12">
        <f t="shared" si="6"/>
        <v>0</v>
      </c>
      <c r="BK12" s="7">
        <f t="shared" si="33"/>
        <v>6.5035237962948605E-2</v>
      </c>
      <c r="BL12" s="18">
        <f>MAX(BL$3*climate!$I122+BL$4*climate!$I122^2+BL$5*climate!$I122^6,-99)</f>
        <v>1.4046478712678423</v>
      </c>
      <c r="BM12" s="18">
        <f>MAX(BM$3*climate!$I122+BM$4*climate!$I122^2+BM$5*climate!$I122^6,-99)</f>
        <v>0.83274038984190102</v>
      </c>
      <c r="BN12" s="18">
        <f>MAX(BN$3*climate!$I122+BN$4*climate!$I122^2+BN$5*climate!$I122^6,-99)</f>
        <v>0.43380747984620571</v>
      </c>
      <c r="BO12" s="18">
        <f>MAX(BO$3*climate!$I122+BO$4*climate!$I122^2+BO$5*climate!$I122^6,-99)</f>
        <v>3.9634488803422935E-2</v>
      </c>
      <c r="BP12" s="18">
        <f>MAX(BP$3*climate!$I122+BP$4*climate!$I122^2+BP$5*climate!$I122^6,-99)</f>
        <v>1.8248823878496155E-2</v>
      </c>
      <c r="BQ12" s="18">
        <f>MAX(BQ$3*climate!$I122+BQ$4*climate!$I122^2+BQ$5*climate!$I122^6,-99)</f>
        <v>4.6663933047330396E-3</v>
      </c>
    </row>
    <row r="13" spans="1:69">
      <c r="A13">
        <v>1967</v>
      </c>
      <c r="B13" s="1">
        <v>815.87312639580489</v>
      </c>
      <c r="C13" s="1">
        <v>1368.8453209955549</v>
      </c>
      <c r="D13" s="1">
        <v>1264.7723281999999</v>
      </c>
      <c r="E13" s="7">
        <f t="shared" si="19"/>
        <v>9.0378292223478596E-3</v>
      </c>
      <c r="F13" s="7">
        <f t="shared" si="7"/>
        <v>2.3427753268803642E-2</v>
      </c>
      <c r="G13" s="7">
        <f t="shared" si="8"/>
        <v>2.5257111417256173E-2</v>
      </c>
      <c r="H13" s="1">
        <v>10973.658925626896</v>
      </c>
      <c r="I13" s="1">
        <v>1187.6846076215456</v>
      </c>
      <c r="J13" s="1">
        <v>376.56444599355245</v>
      </c>
      <c r="K13" s="1">
        <f t="shared" si="9"/>
        <v>13450.202697696455</v>
      </c>
      <c r="L13" s="1">
        <f t="shared" si="0"/>
        <v>867.65435758493743</v>
      </c>
      <c r="M13" s="1">
        <f t="shared" si="1"/>
        <v>297.73298924832733</v>
      </c>
      <c r="N13" s="7">
        <f t="shared" si="20"/>
        <v>3.4943385013603168E-2</v>
      </c>
      <c r="O13" s="7">
        <f t="shared" si="10"/>
        <v>1.4970543202716957E-2</v>
      </c>
      <c r="P13" s="7">
        <f t="shared" si="11"/>
        <v>2.2701301248050587E-2</v>
      </c>
      <c r="Q13" s="1">
        <v>2609.7598050683955</v>
      </c>
      <c r="R13" s="1"/>
      <c r="S13" s="1"/>
      <c r="T13" s="1">
        <f t="shared" si="12"/>
        <v>237.82038632290613</v>
      </c>
      <c r="U13" s="1"/>
      <c r="V13" s="1"/>
      <c r="W13" s="7">
        <f t="shared" si="21"/>
        <v>5.4827994965820359E-3</v>
      </c>
      <c r="X13" s="7"/>
      <c r="Y13" s="7"/>
      <c r="Z13" s="1">
        <v>6971.1848429002885</v>
      </c>
      <c r="AA13" s="1">
        <v>3188.9185419999999</v>
      </c>
      <c r="AB13" s="1">
        <v>496.66283300000077</v>
      </c>
      <c r="AC13" s="8">
        <f t="shared" si="13"/>
        <v>2.6711978739811997</v>
      </c>
      <c r="AD13" s="8"/>
      <c r="AE13" s="8"/>
      <c r="AF13" s="7">
        <f t="shared" si="22"/>
        <v>-6.1904386233404551E-3</v>
      </c>
      <c r="AG13" s="7"/>
      <c r="AH13" s="7"/>
      <c r="AI13" s="1">
        <f t="shared" si="23"/>
        <v>15937.90582475761</v>
      </c>
      <c r="AJ13" s="1">
        <f t="shared" si="24"/>
        <v>1804.5907593683478</v>
      </c>
      <c r="AK13" s="1">
        <f t="shared" si="25"/>
        <v>565.7878076031418</v>
      </c>
      <c r="AL13" s="10">
        <f t="shared" si="14"/>
        <v>6.2419718603053651</v>
      </c>
      <c r="AM13" s="10">
        <f t="shared" si="14"/>
        <v>0.79229735805496837</v>
      </c>
      <c r="AN13" s="10">
        <f t="shared" si="14"/>
        <v>0.32600094229591448</v>
      </c>
      <c r="AO13" s="7">
        <f t="shared" si="26"/>
        <v>1.8276539118654789E-2</v>
      </c>
      <c r="AP13" s="7">
        <f t="shared" si="15"/>
        <v>2.8144496824265453E-2</v>
      </c>
      <c r="AQ13" s="7">
        <f t="shared" si="15"/>
        <v>2.0372115051398465E-2</v>
      </c>
      <c r="AR13" s="1">
        <f t="shared" si="27"/>
        <v>9227.9697124185586</v>
      </c>
      <c r="AS13" s="1">
        <f t="shared" si="28"/>
        <v>1146.1658228538163</v>
      </c>
      <c r="AT13" s="1">
        <f t="shared" si="29"/>
        <v>351.0423040633259</v>
      </c>
      <c r="AU13" s="1">
        <f t="shared" si="30"/>
        <v>1845.5939424837118</v>
      </c>
      <c r="AV13" s="1">
        <f t="shared" si="31"/>
        <v>229.23316457076328</v>
      </c>
      <c r="AW13" s="1">
        <f t="shared" si="32"/>
        <v>70.20846081266518</v>
      </c>
      <c r="AX13" s="16">
        <v>0</v>
      </c>
      <c r="AY13" s="16">
        <v>0</v>
      </c>
      <c r="AZ13" s="16">
        <v>0</v>
      </c>
      <c r="BA13">
        <f t="shared" si="16"/>
        <v>0</v>
      </c>
      <c r="BB13">
        <f t="shared" si="17"/>
        <v>0</v>
      </c>
      <c r="BC13">
        <f t="shared" si="4"/>
        <v>0</v>
      </c>
      <c r="BD13">
        <f t="shared" si="4"/>
        <v>0</v>
      </c>
      <c r="BE13">
        <f t="shared" si="18"/>
        <v>0</v>
      </c>
      <c r="BF13">
        <f t="shared" si="5"/>
        <v>0</v>
      </c>
      <c r="BG13">
        <f t="shared" si="5"/>
        <v>0</v>
      </c>
      <c r="BH13">
        <f t="shared" si="6"/>
        <v>0</v>
      </c>
      <c r="BI13">
        <f t="shared" si="6"/>
        <v>0</v>
      </c>
      <c r="BJ13">
        <f t="shared" si="6"/>
        <v>0</v>
      </c>
      <c r="BK13" s="7">
        <f t="shared" si="33"/>
        <v>5.2772381868527701E-2</v>
      </c>
      <c r="BL13" s="18">
        <f>MAX(BL$3*climate!$I123+BL$4*climate!$I123^2+BL$5*climate!$I123^6,-99)</f>
        <v>1.4403824276277617</v>
      </c>
      <c r="BM13" s="18">
        <f>MAX(BM$3*climate!$I123+BM$4*climate!$I123^2+BM$5*climate!$I123^6,-99)</f>
        <v>0.85321170865615525</v>
      </c>
      <c r="BN13" s="18">
        <f>MAX(BN$3*climate!$I123+BN$4*climate!$I123^2+BN$5*climate!$I123^6,-99)</f>
        <v>0.44368043537613655</v>
      </c>
      <c r="BO13" s="18">
        <f>MAX(BO$3*climate!$I123+BO$4*climate!$I123^2+BO$5*climate!$I123^6,-99)</f>
        <v>4.1959873055849632E-2</v>
      </c>
      <c r="BP13" s="18">
        <f>MAX(BP$3*climate!$I123+BP$4*climate!$I123^2+BP$5*climate!$I123^6,-99)</f>
        <v>1.931924863858963E-2</v>
      </c>
      <c r="BQ13" s="18">
        <f>MAX(BQ$3*climate!$I123+BQ$4*climate!$I123^2+BQ$5*climate!$I123^6,-99)</f>
        <v>4.9397701217753836E-3</v>
      </c>
    </row>
    <row r="14" spans="1:69">
      <c r="A14">
        <v>1968</v>
      </c>
      <c r="B14" s="1">
        <v>822.62322241253833</v>
      </c>
      <c r="C14" s="1">
        <v>1400.9943564285577</v>
      </c>
      <c r="D14" s="1">
        <v>1296.6763331999996</v>
      </c>
      <c r="E14" s="7">
        <f t="shared" si="19"/>
        <v>8.2734628686111922E-3</v>
      </c>
      <c r="F14" s="7">
        <f t="shared" si="7"/>
        <v>2.3486244164987902E-2</v>
      </c>
      <c r="G14" s="7">
        <f t="shared" si="8"/>
        <v>2.5225097267430607E-2</v>
      </c>
      <c r="H14" s="1">
        <v>11637.813654287484</v>
      </c>
      <c r="I14" s="1">
        <v>1301.3743909010927</v>
      </c>
      <c r="J14" s="1">
        <v>397.23862348282364</v>
      </c>
      <c r="K14" s="1">
        <f t="shared" si="9"/>
        <v>14147.198057643967</v>
      </c>
      <c r="L14" s="1">
        <f t="shared" si="0"/>
        <v>928.89338556550786</v>
      </c>
      <c r="M14" s="1">
        <f t="shared" si="1"/>
        <v>306.35141038049125</v>
      </c>
      <c r="N14" s="7">
        <f t="shared" si="20"/>
        <v>5.1820435395139697E-2</v>
      </c>
      <c r="O14" s="7">
        <f t="shared" si="10"/>
        <v>7.0579980893573202E-2</v>
      </c>
      <c r="P14" s="7">
        <f t="shared" si="11"/>
        <v>2.8946812894071527E-2</v>
      </c>
      <c r="Q14" s="1">
        <v>2771.6413588603582</v>
      </c>
      <c r="R14" s="1"/>
      <c r="S14" s="1"/>
      <c r="T14" s="1">
        <f t="shared" si="12"/>
        <v>238.15825215926691</v>
      </c>
      <c r="U14" s="1"/>
      <c r="V14" s="1"/>
      <c r="W14" s="7">
        <f t="shared" si="21"/>
        <v>1.4206765096329566E-3</v>
      </c>
      <c r="X14" s="7"/>
      <c r="Y14" s="7"/>
      <c r="Z14" s="1">
        <v>7346.5497552800771</v>
      </c>
      <c r="AA14" s="1">
        <v>3339.6542439999994</v>
      </c>
      <c r="AB14" s="1">
        <v>548.99933499999679</v>
      </c>
      <c r="AC14" s="8">
        <f t="shared" si="13"/>
        <v>2.6506134106401222</v>
      </c>
      <c r="AD14" s="8"/>
      <c r="AE14" s="8"/>
      <c r="AF14" s="7">
        <f t="shared" si="22"/>
        <v>-7.7060795613759225E-3</v>
      </c>
      <c r="AG14" s="7"/>
      <c r="AH14" s="7"/>
      <c r="AI14" s="1">
        <f t="shared" si="23"/>
        <v>16189.709184765563</v>
      </c>
      <c r="AJ14" s="1">
        <f t="shared" si="24"/>
        <v>1853.3648480022762</v>
      </c>
      <c r="AK14" s="1">
        <f t="shared" si="25"/>
        <v>579.41748765549278</v>
      </c>
      <c r="AL14" s="10">
        <f t="shared" si="14"/>
        <v>6.3560535031877787</v>
      </c>
      <c r="AM14" s="10">
        <f t="shared" si="14"/>
        <v>0.81459616853262029</v>
      </c>
      <c r="AN14" s="10">
        <f t="shared" si="14"/>
        <v>0.33264227099923116</v>
      </c>
      <c r="AO14" s="7">
        <f t="shared" si="26"/>
        <v>1.8276539118654789E-2</v>
      </c>
      <c r="AP14" s="7">
        <f t="shared" si="15"/>
        <v>2.8144496824265453E-2</v>
      </c>
      <c r="AQ14" s="7">
        <f t="shared" si="15"/>
        <v>2.0372115051398465E-2</v>
      </c>
      <c r="AR14" s="1">
        <f t="shared" si="27"/>
        <v>9488.468629974448</v>
      </c>
      <c r="AS14" s="1">
        <f t="shared" si="28"/>
        <v>1206.9343731448241</v>
      </c>
      <c r="AT14" s="1">
        <f t="shared" si="29"/>
        <v>367.14787938914418</v>
      </c>
      <c r="AU14" s="1">
        <f t="shared" si="30"/>
        <v>1897.6937259948897</v>
      </c>
      <c r="AV14" s="1">
        <f t="shared" si="31"/>
        <v>241.38687462896485</v>
      </c>
      <c r="AW14" s="1">
        <f t="shared" si="32"/>
        <v>73.429575877828839</v>
      </c>
      <c r="AX14" s="16">
        <v>0</v>
      </c>
      <c r="AY14" s="16">
        <v>0</v>
      </c>
      <c r="AZ14" s="16">
        <v>0</v>
      </c>
      <c r="BA14">
        <f t="shared" si="16"/>
        <v>0</v>
      </c>
      <c r="BB14">
        <f t="shared" si="17"/>
        <v>0</v>
      </c>
      <c r="BC14">
        <f t="shared" si="4"/>
        <v>0</v>
      </c>
      <c r="BD14">
        <f t="shared" si="4"/>
        <v>0</v>
      </c>
      <c r="BE14">
        <f t="shared" si="18"/>
        <v>0</v>
      </c>
      <c r="BF14">
        <f t="shared" si="5"/>
        <v>0</v>
      </c>
      <c r="BG14">
        <f t="shared" si="5"/>
        <v>0</v>
      </c>
      <c r="BH14">
        <f t="shared" si="6"/>
        <v>0</v>
      </c>
      <c r="BI14">
        <f t="shared" si="6"/>
        <v>0</v>
      </c>
      <c r="BJ14">
        <f t="shared" si="6"/>
        <v>0</v>
      </c>
      <c r="BK14" s="7">
        <f t="shared" si="33"/>
        <v>7.2294549261994828E-2</v>
      </c>
      <c r="BL14" s="18">
        <f>MAX(BL$3*climate!$I124+BL$4*climate!$I124^2+BL$5*climate!$I124^6,-99)</f>
        <v>1.4771943825530993</v>
      </c>
      <c r="BM14" s="18">
        <f>MAX(BM$3*climate!$I124+BM$4*climate!$I124^2+BM$5*climate!$I124^6,-99)</f>
        <v>0.87425195968384428</v>
      </c>
      <c r="BN14" s="18">
        <f>MAX(BN$3*climate!$I124+BN$4*climate!$I124^2+BN$5*climate!$I124^6,-99)</f>
        <v>0.45377238394987207</v>
      </c>
      <c r="BO14" s="18">
        <f>MAX(BO$3*climate!$I124+BO$4*climate!$I124^2+BO$5*climate!$I124^6,-99)</f>
        <v>4.4444368283701324E-2</v>
      </c>
      <c r="BP14" s="18">
        <f>MAX(BP$3*climate!$I124+BP$4*climate!$I124^2+BP$5*climate!$I124^6,-99)</f>
        <v>2.0462868877009138E-2</v>
      </c>
      <c r="BQ14" s="18">
        <f>MAX(BQ$3*climate!$I124+BQ$4*climate!$I124^2+BQ$5*climate!$I124^6,-99)</f>
        <v>5.2317758981904397E-3</v>
      </c>
    </row>
    <row r="15" spans="1:69">
      <c r="A15">
        <v>1969</v>
      </c>
      <c r="B15" s="1">
        <v>831.14216744508656</v>
      </c>
      <c r="C15" s="1">
        <v>1434.8684787736713</v>
      </c>
      <c r="D15" s="1">
        <v>1329.1099802000001</v>
      </c>
      <c r="E15" s="7">
        <f t="shared" si="19"/>
        <v>1.0355828525681954E-2</v>
      </c>
      <c r="F15" s="7">
        <f t="shared" si="7"/>
        <v>2.4178628693027893E-2</v>
      </c>
      <c r="G15" s="7">
        <f t="shared" si="8"/>
        <v>2.5012908903765618E-2</v>
      </c>
      <c r="H15" s="1">
        <v>12351.153001493121</v>
      </c>
      <c r="I15" s="1">
        <v>1378.7974025472629</v>
      </c>
      <c r="J15" s="1">
        <v>423.26113603013277</v>
      </c>
      <c r="K15" s="1">
        <f t="shared" si="9"/>
        <v>14860.457675322026</v>
      </c>
      <c r="L15" s="1">
        <f t="shared" si="0"/>
        <v>960.92249773698404</v>
      </c>
      <c r="M15" s="1">
        <f t="shared" si="1"/>
        <v>318.45456157543998</v>
      </c>
      <c r="N15" s="7">
        <f t="shared" si="20"/>
        <v>5.041702355277855E-2</v>
      </c>
      <c r="O15" s="7">
        <f t="shared" si="10"/>
        <v>3.4480934700570565E-2</v>
      </c>
      <c r="P15" s="7">
        <f t="shared" si="11"/>
        <v>3.9507411374135604E-2</v>
      </c>
      <c r="Q15" s="1">
        <v>2952.370692419564</v>
      </c>
      <c r="R15" s="1"/>
      <c r="S15" s="1"/>
      <c r="T15" s="1">
        <f t="shared" si="12"/>
        <v>239.03603915056789</v>
      </c>
      <c r="U15" s="1"/>
      <c r="V15" s="1"/>
      <c r="W15" s="7">
        <f t="shared" si="21"/>
        <v>3.6857299016199718E-3</v>
      </c>
      <c r="X15" s="7"/>
      <c r="Y15" s="7"/>
      <c r="Z15" s="1">
        <v>7797.5573611812506</v>
      </c>
      <c r="AA15" s="1">
        <v>3617.4698309999994</v>
      </c>
      <c r="AB15" s="1">
        <v>580.34912700000041</v>
      </c>
      <c r="AC15" s="8">
        <f t="shared" si="13"/>
        <v>2.6411173167387387</v>
      </c>
      <c r="AD15" s="8"/>
      <c r="AE15" s="8"/>
      <c r="AF15" s="7">
        <f t="shared" si="22"/>
        <v>-3.5826023754592651E-3</v>
      </c>
      <c r="AG15" s="7"/>
      <c r="AH15" s="7"/>
      <c r="AI15" s="1">
        <f t="shared" si="23"/>
        <v>16468.431992283895</v>
      </c>
      <c r="AJ15" s="1">
        <f t="shared" si="24"/>
        <v>1909.4152378310137</v>
      </c>
      <c r="AK15" s="1">
        <f t="shared" si="25"/>
        <v>594.90531476777232</v>
      </c>
      <c r="AL15" s="10">
        <f t="shared" si="14"/>
        <v>6.4722201636790526</v>
      </c>
      <c r="AM15" s="10">
        <f t="shared" si="14"/>
        <v>0.83752256781094547</v>
      </c>
      <c r="AN15" s="10">
        <f t="shared" si="14"/>
        <v>0.33941889761498595</v>
      </c>
      <c r="AO15" s="7">
        <f t="shared" si="26"/>
        <v>1.8276539118654789E-2</v>
      </c>
      <c r="AP15" s="7">
        <f t="shared" si="15"/>
        <v>2.8144496824265453E-2</v>
      </c>
      <c r="AQ15" s="7">
        <f t="shared" si="15"/>
        <v>2.0372115051398465E-2</v>
      </c>
      <c r="AR15" s="1">
        <f t="shared" si="27"/>
        <v>9775.1624940760612</v>
      </c>
      <c r="AS15" s="1">
        <f t="shared" si="28"/>
        <v>1272.4076491419416</v>
      </c>
      <c r="AT15" s="1">
        <f t="shared" si="29"/>
        <v>384.12654818647798</v>
      </c>
      <c r="AU15" s="1">
        <f t="shared" si="30"/>
        <v>1955.0324988152124</v>
      </c>
      <c r="AV15" s="1">
        <f t="shared" si="31"/>
        <v>254.48152982838835</v>
      </c>
      <c r="AW15" s="1">
        <f t="shared" si="32"/>
        <v>76.825309637295604</v>
      </c>
      <c r="AX15" s="16">
        <v>0</v>
      </c>
      <c r="AY15" s="16">
        <v>0</v>
      </c>
      <c r="AZ15" s="16">
        <v>0</v>
      </c>
      <c r="BA15">
        <f t="shared" si="16"/>
        <v>0</v>
      </c>
      <c r="BB15">
        <f t="shared" si="17"/>
        <v>0</v>
      </c>
      <c r="BC15">
        <f t="shared" si="4"/>
        <v>0</v>
      </c>
      <c r="BD15">
        <f t="shared" si="4"/>
        <v>0</v>
      </c>
      <c r="BE15">
        <f t="shared" si="18"/>
        <v>0</v>
      </c>
      <c r="BF15">
        <f t="shared" si="5"/>
        <v>0</v>
      </c>
      <c r="BG15">
        <f t="shared" si="5"/>
        <v>0</v>
      </c>
      <c r="BH15">
        <f t="shared" si="6"/>
        <v>0</v>
      </c>
      <c r="BI15">
        <f t="shared" si="6"/>
        <v>0</v>
      </c>
      <c r="BJ15">
        <f t="shared" si="6"/>
        <v>0</v>
      </c>
      <c r="BK15" s="7">
        <f t="shared" si="33"/>
        <v>6.9156537978306759E-2</v>
      </c>
      <c r="BL15" s="18">
        <f>MAX(BL$3*climate!$I125+BL$4*climate!$I125^2+BL$5*climate!$I125^6,-99)</f>
        <v>1.5151392004004016</v>
      </c>
      <c r="BM15" s="18">
        <f>MAX(BM$3*climate!$I125+BM$4*climate!$I125^2+BM$5*climate!$I125^6,-99)</f>
        <v>0.89588717346396418</v>
      </c>
      <c r="BN15" s="18">
        <f>MAX(BN$3*climate!$I125+BN$4*climate!$I125^2+BN$5*climate!$I125^6,-99)</f>
        <v>0.46408928991926757</v>
      </c>
      <c r="BO15" s="18">
        <f>MAX(BO$3*climate!$I125+BO$4*climate!$I125^2+BO$5*climate!$I125^6,-99)</f>
        <v>4.7102155408131272E-2</v>
      </c>
      <c r="BP15" s="18">
        <f>MAX(BP$3*climate!$I125+BP$4*climate!$I125^2+BP$5*climate!$I125^6,-99)</f>
        <v>2.1686199224990394E-2</v>
      </c>
      <c r="BQ15" s="18">
        <f>MAX(BQ$3*climate!$I125+BQ$4*climate!$I125^2+BQ$5*climate!$I125^6,-99)</f>
        <v>5.5440562627961541E-3</v>
      </c>
    </row>
    <row r="16" spans="1:69">
      <c r="A16">
        <v>1970</v>
      </c>
      <c r="B16" s="1">
        <v>838.68260221630339</v>
      </c>
      <c r="C16" s="1">
        <v>1469.36546</v>
      </c>
      <c r="D16" s="1">
        <v>1361.9334650000001</v>
      </c>
      <c r="E16" s="7">
        <f t="shared" si="19"/>
        <v>9.0723766240810022E-3</v>
      </c>
      <c r="F16" s="7">
        <f t="shared" si="7"/>
        <v>2.4041911671104588E-2</v>
      </c>
      <c r="G16" s="7">
        <f t="shared" si="8"/>
        <v>2.4695838033705009E-2</v>
      </c>
      <c r="H16" s="1">
        <v>12805.771962887051</v>
      </c>
      <c r="I16" s="1">
        <v>1499.1850790730621</v>
      </c>
      <c r="J16" s="1">
        <v>452.74355760717867</v>
      </c>
      <c r="K16" s="1">
        <f t="shared" si="9"/>
        <v>15268.913327934199</v>
      </c>
      <c r="L16" s="1">
        <f t="shared" si="0"/>
        <v>1020.2942153499797</v>
      </c>
      <c r="M16" s="1">
        <f t="shared" si="1"/>
        <v>332.42707462745153</v>
      </c>
      <c r="N16" s="7">
        <f t="shared" si="20"/>
        <v>2.7486074893270152E-2</v>
      </c>
      <c r="O16" s="7">
        <f t="shared" si="10"/>
        <v>6.1786166681307542E-2</v>
      </c>
      <c r="P16" s="7">
        <f t="shared" si="11"/>
        <v>4.3876002224265687E-2</v>
      </c>
      <c r="Q16" s="1">
        <v>3224.0732506673107</v>
      </c>
      <c r="R16" s="1"/>
      <c r="S16" s="1"/>
      <c r="T16" s="1">
        <f t="shared" si="12"/>
        <v>251.76719217015059</v>
      </c>
      <c r="U16" s="1"/>
      <c r="V16" s="1"/>
      <c r="W16" s="7">
        <f t="shared" si="21"/>
        <v>5.3260391465754564E-2</v>
      </c>
      <c r="X16" s="7"/>
      <c r="Y16" s="7"/>
      <c r="Z16" s="1">
        <v>8459.1172432894891</v>
      </c>
      <c r="AA16" s="1">
        <v>4005.5741099999991</v>
      </c>
      <c r="AB16" s="1">
        <v>679.83088799999541</v>
      </c>
      <c r="AC16" s="8">
        <f t="shared" si="13"/>
        <v>2.6237360585832352</v>
      </c>
      <c r="AD16" s="8"/>
      <c r="AE16" s="8"/>
      <c r="AF16" s="7">
        <f t="shared" si="22"/>
        <v>-6.5810246464045319E-3</v>
      </c>
      <c r="AG16" s="7"/>
      <c r="AH16" s="7"/>
      <c r="AI16" s="1">
        <f t="shared" si="23"/>
        <v>16776.621291870717</v>
      </c>
      <c r="AJ16" s="1">
        <f t="shared" si="24"/>
        <v>1972.9552438763008</v>
      </c>
      <c r="AK16" s="1">
        <f t="shared" si="25"/>
        <v>612.24009292829078</v>
      </c>
      <c r="AL16" s="10">
        <f t="shared" si="14"/>
        <v>6.5905099486850789</v>
      </c>
      <c r="AM16" s="10">
        <f t="shared" si="14"/>
        <v>0.86109421906095129</v>
      </c>
      <c r="AN16" s="10">
        <f t="shared" si="14"/>
        <v>0.34633357844781726</v>
      </c>
      <c r="AO16" s="7">
        <f t="shared" si="26"/>
        <v>1.8276539118654789E-2</v>
      </c>
      <c r="AP16" s="7">
        <f t="shared" si="15"/>
        <v>2.8144496824265453E-2</v>
      </c>
      <c r="AQ16" s="7">
        <f t="shared" si="15"/>
        <v>2.0372115051398465E-2</v>
      </c>
      <c r="AR16" s="1">
        <f t="shared" si="27"/>
        <v>10063.244565038911</v>
      </c>
      <c r="AS16" s="1">
        <f t="shared" si="28"/>
        <v>1342.0786936942525</v>
      </c>
      <c r="AT16" s="1">
        <f t="shared" si="29"/>
        <v>401.97927867133075</v>
      </c>
      <c r="AU16" s="1">
        <f t="shared" si="30"/>
        <v>2012.6489130077823</v>
      </c>
      <c r="AV16" s="1">
        <f t="shared" si="31"/>
        <v>268.41573873885051</v>
      </c>
      <c r="AW16" s="1">
        <f t="shared" si="32"/>
        <v>80.395855734266149</v>
      </c>
      <c r="AX16" s="16">
        <v>0</v>
      </c>
      <c r="AY16" s="16">
        <v>0</v>
      </c>
      <c r="AZ16" s="16">
        <v>0</v>
      </c>
      <c r="BA16">
        <f t="shared" si="16"/>
        <v>0</v>
      </c>
      <c r="BB16">
        <f t="shared" si="17"/>
        <v>0</v>
      </c>
      <c r="BC16">
        <f t="shared" si="4"/>
        <v>0</v>
      </c>
      <c r="BD16">
        <f t="shared" si="4"/>
        <v>0</v>
      </c>
      <c r="BE16">
        <f t="shared" si="18"/>
        <v>0</v>
      </c>
      <c r="BF16">
        <f t="shared" si="5"/>
        <v>0</v>
      </c>
      <c r="BG16">
        <f t="shared" si="5"/>
        <v>0</v>
      </c>
      <c r="BH16">
        <f t="shared" si="6"/>
        <v>0</v>
      </c>
      <c r="BI16">
        <f t="shared" si="6"/>
        <v>0</v>
      </c>
      <c r="BJ16">
        <f t="shared" si="6"/>
        <v>0</v>
      </c>
      <c r="BK16" s="7">
        <f t="shared" si="33"/>
        <v>5.1440999330630149E-2</v>
      </c>
      <c r="BL16" s="18">
        <f>MAX(BL$3*climate!$I126+BL$4*climate!$I126^2+BL$5*climate!$I126^6,-99)</f>
        <v>1.5543038237247848</v>
      </c>
      <c r="BM16" s="18">
        <f>MAX(BM$3*climate!$I126+BM$4*climate!$I126^2+BM$5*climate!$I126^6,-99)</f>
        <v>0.9181605220522322</v>
      </c>
      <c r="BN16" s="18">
        <f>MAX(BN$3*climate!$I126+BN$4*climate!$I126^2+BN$5*climate!$I126^6,-99)</f>
        <v>0.47464436187654513</v>
      </c>
      <c r="BO16" s="18">
        <f>MAX(BO$3*climate!$I126+BO$4*climate!$I126^2+BO$5*climate!$I126^6,-99)</f>
        <v>4.9951101435533239E-2</v>
      </c>
      <c r="BP16" s="18">
        <f>MAX(BP$3*climate!$I126+BP$4*climate!$I126^2+BP$5*climate!$I126^6,-99)</f>
        <v>2.2997447561840901E-2</v>
      </c>
      <c r="BQ16" s="18">
        <f>MAX(BQ$3*climate!$I126+BQ$4*climate!$I126^2+BQ$5*climate!$I126^6,-99)</f>
        <v>5.8786844047626803E-3</v>
      </c>
    </row>
    <row r="17" spans="1:69">
      <c r="A17">
        <v>1971</v>
      </c>
      <c r="B17" s="1">
        <v>847.096018199024</v>
      </c>
      <c r="C17" s="1">
        <v>1505.0043741073023</v>
      </c>
      <c r="D17" s="1">
        <v>1395.0753168699603</v>
      </c>
      <c r="E17" s="7">
        <f t="shared" si="19"/>
        <v>1.0031704437992728E-2</v>
      </c>
      <c r="F17" s="7">
        <f t="shared" si="7"/>
        <v>2.4254629006525308E-2</v>
      </c>
      <c r="G17" s="7">
        <f t="shared" si="8"/>
        <v>2.4334413333444438E-2</v>
      </c>
      <c r="H17" s="1">
        <v>13285.70120064175</v>
      </c>
      <c r="I17" s="1">
        <v>1589.7596273430233</v>
      </c>
      <c r="J17" s="1">
        <v>468.45795490662499</v>
      </c>
      <c r="K17" s="1">
        <f t="shared" si="9"/>
        <v>15683.819679483244</v>
      </c>
      <c r="L17" s="1">
        <f t="shared" si="0"/>
        <v>1056.3156192060862</v>
      </c>
      <c r="M17" s="1">
        <f t="shared" si="1"/>
        <v>335.79402433817955</v>
      </c>
      <c r="N17" s="7">
        <f t="shared" si="20"/>
        <v>2.7173273083552107E-2</v>
      </c>
      <c r="O17" s="7">
        <f t="shared" si="10"/>
        <v>3.5304918242382133E-2</v>
      </c>
      <c r="P17" s="7">
        <f t="shared" si="11"/>
        <v>1.0128385946004403E-2</v>
      </c>
      <c r="Q17" s="1">
        <v>3380.1717508506599</v>
      </c>
      <c r="R17" s="1">
        <v>1536.6104996106806</v>
      </c>
      <c r="S17" s="1">
        <v>451.00087500000063</v>
      </c>
      <c r="T17" s="1">
        <f t="shared" si="12"/>
        <v>254.42178021340607</v>
      </c>
      <c r="U17" s="1">
        <f t="shared" ref="U17:U54" si="34">R17/I17*1000</f>
        <v>966.56782143777843</v>
      </c>
      <c r="V17" s="1">
        <f t="shared" ref="V17:V54" si="35">S17/J17*1000</f>
        <v>962.73501234469597</v>
      </c>
      <c r="W17" s="7">
        <f t="shared" si="21"/>
        <v>1.0543820345986221E-2</v>
      </c>
      <c r="X17" s="7"/>
      <c r="Y17" s="7"/>
      <c r="Z17" s="1">
        <v>8611.4029254657999</v>
      </c>
      <c r="AA17" s="1">
        <v>4367.602351999999</v>
      </c>
      <c r="AB17" s="1">
        <v>723.98260000000209</v>
      </c>
      <c r="AC17" s="8">
        <f t="shared" si="13"/>
        <v>2.5476228902565792</v>
      </c>
      <c r="AD17" s="8">
        <f t="shared" ref="AD17:AD53" si="36">AA17/R17</f>
        <v>2.8423613876819047</v>
      </c>
      <c r="AE17" s="8">
        <f t="shared" ref="AE17:AE53" si="37">AB17/S17</f>
        <v>1.605279812372872</v>
      </c>
      <c r="AF17" s="7">
        <f t="shared" si="22"/>
        <v>-2.9009460794526598E-2</v>
      </c>
      <c r="AG17" s="7"/>
      <c r="AH17" s="7"/>
      <c r="AI17" s="1">
        <f t="shared" si="23"/>
        <v>17111.608075691427</v>
      </c>
      <c r="AJ17" s="1">
        <f t="shared" si="24"/>
        <v>2044.0754582275213</v>
      </c>
      <c r="AK17" s="1">
        <f t="shared" si="25"/>
        <v>631.41193936972786</v>
      </c>
      <c r="AL17" s="10">
        <f t="shared" si="14"/>
        <v>6.710961661574105</v>
      </c>
      <c r="AM17" s="10">
        <f t="shared" si="14"/>
        <v>0.88532928257470556</v>
      </c>
      <c r="AN17" s="10">
        <f t="shared" si="14"/>
        <v>0.35338912595411875</v>
      </c>
      <c r="AO17" s="7">
        <f t="shared" si="26"/>
        <v>1.8276539118654789E-2</v>
      </c>
      <c r="AP17" s="7">
        <f t="shared" si="15"/>
        <v>2.8144496824265453E-2</v>
      </c>
      <c r="AQ17" s="7">
        <f t="shared" si="15"/>
        <v>2.0372115051398465E-2</v>
      </c>
      <c r="AR17" s="1">
        <f t="shared" si="27"/>
        <v>10370.245432814676</v>
      </c>
      <c r="AS17" s="1">
        <f t="shared" si="28"/>
        <v>1416.5582032351531</v>
      </c>
      <c r="AT17" s="1">
        <f t="shared" si="29"/>
        <v>420.72068372216006</v>
      </c>
      <c r="AU17" s="1">
        <f t="shared" si="30"/>
        <v>2074.0490865629354</v>
      </c>
      <c r="AV17" s="1">
        <f t="shared" si="31"/>
        <v>283.31164064703063</v>
      </c>
      <c r="AW17" s="1">
        <f t="shared" si="32"/>
        <v>84.144136744432018</v>
      </c>
      <c r="AX17" s="16">
        <v>0</v>
      </c>
      <c r="AY17" s="16">
        <v>0</v>
      </c>
      <c r="AZ17" s="16">
        <v>0</v>
      </c>
      <c r="BA17">
        <f t="shared" si="16"/>
        <v>0</v>
      </c>
      <c r="BB17">
        <f t="shared" si="17"/>
        <v>0</v>
      </c>
      <c r="BC17">
        <f t="shared" si="4"/>
        <v>0</v>
      </c>
      <c r="BD17">
        <f t="shared" si="4"/>
        <v>0</v>
      </c>
      <c r="BE17">
        <f t="shared" si="18"/>
        <v>0</v>
      </c>
      <c r="BF17">
        <f t="shared" si="5"/>
        <v>0</v>
      </c>
      <c r="BG17">
        <f t="shared" si="5"/>
        <v>0</v>
      </c>
      <c r="BH17">
        <f t="shared" si="6"/>
        <v>0</v>
      </c>
      <c r="BI17">
        <f t="shared" si="6"/>
        <v>0</v>
      </c>
      <c r="BJ17">
        <f t="shared" si="6"/>
        <v>0</v>
      </c>
      <c r="BK17" s="7">
        <f t="shared" si="33"/>
        <v>4.8303920805933015E-2</v>
      </c>
      <c r="BL17" s="18">
        <f>MAX(BL$3*climate!$I127+BL$4*climate!$I127^2+BL$5*climate!$I127^6,-99)</f>
        <v>1.5948202751955853</v>
      </c>
      <c r="BM17" s="18">
        <f>MAX(BM$3*climate!$I127+BM$4*climate!$I127^2+BM$5*climate!$I127^6,-99)</f>
        <v>0.94113968601139453</v>
      </c>
      <c r="BN17" s="18">
        <f>MAX(BN$3*climate!$I127+BN$4*climate!$I127^2+BN$5*climate!$I127^6,-99)</f>
        <v>0.48546111781265744</v>
      </c>
      <c r="BO17" s="18">
        <f>MAX(BO$3*climate!$I127+BO$4*climate!$I127^2+BO$5*climate!$I127^6,-99)</f>
        <v>5.3014426321518954E-2</v>
      </c>
      <c r="BP17" s="18">
        <f>MAX(BP$3*climate!$I127+BP$4*climate!$I127^2+BP$5*climate!$I127^6,-99)</f>
        <v>2.4407280938778864E-2</v>
      </c>
      <c r="BQ17" s="18">
        <f>MAX(BQ$3*climate!$I127+BQ$4*climate!$I127^2+BQ$5*climate!$I127^6,-99)</f>
        <v>6.2383547937199151E-3</v>
      </c>
    </row>
    <row r="18" spans="1:69">
      <c r="A18">
        <v>1972</v>
      </c>
      <c r="B18" s="1">
        <v>854.9765232280613</v>
      </c>
      <c r="C18" s="1">
        <v>1539.1415411257376</v>
      </c>
      <c r="D18" s="1">
        <v>1428.5731519977162</v>
      </c>
      <c r="E18" s="7">
        <f t="shared" si="19"/>
        <v>9.3029654959206898E-3</v>
      </c>
      <c r="F18" s="7">
        <f t="shared" si="7"/>
        <v>2.268243707841977E-2</v>
      </c>
      <c r="G18" s="7">
        <f t="shared" si="8"/>
        <v>2.4011488643432388E-2</v>
      </c>
      <c r="H18" s="1">
        <v>14008.102924065448</v>
      </c>
      <c r="I18" s="1">
        <v>1685.5209709800661</v>
      </c>
      <c r="J18" s="1">
        <v>483.44072354310583</v>
      </c>
      <c r="K18" s="1">
        <f t="shared" si="9"/>
        <v>16384.195990758039</v>
      </c>
      <c r="L18" s="1">
        <f t="shared" si="0"/>
        <v>1095.1045930105074</v>
      </c>
      <c r="M18" s="1">
        <f t="shared" si="1"/>
        <v>338.40809822518537</v>
      </c>
      <c r="N18" s="7">
        <f t="shared" si="20"/>
        <v>4.4655978300425891E-2</v>
      </c>
      <c r="O18" s="7">
        <f t="shared" si="10"/>
        <v>3.6721007527631189E-2</v>
      </c>
      <c r="P18" s="7">
        <f t="shared" si="11"/>
        <v>7.7847540383064739E-3</v>
      </c>
      <c r="Q18" s="1">
        <v>3548.3558494229128</v>
      </c>
      <c r="R18" s="1">
        <v>1618.8778226047439</v>
      </c>
      <c r="S18" s="1">
        <v>465.1365839999994</v>
      </c>
      <c r="T18" s="1">
        <f t="shared" si="12"/>
        <v>253.30737992558272</v>
      </c>
      <c r="U18" s="1">
        <f t="shared" si="34"/>
        <v>960.46139471253696</v>
      </c>
      <c r="V18" s="1">
        <f t="shared" si="35"/>
        <v>962.13777894225257</v>
      </c>
      <c r="W18" s="7">
        <f t="shared" si="21"/>
        <v>-4.3801292754440668E-3</v>
      </c>
      <c r="X18" s="7">
        <f t="shared" ref="X18:X54" si="38">U18/U17-1</f>
        <v>-6.3176391659285347E-3</v>
      </c>
      <c r="Y18" s="7">
        <f t="shared" ref="Y18:Y54" si="39">V18/V17-1</f>
        <v>-6.2035076608346618E-4</v>
      </c>
      <c r="Z18" s="1">
        <v>9018.6751882392582</v>
      </c>
      <c r="AA18" s="1">
        <v>4588.8911339999995</v>
      </c>
      <c r="AB18" s="1">
        <v>768.42718400000194</v>
      </c>
      <c r="AC18" s="8">
        <f t="shared" si="13"/>
        <v>2.5416490259019571</v>
      </c>
      <c r="AD18" s="8">
        <f t="shared" si="36"/>
        <v>2.83461239009165</v>
      </c>
      <c r="AE18" s="8">
        <f t="shared" si="37"/>
        <v>1.6520463245264814</v>
      </c>
      <c r="AF18" s="7">
        <f t="shared" si="22"/>
        <v>-2.3448777986213587E-3</v>
      </c>
      <c r="AG18" s="7">
        <f t="shared" ref="AG18:AG53" si="40">AD18/AD17-1</f>
        <v>-2.7262534679217687E-3</v>
      </c>
      <c r="AH18" s="7">
        <f t="shared" ref="AH18:AH53" si="41">AE18/AE17-1</f>
        <v>2.9132934827406087E-2</v>
      </c>
      <c r="AI18" s="1">
        <f t="shared" si="23"/>
        <v>17474.49635468522</v>
      </c>
      <c r="AJ18" s="1">
        <f t="shared" si="24"/>
        <v>2122.9795530517999</v>
      </c>
      <c r="AK18" s="1">
        <f t="shared" si="25"/>
        <v>652.41488217718711</v>
      </c>
      <c r="AL18" s="10">
        <f t="shared" si="14"/>
        <v>6.8336148149056566</v>
      </c>
      <c r="AM18" s="10">
        <f t="shared" si="14"/>
        <v>0.91024642975655856</v>
      </c>
      <c r="AN18" s="10">
        <f t="shared" si="14"/>
        <v>0.36058840988596919</v>
      </c>
      <c r="AO18" s="7">
        <f t="shared" si="26"/>
        <v>1.8276539118654789E-2</v>
      </c>
      <c r="AP18" s="7">
        <f t="shared" si="15"/>
        <v>2.8144496824265453E-2</v>
      </c>
      <c r="AQ18" s="7">
        <f t="shared" si="15"/>
        <v>2.0372115051398465E-2</v>
      </c>
      <c r="AR18" s="1">
        <f t="shared" si="27"/>
        <v>10683.038186891064</v>
      </c>
      <c r="AS18" s="1">
        <f t="shared" si="28"/>
        <v>1494.0701681461387</v>
      </c>
      <c r="AT18" s="1">
        <f t="shared" si="29"/>
        <v>440.39108862598613</v>
      </c>
      <c r="AU18" s="1">
        <f t="shared" si="30"/>
        <v>2136.607637378213</v>
      </c>
      <c r="AV18" s="1">
        <f t="shared" si="31"/>
        <v>298.81403362922777</v>
      </c>
      <c r="AW18" s="1">
        <f t="shared" si="32"/>
        <v>88.078217725197234</v>
      </c>
      <c r="AX18" s="16">
        <v>0</v>
      </c>
      <c r="AY18" s="16">
        <v>0</v>
      </c>
      <c r="AZ18" s="16">
        <v>0</v>
      </c>
      <c r="BA18">
        <f t="shared" si="16"/>
        <v>0</v>
      </c>
      <c r="BB18">
        <f t="shared" si="17"/>
        <v>0</v>
      </c>
      <c r="BC18">
        <f t="shared" si="4"/>
        <v>0</v>
      </c>
      <c r="BD18">
        <f t="shared" si="4"/>
        <v>0</v>
      </c>
      <c r="BE18">
        <f t="shared" si="18"/>
        <v>0</v>
      </c>
      <c r="BF18">
        <f t="shared" si="5"/>
        <v>0</v>
      </c>
      <c r="BG18">
        <f t="shared" si="5"/>
        <v>0</v>
      </c>
      <c r="BH18">
        <f t="shared" si="6"/>
        <v>0</v>
      </c>
      <c r="BI18">
        <f t="shared" si="6"/>
        <v>0</v>
      </c>
      <c r="BJ18">
        <f t="shared" si="6"/>
        <v>0</v>
      </c>
      <c r="BK18" s="7">
        <f t="shared" si="33"/>
        <v>6.347093856464367E-2</v>
      </c>
      <c r="BL18" s="18">
        <f>MAX(BL$3*climate!$I128+BL$4*climate!$I128^2+BL$5*climate!$I128^6,-99)</f>
        <v>1.6366720931207013</v>
      </c>
      <c r="BM18" s="18">
        <f>MAX(BM$3*climate!$I128+BM$4*climate!$I128^2+BM$5*climate!$I128^6,-99)</f>
        <v>0.964807045440637</v>
      </c>
      <c r="BN18" s="18">
        <f>MAX(BN$3*climate!$I128+BN$4*climate!$I128^2+BN$5*climate!$I128^6,-99)</f>
        <v>0.4965216637840687</v>
      </c>
      <c r="BO18" s="18">
        <f>MAX(BO$3*climate!$I128+BO$4*climate!$I128^2+BO$5*climate!$I128^6,-99)</f>
        <v>5.6306116794000598E-2</v>
      </c>
      <c r="BP18" s="18">
        <f>MAX(BP$3*climate!$I128+BP$4*climate!$I128^2+BP$5*climate!$I128^6,-99)</f>
        <v>2.5922111472971941E-2</v>
      </c>
      <c r="BQ18" s="18">
        <f>MAX(BQ$3*climate!$I128+BQ$4*climate!$I128^2+BQ$5*climate!$I128^6,-99)</f>
        <v>6.6246687713998904E-3</v>
      </c>
    </row>
    <row r="19" spans="1:69">
      <c r="A19">
        <v>1973</v>
      </c>
      <c r="B19" s="1">
        <v>862.01640312724589</v>
      </c>
      <c r="C19" s="1">
        <v>1572.4156197948987</v>
      </c>
      <c r="D19" s="1">
        <v>1462.6966421977168</v>
      </c>
      <c r="E19" s="7">
        <f t="shared" si="19"/>
        <v>8.234003750892116E-3</v>
      </c>
      <c r="F19" s="7">
        <f t="shared" si="7"/>
        <v>2.1618595678227326E-2</v>
      </c>
      <c r="G19" s="7">
        <f t="shared" si="8"/>
        <v>2.3886414323468275E-2</v>
      </c>
      <c r="H19" s="1">
        <v>14900.444309713625</v>
      </c>
      <c r="I19" s="1">
        <v>1823.6601117587654</v>
      </c>
      <c r="J19" s="1">
        <v>508.33013935213035</v>
      </c>
      <c r="K19" s="1">
        <f t="shared" si="9"/>
        <v>17285.569341438746</v>
      </c>
      <c r="L19" s="1">
        <f t="shared" si="0"/>
        <v>1159.7824956716206</v>
      </c>
      <c r="M19" s="1">
        <f t="shared" si="1"/>
        <v>347.52943617096099</v>
      </c>
      <c r="N19" s="7">
        <f t="shared" si="20"/>
        <v>5.5014805193318805E-2</v>
      </c>
      <c r="O19" s="7">
        <f t="shared" si="10"/>
        <v>5.906093634701115E-2</v>
      </c>
      <c r="P19" s="7">
        <f t="shared" si="11"/>
        <v>2.6953663324292165E-2</v>
      </c>
      <c r="Q19" s="1">
        <v>3741.9706541378255</v>
      </c>
      <c r="R19" s="1">
        <v>1704.6565220827915</v>
      </c>
      <c r="S19" s="1">
        <v>484.62086999999974</v>
      </c>
      <c r="T19" s="1">
        <f t="shared" si="12"/>
        <v>251.13148147524893</v>
      </c>
      <c r="U19" s="1">
        <f t="shared" si="34"/>
        <v>934.74464407668324</v>
      </c>
      <c r="V19" s="1">
        <f t="shared" si="35"/>
        <v>953.358521329567</v>
      </c>
      <c r="W19" s="7">
        <f t="shared" si="21"/>
        <v>-8.5899528508527334E-3</v>
      </c>
      <c r="X19" s="7">
        <f t="shared" si="38"/>
        <v>-2.6775413126886471E-2</v>
      </c>
      <c r="Y19" s="7">
        <f t="shared" si="39"/>
        <v>-9.1247405567393969E-3</v>
      </c>
      <c r="Z19" s="1">
        <v>9555.4431678121327</v>
      </c>
      <c r="AA19" s="1">
        <v>4864.2901679999995</v>
      </c>
      <c r="AB19" s="1">
        <v>817.67499400000088</v>
      </c>
      <c r="AC19" s="8">
        <f t="shared" si="13"/>
        <v>2.5535858110607683</v>
      </c>
      <c r="AD19" s="8">
        <f t="shared" si="36"/>
        <v>2.8535309635613215</v>
      </c>
      <c r="AE19" s="8">
        <f t="shared" si="37"/>
        <v>1.6872467626084724</v>
      </c>
      <c r="AF19" s="7">
        <f t="shared" si="22"/>
        <v>4.69647265895623E-3</v>
      </c>
      <c r="AG19" s="7">
        <f t="shared" si="40"/>
        <v>6.6741306627322583E-3</v>
      </c>
      <c r="AH19" s="7">
        <f t="shared" si="41"/>
        <v>2.1307173751365927E-2</v>
      </c>
      <c r="AI19" s="1">
        <f t="shared" si="23"/>
        <v>17863.65435659491</v>
      </c>
      <c r="AJ19" s="1">
        <f t="shared" si="24"/>
        <v>2209.4956313758476</v>
      </c>
      <c r="AK19" s="1">
        <f t="shared" si="25"/>
        <v>675.25161168466559</v>
      </c>
      <c r="AL19" s="10">
        <f t="shared" si="14"/>
        <v>6.958509643392099</v>
      </c>
      <c r="AM19" s="10">
        <f t="shared" si="14"/>
        <v>0.93586485750814097</v>
      </c>
      <c r="AN19" s="10">
        <f t="shared" si="14"/>
        <v>0.36793435845836697</v>
      </c>
      <c r="AO19" s="7">
        <f t="shared" si="26"/>
        <v>1.8276539118654789E-2</v>
      </c>
      <c r="AP19" s="7">
        <f t="shared" si="15"/>
        <v>2.8144496824265453E-2</v>
      </c>
      <c r="AQ19" s="7">
        <f t="shared" si="15"/>
        <v>2.0372115051398465E-2</v>
      </c>
      <c r="AR19" s="1">
        <f t="shared" si="27"/>
        <v>10998.228005256095</v>
      </c>
      <c r="AS19" s="1">
        <f t="shared" si="28"/>
        <v>1575.1635313878005</v>
      </c>
      <c r="AT19" s="1">
        <f t="shared" si="29"/>
        <v>461.09125173390214</v>
      </c>
      <c r="AU19" s="1">
        <f t="shared" si="30"/>
        <v>2199.6456010512188</v>
      </c>
      <c r="AV19" s="1">
        <f t="shared" si="31"/>
        <v>315.03270627756012</v>
      </c>
      <c r="AW19" s="1">
        <f t="shared" si="32"/>
        <v>92.218250346780437</v>
      </c>
      <c r="AX19" s="16">
        <v>0</v>
      </c>
      <c r="AY19" s="16">
        <v>0</v>
      </c>
      <c r="AZ19" s="16">
        <v>0</v>
      </c>
      <c r="BA19">
        <f t="shared" si="16"/>
        <v>0</v>
      </c>
      <c r="BB19">
        <f t="shared" si="17"/>
        <v>0</v>
      </c>
      <c r="BC19">
        <f t="shared" si="4"/>
        <v>0</v>
      </c>
      <c r="BD19">
        <f t="shared" si="4"/>
        <v>0</v>
      </c>
      <c r="BE19">
        <f t="shared" si="18"/>
        <v>0</v>
      </c>
      <c r="BF19">
        <f t="shared" si="5"/>
        <v>0</v>
      </c>
      <c r="BG19">
        <f t="shared" si="5"/>
        <v>0</v>
      </c>
      <c r="BH19">
        <f t="shared" si="6"/>
        <v>0</v>
      </c>
      <c r="BI19">
        <f t="shared" si="6"/>
        <v>0</v>
      </c>
      <c r="BJ19">
        <f t="shared" si="6"/>
        <v>0</v>
      </c>
      <c r="BK19" s="7">
        <f t="shared" si="33"/>
        <v>7.4891970679945102E-2</v>
      </c>
      <c r="BL19" s="18">
        <f>MAX(BL$3*climate!$I129+BL$4*climate!$I129^2+BL$5*climate!$I129^6,-99)</f>
        <v>1.6798517919154707</v>
      </c>
      <c r="BM19" s="18">
        <f>MAX(BM$3*climate!$I129+BM$4*climate!$I129^2+BM$5*climate!$I129^6,-99)</f>
        <v>0.98914945123225717</v>
      </c>
      <c r="BN19" s="18">
        <f>MAX(BN$3*climate!$I129+BN$4*climate!$I129^2+BN$5*climate!$I129^6,-99)</f>
        <v>0.50780949174080514</v>
      </c>
      <c r="BO19" s="18">
        <f>MAX(BO$3*climate!$I129+BO$4*climate!$I129^2+BO$5*climate!$I129^6,-99)</f>
        <v>5.9841969441996171E-2</v>
      </c>
      <c r="BP19" s="18">
        <f>MAX(BP$3*climate!$I129+BP$4*climate!$I129^2+BP$5*climate!$I129^6,-99)</f>
        <v>2.7549178159821844E-2</v>
      </c>
      <c r="BQ19" s="18">
        <f>MAX(BQ$3*climate!$I129+BQ$4*climate!$I129^2+BQ$5*climate!$I129^6,-99)</f>
        <v>7.039430247125846E-3</v>
      </c>
    </row>
    <row r="20" spans="1:69">
      <c r="A20">
        <v>1974</v>
      </c>
      <c r="B20" s="1">
        <v>870.12616462236304</v>
      </c>
      <c r="C20" s="1">
        <v>1604.3170882150407</v>
      </c>
      <c r="D20" s="1">
        <v>1497.8354094699612</v>
      </c>
      <c r="E20" s="7">
        <f t="shared" si="19"/>
        <v>9.4078969561326442E-3</v>
      </c>
      <c r="F20" s="7">
        <f t="shared" si="7"/>
        <v>2.0288190996412991E-2</v>
      </c>
      <c r="G20" s="7">
        <f t="shared" si="8"/>
        <v>2.4023277457893233E-2</v>
      </c>
      <c r="H20" s="1">
        <v>15096.31488537199</v>
      </c>
      <c r="I20" s="1">
        <v>1934.7650625583994</v>
      </c>
      <c r="J20" s="1">
        <v>538.00451469367886</v>
      </c>
      <c r="K20" s="1">
        <f t="shared" si="9"/>
        <v>17349.570095876647</v>
      </c>
      <c r="L20" s="1">
        <f t="shared" si="0"/>
        <v>1205.9742283933499</v>
      </c>
      <c r="M20" s="1">
        <f t="shared" si="1"/>
        <v>359.18800643393951</v>
      </c>
      <c r="N20" s="7">
        <f t="shared" si="20"/>
        <v>3.702554030689198E-3</v>
      </c>
      <c r="O20" s="7">
        <f t="shared" si="10"/>
        <v>3.9827927127819018E-2</v>
      </c>
      <c r="P20" s="7">
        <f t="shared" si="11"/>
        <v>3.3547000770441926E-2</v>
      </c>
      <c r="Q20" s="1">
        <v>3697.144414367448</v>
      </c>
      <c r="R20" s="1">
        <v>1784.2556804128346</v>
      </c>
      <c r="S20" s="1">
        <v>502.25251600000024</v>
      </c>
      <c r="T20" s="1">
        <f t="shared" si="12"/>
        <v>244.90376906154114</v>
      </c>
      <c r="U20" s="1">
        <f t="shared" si="34"/>
        <v>922.20792846727261</v>
      </c>
      <c r="V20" s="1">
        <f t="shared" si="35"/>
        <v>933.54702847794022</v>
      </c>
      <c r="W20" s="7">
        <f t="shared" si="21"/>
        <v>-2.4798612970081124E-2</v>
      </c>
      <c r="X20" s="7">
        <f t="shared" si="38"/>
        <v>-1.3411914889112975E-2</v>
      </c>
      <c r="Y20" s="7">
        <f t="shared" si="39"/>
        <v>-2.0780737160661644E-2</v>
      </c>
      <c r="Z20" s="1">
        <v>9320.3956839186467</v>
      </c>
      <c r="AA20" s="1">
        <v>5046.2063709999984</v>
      </c>
      <c r="AB20" s="1">
        <v>832.66935700000249</v>
      </c>
      <c r="AC20" s="8">
        <f t="shared" si="13"/>
        <v>2.5209714956491069</v>
      </c>
      <c r="AD20" s="8">
        <f t="shared" si="36"/>
        <v>2.8281856834735843</v>
      </c>
      <c r="AE20" s="8">
        <f t="shared" si="37"/>
        <v>1.6578699567928139</v>
      </c>
      <c r="AF20" s="7">
        <f t="shared" si="22"/>
        <v>-1.2771967666171058E-2</v>
      </c>
      <c r="AG20" s="7">
        <f t="shared" si="40"/>
        <v>-8.8820764208933367E-3</v>
      </c>
      <c r="AH20" s="7">
        <f t="shared" si="41"/>
        <v>-1.7411090343561919E-2</v>
      </c>
      <c r="AI20" s="1">
        <f t="shared" si="23"/>
        <v>18276.934521986637</v>
      </c>
      <c r="AJ20" s="1">
        <f t="shared" si="24"/>
        <v>2303.5787745158232</v>
      </c>
      <c r="AK20" s="1">
        <f t="shared" si="25"/>
        <v>699.94470086297952</v>
      </c>
      <c r="AL20" s="10">
        <f t="shared" si="14"/>
        <v>7.0856871170970912</v>
      </c>
      <c r="AM20" s="10">
        <f t="shared" si="14"/>
        <v>0.96220430301822046</v>
      </c>
      <c r="AN20" s="10">
        <f t="shared" si="14"/>
        <v>0.37542995954024333</v>
      </c>
      <c r="AO20" s="7">
        <f t="shared" si="26"/>
        <v>1.8276539118654789E-2</v>
      </c>
      <c r="AP20" s="7">
        <f t="shared" si="15"/>
        <v>2.8144496824265453E-2</v>
      </c>
      <c r="AQ20" s="7">
        <f t="shared" si="15"/>
        <v>2.0372115051398465E-2</v>
      </c>
      <c r="AR20" s="1">
        <f t="shared" si="27"/>
        <v>11335.180101454052</v>
      </c>
      <c r="AS20" s="1">
        <f t="shared" si="28"/>
        <v>1659.5107723979504</v>
      </c>
      <c r="AT20" s="1">
        <f t="shared" si="29"/>
        <v>482.96198435475236</v>
      </c>
      <c r="AU20" s="1">
        <f t="shared" si="30"/>
        <v>2267.0360202908105</v>
      </c>
      <c r="AV20" s="1">
        <f t="shared" si="31"/>
        <v>331.90215447959008</v>
      </c>
      <c r="AW20" s="1">
        <f t="shared" si="32"/>
        <v>96.592396870950481</v>
      </c>
      <c r="AX20" s="16">
        <v>0</v>
      </c>
      <c r="AY20" s="16">
        <v>0</v>
      </c>
      <c r="AZ20" s="16">
        <v>0</v>
      </c>
      <c r="BA20">
        <f t="shared" si="16"/>
        <v>0</v>
      </c>
      <c r="BB20">
        <f t="shared" si="17"/>
        <v>0</v>
      </c>
      <c r="BC20">
        <f t="shared" si="4"/>
        <v>0</v>
      </c>
      <c r="BD20">
        <f t="shared" si="4"/>
        <v>0</v>
      </c>
      <c r="BE20">
        <f t="shared" si="18"/>
        <v>0</v>
      </c>
      <c r="BF20">
        <f t="shared" si="5"/>
        <v>0</v>
      </c>
      <c r="BG20">
        <f t="shared" si="5"/>
        <v>0</v>
      </c>
      <c r="BH20">
        <f t="shared" si="6"/>
        <v>0</v>
      </c>
      <c r="BI20">
        <f t="shared" si="6"/>
        <v>0</v>
      </c>
      <c r="BJ20">
        <f t="shared" si="6"/>
        <v>0</v>
      </c>
      <c r="BK20" s="7">
        <f t="shared" si="33"/>
        <v>3.0247627033290508E-2</v>
      </c>
      <c r="BL20" s="18">
        <f>MAX(BL$3*climate!$I130+BL$4*climate!$I130^2+BL$5*climate!$I130^6,-99)</f>
        <v>1.7244167366708303</v>
      </c>
      <c r="BM20" s="18">
        <f>MAX(BM$3*climate!$I130+BM$4*climate!$I130^2+BM$5*climate!$I130^6,-99)</f>
        <v>1.014189424285415</v>
      </c>
      <c r="BN20" s="18">
        <f>MAX(BN$3*climate!$I130+BN$4*climate!$I130^2+BN$5*climate!$I130^6,-99)</f>
        <v>0.51932359729052313</v>
      </c>
      <c r="BO20" s="18">
        <f>MAX(BO$3*climate!$I130+BO$4*climate!$I130^2+BO$5*climate!$I130^6,-99)</f>
        <v>6.36447154122491E-2</v>
      </c>
      <c r="BP20" s="18">
        <f>MAX(BP$3*climate!$I130+BP$4*climate!$I130^2+BP$5*climate!$I130^6,-99)</f>
        <v>2.9298903208241696E-2</v>
      </c>
      <c r="BQ20" s="18">
        <f>MAX(BQ$3*climate!$I130+BQ$4*climate!$I130^2+BQ$5*climate!$I130^6,-99)</f>
        <v>7.4852437956594575E-3</v>
      </c>
    </row>
    <row r="21" spans="1:69">
      <c r="A21">
        <v>1975</v>
      </c>
      <c r="B21" s="1">
        <v>877.79244192356566</v>
      </c>
      <c r="C21" s="1">
        <v>1634.0269719999999</v>
      </c>
      <c r="D21" s="1">
        <v>1534.260575</v>
      </c>
      <c r="E21" s="7">
        <f t="shared" si="19"/>
        <v>8.8105353141860743E-3</v>
      </c>
      <c r="F21" s="7">
        <f t="shared" si="7"/>
        <v>1.8518710548682371E-2</v>
      </c>
      <c r="G21" s="7">
        <f t="shared" si="8"/>
        <v>2.4318536803004775E-2</v>
      </c>
      <c r="H21" s="1">
        <v>15122.816533616895</v>
      </c>
      <c r="I21" s="1">
        <v>2034.0754966409875</v>
      </c>
      <c r="J21" s="1">
        <v>562.76663725624007</v>
      </c>
      <c r="K21" s="1">
        <f t="shared" si="9"/>
        <v>17228.237350138545</v>
      </c>
      <c r="L21" s="1">
        <f t="shared" si="0"/>
        <v>1244.8236972192326</v>
      </c>
      <c r="M21" s="1">
        <f t="shared" si="1"/>
        <v>366.79990767294532</v>
      </c>
      <c r="N21" s="7">
        <f t="shared" si="20"/>
        <v>-6.9934151144723788E-3</v>
      </c>
      <c r="O21" s="7">
        <f t="shared" si="10"/>
        <v>3.2214178305982166E-2</v>
      </c>
      <c r="P21" s="7">
        <f t="shared" si="11"/>
        <v>2.1191969393905108E-2</v>
      </c>
      <c r="Q21" s="1">
        <v>3620.6317502616739</v>
      </c>
      <c r="R21" s="1">
        <v>1894.4515869412896</v>
      </c>
      <c r="S21" s="1">
        <v>522.25850199999991</v>
      </c>
      <c r="T21" s="1">
        <f t="shared" si="12"/>
        <v>239.41517390052832</v>
      </c>
      <c r="U21" s="1">
        <f t="shared" si="34"/>
        <v>931.35755780438399</v>
      </c>
      <c r="V21" s="1">
        <f t="shared" si="35"/>
        <v>928.01965757292055</v>
      </c>
      <c r="W21" s="7">
        <f t="shared" si="21"/>
        <v>-2.2411231897511597E-2</v>
      </c>
      <c r="X21" s="7">
        <f t="shared" si="38"/>
        <v>9.9214385982544506E-3</v>
      </c>
      <c r="Y21" s="7">
        <f t="shared" si="39"/>
        <v>-5.9208274852864395E-3</v>
      </c>
      <c r="Z21" s="1">
        <v>9047.5681985100637</v>
      </c>
      <c r="AA21" s="1">
        <v>5359.3938399999988</v>
      </c>
      <c r="AB21" s="1">
        <v>862.99544700000115</v>
      </c>
      <c r="AC21" s="8">
        <f t="shared" si="13"/>
        <v>2.4988921333566081</v>
      </c>
      <c r="AD21" s="8">
        <f t="shared" si="36"/>
        <v>2.8289948800713747</v>
      </c>
      <c r="AE21" s="8">
        <f t="shared" si="37"/>
        <v>1.6524296755249401</v>
      </c>
      <c r="AF21" s="7">
        <f t="shared" si="22"/>
        <v>-8.7582752643594608E-3</v>
      </c>
      <c r="AG21" s="7">
        <f t="shared" si="40"/>
        <v>2.8611862457217363E-4</v>
      </c>
      <c r="AH21" s="7">
        <f t="shared" si="41"/>
        <v>-3.2814885423209095E-3</v>
      </c>
      <c r="AI21" s="1">
        <f t="shared" si="23"/>
        <v>18716.277090078787</v>
      </c>
      <c r="AJ21" s="1">
        <f t="shared" si="24"/>
        <v>2405.123051543831</v>
      </c>
      <c r="AK21" s="1">
        <f t="shared" si="25"/>
        <v>726.542627647632</v>
      </c>
      <c r="AL21" s="10">
        <f t="shared" si="14"/>
        <v>7.2151889548752646</v>
      </c>
      <c r="AM21" s="10">
        <f t="shared" si="14"/>
        <v>0.98928505896881136</v>
      </c>
      <c r="AN21" s="10">
        <f t="shared" si="14"/>
        <v>0.38307826186973903</v>
      </c>
      <c r="AO21" s="7">
        <f t="shared" si="26"/>
        <v>1.8276539118654789E-2</v>
      </c>
      <c r="AP21" s="7">
        <f t="shared" si="15"/>
        <v>2.8144496824265453E-2</v>
      </c>
      <c r="AQ21" s="7">
        <f t="shared" si="15"/>
        <v>2.0372115051398465E-2</v>
      </c>
      <c r="AR21" s="1">
        <f t="shared" si="27"/>
        <v>11678.984230124415</v>
      </c>
      <c r="AS21" s="1">
        <f t="shared" si="28"/>
        <v>1746.4505244378474</v>
      </c>
      <c r="AT21" s="1">
        <f t="shared" si="29"/>
        <v>506.12644371242999</v>
      </c>
      <c r="AU21" s="1">
        <f t="shared" si="30"/>
        <v>2335.7968460248831</v>
      </c>
      <c r="AV21" s="1">
        <f t="shared" si="31"/>
        <v>349.2901048875695</v>
      </c>
      <c r="AW21" s="1">
        <f t="shared" si="32"/>
        <v>101.225288742486</v>
      </c>
      <c r="AX21" s="16">
        <v>0</v>
      </c>
      <c r="AY21" s="16">
        <v>0</v>
      </c>
      <c r="AZ21" s="16">
        <v>0</v>
      </c>
      <c r="BA21">
        <f t="shared" si="16"/>
        <v>0</v>
      </c>
      <c r="BB21">
        <f t="shared" si="17"/>
        <v>0</v>
      </c>
      <c r="BC21">
        <f t="shared" si="4"/>
        <v>0</v>
      </c>
      <c r="BD21">
        <f t="shared" si="4"/>
        <v>0</v>
      </c>
      <c r="BE21">
        <f t="shared" si="18"/>
        <v>0</v>
      </c>
      <c r="BF21">
        <f t="shared" si="5"/>
        <v>0</v>
      </c>
      <c r="BG21">
        <f t="shared" si="5"/>
        <v>0</v>
      </c>
      <c r="BH21">
        <f t="shared" si="6"/>
        <v>0</v>
      </c>
      <c r="BI21">
        <f t="shared" si="6"/>
        <v>0</v>
      </c>
      <c r="BJ21">
        <f t="shared" si="6"/>
        <v>0</v>
      </c>
      <c r="BK21" s="7">
        <f t="shared" si="33"/>
        <v>2.0173876499010562E-2</v>
      </c>
      <c r="BL21" s="18">
        <f>MAX(BL$3*climate!$I131+BL$4*climate!$I131^2+BL$5*climate!$I131^6,-99)</f>
        <v>1.7701748923828049</v>
      </c>
      <c r="BM21" s="18">
        <f>MAX(BM$3*climate!$I131+BM$4*climate!$I131^2+BM$5*climate!$I131^6,-99)</f>
        <v>1.0398087956305249</v>
      </c>
      <c r="BN21" s="18">
        <f>MAX(BN$3*climate!$I131+BN$4*climate!$I131^2+BN$5*climate!$I131^6,-99)</f>
        <v>0.53099763008037404</v>
      </c>
      <c r="BO21" s="18">
        <f>MAX(BO$3*climate!$I131+BO$4*climate!$I131^2+BO$5*climate!$I131^6,-99)</f>
        <v>6.7716815109354192E-2</v>
      </c>
      <c r="BP21" s="18">
        <f>MAX(BP$3*climate!$I131+BP$4*climate!$I131^2+BP$5*climate!$I131^6,-99)</f>
        <v>3.1172373082893907E-2</v>
      </c>
      <c r="BQ21" s="18">
        <f>MAX(BQ$3*climate!$I131+BQ$4*climate!$I131^2+BQ$5*climate!$I131^6,-99)</f>
        <v>7.9623232665075039E-3</v>
      </c>
    </row>
    <row r="22" spans="1:69">
      <c r="A22">
        <v>1976</v>
      </c>
      <c r="B22" s="1">
        <v>883.92349629919272</v>
      </c>
      <c r="C22" s="1">
        <v>1662.2165939494678</v>
      </c>
      <c r="D22" s="1">
        <v>1572.0799859437618</v>
      </c>
      <c r="E22" s="7">
        <f t="shared" si="19"/>
        <v>6.9846288060895212E-3</v>
      </c>
      <c r="F22" s="7">
        <f t="shared" si="7"/>
        <v>1.7251625849825869E-2</v>
      </c>
      <c r="G22" s="7">
        <f t="shared" si="8"/>
        <v>2.4649926850764503E-2</v>
      </c>
      <c r="H22" s="1">
        <v>15851.186165263352</v>
      </c>
      <c r="I22" s="1">
        <v>2157.8683090753957</v>
      </c>
      <c r="J22" s="1">
        <v>594.8160114712764</v>
      </c>
      <c r="K22" s="1">
        <f t="shared" si="9"/>
        <v>17932.758017666725</v>
      </c>
      <c r="L22" s="1">
        <f t="shared" si="0"/>
        <v>1298.187201914672</v>
      </c>
      <c r="M22" s="1">
        <f t="shared" si="1"/>
        <v>378.36243498398869</v>
      </c>
      <c r="N22" s="7">
        <f t="shared" si="20"/>
        <v>4.0893369020279735E-2</v>
      </c>
      <c r="O22" s="7">
        <f t="shared" si="10"/>
        <v>4.2868323293207E-2</v>
      </c>
      <c r="P22" s="7">
        <f t="shared" si="11"/>
        <v>3.1522710527378317E-2</v>
      </c>
      <c r="Q22" s="1">
        <v>3852.6922939339001</v>
      </c>
      <c r="R22" s="1">
        <v>1982.9241251712331</v>
      </c>
      <c r="S22" s="1">
        <v>542.76049299999954</v>
      </c>
      <c r="T22" s="1">
        <f t="shared" si="12"/>
        <v>243.05387961291987</v>
      </c>
      <c r="U22" s="1">
        <f t="shared" si="34"/>
        <v>918.92731212169167</v>
      </c>
      <c r="V22" s="1">
        <f t="shared" si="35"/>
        <v>912.48467178528426</v>
      </c>
      <c r="W22" s="7">
        <f t="shared" si="21"/>
        <v>1.519830866653149E-2</v>
      </c>
      <c r="X22" s="7">
        <f t="shared" si="38"/>
        <v>-1.3346373343440576E-2</v>
      </c>
      <c r="Y22" s="7">
        <f t="shared" si="39"/>
        <v>-1.673993181164446E-2</v>
      </c>
      <c r="Z22" s="1">
        <v>9491.5447144670579</v>
      </c>
      <c r="AA22" s="1">
        <v>5634.0484729999989</v>
      </c>
      <c r="AB22" s="1">
        <v>923.65862800000104</v>
      </c>
      <c r="AC22" s="8">
        <f t="shared" si="13"/>
        <v>2.4636134916384531</v>
      </c>
      <c r="AD22" s="8">
        <f t="shared" si="36"/>
        <v>2.8412829323529851</v>
      </c>
      <c r="AE22" s="8">
        <f t="shared" si="37"/>
        <v>1.7017794034614855</v>
      </c>
      <c r="AF22" s="7">
        <f t="shared" si="22"/>
        <v>-1.411771290454511E-2</v>
      </c>
      <c r="AG22" s="7">
        <f t="shared" si="40"/>
        <v>4.3436106470791103E-3</v>
      </c>
      <c r="AH22" s="7">
        <f t="shared" si="41"/>
        <v>2.9864948970290017E-2</v>
      </c>
      <c r="AI22" s="1">
        <f t="shared" si="23"/>
        <v>19180.446227095796</v>
      </c>
      <c r="AJ22" s="1">
        <f t="shared" si="24"/>
        <v>2513.9008512770179</v>
      </c>
      <c r="AK22" s="1">
        <f t="shared" si="25"/>
        <v>755.1136536253548</v>
      </c>
      <c r="AL22" s="10">
        <f t="shared" si="14"/>
        <v>7.3470576380575281</v>
      </c>
      <c r="AM22" s="10">
        <f t="shared" si="14"/>
        <v>1.0171279891692524</v>
      </c>
      <c r="AN22" s="10">
        <f t="shared" si="14"/>
        <v>0.39088237629423911</v>
      </c>
      <c r="AO22" s="7">
        <f t="shared" si="26"/>
        <v>1.8276539118654789E-2</v>
      </c>
      <c r="AP22" s="7">
        <f t="shared" si="15"/>
        <v>2.8144496824265453E-2</v>
      </c>
      <c r="AQ22" s="7">
        <f t="shared" si="15"/>
        <v>2.0372115051398465E-2</v>
      </c>
      <c r="AR22" s="1">
        <f t="shared" si="27"/>
        <v>12017.57748462935</v>
      </c>
      <c r="AS22" s="1">
        <f t="shared" si="28"/>
        <v>1836.5185746661264</v>
      </c>
      <c r="AT22" s="1">
        <f t="shared" si="29"/>
        <v>530.67455630187533</v>
      </c>
      <c r="AU22" s="1">
        <f t="shared" si="30"/>
        <v>2403.5154969258701</v>
      </c>
      <c r="AV22" s="1">
        <f t="shared" si="31"/>
        <v>367.30371493322531</v>
      </c>
      <c r="AW22" s="1">
        <f t="shared" si="32"/>
        <v>106.13491126037508</v>
      </c>
      <c r="AX22" s="16">
        <v>0</v>
      </c>
      <c r="AY22" s="16">
        <v>0</v>
      </c>
      <c r="AZ22" s="16">
        <v>0</v>
      </c>
      <c r="BA22">
        <f t="shared" si="16"/>
        <v>0</v>
      </c>
      <c r="BB22">
        <f t="shared" si="17"/>
        <v>0</v>
      </c>
      <c r="BC22">
        <f t="shared" si="4"/>
        <v>0</v>
      </c>
      <c r="BD22">
        <f t="shared" si="4"/>
        <v>0</v>
      </c>
      <c r="BE22">
        <f t="shared" si="18"/>
        <v>0</v>
      </c>
      <c r="BF22">
        <f t="shared" si="5"/>
        <v>0</v>
      </c>
      <c r="BG22">
        <f t="shared" si="5"/>
        <v>0</v>
      </c>
      <c r="BH22">
        <f t="shared" si="6"/>
        <v>0</v>
      </c>
      <c r="BI22">
        <f t="shared" si="6"/>
        <v>0</v>
      </c>
      <c r="BJ22">
        <f t="shared" si="6"/>
        <v>0</v>
      </c>
      <c r="BK22" s="7">
        <f t="shared" si="33"/>
        <v>6.1508636266423861E-2</v>
      </c>
      <c r="BL22" s="18">
        <f>MAX(BL$3*climate!$I132+BL$4*climate!$I132^2+BL$5*climate!$I132^6,-99)</f>
        <v>1.8169181573041699</v>
      </c>
      <c r="BM22" s="18">
        <f>MAX(BM$3*climate!$I132+BM$4*climate!$I132^2+BM$5*climate!$I132^6,-99)</f>
        <v>1.0658811463545013</v>
      </c>
      <c r="BN22" s="18">
        <f>MAX(BN$3*climate!$I132+BN$4*climate!$I132^2+BN$5*climate!$I132^6,-99)</f>
        <v>0.54276235580271104</v>
      </c>
      <c r="BO22" s="18">
        <f>MAX(BO$3*climate!$I132+BO$4*climate!$I132^2+BO$5*climate!$I132^6,-99)</f>
        <v>7.2057907801359691E-2</v>
      </c>
      <c r="BP22" s="18">
        <f>MAX(BP$3*climate!$I132+BP$4*climate!$I132^2+BP$5*climate!$I132^6,-99)</f>
        <v>3.316936877879352E-2</v>
      </c>
      <c r="BQ22" s="18">
        <f>MAX(BQ$3*climate!$I132+BQ$4*climate!$I132^2+BQ$5*climate!$I132^6,-99)</f>
        <v>8.4705396674798917E-3</v>
      </c>
    </row>
    <row r="23" spans="1:69">
      <c r="A23">
        <v>1977</v>
      </c>
      <c r="B23" s="1">
        <v>890.4188228507594</v>
      </c>
      <c r="C23" s="1">
        <v>1689.0923013485108</v>
      </c>
      <c r="D23" s="1">
        <v>1611.1564088423465</v>
      </c>
      <c r="E23" s="7">
        <f t="shared" si="19"/>
        <v>7.3482904106083602E-3</v>
      </c>
      <c r="F23" s="7">
        <f t="shared" si="7"/>
        <v>1.6168595294302479E-2</v>
      </c>
      <c r="G23" s="7">
        <f t="shared" si="8"/>
        <v>2.4856510640663076E-2</v>
      </c>
      <c r="H23" s="1">
        <v>16473.803658719989</v>
      </c>
      <c r="I23" s="1">
        <v>2258.2228872336773</v>
      </c>
      <c r="J23" s="1">
        <v>627.8830385820047</v>
      </c>
      <c r="K23" s="1">
        <f t="shared" si="9"/>
        <v>18501.185325325401</v>
      </c>
      <c r="L23" s="1">
        <f t="shared" si="0"/>
        <v>1336.9446331800771</v>
      </c>
      <c r="M23" s="1">
        <f t="shared" si="1"/>
        <v>389.70954969738369</v>
      </c>
      <c r="N23" s="7">
        <f t="shared" si="20"/>
        <v>3.1697706905913892E-2</v>
      </c>
      <c r="O23" s="7">
        <f t="shared" si="10"/>
        <v>2.9855040327190441E-2</v>
      </c>
      <c r="P23" s="7">
        <f t="shared" si="11"/>
        <v>2.9990066835982709E-2</v>
      </c>
      <c r="Q23" s="1">
        <v>3945.5544001953444</v>
      </c>
      <c r="R23" s="1">
        <v>2100.5983651915672</v>
      </c>
      <c r="S23" s="1">
        <v>565.41801399999986</v>
      </c>
      <c r="T23" s="1">
        <f t="shared" si="12"/>
        <v>239.50476052364905</v>
      </c>
      <c r="U23" s="1">
        <f t="shared" si="34"/>
        <v>930.19975001883006</v>
      </c>
      <c r="V23" s="1">
        <f t="shared" si="35"/>
        <v>900.51487180944673</v>
      </c>
      <c r="W23" s="7">
        <f t="shared" si="21"/>
        <v>-1.4602190653870806E-2</v>
      </c>
      <c r="X23" s="7">
        <f t="shared" si="38"/>
        <v>1.2266952726774027E-2</v>
      </c>
      <c r="Y23" s="7">
        <f t="shared" si="39"/>
        <v>-1.3117809368149214E-2</v>
      </c>
      <c r="Z23" s="1">
        <v>9684.3957788795997</v>
      </c>
      <c r="AA23" s="1">
        <v>5917.9549470000002</v>
      </c>
      <c r="AB23" s="1">
        <v>1015.6123199999984</v>
      </c>
      <c r="AC23" s="8">
        <f t="shared" si="13"/>
        <v>2.4545082380311687</v>
      </c>
      <c r="AD23" s="8">
        <f t="shared" si="36"/>
        <v>2.8172710428917731</v>
      </c>
      <c r="AE23" s="8">
        <f t="shared" si="37"/>
        <v>1.7962150035071196</v>
      </c>
      <c r="AF23" s="7">
        <f t="shared" si="22"/>
        <v>-3.6958937098646727E-3</v>
      </c>
      <c r="AG23" s="7">
        <f t="shared" si="40"/>
        <v>-8.4510729951581265E-3</v>
      </c>
      <c r="AH23" s="7">
        <f t="shared" si="41"/>
        <v>5.5492268770880981E-2</v>
      </c>
      <c r="AI23" s="1">
        <f t="shared" si="23"/>
        <v>19665.917101312087</v>
      </c>
      <c r="AJ23" s="1">
        <f t="shared" si="24"/>
        <v>2629.8144810825415</v>
      </c>
      <c r="AK23" s="1">
        <f t="shared" si="25"/>
        <v>785.73719952319448</v>
      </c>
      <c r="AL23" s="10">
        <f t="shared" ref="AL23:AN38" si="42">(1+AL$5)*AL22</f>
        <v>7.4813364243864982</v>
      </c>
      <c r="AM23" s="10">
        <f t="shared" si="42"/>
        <v>1.0457545446302978</v>
      </c>
      <c r="AN23" s="10">
        <f t="shared" si="42"/>
        <v>0.39884547703566936</v>
      </c>
      <c r="AO23" s="7">
        <f t="shared" si="26"/>
        <v>1.8276539118654789E-2</v>
      </c>
      <c r="AP23" s="7">
        <f t="shared" si="15"/>
        <v>2.8144496824265453E-2</v>
      </c>
      <c r="AQ23" s="7">
        <f t="shared" si="15"/>
        <v>2.0372115051398465E-2</v>
      </c>
      <c r="AR23" s="1">
        <f t="shared" si="27"/>
        <v>12370.791613899579</v>
      </c>
      <c r="AS23" s="1">
        <f t="shared" si="28"/>
        <v>1929.9119224887613</v>
      </c>
      <c r="AT23" s="1">
        <f t="shared" si="29"/>
        <v>556.63472644874889</v>
      </c>
      <c r="AU23" s="1">
        <f t="shared" si="30"/>
        <v>2474.158322779916</v>
      </c>
      <c r="AV23" s="1">
        <f t="shared" si="31"/>
        <v>385.98238449775226</v>
      </c>
      <c r="AW23" s="1">
        <f t="shared" si="32"/>
        <v>111.32694528974979</v>
      </c>
      <c r="AX23" s="16">
        <v>0</v>
      </c>
      <c r="AY23" s="16">
        <v>0</v>
      </c>
      <c r="AZ23" s="16">
        <v>0</v>
      </c>
      <c r="BA23">
        <f t="shared" si="16"/>
        <v>0</v>
      </c>
      <c r="BB23">
        <f t="shared" si="17"/>
        <v>0</v>
      </c>
      <c r="BC23">
        <f t="shared" si="4"/>
        <v>0</v>
      </c>
      <c r="BD23">
        <f t="shared" si="4"/>
        <v>0</v>
      </c>
      <c r="BE23">
        <f t="shared" si="18"/>
        <v>0</v>
      </c>
      <c r="BF23">
        <f t="shared" si="5"/>
        <v>0</v>
      </c>
      <c r="BG23">
        <f t="shared" si="5"/>
        <v>0</v>
      </c>
      <c r="BH23">
        <f t="shared" si="6"/>
        <v>0</v>
      </c>
      <c r="BI23">
        <f t="shared" si="6"/>
        <v>0</v>
      </c>
      <c r="BJ23">
        <f t="shared" si="6"/>
        <v>0</v>
      </c>
      <c r="BK23" s="7">
        <f t="shared" si="33"/>
        <v>5.2648442643014909E-2</v>
      </c>
      <c r="BL23" s="18">
        <f>MAX(BL$3*climate!$I133+BL$4*climate!$I133^2+BL$5*climate!$I133^6,-99)</f>
        <v>1.8647434240547101</v>
      </c>
      <c r="BM23" s="18">
        <f>MAX(BM$3*climate!$I133+BM$4*climate!$I133^2+BM$5*climate!$I133^6,-99)</f>
        <v>1.0924501281334165</v>
      </c>
      <c r="BN23" s="18">
        <f>MAX(BN$3*climate!$I133+BN$4*climate!$I133^2+BN$5*climate!$I133^6,-99)</f>
        <v>0.55462522463368302</v>
      </c>
      <c r="BO23" s="18">
        <f>MAX(BO$3*climate!$I133+BO$4*climate!$I133^2+BO$5*climate!$I133^6,-99)</f>
        <v>7.6696024562653245E-2</v>
      </c>
      <c r="BP23" s="18">
        <f>MAX(BP$3*climate!$I133+BP$4*climate!$I133^2+BP$5*climate!$I133^6,-99)</f>
        <v>3.5302721443479908E-2</v>
      </c>
      <c r="BQ23" s="18">
        <f>MAX(BQ$3*climate!$I133+BQ$4*climate!$I133^2+BQ$5*climate!$I133^6,-99)</f>
        <v>9.0130703911060293E-3</v>
      </c>
    </row>
    <row r="24" spans="1:69">
      <c r="A24">
        <v>1978</v>
      </c>
      <c r="B24" s="1">
        <v>896.88262225133417</v>
      </c>
      <c r="C24" s="1">
        <v>1716.1724351060971</v>
      </c>
      <c r="D24" s="1">
        <v>1651.4398251985463</v>
      </c>
      <c r="E24" s="7">
        <f t="shared" si="19"/>
        <v>7.2592798295529892E-3</v>
      </c>
      <c r="F24" s="7">
        <f t="shared" si="7"/>
        <v>1.6032358762138932E-2</v>
      </c>
      <c r="G24" s="7">
        <f t="shared" si="8"/>
        <v>2.5002796832831686E-2</v>
      </c>
      <c r="H24" s="1">
        <v>17162.141937520821</v>
      </c>
      <c r="I24" s="1">
        <v>2331.2152526726527</v>
      </c>
      <c r="J24" s="1">
        <v>660.38016692725114</v>
      </c>
      <c r="K24" s="1">
        <f t="shared" si="9"/>
        <v>19135.326643346936</v>
      </c>
      <c r="L24" s="1">
        <f t="shared" si="0"/>
        <v>1358.3805478897186</v>
      </c>
      <c r="M24" s="1">
        <f t="shared" si="1"/>
        <v>399.88145910666537</v>
      </c>
      <c r="N24" s="7">
        <f t="shared" si="20"/>
        <v>3.4275712981129303E-2</v>
      </c>
      <c r="O24" s="7">
        <f t="shared" si="10"/>
        <v>1.6033509673959889E-2</v>
      </c>
      <c r="P24" s="7">
        <f t="shared" si="11"/>
        <v>2.6101257762814356E-2</v>
      </c>
      <c r="Q24" s="1">
        <v>4066.8441085143877</v>
      </c>
      <c r="R24" s="1">
        <v>2221.7615886869644</v>
      </c>
      <c r="S24" s="1">
        <v>586.23505200000182</v>
      </c>
      <c r="T24" s="1">
        <f t="shared" si="12"/>
        <v>236.96599895979352</v>
      </c>
      <c r="U24" s="1">
        <f t="shared" si="34"/>
        <v>953.04866684438355</v>
      </c>
      <c r="V24" s="1">
        <f t="shared" si="35"/>
        <v>887.72358916796884</v>
      </c>
      <c r="W24" s="7">
        <f t="shared" si="21"/>
        <v>-1.0600046355257464E-2</v>
      </c>
      <c r="X24" s="7">
        <f t="shared" si="38"/>
        <v>2.4563451909217271E-2</v>
      </c>
      <c r="Y24" s="7">
        <f t="shared" si="39"/>
        <v>-1.4204410212321994E-2</v>
      </c>
      <c r="Z24" s="1">
        <v>9963.0713628096637</v>
      </c>
      <c r="AA24" s="1">
        <v>6244.5929719999986</v>
      </c>
      <c r="AB24" s="1">
        <v>1073.8149440000016</v>
      </c>
      <c r="AC24" s="8">
        <f t="shared" si="13"/>
        <v>2.4498286870526638</v>
      </c>
      <c r="AD24" s="8">
        <f t="shared" si="36"/>
        <v>2.81064944312521</v>
      </c>
      <c r="AE24" s="8">
        <f t="shared" si="37"/>
        <v>1.831713986286849</v>
      </c>
      <c r="AF24" s="7">
        <f t="shared" si="22"/>
        <v>-1.9065126390688247E-3</v>
      </c>
      <c r="AG24" s="7">
        <f t="shared" si="40"/>
        <v>-2.3503595024234603E-3</v>
      </c>
      <c r="AH24" s="7">
        <f t="shared" si="41"/>
        <v>1.9763214710052823E-2</v>
      </c>
      <c r="AI24" s="1">
        <f t="shared" si="23"/>
        <v>20173.483713960795</v>
      </c>
      <c r="AJ24" s="1">
        <f t="shared" si="24"/>
        <v>2752.8154174720398</v>
      </c>
      <c r="AK24" s="1">
        <f t="shared" si="25"/>
        <v>818.4904248606249</v>
      </c>
      <c r="AL24" s="10">
        <f t="shared" si="42"/>
        <v>7.6180693622066151</v>
      </c>
      <c r="AM24" s="10">
        <f t="shared" si="42"/>
        <v>1.0751867800906063</v>
      </c>
      <c r="AN24" s="10">
        <f t="shared" si="42"/>
        <v>0.4069708029815699</v>
      </c>
      <c r="AO24" s="7">
        <f t="shared" si="26"/>
        <v>1.8276539118654789E-2</v>
      </c>
      <c r="AP24" s="7">
        <f t="shared" si="15"/>
        <v>2.8144496824265453E-2</v>
      </c>
      <c r="AQ24" s="7">
        <f t="shared" si="15"/>
        <v>2.0372115051398465E-2</v>
      </c>
      <c r="AR24" s="1">
        <f t="shared" si="27"/>
        <v>12734.725569322683</v>
      </c>
      <c r="AS24" s="1">
        <f t="shared" si="28"/>
        <v>2028.0939615411587</v>
      </c>
      <c r="AT24" s="1">
        <f t="shared" si="29"/>
        <v>584.0582684426081</v>
      </c>
      <c r="AU24" s="1">
        <f t="shared" si="30"/>
        <v>2546.9451138645368</v>
      </c>
      <c r="AV24" s="1">
        <f t="shared" si="31"/>
        <v>405.61879230823178</v>
      </c>
      <c r="AW24" s="1">
        <f t="shared" si="32"/>
        <v>116.81165368852163</v>
      </c>
      <c r="AX24" s="16">
        <v>0</v>
      </c>
      <c r="AY24" s="16">
        <v>0</v>
      </c>
      <c r="AZ24" s="16">
        <v>0</v>
      </c>
      <c r="BA24">
        <f t="shared" si="16"/>
        <v>0</v>
      </c>
      <c r="BB24">
        <f t="shared" si="17"/>
        <v>0</v>
      </c>
      <c r="BC24">
        <f t="shared" si="4"/>
        <v>0</v>
      </c>
      <c r="BD24">
        <f t="shared" si="4"/>
        <v>0</v>
      </c>
      <c r="BE24">
        <f t="shared" si="18"/>
        <v>0</v>
      </c>
      <c r="BF24">
        <f t="shared" si="5"/>
        <v>0</v>
      </c>
      <c r="BG24">
        <f t="shared" si="5"/>
        <v>0</v>
      </c>
      <c r="BH24">
        <f t="shared" si="6"/>
        <v>0</v>
      </c>
      <c r="BI24">
        <f t="shared" si="6"/>
        <v>0</v>
      </c>
      <c r="BJ24">
        <f t="shared" si="6"/>
        <v>0</v>
      </c>
      <c r="BK24" s="7">
        <f t="shared" si="33"/>
        <v>5.298173514030588E-2</v>
      </c>
      <c r="BL24" s="18">
        <f>MAX(BL$3*climate!$I134+BL$4*climate!$I134^2+BL$5*climate!$I134^6,-99)</f>
        <v>1.9136186649180167</v>
      </c>
      <c r="BM24" s="18">
        <f>MAX(BM$3*climate!$I134+BM$4*climate!$I134^2+BM$5*climate!$I134^6,-99)</f>
        <v>1.1194864269039402</v>
      </c>
      <c r="BN24" s="18">
        <f>MAX(BN$3*climate!$I134+BN$4*climate!$I134^2+BN$5*climate!$I134^6,-99)</f>
        <v>0.56655951675071636</v>
      </c>
      <c r="BO24" s="18">
        <f>MAX(BO$3*climate!$I134+BO$4*climate!$I134^2+BO$5*climate!$I134^6,-99)</f>
        <v>8.1649139747135155E-2</v>
      </c>
      <c r="BP24" s="18">
        <f>MAX(BP$3*climate!$I134+BP$4*climate!$I134^2+BP$5*climate!$I134^6,-99)</f>
        <v>3.7580620406132546E-2</v>
      </c>
      <c r="BQ24" s="18">
        <f>MAX(BQ$3*climate!$I134+BQ$4*climate!$I134^2+BQ$5*climate!$I134^6,-99)</f>
        <v>9.5918901157223194E-3</v>
      </c>
    </row>
    <row r="25" spans="1:69">
      <c r="A25">
        <v>1979</v>
      </c>
      <c r="B25" s="1">
        <v>903.31417676503577</v>
      </c>
      <c r="C25" s="1">
        <v>1743.8147918631214</v>
      </c>
      <c r="D25" s="1">
        <v>1692.845732815879</v>
      </c>
      <c r="E25" s="7">
        <f t="shared" si="19"/>
        <v>7.1710102906858975E-3</v>
      </c>
      <c r="F25" s="7">
        <f t="shared" si="7"/>
        <v>1.6106980972057983E-2</v>
      </c>
      <c r="G25" s="7">
        <f t="shared" si="8"/>
        <v>2.5072610570206377E-2</v>
      </c>
      <c r="H25" s="1">
        <v>17824.495256144404</v>
      </c>
      <c r="I25" s="1">
        <v>2451.1983105057357</v>
      </c>
      <c r="J25" s="1">
        <v>680.46841539270599</v>
      </c>
      <c r="K25" s="1">
        <f t="shared" si="9"/>
        <v>19732.332022041093</v>
      </c>
      <c r="L25" s="1">
        <f t="shared" si="0"/>
        <v>1405.6528949882536</v>
      </c>
      <c r="M25" s="1">
        <f t="shared" si="1"/>
        <v>401.96717409141297</v>
      </c>
      <c r="N25" s="7">
        <f t="shared" si="20"/>
        <v>3.1199121385352857E-2</v>
      </c>
      <c r="O25" s="7">
        <f t="shared" si="10"/>
        <v>3.4800518287731563E-2</v>
      </c>
      <c r="P25" s="7">
        <f t="shared" si="11"/>
        <v>5.2158331856821949E-3</v>
      </c>
      <c r="Q25" s="1">
        <v>4162.5937119474347</v>
      </c>
      <c r="R25" s="1">
        <v>2298.1921282603412</v>
      </c>
      <c r="S25" s="1">
        <v>614.24516500000072</v>
      </c>
      <c r="T25" s="1">
        <f t="shared" si="12"/>
        <v>233.53220678226603</v>
      </c>
      <c r="U25" s="1">
        <f t="shared" si="34"/>
        <v>937.57902753538292</v>
      </c>
      <c r="V25" s="1">
        <f t="shared" si="35"/>
        <v>902.67990564339846</v>
      </c>
      <c r="W25" s="7">
        <f t="shared" si="21"/>
        <v>-1.449065348024936E-2</v>
      </c>
      <c r="X25" s="7">
        <f t="shared" si="38"/>
        <v>-1.6231741197668126E-2</v>
      </c>
      <c r="Y25" s="7">
        <f t="shared" si="39"/>
        <v>1.6847943051110814E-2</v>
      </c>
      <c r="Z25" s="1">
        <v>10196.85018926018</v>
      </c>
      <c r="AA25" s="1">
        <v>6396.5277829999986</v>
      </c>
      <c r="AB25" s="1">
        <v>1136.6636570000019</v>
      </c>
      <c r="AC25" s="8">
        <f t="shared" si="13"/>
        <v>2.4496385895153021</v>
      </c>
      <c r="AD25" s="8">
        <f t="shared" si="36"/>
        <v>2.7832867863149318</v>
      </c>
      <c r="AE25" s="8">
        <f t="shared" si="37"/>
        <v>1.8505048501277181</v>
      </c>
      <c r="AF25" s="7">
        <f t="shared" si="22"/>
        <v>-7.7596257389900281E-5</v>
      </c>
      <c r="AG25" s="7">
        <f t="shared" si="40"/>
        <v>-9.73535026831851E-3</v>
      </c>
      <c r="AH25" s="7">
        <f t="shared" si="41"/>
        <v>1.0258623333963213E-2</v>
      </c>
      <c r="AI25" s="1">
        <f t="shared" si="23"/>
        <v>20703.080456429256</v>
      </c>
      <c r="AJ25" s="1">
        <f t="shared" si="24"/>
        <v>2883.1526680330676</v>
      </c>
      <c r="AK25" s="1">
        <f t="shared" si="25"/>
        <v>853.45303606308403</v>
      </c>
      <c r="AL25" s="10">
        <f t="shared" si="42"/>
        <v>7.7573013049136099</v>
      </c>
      <c r="AM25" s="10">
        <f t="shared" si="42"/>
        <v>1.1054473710083585</v>
      </c>
      <c r="AN25" s="10">
        <f t="shared" si="42"/>
        <v>0.41526165900247047</v>
      </c>
      <c r="AO25" s="7">
        <f t="shared" si="26"/>
        <v>1.8276539118654789E-2</v>
      </c>
      <c r="AP25" s="7">
        <f t="shared" si="15"/>
        <v>2.8144496824265453E-2</v>
      </c>
      <c r="AQ25" s="7">
        <f t="shared" si="15"/>
        <v>2.0372115051398465E-2</v>
      </c>
      <c r="AR25" s="1">
        <f t="shared" si="27"/>
        <v>13109.578103711832</v>
      </c>
      <c r="AS25" s="1">
        <f t="shared" si="28"/>
        <v>2131.6303000965931</v>
      </c>
      <c r="AT25" s="1">
        <f t="shared" si="29"/>
        <v>612.9875680391068</v>
      </c>
      <c r="AU25" s="1">
        <f t="shared" si="30"/>
        <v>2621.9156207423666</v>
      </c>
      <c r="AV25" s="1">
        <f t="shared" si="31"/>
        <v>426.32606001931867</v>
      </c>
      <c r="AW25" s="1">
        <f t="shared" si="32"/>
        <v>122.59751360782137</v>
      </c>
      <c r="AX25" s="16">
        <v>0</v>
      </c>
      <c r="AY25" s="16">
        <v>0</v>
      </c>
      <c r="AZ25" s="16">
        <v>0</v>
      </c>
      <c r="BA25">
        <f t="shared" si="16"/>
        <v>0</v>
      </c>
      <c r="BB25">
        <f t="shared" si="17"/>
        <v>0</v>
      </c>
      <c r="BC25">
        <f t="shared" si="4"/>
        <v>0</v>
      </c>
      <c r="BD25">
        <f t="shared" si="4"/>
        <v>0</v>
      </c>
      <c r="BE25">
        <f t="shared" si="18"/>
        <v>0</v>
      </c>
      <c r="BF25">
        <f t="shared" si="5"/>
        <v>0</v>
      </c>
      <c r="BG25">
        <f t="shared" si="5"/>
        <v>0</v>
      </c>
      <c r="BH25">
        <f t="shared" si="6"/>
        <v>0</v>
      </c>
      <c r="BI25">
        <f t="shared" si="6"/>
        <v>0</v>
      </c>
      <c r="BJ25">
        <f t="shared" si="6"/>
        <v>0</v>
      </c>
      <c r="BK25" s="7">
        <f t="shared" si="33"/>
        <v>5.1730956327600025E-2</v>
      </c>
      <c r="BL25" s="18">
        <f>MAX(BL$3*climate!$I135+BL$4*climate!$I135^2+BL$5*climate!$I135^6,-99)</f>
        <v>1.9634099015386433</v>
      </c>
      <c r="BM25" s="18">
        <f>MAX(BM$3*climate!$I135+BM$4*climate!$I135^2+BM$5*climate!$I135^6,-99)</f>
        <v>1.1469040007366094</v>
      </c>
      <c r="BN25" s="18">
        <f>MAX(BN$3*climate!$I135+BN$4*climate!$I135^2+BN$5*climate!$I135^6,-99)</f>
        <v>0.5785130773335353</v>
      </c>
      <c r="BO25" s="18">
        <f>MAX(BO$3*climate!$I135+BO$4*climate!$I135^2+BO$5*climate!$I135^6,-99)</f>
        <v>8.6925473110161564E-2</v>
      </c>
      <c r="BP25" s="18">
        <f>MAX(BP$3*climate!$I135+BP$4*climate!$I135^2+BP$5*climate!$I135^6,-99)</f>
        <v>4.0006752630866484E-2</v>
      </c>
      <c r="BQ25" s="18">
        <f>MAX(BQ$3*climate!$I135+BQ$4*climate!$I135^2+BQ$5*climate!$I135^6,-99)</f>
        <v>1.0207806944910771E-2</v>
      </c>
    </row>
    <row r="26" spans="1:69">
      <c r="A26">
        <v>1980</v>
      </c>
      <c r="B26" s="1">
        <v>909.58314605023929</v>
      </c>
      <c r="C26" s="1">
        <v>1771.1376542472055</v>
      </c>
      <c r="D26" s="1">
        <v>1735.2726914999992</v>
      </c>
      <c r="E26" s="7">
        <f t="shared" si="19"/>
        <v>6.9399655695143725E-3</v>
      </c>
      <c r="F26" s="7">
        <f t="shared" si="7"/>
        <v>1.5668442836691332E-2</v>
      </c>
      <c r="G26" s="7">
        <f t="shared" si="8"/>
        <v>2.5062507387219046E-2</v>
      </c>
      <c r="H26" s="1">
        <v>18304.771367773254</v>
      </c>
      <c r="I26" s="1">
        <v>2567.816844563456</v>
      </c>
      <c r="J26" s="1">
        <v>723.71836737436615</v>
      </c>
      <c r="K26" s="1">
        <f t="shared" si="9"/>
        <v>20124.351959751704</v>
      </c>
      <c r="L26" s="1">
        <f t="shared" si="0"/>
        <v>1449.8121240919959</v>
      </c>
      <c r="M26" s="1">
        <f t="shared" si="1"/>
        <v>417.06319180806776</v>
      </c>
      <c r="N26" s="7">
        <f t="shared" si="20"/>
        <v>1.9866883309723526E-2</v>
      </c>
      <c r="O26" s="7">
        <f t="shared" si="10"/>
        <v>3.1415457728710017E-2</v>
      </c>
      <c r="P26" s="7">
        <f t="shared" si="11"/>
        <v>3.7555349515236092E-2</v>
      </c>
      <c r="Q26" s="1">
        <v>4055.536150077508</v>
      </c>
      <c r="R26" s="1">
        <v>2318.4122303689601</v>
      </c>
      <c r="S26" s="1">
        <v>637.55582599999889</v>
      </c>
      <c r="T26" s="1">
        <f t="shared" si="12"/>
        <v>221.55623080971907</v>
      </c>
      <c r="U26" s="1">
        <f t="shared" si="34"/>
        <v>902.87289581321522</v>
      </c>
      <c r="V26" s="1">
        <f t="shared" si="35"/>
        <v>880.94465297742408</v>
      </c>
      <c r="W26" s="7">
        <f t="shared" si="21"/>
        <v>-5.1281902986994754E-2</v>
      </c>
      <c r="X26" s="7">
        <f t="shared" si="38"/>
        <v>-3.7016753471331154E-2</v>
      </c>
      <c r="Y26" s="7">
        <f t="shared" si="39"/>
        <v>-2.4078582596210873E-2</v>
      </c>
      <c r="Z26" s="1">
        <v>9918.9793807804017</v>
      </c>
      <c r="AA26" s="1">
        <v>6533.856933</v>
      </c>
      <c r="AB26" s="1">
        <v>1193.3664780000026</v>
      </c>
      <c r="AC26" s="8">
        <f t="shared" si="13"/>
        <v>2.4457874406053151</v>
      </c>
      <c r="AD26" s="8">
        <f t="shared" si="36"/>
        <v>2.8182464047647726</v>
      </c>
      <c r="AE26" s="8">
        <f t="shared" si="37"/>
        <v>1.871783504022132</v>
      </c>
      <c r="AF26" s="7">
        <f t="shared" si="22"/>
        <v>-1.5721294261408225E-3</v>
      </c>
      <c r="AG26" s="7">
        <f t="shared" si="40"/>
        <v>1.2560552014162951E-2</v>
      </c>
      <c r="AH26" s="7">
        <f t="shared" si="41"/>
        <v>1.1498837137846607E-2</v>
      </c>
      <c r="AI26" s="1">
        <f t="shared" si="23"/>
        <v>21254.688031528698</v>
      </c>
      <c r="AJ26" s="1">
        <f t="shared" si="24"/>
        <v>3021.1634612490798</v>
      </c>
      <c r="AK26" s="1">
        <f t="shared" si="25"/>
        <v>890.70524606459708</v>
      </c>
      <c r="AL26" s="10">
        <f t="shared" si="42"/>
        <v>7.8990779256680552</v>
      </c>
      <c r="AM26" s="10">
        <f t="shared" si="42"/>
        <v>1.1365596310310959</v>
      </c>
      <c r="AN26" s="10">
        <f t="shared" si="42"/>
        <v>0.42372141729610341</v>
      </c>
      <c r="AO26" s="7">
        <f t="shared" si="26"/>
        <v>1.8276539118654789E-2</v>
      </c>
      <c r="AP26" s="7">
        <f t="shared" si="15"/>
        <v>2.8144496824265453E-2</v>
      </c>
      <c r="AQ26" s="7">
        <f t="shared" si="15"/>
        <v>2.0372115051398465E-2</v>
      </c>
      <c r="AR26" s="1">
        <f t="shared" si="27"/>
        <v>13494.017494907323</v>
      </c>
      <c r="AS26" s="1">
        <f t="shared" si="28"/>
        <v>2239.9015183999031</v>
      </c>
      <c r="AT26" s="1">
        <f t="shared" si="29"/>
        <v>643.45977696064494</v>
      </c>
      <c r="AU26" s="1">
        <f t="shared" si="30"/>
        <v>2698.8034989814646</v>
      </c>
      <c r="AV26" s="1">
        <f t="shared" si="31"/>
        <v>447.98030367998064</v>
      </c>
      <c r="AW26" s="1">
        <f t="shared" si="32"/>
        <v>128.69195539212899</v>
      </c>
      <c r="AX26" s="16">
        <v>0</v>
      </c>
      <c r="AY26" s="16">
        <v>0</v>
      </c>
      <c r="AZ26" s="16">
        <v>0</v>
      </c>
      <c r="BA26">
        <f t="shared" si="16"/>
        <v>0</v>
      </c>
      <c r="BB26">
        <f t="shared" si="17"/>
        <v>0</v>
      </c>
      <c r="BC26">
        <f t="shared" si="4"/>
        <v>0</v>
      </c>
      <c r="BD26">
        <f t="shared" si="4"/>
        <v>0</v>
      </c>
      <c r="BE26">
        <f t="shared" si="18"/>
        <v>0</v>
      </c>
      <c r="BF26">
        <f t="shared" si="5"/>
        <v>0</v>
      </c>
      <c r="BG26">
        <f t="shared" si="5"/>
        <v>0</v>
      </c>
      <c r="BH26">
        <f t="shared" si="6"/>
        <v>0</v>
      </c>
      <c r="BI26">
        <f t="shared" si="6"/>
        <v>0</v>
      </c>
      <c r="BJ26">
        <f t="shared" si="6"/>
        <v>0</v>
      </c>
      <c r="BK26" s="7">
        <f t="shared" si="33"/>
        <v>4.2806571653571907E-2</v>
      </c>
      <c r="BL26" s="18">
        <f>MAX(BL$3*climate!$I136+BL$4*climate!$I136^2+BL$5*climate!$I136^6,-99)</f>
        <v>2.0141932957809603</v>
      </c>
      <c r="BM26" s="18">
        <f>MAX(BM$3*climate!$I136+BM$4*climate!$I136^2+BM$5*climate!$I136^6,-99)</f>
        <v>1.174731991391714</v>
      </c>
      <c r="BN26" s="18">
        <f>MAX(BN$3*climate!$I136+BN$4*climate!$I136^2+BN$5*climate!$I136^6,-99)</f>
        <v>0.59048333673398323</v>
      </c>
      <c r="BO26" s="18">
        <f>MAX(BO$3*climate!$I136+BO$4*climate!$I136^2+BO$5*climate!$I136^6,-99)</f>
        <v>9.2556447319000298E-2</v>
      </c>
      <c r="BP26" s="18">
        <f>MAX(BP$3*climate!$I136+BP$4*climate!$I136^2+BP$5*climate!$I136^6,-99)</f>
        <v>4.2595453953861225E-2</v>
      </c>
      <c r="BQ26" s="18">
        <f>MAX(BQ$3*climate!$I136+BQ$4*climate!$I136^2+BQ$5*climate!$I136^6,-99)</f>
        <v>1.0864304551461246E-2</v>
      </c>
    </row>
    <row r="27" spans="1:69">
      <c r="A27">
        <v>1981</v>
      </c>
      <c r="B27" s="1">
        <v>915.87460548077411</v>
      </c>
      <c r="C27" s="1">
        <v>1799.1535041360673</v>
      </c>
      <c r="D27" s="1">
        <v>1778.6064313142044</v>
      </c>
      <c r="E27" s="7">
        <f t="shared" si="19"/>
        <v>6.9168601659503892E-3</v>
      </c>
      <c r="F27" s="7">
        <f t="shared" si="7"/>
        <v>1.5817996879959884E-2</v>
      </c>
      <c r="G27" s="7">
        <f t="shared" si="8"/>
        <v>2.4972293995329853E-2</v>
      </c>
      <c r="H27" s="1">
        <v>18585.782838008105</v>
      </c>
      <c r="I27" s="1">
        <v>2617.053973761886</v>
      </c>
      <c r="J27" s="1">
        <v>761.04401569973516</v>
      </c>
      <c r="K27" s="1">
        <f t="shared" si="9"/>
        <v>20292.933909060386</v>
      </c>
      <c r="L27" s="1">
        <f t="shared" si="0"/>
        <v>1454.6029384071733</v>
      </c>
      <c r="M27" s="1">
        <f t="shared" si="1"/>
        <v>427.88781278464347</v>
      </c>
      <c r="N27" s="7">
        <f t="shared" si="20"/>
        <v>8.3770125689435204E-3</v>
      </c>
      <c r="O27" s="7">
        <f t="shared" si="10"/>
        <v>3.3044380272222451E-3</v>
      </c>
      <c r="P27" s="7">
        <f t="shared" si="11"/>
        <v>2.5954390579634667E-2</v>
      </c>
      <c r="Q27" s="1">
        <v>3946.9596667375117</v>
      </c>
      <c r="R27" s="1">
        <v>2355.1102514803902</v>
      </c>
      <c r="S27" s="1">
        <v>671.01365500000111</v>
      </c>
      <c r="T27" s="1">
        <f t="shared" si="12"/>
        <v>212.36445626954927</v>
      </c>
      <c r="U27" s="1">
        <f t="shared" si="34"/>
        <v>899.9089338975441</v>
      </c>
      <c r="V27" s="1">
        <f t="shared" si="35"/>
        <v>881.70150629598425</v>
      </c>
      <c r="W27" s="7">
        <f t="shared" si="21"/>
        <v>-4.1487321329563676E-2</v>
      </c>
      <c r="X27" s="7">
        <f t="shared" si="38"/>
        <v>-3.2828119322393379E-3</v>
      </c>
      <c r="Y27" s="7">
        <f t="shared" si="39"/>
        <v>8.5913833065687228E-4</v>
      </c>
      <c r="Z27" s="1">
        <v>9531.5916334437134</v>
      </c>
      <c r="AA27" s="1">
        <v>6441.6575519999997</v>
      </c>
      <c r="AB27" s="1">
        <v>1231.3235949999989</v>
      </c>
      <c r="AC27" s="8">
        <f t="shared" si="13"/>
        <v>2.4149199480729333</v>
      </c>
      <c r="AD27" s="8">
        <f t="shared" si="36"/>
        <v>2.735183012324311</v>
      </c>
      <c r="AE27" s="8">
        <f t="shared" si="37"/>
        <v>1.8350201755581217</v>
      </c>
      <c r="AF27" s="7">
        <f t="shared" si="22"/>
        <v>-1.2620676686745269E-2</v>
      </c>
      <c r="AG27" s="7">
        <f t="shared" si="40"/>
        <v>-2.9473431528211025E-2</v>
      </c>
      <c r="AH27" s="7">
        <f t="shared" si="41"/>
        <v>-1.9640801612479497E-2</v>
      </c>
      <c r="AI27" s="1">
        <f t="shared" si="23"/>
        <v>21828.022727357296</v>
      </c>
      <c r="AJ27" s="1">
        <f t="shared" si="24"/>
        <v>3167.0274188041526</v>
      </c>
      <c r="AK27" s="1">
        <f t="shared" si="25"/>
        <v>930.32667685026638</v>
      </c>
      <c r="AL27" s="10">
        <f t="shared" si="42"/>
        <v>8.0434457323778297</v>
      </c>
      <c r="AM27" s="10">
        <f t="shared" si="42"/>
        <v>1.168547529957239</v>
      </c>
      <c r="AN27" s="10">
        <f t="shared" si="42"/>
        <v>0.43235351875900124</v>
      </c>
      <c r="AO27" s="7">
        <f t="shared" si="26"/>
        <v>1.8276539118654789E-2</v>
      </c>
      <c r="AP27" s="7">
        <f t="shared" si="15"/>
        <v>2.8144496824265453E-2</v>
      </c>
      <c r="AQ27" s="7">
        <f t="shared" si="15"/>
        <v>2.0372115051398465E-2</v>
      </c>
      <c r="AR27" s="1">
        <f t="shared" si="27"/>
        <v>13890.370487217331</v>
      </c>
      <c r="AS27" s="1">
        <f t="shared" si="28"/>
        <v>2354.1347690798179</v>
      </c>
      <c r="AT27" s="1">
        <f t="shared" si="29"/>
        <v>675.50719544604306</v>
      </c>
      <c r="AU27" s="1">
        <f t="shared" si="30"/>
        <v>2778.0740974434666</v>
      </c>
      <c r="AV27" s="1">
        <f t="shared" si="31"/>
        <v>470.82695381596363</v>
      </c>
      <c r="AW27" s="1">
        <f t="shared" si="32"/>
        <v>135.10143908920861</v>
      </c>
      <c r="AX27" s="16">
        <v>0</v>
      </c>
      <c r="AY27" s="16">
        <v>0</v>
      </c>
      <c r="AZ27" s="16">
        <v>0</v>
      </c>
      <c r="BA27">
        <f t="shared" si="16"/>
        <v>0</v>
      </c>
      <c r="BB27">
        <f t="shared" si="17"/>
        <v>0</v>
      </c>
      <c r="BC27">
        <f t="shared" si="4"/>
        <v>0</v>
      </c>
      <c r="BD27">
        <f t="shared" si="4"/>
        <v>0</v>
      </c>
      <c r="BE27">
        <f t="shared" si="18"/>
        <v>0</v>
      </c>
      <c r="BF27">
        <f t="shared" si="5"/>
        <v>0</v>
      </c>
      <c r="BG27">
        <f t="shared" si="5"/>
        <v>0</v>
      </c>
      <c r="BH27">
        <f t="shared" si="6"/>
        <v>0</v>
      </c>
      <c r="BI27">
        <f t="shared" si="6"/>
        <v>0</v>
      </c>
      <c r="BJ27">
        <f t="shared" si="6"/>
        <v>0</v>
      </c>
      <c r="BK27" s="7">
        <f t="shared" si="33"/>
        <v>2.9448153818693784E-2</v>
      </c>
      <c r="BL27" s="18">
        <f>MAX(BL$3*climate!$I137+BL$4*climate!$I137^2+BL$5*climate!$I137^6,-99)</f>
        <v>2.0657178112797956</v>
      </c>
      <c r="BM27" s="18">
        <f>MAX(BM$3*climate!$I137+BM$4*climate!$I137^2+BM$5*climate!$I137^6,-99)</f>
        <v>1.2028196037044427</v>
      </c>
      <c r="BN27" s="18">
        <f>MAX(BN$3*climate!$I137+BN$4*climate!$I137^2+BN$5*climate!$I137^6,-99)</f>
        <v>0.60238955657225768</v>
      </c>
      <c r="BO27" s="18">
        <f>MAX(BO$3*climate!$I137+BO$4*climate!$I137^2+BO$5*climate!$I137^6,-99)</f>
        <v>9.8538334687690313E-2</v>
      </c>
      <c r="BP27" s="18">
        <f>MAX(BP$3*climate!$I137+BP$4*climate!$I137^2+BP$5*climate!$I137^6,-99)</f>
        <v>4.5344876743310482E-2</v>
      </c>
      <c r="BQ27" s="18">
        <f>MAX(BQ$3*climate!$I137+BQ$4*climate!$I137^2+BQ$5*climate!$I137^6,-99)</f>
        <v>1.1560729359133465E-2</v>
      </c>
    </row>
    <row r="28" spans="1:69">
      <c r="A28">
        <v>1982</v>
      </c>
      <c r="B28" s="1">
        <v>921.55163861389883</v>
      </c>
      <c r="C28" s="1">
        <v>1829.4163993666116</v>
      </c>
      <c r="D28" s="1">
        <v>1822.7481860632315</v>
      </c>
      <c r="E28" s="7">
        <f t="shared" si="19"/>
        <v>6.1984829573309419E-3</v>
      </c>
      <c r="F28" s="7">
        <f t="shared" si="7"/>
        <v>1.6820629902325246E-2</v>
      </c>
      <c r="G28" s="7">
        <f t="shared" si="8"/>
        <v>2.4818168860668566E-2</v>
      </c>
      <c r="H28" s="1">
        <v>18649.5693477856</v>
      </c>
      <c r="I28" s="1">
        <v>2627.655881045735</v>
      </c>
      <c r="J28" s="1">
        <v>789.89522956821065</v>
      </c>
      <c r="K28" s="1">
        <f t="shared" si="9"/>
        <v>20237.139804597737</v>
      </c>
      <c r="L28" s="1">
        <f t="shared" si="0"/>
        <v>1436.3355887459484</v>
      </c>
      <c r="M28" s="1">
        <f t="shared" si="1"/>
        <v>433.3540066629966</v>
      </c>
      <c r="N28" s="7">
        <f t="shared" si="20"/>
        <v>-2.7494350847778737E-3</v>
      </c>
      <c r="O28" s="7">
        <f t="shared" si="10"/>
        <v>-1.2558306585870205E-2</v>
      </c>
      <c r="P28" s="7">
        <f t="shared" si="11"/>
        <v>1.2774829558195977E-2</v>
      </c>
      <c r="Q28" s="1">
        <v>3848.8696831483066</v>
      </c>
      <c r="R28" s="1">
        <v>2436.0311347254014</v>
      </c>
      <c r="S28" s="1">
        <v>702.69958900000029</v>
      </c>
      <c r="T28" s="1">
        <f t="shared" si="12"/>
        <v>206.37847509359841</v>
      </c>
      <c r="U28" s="1">
        <f t="shared" si="34"/>
        <v>927.07388067722479</v>
      </c>
      <c r="V28" s="1">
        <f t="shared" si="35"/>
        <v>889.61113157263264</v>
      </c>
      <c r="W28" s="7">
        <f t="shared" si="21"/>
        <v>-2.8187302532176051E-2</v>
      </c>
      <c r="X28" s="7">
        <f t="shared" si="38"/>
        <v>3.0186328589969724E-2</v>
      </c>
      <c r="Y28" s="7">
        <f t="shared" si="39"/>
        <v>8.9708651058979516E-3</v>
      </c>
      <c r="Z28" s="1">
        <v>9181.9648749908665</v>
      </c>
      <c r="AA28" s="1">
        <v>6672.025826000001</v>
      </c>
      <c r="AB28" s="1">
        <v>1291.7080840000017</v>
      </c>
      <c r="AC28" s="8">
        <f t="shared" si="13"/>
        <v>2.3856263347113855</v>
      </c>
      <c r="AD28" s="8">
        <f t="shared" si="36"/>
        <v>2.7388918519516774</v>
      </c>
      <c r="AE28" s="8">
        <f t="shared" si="37"/>
        <v>1.8382081108631489</v>
      </c>
      <c r="AF28" s="7">
        <f t="shared" si="22"/>
        <v>-1.2130262696667726E-2</v>
      </c>
      <c r="AG28" s="7">
        <f t="shared" si="40"/>
        <v>1.3559749423182055E-3</v>
      </c>
      <c r="AH28" s="7">
        <f t="shared" si="41"/>
        <v>1.7372753430668908E-3</v>
      </c>
      <c r="AI28" s="1">
        <f t="shared" si="23"/>
        <v>22423.294552065036</v>
      </c>
      <c r="AJ28" s="1">
        <f t="shared" si="24"/>
        <v>3321.1516307397014</v>
      </c>
      <c r="AK28" s="1">
        <f t="shared" si="25"/>
        <v>972.39544825444841</v>
      </c>
      <c r="AL28" s="10">
        <f t="shared" si="42"/>
        <v>8.1904520829544101</v>
      </c>
      <c r="AM28" s="10">
        <f t="shared" si="42"/>
        <v>1.2014357122031238</v>
      </c>
      <c r="AN28" s="10">
        <f t="shared" si="42"/>
        <v>0.44116147438603659</v>
      </c>
      <c r="AO28" s="7">
        <f t="shared" si="26"/>
        <v>1.8276539118654789E-2</v>
      </c>
      <c r="AP28" s="7">
        <f t="shared" si="15"/>
        <v>2.8144496824265453E-2</v>
      </c>
      <c r="AQ28" s="7">
        <f t="shared" si="15"/>
        <v>2.0372115051398465E-2</v>
      </c>
      <c r="AR28" s="1">
        <f t="shared" si="27"/>
        <v>14291.028943514424</v>
      </c>
      <c r="AS28" s="1">
        <f t="shared" si="28"/>
        <v>2476.3289346641304</v>
      </c>
      <c r="AT28" s="1">
        <f t="shared" si="29"/>
        <v>709.16534183997157</v>
      </c>
      <c r="AU28" s="1">
        <f t="shared" si="30"/>
        <v>2858.205788702885</v>
      </c>
      <c r="AV28" s="1">
        <f t="shared" si="31"/>
        <v>495.26578693282613</v>
      </c>
      <c r="AW28" s="1">
        <f t="shared" si="32"/>
        <v>141.83306836799431</v>
      </c>
      <c r="AX28" s="16">
        <v>0</v>
      </c>
      <c r="AY28" s="16">
        <v>0</v>
      </c>
      <c r="AZ28" s="16">
        <v>0</v>
      </c>
      <c r="BA28">
        <f t="shared" si="16"/>
        <v>0</v>
      </c>
      <c r="BB28">
        <f t="shared" si="17"/>
        <v>0</v>
      </c>
      <c r="BC28">
        <f t="shared" si="4"/>
        <v>0</v>
      </c>
      <c r="BD28">
        <f t="shared" si="4"/>
        <v>0</v>
      </c>
      <c r="BE28">
        <f t="shared" si="18"/>
        <v>0</v>
      </c>
      <c r="BF28">
        <f t="shared" si="5"/>
        <v>0</v>
      </c>
      <c r="BG28">
        <f t="shared" si="5"/>
        <v>0</v>
      </c>
      <c r="BH28">
        <f t="shared" si="6"/>
        <v>0</v>
      </c>
      <c r="BI28">
        <f t="shared" si="6"/>
        <v>0</v>
      </c>
      <c r="BJ28">
        <f t="shared" si="6"/>
        <v>0</v>
      </c>
      <c r="BK28" s="7">
        <f t="shared" si="33"/>
        <v>1.7109021078205416E-2</v>
      </c>
      <c r="BL28" s="18">
        <f>MAX(BL$3*climate!$I138+BL$4*climate!$I138^2+BL$5*climate!$I138^6,-99)</f>
        <v>2.1176619430043386</v>
      </c>
      <c r="BM28" s="18">
        <f>MAX(BM$3*climate!$I138+BM$4*climate!$I138^2+BM$5*climate!$I138^6,-99)</f>
        <v>1.2309796768737473</v>
      </c>
      <c r="BN28" s="18">
        <f>MAX(BN$3*climate!$I138+BN$4*climate!$I138^2+BN$5*climate!$I138^6,-99)</f>
        <v>0.61413805380737951</v>
      </c>
      <c r="BO28" s="18">
        <f>MAX(BO$3*climate!$I138+BO$4*climate!$I138^2+BO$5*climate!$I138^6,-99)</f>
        <v>0.10485541569267409</v>
      </c>
      <c r="BP28" s="18">
        <f>MAX(BP$3*climate!$I138+BP$4*climate!$I138^2+BP$5*climate!$I138^6,-99)</f>
        <v>4.8247645297403906E-2</v>
      </c>
      <c r="BQ28" s="18">
        <f>MAX(BQ$3*climate!$I138+BQ$4*climate!$I138^2+BQ$5*climate!$I138^6,-99)</f>
        <v>1.2295004979724161E-2</v>
      </c>
    </row>
    <row r="29" spans="1:69">
      <c r="A29">
        <v>1983</v>
      </c>
      <c r="B29" s="1">
        <v>926.77344196489094</v>
      </c>
      <c r="C29" s="1">
        <v>1859.8300727213013</v>
      </c>
      <c r="D29" s="1">
        <v>1867.5480402701805</v>
      </c>
      <c r="E29" s="7">
        <f t="shared" si="19"/>
        <v>5.666316603642807E-3</v>
      </c>
      <c r="F29" s="7">
        <f t="shared" si="7"/>
        <v>1.6624795407551574E-2</v>
      </c>
      <c r="G29" s="7">
        <f t="shared" si="8"/>
        <v>2.4578191628163326E-2</v>
      </c>
      <c r="H29" s="1">
        <v>19112.052818472035</v>
      </c>
      <c r="I29" s="1">
        <v>2643.163992556083</v>
      </c>
      <c r="J29" s="1">
        <v>822.39045007983623</v>
      </c>
      <c r="K29" s="1">
        <f t="shared" si="9"/>
        <v>20622.14124085362</v>
      </c>
      <c r="L29" s="1">
        <f t="shared" si="0"/>
        <v>1421.1857477326455</v>
      </c>
      <c r="M29" s="1">
        <f t="shared" si="1"/>
        <v>440.35839097389959</v>
      </c>
      <c r="N29" s="7">
        <f t="shared" si="20"/>
        <v>1.9024498519717437E-2</v>
      </c>
      <c r="O29" s="7">
        <f t="shared" si="10"/>
        <v>-1.0547563627891443E-2</v>
      </c>
      <c r="P29" s="7">
        <f t="shared" si="11"/>
        <v>1.6163192685904937E-2</v>
      </c>
      <c r="Q29" s="1">
        <v>3862.5636050119006</v>
      </c>
      <c r="R29" s="1">
        <v>2483.9035272710544</v>
      </c>
      <c r="S29" s="1">
        <v>726.66990200000009</v>
      </c>
      <c r="T29" s="1">
        <f t="shared" si="12"/>
        <v>202.10092770770731</v>
      </c>
      <c r="U29" s="1">
        <f t="shared" si="34"/>
        <v>939.74627918148394</v>
      </c>
      <c r="V29" s="1">
        <f t="shared" si="35"/>
        <v>883.6069313906263</v>
      </c>
      <c r="W29" s="7">
        <f t="shared" si="21"/>
        <v>-2.0726712821921511E-2</v>
      </c>
      <c r="X29" s="7">
        <f t="shared" si="38"/>
        <v>1.3669243377886886E-2</v>
      </c>
      <c r="Y29" s="7">
        <f t="shared" si="39"/>
        <v>-6.7492412908460864E-3</v>
      </c>
      <c r="Z29" s="1">
        <v>9173.9167314395199</v>
      </c>
      <c r="AA29" s="1">
        <v>6816.8026530000006</v>
      </c>
      <c r="AB29" s="1">
        <v>1370.8896149999982</v>
      </c>
      <c r="AC29" s="8">
        <f t="shared" si="13"/>
        <v>2.3750849615876435</v>
      </c>
      <c r="AD29" s="8">
        <f t="shared" si="36"/>
        <v>2.7443910675908154</v>
      </c>
      <c r="AE29" s="8">
        <f t="shared" si="37"/>
        <v>1.8865369423268037</v>
      </c>
      <c r="AF29" s="7">
        <f t="shared" si="22"/>
        <v>-4.4187025312232286E-3</v>
      </c>
      <c r="AG29" s="7">
        <f t="shared" si="40"/>
        <v>2.0078250388817498E-3</v>
      </c>
      <c r="AH29" s="7">
        <f t="shared" si="41"/>
        <v>2.6291273103436374E-2</v>
      </c>
      <c r="AI29" s="1">
        <f t="shared" si="23"/>
        <v>23039.17088556142</v>
      </c>
      <c r="AJ29" s="1">
        <f t="shared" si="24"/>
        <v>3484.3022545985577</v>
      </c>
      <c r="AK29" s="1">
        <f t="shared" si="25"/>
        <v>1016.9889717969979</v>
      </c>
      <c r="AL29" s="10">
        <f t="shared" si="42"/>
        <v>8.3401452008479939</v>
      </c>
      <c r="AM29" s="10">
        <f t="shared" si="42"/>
        <v>1.2352495157897838</v>
      </c>
      <c r="AN29" s="10">
        <f t="shared" si="42"/>
        <v>0.45014886669847348</v>
      </c>
      <c r="AO29" s="7">
        <f t="shared" si="26"/>
        <v>1.8276539118654789E-2</v>
      </c>
      <c r="AP29" s="7">
        <f t="shared" si="15"/>
        <v>2.8144496824265453E-2</v>
      </c>
      <c r="AQ29" s="7">
        <f t="shared" si="15"/>
        <v>2.0372115051398465E-2</v>
      </c>
      <c r="AR29" s="1">
        <f t="shared" si="27"/>
        <v>14697.580410115128</v>
      </c>
      <c r="AS29" s="1">
        <f t="shared" si="28"/>
        <v>2604.6925589547745</v>
      </c>
      <c r="AT29" s="1">
        <f t="shared" si="29"/>
        <v>744.45223076733339</v>
      </c>
      <c r="AU29" s="1">
        <f t="shared" si="30"/>
        <v>2939.5160820230258</v>
      </c>
      <c r="AV29" s="1">
        <f t="shared" si="31"/>
        <v>520.93851179095498</v>
      </c>
      <c r="AW29" s="1">
        <f t="shared" si="32"/>
        <v>148.89044615346668</v>
      </c>
      <c r="AX29" s="16">
        <v>0</v>
      </c>
      <c r="AY29" s="16">
        <v>0</v>
      </c>
      <c r="AZ29" s="16">
        <v>0</v>
      </c>
      <c r="BA29">
        <f t="shared" si="16"/>
        <v>0</v>
      </c>
      <c r="BB29">
        <f t="shared" si="17"/>
        <v>0</v>
      </c>
      <c r="BC29">
        <f t="shared" si="4"/>
        <v>0</v>
      </c>
      <c r="BD29">
        <f t="shared" si="4"/>
        <v>0</v>
      </c>
      <c r="BE29">
        <f t="shared" si="18"/>
        <v>0</v>
      </c>
      <c r="BF29">
        <f t="shared" si="5"/>
        <v>0</v>
      </c>
      <c r="BG29">
        <f t="shared" si="5"/>
        <v>0</v>
      </c>
      <c r="BH29">
        <f t="shared" si="6"/>
        <v>0</v>
      </c>
      <c r="BI29">
        <f t="shared" si="6"/>
        <v>0</v>
      </c>
      <c r="BJ29">
        <f t="shared" si="6"/>
        <v>0</v>
      </c>
      <c r="BK29" s="7">
        <f t="shared" si="33"/>
        <v>3.5451074401415789E-2</v>
      </c>
      <c r="BL29" s="18">
        <f>MAX(BL$3*climate!$I139+BL$4*climate!$I139^2+BL$5*climate!$I139^6,-99)</f>
        <v>2.1698501571169837</v>
      </c>
      <c r="BM29" s="18">
        <f>MAX(BM$3*climate!$I139+BM$4*climate!$I139^2+BM$5*climate!$I139^6,-99)</f>
        <v>1.2591064170339041</v>
      </c>
      <c r="BN29" s="18">
        <f>MAX(BN$3*climate!$I139+BN$4*climate!$I139^2+BN$5*climate!$I139^6,-99)</f>
        <v>0.62567179899520964</v>
      </c>
      <c r="BO29" s="18">
        <f>MAX(BO$3*climate!$I139+BO$4*climate!$I139^2+BO$5*climate!$I139^6,-99)</f>
        <v>0.1115055749229472</v>
      </c>
      <c r="BP29" s="18">
        <f>MAX(BP$3*climate!$I139+BP$4*climate!$I139^2+BP$5*climate!$I139^6,-99)</f>
        <v>5.1302618906244234E-2</v>
      </c>
      <c r="BQ29" s="18">
        <f>MAX(BQ$3*climate!$I139+BQ$4*climate!$I139^2+BQ$5*climate!$I139^6,-99)</f>
        <v>1.3066609752055085E-2</v>
      </c>
    </row>
    <row r="30" spans="1:69">
      <c r="A30">
        <v>1984</v>
      </c>
      <c r="B30" s="1">
        <v>931.65160996489089</v>
      </c>
      <c r="C30" s="1">
        <v>1889.4103818676083</v>
      </c>
      <c r="D30" s="1">
        <v>1912.9676268623828</v>
      </c>
      <c r="E30" s="7">
        <f t="shared" si="19"/>
        <v>5.2636035724735741E-3</v>
      </c>
      <c r="F30" s="7">
        <f t="shared" si="7"/>
        <v>1.5904845060938921E-2</v>
      </c>
      <c r="G30" s="7">
        <f t="shared" si="8"/>
        <v>2.4320438142855672E-2</v>
      </c>
      <c r="H30" s="1">
        <v>19892.340495778513</v>
      </c>
      <c r="I30" s="1">
        <v>2753.4540042072113</v>
      </c>
      <c r="J30" s="1">
        <v>865.40473852677314</v>
      </c>
      <c r="K30" s="1">
        <f t="shared" si="9"/>
        <v>21351.694434927398</v>
      </c>
      <c r="L30" s="1">
        <f t="shared" si="0"/>
        <v>1457.3086030603524</v>
      </c>
      <c r="M30" s="1">
        <f t="shared" si="1"/>
        <v>452.38859579981255</v>
      </c>
      <c r="N30" s="7">
        <f t="shared" si="20"/>
        <v>3.5377179583490292E-2</v>
      </c>
      <c r="O30" s="7">
        <f t="shared" si="10"/>
        <v>2.5417406123961817E-2</v>
      </c>
      <c r="P30" s="7">
        <f t="shared" si="11"/>
        <v>2.7319122497715842E-2</v>
      </c>
      <c r="Q30" s="1">
        <v>4012.3960597240161</v>
      </c>
      <c r="R30" s="1">
        <v>2592.8270889661512</v>
      </c>
      <c r="S30" s="1">
        <v>755.2512770000003</v>
      </c>
      <c r="T30" s="1">
        <f t="shared" si="12"/>
        <v>201.70557911853126</v>
      </c>
      <c r="U30" s="1">
        <f t="shared" si="34"/>
        <v>941.66348339372075</v>
      </c>
      <c r="V30" s="1">
        <f t="shared" si="35"/>
        <v>872.71451539045961</v>
      </c>
      <c r="W30" s="7">
        <f t="shared" si="21"/>
        <v>-1.9561938367143039E-3</v>
      </c>
      <c r="X30" s="7">
        <f t="shared" si="38"/>
        <v>2.040129612331798E-3</v>
      </c>
      <c r="Y30" s="7">
        <f t="shared" si="39"/>
        <v>-1.2327218826842068E-2</v>
      </c>
      <c r="Z30" s="1">
        <v>9392.6562523553712</v>
      </c>
      <c r="AA30" s="1">
        <v>7053.4084939999984</v>
      </c>
      <c r="AB30" s="1">
        <v>1443.6758980000004</v>
      </c>
      <c r="AC30" s="8">
        <f t="shared" si="13"/>
        <v>2.3409095494429892</v>
      </c>
      <c r="AD30" s="8">
        <f t="shared" si="36"/>
        <v>2.7203543668669528</v>
      </c>
      <c r="AE30" s="8">
        <f t="shared" si="37"/>
        <v>1.9115173214066605</v>
      </c>
      <c r="AF30" s="7">
        <f t="shared" si="22"/>
        <v>-1.4389132472048205E-2</v>
      </c>
      <c r="AG30" s="7">
        <f t="shared" si="40"/>
        <v>-8.7584823488597863E-3</v>
      </c>
      <c r="AH30" s="7">
        <f t="shared" si="41"/>
        <v>1.3241394069414048E-2</v>
      </c>
      <c r="AI30" s="1">
        <f t="shared" si="23"/>
        <v>23674.769879028307</v>
      </c>
      <c r="AJ30" s="1">
        <f t="shared" si="24"/>
        <v>3656.8105409296572</v>
      </c>
      <c r="AK30" s="1">
        <f t="shared" si="25"/>
        <v>1064.1805207707648</v>
      </c>
      <c r="AL30" s="10">
        <f t="shared" si="42"/>
        <v>8.492574190866554</v>
      </c>
      <c r="AM30" s="10">
        <f t="shared" si="42"/>
        <v>1.2700149918641048</v>
      </c>
      <c r="AN30" s="10">
        <f t="shared" si="42"/>
        <v>0.45931935120111139</v>
      </c>
      <c r="AO30" s="7">
        <f t="shared" si="26"/>
        <v>1.8276539118654789E-2</v>
      </c>
      <c r="AP30" s="7">
        <f t="shared" si="15"/>
        <v>2.8144496824265453E-2</v>
      </c>
      <c r="AQ30" s="7">
        <f t="shared" si="15"/>
        <v>2.0372115051398465E-2</v>
      </c>
      <c r="AR30" s="1">
        <f t="shared" si="27"/>
        <v>15111.213230538651</v>
      </c>
      <c r="AS30" s="1">
        <f t="shared" si="28"/>
        <v>2738.3589610262852</v>
      </c>
      <c r="AT30" s="1">
        <f t="shared" si="29"/>
        <v>781.41888012864194</v>
      </c>
      <c r="AU30" s="1">
        <f t="shared" si="30"/>
        <v>3022.2426461077303</v>
      </c>
      <c r="AV30" s="1">
        <f t="shared" si="31"/>
        <v>547.67179220525702</v>
      </c>
      <c r="AW30" s="1">
        <f t="shared" si="32"/>
        <v>156.2837760257284</v>
      </c>
      <c r="AX30" s="16">
        <v>0</v>
      </c>
      <c r="AY30" s="16">
        <v>0</v>
      </c>
      <c r="AZ30" s="16">
        <v>0</v>
      </c>
      <c r="BA30">
        <f t="shared" si="16"/>
        <v>0</v>
      </c>
      <c r="BB30">
        <f t="shared" si="17"/>
        <v>0</v>
      </c>
      <c r="BC30">
        <f t="shared" si="4"/>
        <v>0</v>
      </c>
      <c r="BD30">
        <f t="shared" si="4"/>
        <v>0</v>
      </c>
      <c r="BE30">
        <f t="shared" si="18"/>
        <v>0</v>
      </c>
      <c r="BF30">
        <f t="shared" si="5"/>
        <v>0</v>
      </c>
      <c r="BG30">
        <f t="shared" si="5"/>
        <v>0</v>
      </c>
      <c r="BH30">
        <f t="shared" si="6"/>
        <v>0</v>
      </c>
      <c r="BI30">
        <f t="shared" si="6"/>
        <v>0</v>
      </c>
      <c r="BJ30">
        <f t="shared" si="6"/>
        <v>0</v>
      </c>
      <c r="BK30" s="7">
        <f t="shared" si="33"/>
        <v>5.377947418379822E-2</v>
      </c>
      <c r="BL30" s="18">
        <f>MAX(BL$3*climate!$I140+BL$4*climate!$I140^2+BL$5*climate!$I140^6,-99)</f>
        <v>2.2221390489074349</v>
      </c>
      <c r="BM30" s="18">
        <f>MAX(BM$3*climate!$I140+BM$4*climate!$I140^2+BM$5*climate!$I140^6,-99)</f>
        <v>1.2871125438101301</v>
      </c>
      <c r="BN30" s="18">
        <f>MAX(BN$3*climate!$I140+BN$4*climate!$I140^2+BN$5*climate!$I140^6,-99)</f>
        <v>0.63694281489987825</v>
      </c>
      <c r="BO30" s="18">
        <f>MAX(BO$3*climate!$I140+BO$4*climate!$I140^2+BO$5*climate!$I140^6,-99)</f>
        <v>0.11848853868980991</v>
      </c>
      <c r="BP30" s="18">
        <f>MAX(BP$3*climate!$I140+BP$4*climate!$I140^2+BP$5*climate!$I140^6,-99)</f>
        <v>5.4509480927762657E-2</v>
      </c>
      <c r="BQ30" s="18">
        <f>MAX(BQ$3*climate!$I140+BQ$4*climate!$I140^2+BQ$5*climate!$I140^6,-99)</f>
        <v>1.3875199751353406E-2</v>
      </c>
    </row>
    <row r="31" spans="1:69">
      <c r="A31">
        <v>1985</v>
      </c>
      <c r="B31" s="1">
        <v>936.70532544805008</v>
      </c>
      <c r="C31" s="1">
        <v>1919.7628284999998</v>
      </c>
      <c r="D31" s="1">
        <v>1958.9577659694839</v>
      </c>
      <c r="E31" s="7">
        <f t="shared" si="19"/>
        <v>5.4244692212248591E-3</v>
      </c>
      <c r="F31" s="7">
        <f t="shared" si="7"/>
        <v>1.6064507173073395E-2</v>
      </c>
      <c r="G31" s="7">
        <f t="shared" si="8"/>
        <v>2.4041253213747948E-2</v>
      </c>
      <c r="H31" s="1">
        <v>20581.969427712706</v>
      </c>
      <c r="I31" s="1">
        <v>2833.2871687244888</v>
      </c>
      <c r="J31" s="1">
        <v>897.36284211990187</v>
      </c>
      <c r="K31" s="1">
        <f t="shared" si="9"/>
        <v>21972.725966800524</v>
      </c>
      <c r="L31" s="1">
        <f t="shared" si="0"/>
        <v>1475.8527077734223</v>
      </c>
      <c r="M31" s="1">
        <f t="shared" si="1"/>
        <v>458.08177067860311</v>
      </c>
      <c r="N31" s="7">
        <f t="shared" si="20"/>
        <v>2.9085819571173399E-2</v>
      </c>
      <c r="O31" s="7">
        <f t="shared" si="10"/>
        <v>1.272489895011053E-2</v>
      </c>
      <c r="P31" s="7">
        <f t="shared" si="11"/>
        <v>1.2584700259132608E-2</v>
      </c>
      <c r="Q31" s="1">
        <v>4097.4817453164824</v>
      </c>
      <c r="R31" s="1">
        <v>2684.1607024509399</v>
      </c>
      <c r="S31" s="1">
        <v>785.17698400000018</v>
      </c>
      <c r="T31" s="1">
        <f t="shared" si="12"/>
        <v>199.08113068127511</v>
      </c>
      <c r="U31" s="1">
        <f t="shared" si="34"/>
        <v>947.36627196858285</v>
      </c>
      <c r="V31" s="1">
        <f t="shared" si="35"/>
        <v>874.98272398389327</v>
      </c>
      <c r="W31" s="7">
        <f t="shared" si="21"/>
        <v>-1.3011283320596201E-2</v>
      </c>
      <c r="X31" s="7">
        <f t="shared" si="38"/>
        <v>6.0560791359451915E-3</v>
      </c>
      <c r="Y31" s="7">
        <f t="shared" si="39"/>
        <v>2.599027005318888E-3</v>
      </c>
      <c r="Z31" s="1">
        <v>9481.2087128372459</v>
      </c>
      <c r="AA31" s="1">
        <v>7566.1137659999977</v>
      </c>
      <c r="AB31" s="1">
        <v>1525.7176890000001</v>
      </c>
      <c r="AC31" s="8">
        <f t="shared" si="13"/>
        <v>2.3139111537652339</v>
      </c>
      <c r="AD31" s="8">
        <f t="shared" si="36"/>
        <v>2.8188005878676665</v>
      </c>
      <c r="AE31" s="8">
        <f t="shared" si="37"/>
        <v>1.9431513150416031</v>
      </c>
      <c r="AF31" s="7">
        <f t="shared" si="22"/>
        <v>-1.1533292981858012E-2</v>
      </c>
      <c r="AG31" s="7">
        <f t="shared" si="40"/>
        <v>3.6188748862926667E-2</v>
      </c>
      <c r="AH31" s="7">
        <f t="shared" si="41"/>
        <v>1.6549153534043626E-2</v>
      </c>
      <c r="AI31" s="1">
        <f t="shared" si="23"/>
        <v>24329.535537233205</v>
      </c>
      <c r="AJ31" s="1">
        <f t="shared" si="24"/>
        <v>3838.8012790419489</v>
      </c>
      <c r="AK31" s="1">
        <f t="shared" si="25"/>
        <v>1114.0462447194168</v>
      </c>
      <c r="AL31" s="10">
        <f t="shared" si="42"/>
        <v>8.6477890552840044</v>
      </c>
      <c r="AM31" s="10">
        <f t="shared" si="42"/>
        <v>1.3057589247693937</v>
      </c>
      <c r="AN31" s="10">
        <f t="shared" si="42"/>
        <v>0.46867665786911411</v>
      </c>
      <c r="AO31" s="7">
        <f t="shared" si="26"/>
        <v>1.8276539118654789E-2</v>
      </c>
      <c r="AP31" s="7">
        <f t="shared" si="15"/>
        <v>2.8144496824265453E-2</v>
      </c>
      <c r="AQ31" s="7">
        <f t="shared" si="15"/>
        <v>2.0372115051398465E-2</v>
      </c>
      <c r="AR31" s="1">
        <f t="shared" si="27"/>
        <v>15538.684273367668</v>
      </c>
      <c r="AS31" s="1">
        <f t="shared" si="28"/>
        <v>2879.3880091541491</v>
      </c>
      <c r="AT31" s="1">
        <f t="shared" si="29"/>
        <v>820.11362376563704</v>
      </c>
      <c r="AU31" s="1">
        <f t="shared" si="30"/>
        <v>3107.7368546735338</v>
      </c>
      <c r="AV31" s="1">
        <f t="shared" si="31"/>
        <v>575.8776018308298</v>
      </c>
      <c r="AW31" s="1">
        <f t="shared" si="32"/>
        <v>164.02272475312742</v>
      </c>
      <c r="AX31" s="16">
        <v>0</v>
      </c>
      <c r="AY31" s="16">
        <v>0</v>
      </c>
      <c r="AZ31" s="16">
        <v>0</v>
      </c>
      <c r="BA31">
        <f t="shared" si="16"/>
        <v>0</v>
      </c>
      <c r="BB31">
        <f t="shared" si="17"/>
        <v>0</v>
      </c>
      <c r="BC31">
        <f t="shared" si="4"/>
        <v>0</v>
      </c>
      <c r="BD31">
        <f t="shared" si="4"/>
        <v>0</v>
      </c>
      <c r="BE31">
        <f t="shared" si="18"/>
        <v>0</v>
      </c>
      <c r="BF31">
        <f t="shared" si="5"/>
        <v>0</v>
      </c>
      <c r="BG31">
        <f t="shared" si="5"/>
        <v>0</v>
      </c>
      <c r="BH31">
        <f t="shared" si="6"/>
        <v>0</v>
      </c>
      <c r="BI31">
        <f t="shared" si="6"/>
        <v>0</v>
      </c>
      <c r="BJ31">
        <f t="shared" si="6"/>
        <v>0</v>
      </c>
      <c r="BK31" s="7">
        <f t="shared" si="33"/>
        <v>4.6607326093668328E-2</v>
      </c>
      <c r="BL31" s="18">
        <f>MAX(BL$3*climate!$I141+BL$4*climate!$I141^2+BL$5*climate!$I141^6,-99)</f>
        <v>2.274565218099367</v>
      </c>
      <c r="BM31" s="18">
        <f>MAX(BM$3*climate!$I141+BM$4*climate!$I141^2+BM$5*climate!$I141^6,-99)</f>
        <v>1.3150073206000652</v>
      </c>
      <c r="BN31" s="18">
        <f>MAX(BN$3*climate!$I141+BN$4*climate!$I141^2+BN$5*climate!$I141^6,-99)</f>
        <v>0.64794214102893033</v>
      </c>
      <c r="BO31" s="18">
        <f>MAX(BO$3*climate!$I141+BO$4*climate!$I141^2+BO$5*climate!$I141^6,-99)</f>
        <v>0.12582776310716651</v>
      </c>
      <c r="BP31" s="18">
        <f>MAX(BP$3*climate!$I141+BP$4*climate!$I141^2+BP$5*climate!$I141^6,-99)</f>
        <v>5.7878781932504557E-2</v>
      </c>
      <c r="BQ31" s="18">
        <f>MAX(BQ$3*climate!$I141+BQ$4*climate!$I141^2+BQ$5*climate!$I141^6,-99)</f>
        <v>1.4723128996429143E-2</v>
      </c>
    </row>
    <row r="32" spans="1:69">
      <c r="A32">
        <v>1986</v>
      </c>
      <c r="B32" s="1">
        <v>942.02861229508358</v>
      </c>
      <c r="C32" s="1">
        <v>1951.6290223478265</v>
      </c>
      <c r="D32" s="1">
        <v>2006.9086632270353</v>
      </c>
      <c r="E32" s="7">
        <f t="shared" si="19"/>
        <v>5.6829898394004097E-3</v>
      </c>
      <c r="F32" s="7">
        <f t="shared" si="7"/>
        <v>1.659902638740296E-2</v>
      </c>
      <c r="G32" s="7">
        <f t="shared" si="8"/>
        <v>2.4477759597752557E-2</v>
      </c>
      <c r="H32" s="1">
        <v>21204.646550949445</v>
      </c>
      <c r="I32" s="1">
        <v>2951.8661522554075</v>
      </c>
      <c r="J32" s="1">
        <v>930.38723683286935</v>
      </c>
      <c r="K32" s="1">
        <f t="shared" si="9"/>
        <v>22509.556794976885</v>
      </c>
      <c r="L32" s="1">
        <f t="shared" si="0"/>
        <v>1512.5139657455427</v>
      </c>
      <c r="M32" s="1">
        <f t="shared" si="1"/>
        <v>463.59221716490123</v>
      </c>
      <c r="N32" s="7">
        <f t="shared" si="20"/>
        <v>2.4431689949962587E-2</v>
      </c>
      <c r="O32" s="7">
        <f t="shared" si="10"/>
        <v>2.4840729551819818E-2</v>
      </c>
      <c r="P32" s="7">
        <f t="shared" si="11"/>
        <v>1.2029394835194829E-2</v>
      </c>
      <c r="Q32" s="1">
        <v>4140.2857264121221</v>
      </c>
      <c r="R32" s="1">
        <v>2751.1652931250087</v>
      </c>
      <c r="S32" s="1">
        <v>819.0124780000001</v>
      </c>
      <c r="T32" s="1">
        <f t="shared" si="12"/>
        <v>195.25370142171693</v>
      </c>
      <c r="U32" s="1">
        <f t="shared" si="34"/>
        <v>932.00882127495822</v>
      </c>
      <c r="V32" s="1">
        <f t="shared" si="35"/>
        <v>880.29203924593799</v>
      </c>
      <c r="W32" s="7">
        <f t="shared" si="21"/>
        <v>-1.9225474792414321E-2</v>
      </c>
      <c r="X32" s="7">
        <f t="shared" si="38"/>
        <v>-1.621067917238872E-2</v>
      </c>
      <c r="Y32" s="7">
        <f t="shared" si="39"/>
        <v>6.0679086758088641E-3</v>
      </c>
      <c r="Z32" s="1">
        <v>9479.3540586451873</v>
      </c>
      <c r="AA32" s="1">
        <v>7773.0645779999995</v>
      </c>
      <c r="AB32" s="1">
        <v>1597.2718600000044</v>
      </c>
      <c r="AC32" s="8">
        <f t="shared" si="13"/>
        <v>2.2895410329228123</v>
      </c>
      <c r="AD32" s="8">
        <f t="shared" si="36"/>
        <v>2.8253717061001042</v>
      </c>
      <c r="AE32" s="8">
        <f t="shared" si="37"/>
        <v>1.9502411781325806</v>
      </c>
      <c r="AF32" s="7">
        <f t="shared" si="22"/>
        <v>-1.0532003704103454E-2</v>
      </c>
      <c r="AG32" s="7">
        <f t="shared" si="40"/>
        <v>2.3311752738808256E-3</v>
      </c>
      <c r="AH32" s="7">
        <f t="shared" si="41"/>
        <v>3.6486417892915846E-3</v>
      </c>
      <c r="AI32" s="1">
        <f t="shared" si="23"/>
        <v>25004.318838183419</v>
      </c>
      <c r="AJ32" s="1">
        <f t="shared" si="24"/>
        <v>4030.7987529685838</v>
      </c>
      <c r="AK32" s="1">
        <f t="shared" si="25"/>
        <v>1166.6643450006025</v>
      </c>
      <c r="AL32" s="10">
        <f t="shared" si="42"/>
        <v>8.8058407102427765</v>
      </c>
      <c r="AM32" s="10">
        <f t="shared" si="42"/>
        <v>1.3425088526808222</v>
      </c>
      <c r="AN32" s="10">
        <f t="shared" si="42"/>
        <v>0.47822459266512862</v>
      </c>
      <c r="AO32" s="7">
        <f t="shared" si="26"/>
        <v>1.8276539118654789E-2</v>
      </c>
      <c r="AP32" s="7">
        <f t="shared" si="15"/>
        <v>2.8144496824265453E-2</v>
      </c>
      <c r="AQ32" s="7">
        <f t="shared" si="15"/>
        <v>2.0372115051398465E-2</v>
      </c>
      <c r="AR32" s="1">
        <f t="shared" si="27"/>
        <v>15981.778449983894</v>
      </c>
      <c r="AS32" s="1">
        <f t="shared" si="28"/>
        <v>3029.0971023344446</v>
      </c>
      <c r="AT32" s="1">
        <f t="shared" si="29"/>
        <v>861.07935561309898</v>
      </c>
      <c r="AU32" s="1">
        <f t="shared" si="30"/>
        <v>3196.3556899967789</v>
      </c>
      <c r="AV32" s="1">
        <f t="shared" si="31"/>
        <v>605.81942046688891</v>
      </c>
      <c r="AW32" s="1">
        <f t="shared" si="32"/>
        <v>172.2158711226198</v>
      </c>
      <c r="AX32" s="16">
        <v>0</v>
      </c>
      <c r="AY32" s="16">
        <v>0</v>
      </c>
      <c r="AZ32" s="16">
        <v>0</v>
      </c>
      <c r="BA32">
        <f t="shared" si="16"/>
        <v>0</v>
      </c>
      <c r="BB32">
        <f t="shared" si="17"/>
        <v>0</v>
      </c>
      <c r="BC32">
        <f t="shared" si="4"/>
        <v>0</v>
      </c>
      <c r="BD32">
        <f t="shared" si="4"/>
        <v>0</v>
      </c>
      <c r="BE32">
        <f t="shared" si="18"/>
        <v>0</v>
      </c>
      <c r="BF32">
        <f t="shared" si="5"/>
        <v>0</v>
      </c>
      <c r="BG32">
        <f t="shared" si="5"/>
        <v>0</v>
      </c>
      <c r="BH32">
        <f t="shared" si="6"/>
        <v>0</v>
      </c>
      <c r="BI32">
        <f t="shared" si="6"/>
        <v>0</v>
      </c>
      <c r="BJ32">
        <f t="shared" si="6"/>
        <v>0</v>
      </c>
      <c r="BK32" s="7">
        <f t="shared" si="33"/>
        <v>4.3919983115699973E-2</v>
      </c>
      <c r="BL32" s="18">
        <f>MAX(BL$3*climate!$I142+BL$4*climate!$I142^2+BL$5*climate!$I142^6,-99)</f>
        <v>2.3271213879280808</v>
      </c>
      <c r="BM32" s="18">
        <f>MAX(BM$3*climate!$I142+BM$4*climate!$I142^2+BM$5*climate!$I142^6,-99)</f>
        <v>1.3427754190860772</v>
      </c>
      <c r="BN32" s="18">
        <f>MAX(BN$3*climate!$I142+BN$4*climate!$I142^2+BN$5*climate!$I142^6,-99)</f>
        <v>0.65864958076805713</v>
      </c>
      <c r="BO32" s="18">
        <f>MAX(BO$3*climate!$I142+BO$4*climate!$I142^2+BO$5*climate!$I142^6,-99)</f>
        <v>0.13354276285618222</v>
      </c>
      <c r="BP32" s="18">
        <f>MAX(BP$3*climate!$I142+BP$4*climate!$I142^2+BP$5*climate!$I142^6,-99)</f>
        <v>6.1419219377592295E-2</v>
      </c>
      <c r="BQ32" s="18">
        <f>MAX(BQ$3*climate!$I142+BQ$4*climate!$I142^2+BQ$5*climate!$I142^6,-99)</f>
        <v>1.5612224722369243E-2</v>
      </c>
    </row>
    <row r="33" spans="1:69">
      <c r="A33">
        <v>1987</v>
      </c>
      <c r="B33" s="1">
        <v>947.30641569152567</v>
      </c>
      <c r="C33" s="1">
        <v>1985.0015884222066</v>
      </c>
      <c r="D33" s="1">
        <v>2055.4687294649952</v>
      </c>
      <c r="E33" s="7">
        <f t="shared" si="19"/>
        <v>5.6025935173917851E-3</v>
      </c>
      <c r="F33" s="7">
        <f t="shared" si="7"/>
        <v>1.7099851299727353E-2</v>
      </c>
      <c r="G33" s="7">
        <f t="shared" si="8"/>
        <v>2.4196450554893278E-2</v>
      </c>
      <c r="H33" s="1">
        <v>21855.911782637802</v>
      </c>
      <c r="I33" s="1">
        <v>3073.6128521501973</v>
      </c>
      <c r="J33" s="1">
        <v>966.32031631938889</v>
      </c>
      <c r="K33" s="1">
        <f t="shared" si="9"/>
        <v>23071.639145062869</v>
      </c>
      <c r="L33" s="1">
        <f t="shared" si="0"/>
        <v>1548.4183338076225</v>
      </c>
      <c r="M33" s="1">
        <f t="shared" si="1"/>
        <v>470.12163331276088</v>
      </c>
      <c r="N33" s="7">
        <f t="shared" si="20"/>
        <v>2.4970831509726343E-2</v>
      </c>
      <c r="O33" s="7">
        <f t="shared" si="10"/>
        <v>2.3738205977081428E-2</v>
      </c>
      <c r="P33" s="7">
        <f t="shared" si="11"/>
        <v>1.4084395522837578E-2</v>
      </c>
      <c r="Q33" s="1">
        <v>4268.5236012981186</v>
      </c>
      <c r="R33" s="1">
        <v>2864.861574927801</v>
      </c>
      <c r="S33" s="1">
        <v>851.23401599999988</v>
      </c>
      <c r="T33" s="1">
        <f t="shared" si="12"/>
        <v>195.30292964894775</v>
      </c>
      <c r="U33" s="1">
        <f t="shared" si="34"/>
        <v>932.08276797894018</v>
      </c>
      <c r="V33" s="1">
        <f t="shared" si="35"/>
        <v>880.90253472291624</v>
      </c>
      <c r="W33" s="7">
        <f t="shared" si="21"/>
        <v>2.521244251574295E-4</v>
      </c>
      <c r="X33" s="7">
        <f t="shared" si="38"/>
        <v>7.9341206106642304E-5</v>
      </c>
      <c r="Y33" s="7">
        <f t="shared" si="39"/>
        <v>6.9351470848388885E-4</v>
      </c>
      <c r="Z33" s="1">
        <v>9769.6868124319262</v>
      </c>
      <c r="AA33" s="1">
        <v>8163.5524069999974</v>
      </c>
      <c r="AB33" s="1">
        <v>1650.5753720000048</v>
      </c>
      <c r="AC33" s="8">
        <f t="shared" si="13"/>
        <v>2.2887742285086174</v>
      </c>
      <c r="AD33" s="8">
        <f t="shared" si="36"/>
        <v>2.8495451502593916</v>
      </c>
      <c r="AE33" s="8">
        <f t="shared" si="37"/>
        <v>1.9390383149350143</v>
      </c>
      <c r="AF33" s="7">
        <f t="shared" si="22"/>
        <v>-3.3491621384740267E-4</v>
      </c>
      <c r="AG33" s="7">
        <f t="shared" si="40"/>
        <v>8.5558456280623307E-3</v>
      </c>
      <c r="AH33" s="7">
        <f t="shared" si="41"/>
        <v>-5.7443475828427015E-3</v>
      </c>
      <c r="AI33" s="1">
        <f t="shared" si="23"/>
        <v>25700.242644361853</v>
      </c>
      <c r="AJ33" s="1">
        <f t="shared" si="24"/>
        <v>4233.5382981386138</v>
      </c>
      <c r="AK33" s="1">
        <f t="shared" si="25"/>
        <v>1222.213781623162</v>
      </c>
      <c r="AL33" s="10">
        <f t="shared" si="42"/>
        <v>8.9667810024561714</v>
      </c>
      <c r="AM33" s="10">
        <f t="shared" si="42"/>
        <v>1.3802930888216458</v>
      </c>
      <c r="AN33" s="10">
        <f t="shared" si="42"/>
        <v>0.48796703908731082</v>
      </c>
      <c r="AO33" s="7">
        <f t="shared" si="26"/>
        <v>1.8276539118654789E-2</v>
      </c>
      <c r="AP33" s="7">
        <f t="shared" si="15"/>
        <v>2.8144496824265453E-2</v>
      </c>
      <c r="AQ33" s="7">
        <f t="shared" si="15"/>
        <v>2.0372115051398465E-2</v>
      </c>
      <c r="AR33" s="1">
        <f t="shared" si="27"/>
        <v>16436.766689603035</v>
      </c>
      <c r="AS33" s="1">
        <f t="shared" si="28"/>
        <v>3188.0175164434918</v>
      </c>
      <c r="AT33" s="1">
        <f t="shared" si="29"/>
        <v>903.95876907872264</v>
      </c>
      <c r="AU33" s="1">
        <f t="shared" si="30"/>
        <v>3287.3533379206074</v>
      </c>
      <c r="AV33" s="1">
        <f t="shared" si="31"/>
        <v>637.60350328869845</v>
      </c>
      <c r="AW33" s="1">
        <f t="shared" si="32"/>
        <v>180.79175381574453</v>
      </c>
      <c r="AX33" s="16">
        <v>0</v>
      </c>
      <c r="AY33" s="16">
        <v>0</v>
      </c>
      <c r="AZ33" s="16">
        <v>0</v>
      </c>
      <c r="BA33">
        <f t="shared" si="16"/>
        <v>0</v>
      </c>
      <c r="BB33">
        <f t="shared" si="17"/>
        <v>0</v>
      </c>
      <c r="BC33">
        <f t="shared" si="4"/>
        <v>0</v>
      </c>
      <c r="BD33">
        <f t="shared" si="4"/>
        <v>0</v>
      </c>
      <c r="BE33">
        <f t="shared" si="18"/>
        <v>0</v>
      </c>
      <c r="BF33">
        <f t="shared" si="5"/>
        <v>0</v>
      </c>
      <c r="BG33">
        <f t="shared" si="5"/>
        <v>0</v>
      </c>
      <c r="BH33">
        <f t="shared" si="6"/>
        <v>0</v>
      </c>
      <c r="BI33">
        <f t="shared" si="6"/>
        <v>0</v>
      </c>
      <c r="BJ33">
        <f t="shared" si="6"/>
        <v>0</v>
      </c>
      <c r="BK33" s="7">
        <f t="shared" si="33"/>
        <v>4.4197072041392865E-2</v>
      </c>
      <c r="BL33" s="18">
        <f>MAX(BL$3*climate!$I143+BL$4*climate!$I143^2+BL$5*climate!$I143^6,-99)</f>
        <v>2.37979675164169</v>
      </c>
      <c r="BM33" s="18">
        <f>MAX(BM$3*climate!$I143+BM$4*climate!$I143^2+BM$5*climate!$I143^6,-99)</f>
        <v>1.3703986763386178</v>
      </c>
      <c r="BN33" s="18">
        <f>MAX(BN$3*climate!$I143+BN$4*climate!$I143^2+BN$5*climate!$I143^6,-99)</f>
        <v>0.66904263833359656</v>
      </c>
      <c r="BO33" s="18">
        <f>MAX(BO$3*climate!$I143+BO$4*climate!$I143^2+BO$5*climate!$I143^6,-99)</f>
        <v>0.14165421400873093</v>
      </c>
      <c r="BP33" s="18">
        <f>MAX(BP$3*climate!$I143+BP$4*climate!$I143^2+BP$5*climate!$I143^6,-99)</f>
        <v>6.5139974459878708E-2</v>
      </c>
      <c r="BQ33" s="18">
        <f>MAX(BQ$3*climate!$I143+BQ$4*climate!$I143^2+BQ$5*climate!$I143^6,-99)</f>
        <v>1.6544367514749782E-2</v>
      </c>
    </row>
    <row r="34" spans="1:69">
      <c r="A34">
        <v>1988</v>
      </c>
      <c r="B34" s="1">
        <v>952.81034412393706</v>
      </c>
      <c r="C34" s="1">
        <v>2018.5674788956755</v>
      </c>
      <c r="D34" s="1">
        <v>2104.4294449077634</v>
      </c>
      <c r="E34" s="7">
        <f t="shared" si="19"/>
        <v>5.8100825047127103E-3</v>
      </c>
      <c r="F34" s="7">
        <f t="shared" si="7"/>
        <v>1.6909754969087532E-2</v>
      </c>
      <c r="G34" s="7">
        <f t="shared" si="8"/>
        <v>2.3819732570444785E-2</v>
      </c>
      <c r="H34" s="1">
        <v>22868.130388723042</v>
      </c>
      <c r="I34" s="1">
        <v>3175.6789784928656</v>
      </c>
      <c r="J34" s="1">
        <v>1038.8988379554835</v>
      </c>
      <c r="K34" s="1">
        <f t="shared" si="9"/>
        <v>24000.715913458287</v>
      </c>
      <c r="L34" s="1">
        <f t="shared" si="0"/>
        <v>1573.2339947487048</v>
      </c>
      <c r="M34" s="1">
        <f t="shared" si="1"/>
        <v>493.67244906660113</v>
      </c>
      <c r="N34" s="7">
        <f t="shared" si="20"/>
        <v>4.0269213754335009E-2</v>
      </c>
      <c r="O34" s="7">
        <f t="shared" si="10"/>
        <v>1.6026457708014696E-2</v>
      </c>
      <c r="P34" s="7">
        <f t="shared" si="11"/>
        <v>5.0095154285683341E-2</v>
      </c>
      <c r="Q34" s="1">
        <v>4398.7258719066331</v>
      </c>
      <c r="R34" s="1">
        <v>2955.6648532876429</v>
      </c>
      <c r="S34" s="1">
        <v>887.8873120000012</v>
      </c>
      <c r="T34" s="1">
        <f t="shared" si="12"/>
        <v>192.35179252239072</v>
      </c>
      <c r="U34" s="1">
        <f t="shared" si="34"/>
        <v>930.71902837306368</v>
      </c>
      <c r="V34" s="1">
        <f t="shared" si="35"/>
        <v>854.64270394924336</v>
      </c>
      <c r="W34" s="7">
        <f t="shared" si="21"/>
        <v>-1.51105625085175E-2</v>
      </c>
      <c r="X34" s="7">
        <f t="shared" si="38"/>
        <v>-1.4631099862875141E-3</v>
      </c>
      <c r="Y34" s="7">
        <f t="shared" si="39"/>
        <v>-2.9810143277579249E-2</v>
      </c>
      <c r="Z34" s="1">
        <v>10089.763007815442</v>
      </c>
      <c r="AA34" s="1">
        <v>8534.8141549999982</v>
      </c>
      <c r="AB34" s="1">
        <v>1765.5761590000002</v>
      </c>
      <c r="AC34" s="8">
        <f t="shared" si="13"/>
        <v>2.293792180198313</v>
      </c>
      <c r="AD34" s="8">
        <f t="shared" si="36"/>
        <v>2.8876122898394789</v>
      </c>
      <c r="AE34" s="8">
        <f t="shared" si="37"/>
        <v>1.9885137845060206</v>
      </c>
      <c r="AF34" s="7">
        <f t="shared" si="22"/>
        <v>2.1924188184192506E-3</v>
      </c>
      <c r="AG34" s="7">
        <f t="shared" si="40"/>
        <v>1.3359023132734738E-2</v>
      </c>
      <c r="AH34" s="7">
        <f t="shared" si="41"/>
        <v>2.5515467739823494E-2</v>
      </c>
      <c r="AI34" s="1">
        <f t="shared" si="23"/>
        <v>26417.571717846273</v>
      </c>
      <c r="AJ34" s="1">
        <f t="shared" si="24"/>
        <v>4447.7879716134503</v>
      </c>
      <c r="AK34" s="1">
        <f t="shared" si="25"/>
        <v>1280.7841572765906</v>
      </c>
      <c r="AL34" s="10">
        <f t="shared" si="42"/>
        <v>9.1306627262159719</v>
      </c>
      <c r="AM34" s="10">
        <f t="shared" si="42"/>
        <v>1.4191407432765422</v>
      </c>
      <c r="AN34" s="10">
        <f t="shared" si="42"/>
        <v>0.49790795974888774</v>
      </c>
      <c r="AO34" s="7">
        <f t="shared" si="26"/>
        <v>1.8276539118654789E-2</v>
      </c>
      <c r="AP34" s="7">
        <f t="shared" si="15"/>
        <v>2.8144496824265453E-2</v>
      </c>
      <c r="AQ34" s="7">
        <f t="shared" si="15"/>
        <v>2.0372115051398465E-2</v>
      </c>
      <c r="AR34" s="1">
        <f t="shared" si="27"/>
        <v>16907.759067619383</v>
      </c>
      <c r="AS34" s="1">
        <f t="shared" si="28"/>
        <v>3354.9720125590925</v>
      </c>
      <c r="AT34" s="1">
        <f t="shared" si="29"/>
        <v>948.74992445412261</v>
      </c>
      <c r="AU34" s="1">
        <f t="shared" si="30"/>
        <v>3381.5518135238767</v>
      </c>
      <c r="AV34" s="1">
        <f t="shared" si="31"/>
        <v>670.99440251181852</v>
      </c>
      <c r="AW34" s="1">
        <f t="shared" si="32"/>
        <v>189.74998489082452</v>
      </c>
      <c r="AX34" s="16">
        <v>0</v>
      </c>
      <c r="AY34" s="16">
        <v>0</v>
      </c>
      <c r="AZ34" s="16">
        <v>0</v>
      </c>
      <c r="BA34">
        <f t="shared" si="16"/>
        <v>0</v>
      </c>
      <c r="BB34">
        <f t="shared" si="17"/>
        <v>0</v>
      </c>
      <c r="BC34">
        <f t="shared" si="4"/>
        <v>0</v>
      </c>
      <c r="BD34">
        <f t="shared" si="4"/>
        <v>0</v>
      </c>
      <c r="BE34">
        <f t="shared" si="18"/>
        <v>0</v>
      </c>
      <c r="BF34">
        <f t="shared" si="5"/>
        <v>0</v>
      </c>
      <c r="BG34">
        <f t="shared" si="5"/>
        <v>0</v>
      </c>
      <c r="BH34">
        <f t="shared" si="6"/>
        <v>0</v>
      </c>
      <c r="BI34">
        <f t="shared" si="6"/>
        <v>0</v>
      </c>
      <c r="BJ34">
        <f t="shared" si="6"/>
        <v>0</v>
      </c>
      <c r="BK34" s="7">
        <f t="shared" si="33"/>
        <v>5.7694154448594243E-2</v>
      </c>
      <c r="BL34" s="18">
        <f>MAX(BL$3*climate!$I144+BL$4*climate!$I144^2+BL$5*climate!$I144^6,-99)</f>
        <v>2.4325527743913256</v>
      </c>
      <c r="BM34" s="18">
        <f>MAX(BM$3*climate!$I144+BM$4*climate!$I144^2+BM$5*climate!$I144^6,-99)</f>
        <v>1.3978434973497664</v>
      </c>
      <c r="BN34" s="18">
        <f>MAX(BN$3*climate!$I144+BN$4*climate!$I144^2+BN$5*climate!$I144^6,-99)</f>
        <v>0.67909189457428165</v>
      </c>
      <c r="BO34" s="18">
        <f>MAX(BO$3*climate!$I144+BO$4*climate!$I144^2+BO$5*climate!$I144^6,-99)</f>
        <v>0.15018004211714278</v>
      </c>
      <c r="BP34" s="18">
        <f>MAX(BP$3*climate!$I144+BP$4*climate!$I144^2+BP$5*climate!$I144^6,-99)</f>
        <v>6.9048910081106016E-2</v>
      </c>
      <c r="BQ34" s="18">
        <f>MAX(BQ$3*climate!$I144+BQ$4*climate!$I144^2+BQ$5*climate!$I144^6,-99)</f>
        <v>1.7521029295606751E-2</v>
      </c>
    </row>
    <row r="35" spans="1:69">
      <c r="A35">
        <v>1989</v>
      </c>
      <c r="B35" s="1">
        <v>958.65364362799335</v>
      </c>
      <c r="C35" s="1">
        <v>2051.303637009778</v>
      </c>
      <c r="D35" s="1">
        <v>2153.3894404845114</v>
      </c>
      <c r="E35" s="7">
        <f t="shared" si="19"/>
        <v>6.1326994822132885E-3</v>
      </c>
      <c r="F35" s="7">
        <f t="shared" si="7"/>
        <v>1.6217519828473526E-2</v>
      </c>
      <c r="G35" s="7">
        <f t="shared" si="8"/>
        <v>2.3265211240614425E-2</v>
      </c>
      <c r="H35" s="1">
        <v>23763.030483248236</v>
      </c>
      <c r="I35" s="1">
        <v>3226.9687948967835</v>
      </c>
      <c r="J35" s="1">
        <v>1098.7151032485203</v>
      </c>
      <c r="K35" s="1">
        <f t="shared" si="9"/>
        <v>24787.920685637644</v>
      </c>
      <c r="L35" s="1">
        <f t="shared" si="0"/>
        <v>1573.1307333909833</v>
      </c>
      <c r="M35" s="1">
        <f t="shared" si="1"/>
        <v>510.22591761261259</v>
      </c>
      <c r="N35" s="7">
        <f t="shared" si="20"/>
        <v>3.2799220449000632E-2</v>
      </c>
      <c r="O35" s="7">
        <f t="shared" si="10"/>
        <v>-6.5636363100640693E-5</v>
      </c>
      <c r="P35" s="7">
        <f t="shared" si="11"/>
        <v>3.3531278841485879E-2</v>
      </c>
      <c r="Q35" s="1">
        <v>4465.3390933732589</v>
      </c>
      <c r="R35" s="1">
        <v>2993.2054839730058</v>
      </c>
      <c r="S35" s="1">
        <v>921.47998099999904</v>
      </c>
      <c r="T35" s="1">
        <f t="shared" si="12"/>
        <v>187.91117978496482</v>
      </c>
      <c r="U35" s="1">
        <f t="shared" si="34"/>
        <v>927.55947584821479</v>
      </c>
      <c r="V35" s="1">
        <f t="shared" si="35"/>
        <v>838.68873584744733</v>
      </c>
      <c r="W35" s="7">
        <f t="shared" si="21"/>
        <v>-2.3085892152052589E-2</v>
      </c>
      <c r="X35" s="7">
        <f t="shared" si="38"/>
        <v>-3.394743664338673E-3</v>
      </c>
      <c r="Y35" s="7">
        <f t="shared" si="39"/>
        <v>-1.866741274227679E-2</v>
      </c>
      <c r="Z35" s="1">
        <v>10312.188724182881</v>
      </c>
      <c r="AA35" s="1">
        <v>8563.3874189999988</v>
      </c>
      <c r="AB35" s="1">
        <v>1817.3248630000053</v>
      </c>
      <c r="AC35" s="8">
        <f t="shared" si="13"/>
        <v>2.3093853587707547</v>
      </c>
      <c r="AD35" s="8">
        <f t="shared" si="36"/>
        <v>2.8609420451927874</v>
      </c>
      <c r="AE35" s="8">
        <f t="shared" si="37"/>
        <v>1.9721805144674187</v>
      </c>
      <c r="AF35" s="7">
        <f t="shared" si="22"/>
        <v>6.7979909893551849E-3</v>
      </c>
      <c r="AG35" s="7">
        <f t="shared" si="40"/>
        <v>-9.2360891870889583E-3</v>
      </c>
      <c r="AH35" s="7">
        <f t="shared" si="41"/>
        <v>-8.2138078025238981E-3</v>
      </c>
      <c r="AI35" s="1">
        <f t="shared" si="23"/>
        <v>27157.366359585525</v>
      </c>
      <c r="AJ35" s="1">
        <f t="shared" si="24"/>
        <v>4674.0035769639244</v>
      </c>
      <c r="AK35" s="1">
        <f t="shared" si="25"/>
        <v>1342.4557264397563</v>
      </c>
      <c r="AL35" s="10">
        <f t="shared" si="42"/>
        <v>9.2975396407109017</v>
      </c>
      <c r="AM35" s="10">
        <f t="shared" si="42"/>
        <v>1.4590817454188745</v>
      </c>
      <c r="AN35" s="10">
        <f t="shared" si="42"/>
        <v>0.50805139798989918</v>
      </c>
      <c r="AO35" s="7">
        <f t="shared" si="26"/>
        <v>1.8276539118654789E-2</v>
      </c>
      <c r="AP35" s="7">
        <f t="shared" si="15"/>
        <v>2.8144496824265453E-2</v>
      </c>
      <c r="AQ35" s="7">
        <f t="shared" si="15"/>
        <v>2.0372115051398465E-2</v>
      </c>
      <c r="AR35" s="1">
        <f t="shared" si="27"/>
        <v>17397.023523563606</v>
      </c>
      <c r="AS35" s="1">
        <f t="shared" si="28"/>
        <v>3528.9165795642257</v>
      </c>
      <c r="AT35" s="1">
        <f t="shared" si="29"/>
        <v>995.37266137180166</v>
      </c>
      <c r="AU35" s="1">
        <f t="shared" si="30"/>
        <v>3479.4047047127215</v>
      </c>
      <c r="AV35" s="1">
        <f t="shared" si="31"/>
        <v>705.78331591284518</v>
      </c>
      <c r="AW35" s="1">
        <f t="shared" si="32"/>
        <v>199.07453227436034</v>
      </c>
      <c r="AX35" s="16">
        <v>0</v>
      </c>
      <c r="AY35" s="16">
        <v>0</v>
      </c>
      <c r="AZ35" s="16">
        <v>0</v>
      </c>
      <c r="BA35">
        <f t="shared" si="16"/>
        <v>0</v>
      </c>
      <c r="BB35">
        <f t="shared" si="17"/>
        <v>0</v>
      </c>
      <c r="BC35">
        <f t="shared" si="4"/>
        <v>0</v>
      </c>
      <c r="BD35">
        <f t="shared" si="4"/>
        <v>0</v>
      </c>
      <c r="BE35">
        <f t="shared" si="18"/>
        <v>0</v>
      </c>
      <c r="BF35">
        <f t="shared" si="5"/>
        <v>0</v>
      </c>
      <c r="BG35">
        <f t="shared" si="5"/>
        <v>0</v>
      </c>
      <c r="BH35">
        <f t="shared" si="6"/>
        <v>0</v>
      </c>
      <c r="BI35">
        <f t="shared" si="6"/>
        <v>0</v>
      </c>
      <c r="BJ35">
        <f t="shared" si="6"/>
        <v>0</v>
      </c>
      <c r="BK35" s="7">
        <f t="shared" si="33"/>
        <v>4.9561917962211294E-2</v>
      </c>
      <c r="BL35" s="18">
        <f>MAX(BL$3*climate!$I145+BL$4*climate!$I145^2+BL$5*climate!$I145^6,-99)</f>
        <v>2.485394782848505</v>
      </c>
      <c r="BM35" s="18">
        <f>MAX(BM$3*climate!$I145+BM$4*climate!$I145^2+BM$5*climate!$I145^6,-99)</f>
        <v>1.4250980954903092</v>
      </c>
      <c r="BN35" s="18">
        <f>MAX(BN$3*climate!$I145+BN$4*climate!$I145^2+BN$5*climate!$I145^6,-99)</f>
        <v>0.68877464048455361</v>
      </c>
      <c r="BO35" s="18">
        <f>MAX(BO$3*climate!$I145+BO$4*climate!$I145^2+BO$5*climate!$I145^6,-99)</f>
        <v>0.15914697470354874</v>
      </c>
      <c r="BP35" s="18">
        <f>MAX(BP$3*climate!$I145+BP$4*climate!$I145^2+BP$5*climate!$I145^6,-99)</f>
        <v>7.3157857679326616E-2</v>
      </c>
      <c r="BQ35" s="18">
        <f>MAX(BQ$3*climate!$I145+BQ$4*climate!$I145^2+BQ$5*climate!$I145^6,-99)</f>
        <v>1.8544580719468406E-2</v>
      </c>
    </row>
    <row r="36" spans="1:69">
      <c r="A36">
        <v>1990</v>
      </c>
      <c r="B36" s="1">
        <v>965.08958199999995</v>
      </c>
      <c r="C36" s="1">
        <v>2084.8014689034158</v>
      </c>
      <c r="D36" s="1">
        <v>2202.0974930000007</v>
      </c>
      <c r="E36" s="7">
        <f t="shared" si="19"/>
        <v>6.7135178745578727E-3</v>
      </c>
      <c r="F36" s="7">
        <f t="shared" si="7"/>
        <v>1.6330021206645062E-2</v>
      </c>
      <c r="G36" s="7">
        <f t="shared" si="8"/>
        <v>2.2619249263398533E-2</v>
      </c>
      <c r="H36" s="1">
        <v>24604.55665273581</v>
      </c>
      <c r="I36" s="1">
        <v>3291.5774776912899</v>
      </c>
      <c r="J36" s="1">
        <v>1154.8005981083711</v>
      </c>
      <c r="K36" s="1">
        <f t="shared" si="9"/>
        <v>25494.583209308556</v>
      </c>
      <c r="L36" s="1">
        <f t="shared" si="0"/>
        <v>1578.844569513195</v>
      </c>
      <c r="M36" s="1">
        <f t="shared" si="1"/>
        <v>524.4093877674519</v>
      </c>
      <c r="N36" s="7">
        <f t="shared" si="20"/>
        <v>2.8508342132963049E-2</v>
      </c>
      <c r="O36" s="7">
        <f t="shared" si="10"/>
        <v>3.6321432166639411E-3</v>
      </c>
      <c r="P36" s="7">
        <f t="shared" si="11"/>
        <v>2.7798411772582909E-2</v>
      </c>
      <c r="Q36" s="1">
        <v>4446.4092371723718</v>
      </c>
      <c r="R36" s="1">
        <v>3064.5220758088508</v>
      </c>
      <c r="S36" s="1">
        <v>975.20387755984575</v>
      </c>
      <c r="T36" s="1">
        <f t="shared" si="12"/>
        <v>180.71486919793657</v>
      </c>
      <c r="U36" s="1">
        <f t="shared" si="34"/>
        <v>931.01927467261214</v>
      </c>
      <c r="V36" s="1">
        <f t="shared" si="35"/>
        <v>844.47815420020129</v>
      </c>
      <c r="W36" s="7">
        <f t="shared" si="21"/>
        <v>-3.8296340831148634E-2</v>
      </c>
      <c r="X36" s="7">
        <f t="shared" si="38"/>
        <v>3.7300021340771483E-3</v>
      </c>
      <c r="Y36" s="7">
        <f t="shared" si="39"/>
        <v>6.902940394095225E-3</v>
      </c>
      <c r="Z36" s="1">
        <v>10153.602080603576</v>
      </c>
      <c r="AA36" s="1">
        <v>8419.9490469999982</v>
      </c>
      <c r="AB36" s="1">
        <v>1901.4018390000037</v>
      </c>
      <c r="AC36" s="8">
        <f t="shared" si="13"/>
        <v>2.2835509596639398</v>
      </c>
      <c r="AD36" s="8">
        <f t="shared" si="36"/>
        <v>2.7475569888912075</v>
      </c>
      <c r="AE36" s="8">
        <f t="shared" si="37"/>
        <v>1.9497480298762651</v>
      </c>
      <c r="AF36" s="7">
        <f t="shared" si="22"/>
        <v>-1.1186699096666142E-2</v>
      </c>
      <c r="AG36" s="7">
        <f t="shared" si="40"/>
        <v>-3.9632070314776113E-2</v>
      </c>
      <c r="AH36" s="7">
        <f t="shared" si="41"/>
        <v>-1.137445808159776E-2</v>
      </c>
      <c r="AI36" s="1">
        <f t="shared" si="23"/>
        <v>27921.034428339695</v>
      </c>
      <c r="AJ36" s="1">
        <f t="shared" si="24"/>
        <v>4912.386535180377</v>
      </c>
      <c r="AK36" s="1">
        <f t="shared" si="25"/>
        <v>1407.2846860701411</v>
      </c>
      <c r="AL36" s="10">
        <f t="shared" si="42"/>
        <v>9.4674664876615982</v>
      </c>
      <c r="AM36" s="10">
        <f t="shared" si="42"/>
        <v>1.5001468669691598</v>
      </c>
      <c r="AN36" s="10">
        <f t="shared" si="42"/>
        <v>0.51840147952177329</v>
      </c>
      <c r="AO36" s="7">
        <f t="shared" si="26"/>
        <v>1.8276539118654789E-2</v>
      </c>
      <c r="AP36" s="7">
        <f t="shared" si="15"/>
        <v>2.8144496824265453E-2</v>
      </c>
      <c r="AQ36" s="7">
        <f t="shared" si="15"/>
        <v>2.0372115051398465E-2</v>
      </c>
      <c r="AR36" s="1">
        <f t="shared" si="27"/>
        <v>17909.117232242919</v>
      </c>
      <c r="AS36" s="1">
        <f t="shared" si="28"/>
        <v>3712.3084103352876</v>
      </c>
      <c r="AT36" s="1">
        <f t="shared" si="29"/>
        <v>1043.7869401949827</v>
      </c>
      <c r="AU36" s="1">
        <f t="shared" si="30"/>
        <v>3581.823446448584</v>
      </c>
      <c r="AV36" s="1">
        <f t="shared" si="31"/>
        <v>742.46168206705761</v>
      </c>
      <c r="AW36" s="1">
        <f t="shared" si="32"/>
        <v>208.75738803899654</v>
      </c>
      <c r="AX36" s="16">
        <v>0</v>
      </c>
      <c r="AY36" s="16">
        <v>0</v>
      </c>
      <c r="AZ36" s="16">
        <v>0</v>
      </c>
      <c r="BA36">
        <f t="shared" si="16"/>
        <v>0</v>
      </c>
      <c r="BB36">
        <f t="shared" si="17"/>
        <v>0</v>
      </c>
      <c r="BC36">
        <f t="shared" si="4"/>
        <v>0</v>
      </c>
      <c r="BD36">
        <f t="shared" si="4"/>
        <v>0</v>
      </c>
      <c r="BE36">
        <f t="shared" si="18"/>
        <v>0</v>
      </c>
      <c r="BF36">
        <f t="shared" si="5"/>
        <v>0</v>
      </c>
      <c r="BG36">
        <f t="shared" si="5"/>
        <v>0</v>
      </c>
      <c r="BH36">
        <f t="shared" si="6"/>
        <v>0</v>
      </c>
      <c r="BI36">
        <f t="shared" si="6"/>
        <v>0</v>
      </c>
      <c r="BJ36">
        <f t="shared" si="6"/>
        <v>0</v>
      </c>
      <c r="BK36" s="7">
        <f t="shared" si="33"/>
        <v>4.6800538557361299E-2</v>
      </c>
      <c r="BL36" s="18">
        <f>MAX(BL$3*climate!$I146+BL$4*climate!$I146^2+BL$5*climate!$I146^6,-99)</f>
        <v>2.5382453263476585</v>
      </c>
      <c r="BM36" s="18">
        <f>MAX(BM$3*climate!$I146+BM$4*climate!$I146^2+BM$5*climate!$I146^6,-99)</f>
        <v>1.4521069164936662</v>
      </c>
      <c r="BN36" s="18">
        <f>MAX(BN$3*climate!$I146+BN$4*climate!$I146^2+BN$5*climate!$I146^6,-99)</f>
        <v>0.69805125015551539</v>
      </c>
      <c r="BO36" s="18">
        <f>MAX(BO$3*climate!$I146+BO$4*climate!$I146^2+BO$5*climate!$I146^6,-99)</f>
        <v>0.16856949881416816</v>
      </c>
      <c r="BP36" s="18">
        <f>MAX(BP$3*climate!$I146+BP$4*climate!$I146^2+BP$5*climate!$I146^6,-99)</f>
        <v>7.7472961530686626E-2</v>
      </c>
      <c r="BQ36" s="18">
        <f>MAX(BQ$3*climate!$I146+BQ$4*climate!$I146^2+BQ$5*climate!$I146^6,-99)</f>
        <v>1.9615867409056593E-2</v>
      </c>
    </row>
    <row r="37" spans="1:69">
      <c r="A37">
        <v>1991</v>
      </c>
      <c r="B37" s="1">
        <v>971.30660538821314</v>
      </c>
      <c r="C37" s="1">
        <v>2115.3616604105928</v>
      </c>
      <c r="D37" s="1">
        <v>2250.8548680506537</v>
      </c>
      <c r="E37" s="7">
        <f t="shared" si="19"/>
        <v>6.4419132733040119E-3</v>
      </c>
      <c r="F37" s="7">
        <f t="shared" si="7"/>
        <v>1.4658561960459116E-2</v>
      </c>
      <c r="G37" s="7">
        <f t="shared" si="8"/>
        <v>2.2141333526622953E-2</v>
      </c>
      <c r="H37" s="1">
        <v>24947.618381278808</v>
      </c>
      <c r="I37" s="1">
        <v>3408.4159930328774</v>
      </c>
      <c r="J37" s="1">
        <v>1191.5333209422074</v>
      </c>
      <c r="K37" s="1">
        <f t="shared" si="9"/>
        <v>25684.596648354625</v>
      </c>
      <c r="L37" s="1">
        <f t="shared" si="0"/>
        <v>1611.2686812955199</v>
      </c>
      <c r="M37" s="1">
        <f t="shared" si="1"/>
        <v>529.3692355980869</v>
      </c>
      <c r="N37" s="7">
        <f t="shared" si="20"/>
        <v>7.4530906226657478E-3</v>
      </c>
      <c r="O37" s="7">
        <f t="shared" si="10"/>
        <v>2.0536607851349364E-2</v>
      </c>
      <c r="P37" s="7">
        <f t="shared" si="11"/>
        <v>9.4579691865364079E-3</v>
      </c>
      <c r="Q37" s="1">
        <v>4471.2127775630915</v>
      </c>
      <c r="R37" s="1">
        <v>3063.6955039999998</v>
      </c>
      <c r="S37" s="1">
        <v>1017.4226960000001</v>
      </c>
      <c r="T37" s="1">
        <f t="shared" si="12"/>
        <v>179.22403290080703</v>
      </c>
      <c r="U37" s="1">
        <f t="shared" si="34"/>
        <v>898.86196704348333</v>
      </c>
      <c r="V37" s="1">
        <f t="shared" si="35"/>
        <v>853.87683090177541</v>
      </c>
      <c r="W37" s="7">
        <f t="shared" si="21"/>
        <v>-8.2496603834885107E-3</v>
      </c>
      <c r="X37" s="7">
        <f t="shared" si="38"/>
        <v>-3.4539894612210631E-2</v>
      </c>
      <c r="Y37" s="7">
        <f t="shared" si="39"/>
        <v>1.1129567597252477E-2</v>
      </c>
      <c r="Z37" s="1">
        <v>11151.34230578893</v>
      </c>
      <c r="AA37" s="1">
        <v>8486.9194680000001</v>
      </c>
      <c r="AB37" s="1">
        <v>2032.0167120000006</v>
      </c>
      <c r="AC37" s="8">
        <f t="shared" si="13"/>
        <v>2.4940307832691997</v>
      </c>
      <c r="AD37" s="8">
        <f t="shared" si="36"/>
        <v>2.770157627257464</v>
      </c>
      <c r="AE37" s="8">
        <f t="shared" si="37"/>
        <v>1.9972197592887198</v>
      </c>
      <c r="AF37" s="7">
        <f t="shared" si="22"/>
        <v>9.2172159642207152E-2</v>
      </c>
      <c r="AG37" s="7">
        <f t="shared" si="40"/>
        <v>8.2257214163834469E-3</v>
      </c>
      <c r="AH37" s="7">
        <f t="shared" si="41"/>
        <v>2.4347622710749528E-2</v>
      </c>
      <c r="AI37" s="1">
        <f t="shared" si="23"/>
        <v>28710.754431954309</v>
      </c>
      <c r="AJ37" s="1">
        <f t="shared" si="24"/>
        <v>5163.6095637293965</v>
      </c>
      <c r="AK37" s="1">
        <f t="shared" si="25"/>
        <v>1475.3136055021237</v>
      </c>
      <c r="AL37" s="10">
        <f t="shared" si="42"/>
        <v>9.6404990092778995</v>
      </c>
      <c r="AM37" s="10">
        <f t="shared" si="42"/>
        <v>1.5423677457025051</v>
      </c>
      <c r="AN37" s="10">
        <f t="shared" si="42"/>
        <v>0.52896241410540601</v>
      </c>
      <c r="AO37" s="7">
        <f t="shared" si="26"/>
        <v>1.8276539118654789E-2</v>
      </c>
      <c r="AP37" s="7">
        <f t="shared" si="15"/>
        <v>2.8144496824265453E-2</v>
      </c>
      <c r="AQ37" s="7">
        <f t="shared" si="15"/>
        <v>2.0372115051398465E-2</v>
      </c>
      <c r="AR37" s="1">
        <f t="shared" si="27"/>
        <v>18432.893293191326</v>
      </c>
      <c r="AS37" s="1">
        <f t="shared" si="28"/>
        <v>3900.1949615321632</v>
      </c>
      <c r="AT37" s="1">
        <f t="shared" si="29"/>
        <v>1094.1570878631148</v>
      </c>
      <c r="AU37" s="1">
        <f t="shared" si="30"/>
        <v>3686.5786586382656</v>
      </c>
      <c r="AV37" s="1">
        <f t="shared" si="31"/>
        <v>780.03899230643265</v>
      </c>
      <c r="AW37" s="1">
        <f t="shared" si="32"/>
        <v>218.83141757262297</v>
      </c>
      <c r="AX37" s="16">
        <v>0</v>
      </c>
      <c r="AY37" s="16">
        <v>0</v>
      </c>
      <c r="AZ37" s="16">
        <v>0</v>
      </c>
      <c r="BA37">
        <f t="shared" si="16"/>
        <v>0</v>
      </c>
      <c r="BB37">
        <f t="shared" si="17"/>
        <v>0</v>
      </c>
      <c r="BC37">
        <f t="shared" si="4"/>
        <v>0</v>
      </c>
      <c r="BD37">
        <f t="shared" si="4"/>
        <v>0</v>
      </c>
      <c r="BE37">
        <f t="shared" si="18"/>
        <v>0</v>
      </c>
      <c r="BF37">
        <f t="shared" si="5"/>
        <v>0</v>
      </c>
      <c r="BG37">
        <f t="shared" si="5"/>
        <v>0</v>
      </c>
      <c r="BH37">
        <f t="shared" si="6"/>
        <v>0</v>
      </c>
      <c r="BI37">
        <f t="shared" si="6"/>
        <v>0</v>
      </c>
      <c r="BJ37">
        <f t="shared" si="6"/>
        <v>0</v>
      </c>
      <c r="BK37" s="7">
        <f t="shared" si="33"/>
        <v>3.0796148802888695E-2</v>
      </c>
      <c r="BL37" s="18">
        <f>MAX(BL$3*climate!$I147+BL$4*climate!$I147^2+BL$5*climate!$I147^6,-99)</f>
        <v>2.5909863869684227</v>
      </c>
      <c r="BM37" s="18">
        <f>MAX(BM$3*climate!$I147+BM$4*climate!$I147^2+BM$5*climate!$I147^6,-99)</f>
        <v>1.4787937803918925</v>
      </c>
      <c r="BN37" s="18">
        <f>MAX(BN$3*climate!$I147+BN$4*climate!$I147^2+BN$5*climate!$I147^6,-99)</f>
        <v>0.70687514959254394</v>
      </c>
      <c r="BO37" s="18">
        <f>MAX(BO$3*climate!$I147+BO$4*climate!$I147^2+BO$5*climate!$I147^6,-99)</f>
        <v>0.17845451070804771</v>
      </c>
      <c r="BP37" s="18">
        <f>MAX(BP$3*climate!$I147+BP$4*climate!$I147^2+BP$5*climate!$I147^6,-99)</f>
        <v>8.1996812220056933E-2</v>
      </c>
      <c r="BQ37" s="18">
        <f>MAX(BQ$3*climate!$I147+BQ$4*climate!$I147^2+BQ$5*climate!$I147^6,-99)</f>
        <v>2.073474532926196E-2</v>
      </c>
    </row>
    <row r="38" spans="1:69">
      <c r="A38">
        <v>1992</v>
      </c>
      <c r="B38" s="1">
        <v>977.31730766866428</v>
      </c>
      <c r="C38" s="1">
        <v>2141.7241709324203</v>
      </c>
      <c r="D38" s="1">
        <v>2298.7854691087018</v>
      </c>
      <c r="E38" s="7">
        <f t="shared" si="19"/>
        <v>6.1882645985391616E-3</v>
      </c>
      <c r="F38" s="7">
        <f t="shared" si="7"/>
        <v>1.246241293638195E-2</v>
      </c>
      <c r="G38" s="7">
        <f t="shared" si="8"/>
        <v>2.1294398736404707E-2</v>
      </c>
      <c r="H38" s="1">
        <v>25379.678098094017</v>
      </c>
      <c r="I38" s="1">
        <v>3518.9187759136689</v>
      </c>
      <c r="J38" s="1">
        <v>1239.6080716442671</v>
      </c>
      <c r="K38" s="1">
        <f t="shared" si="9"/>
        <v>25968.718551230631</v>
      </c>
      <c r="L38" s="1">
        <f t="shared" si="0"/>
        <v>1643.0307990508757</v>
      </c>
      <c r="M38" s="1">
        <f t="shared" si="1"/>
        <v>539.24478308317077</v>
      </c>
      <c r="N38" s="7">
        <f t="shared" si="20"/>
        <v>1.1061956968446474E-2</v>
      </c>
      <c r="O38" s="7">
        <f t="shared" si="10"/>
        <v>1.9712489992555371E-2</v>
      </c>
      <c r="P38" s="7">
        <f t="shared" si="11"/>
        <v>1.8655310548839177E-2</v>
      </c>
      <c r="Q38" s="1">
        <v>4506.2698650860548</v>
      </c>
      <c r="R38" s="1">
        <v>2984.2321120000001</v>
      </c>
      <c r="S38" s="1">
        <v>1052.3453570000015</v>
      </c>
      <c r="T38" s="1">
        <f t="shared" si="12"/>
        <v>177.55425611266796</v>
      </c>
      <c r="U38" s="1">
        <f t="shared" si="34"/>
        <v>848.05370684498394</v>
      </c>
      <c r="V38" s="1">
        <f t="shared" si="35"/>
        <v>848.93393409751468</v>
      </c>
      <c r="W38" s="7">
        <f t="shared" si="21"/>
        <v>-9.3167013436374901E-3</v>
      </c>
      <c r="X38" s="7">
        <f t="shared" si="38"/>
        <v>-5.6525097357958964E-2</v>
      </c>
      <c r="Y38" s="7">
        <f t="shared" si="39"/>
        <v>-5.788770259804954E-3</v>
      </c>
      <c r="Z38" s="1">
        <v>11295.471101000001</v>
      </c>
      <c r="AA38" s="1">
        <v>8566.2843489999977</v>
      </c>
      <c r="AB38" s="1">
        <v>2138.9941029999991</v>
      </c>
      <c r="AC38" s="8">
        <f t="shared" si="13"/>
        <v>2.5066122179045962</v>
      </c>
      <c r="AD38" s="8">
        <f t="shared" si="36"/>
        <v>2.8705154383111862</v>
      </c>
      <c r="AE38" s="8">
        <f t="shared" si="37"/>
        <v>2.0325970830505562</v>
      </c>
      <c r="AF38" s="7">
        <f t="shared" si="22"/>
        <v>5.0446188233910227E-3</v>
      </c>
      <c r="AG38" s="7">
        <f t="shared" si="40"/>
        <v>3.6228195127321783E-2</v>
      </c>
      <c r="AH38" s="7">
        <f t="shared" si="41"/>
        <v>1.7713285479628693E-2</v>
      </c>
      <c r="AI38" s="1">
        <f t="shared" si="23"/>
        <v>29526.257647397142</v>
      </c>
      <c r="AJ38" s="1">
        <f t="shared" si="24"/>
        <v>5427.28759966289</v>
      </c>
      <c r="AK38" s="1">
        <f t="shared" si="25"/>
        <v>1546.6136625245342</v>
      </c>
      <c r="AL38" s="10">
        <f t="shared" si="42"/>
        <v>9.8166939665443191</v>
      </c>
      <c r="AM38" s="10">
        <f t="shared" si="42"/>
        <v>1.5857769098232788</v>
      </c>
      <c r="AN38" s="10">
        <f t="shared" si="42"/>
        <v>0.53973849726342682</v>
      </c>
      <c r="AO38" s="7">
        <f t="shared" si="26"/>
        <v>1.8276539118654789E-2</v>
      </c>
      <c r="AP38" s="7">
        <f t="shared" si="15"/>
        <v>2.8144496824265453E-2</v>
      </c>
      <c r="AQ38" s="7">
        <f t="shared" si="15"/>
        <v>2.0372115051398465E-2</v>
      </c>
      <c r="AR38" s="1">
        <f t="shared" si="27"/>
        <v>18968.605532351328</v>
      </c>
      <c r="AS38" s="1">
        <f t="shared" si="28"/>
        <v>4090.4349221691405</v>
      </c>
      <c r="AT38" s="1">
        <f t="shared" si="29"/>
        <v>1146.1950237563155</v>
      </c>
      <c r="AU38" s="1">
        <f t="shared" si="30"/>
        <v>3793.721106470266</v>
      </c>
      <c r="AV38" s="1">
        <f t="shared" si="31"/>
        <v>818.08698443382809</v>
      </c>
      <c r="AW38" s="1">
        <f t="shared" si="32"/>
        <v>229.23900475126311</v>
      </c>
      <c r="AX38" s="16">
        <v>0</v>
      </c>
      <c r="AY38" s="16">
        <v>0</v>
      </c>
      <c r="AZ38" s="16">
        <v>0</v>
      </c>
      <c r="BA38">
        <f t="shared" si="16"/>
        <v>0</v>
      </c>
      <c r="BB38">
        <f t="shared" si="17"/>
        <v>0</v>
      </c>
      <c r="BC38">
        <f t="shared" si="4"/>
        <v>0</v>
      </c>
      <c r="BD38">
        <f t="shared" si="4"/>
        <v>0</v>
      </c>
      <c r="BE38">
        <f t="shared" si="18"/>
        <v>0</v>
      </c>
      <c r="BF38">
        <f t="shared" si="5"/>
        <v>0</v>
      </c>
      <c r="BG38">
        <f t="shared" si="5"/>
        <v>0</v>
      </c>
      <c r="BH38">
        <f t="shared" ref="BH38:BJ60" si="43">2*BB$5*AX38*AR38/Z38*1000</f>
        <v>0</v>
      </c>
      <c r="BI38">
        <f t="shared" si="43"/>
        <v>0</v>
      </c>
      <c r="BJ38">
        <f t="shared" si="43"/>
        <v>0</v>
      </c>
      <c r="BK38" s="7">
        <f t="shared" si="33"/>
        <v>3.4870939747054103E-2</v>
      </c>
      <c r="BL38" s="18">
        <f>MAX(BL$3*climate!$I148+BL$4*climate!$I148^2+BL$5*climate!$I148^6,-99)</f>
        <v>2.6435243161485582</v>
      </c>
      <c r="BM38" s="18">
        <f>MAX(BM$3*climate!$I148+BM$4*climate!$I148^2+BM$5*climate!$I148^6,-99)</f>
        <v>1.5050953185709686</v>
      </c>
      <c r="BN38" s="18">
        <f>MAX(BN$3*climate!$I148+BN$4*climate!$I148^2+BN$5*climate!$I148^6,-99)</f>
        <v>0.71520462499830462</v>
      </c>
      <c r="BO38" s="18">
        <f>MAX(BO$3*climate!$I148+BO$4*climate!$I148^2+BO$5*climate!$I148^6,-99)</f>
        <v>0.18881241680320296</v>
      </c>
      <c r="BP38" s="18">
        <f>MAX(BP$3*climate!$I148+BP$4*climate!$I148^2+BP$5*climate!$I148^6,-99)</f>
        <v>8.6733523737762289E-2</v>
      </c>
      <c r="BQ38" s="18">
        <f>MAX(BQ$3*climate!$I148+BQ$4*climate!$I148^2+BQ$5*climate!$I148^6,-99)</f>
        <v>2.1901332025512636E-2</v>
      </c>
    </row>
    <row r="39" spans="1:69">
      <c r="A39">
        <v>1993</v>
      </c>
      <c r="B39" s="1">
        <v>983.60275570927422</v>
      </c>
      <c r="C39" s="1">
        <v>2168.6955115280452</v>
      </c>
      <c r="D39" s="1">
        <v>2346.9547504902093</v>
      </c>
      <c r="E39" s="7">
        <f t="shared" si="19"/>
        <v>6.4313278720127265E-3</v>
      </c>
      <c r="F39" s="7">
        <f t="shared" si="7"/>
        <v>1.2593283935289801E-2</v>
      </c>
      <c r="G39" s="7">
        <f t="shared" si="8"/>
        <v>2.0954230844422383E-2</v>
      </c>
      <c r="H39" s="1">
        <v>25592.523894853668</v>
      </c>
      <c r="I39" s="1">
        <v>3647.4595290925654</v>
      </c>
      <c r="J39" s="1">
        <v>1293.4473539182864</v>
      </c>
      <c r="K39" s="1">
        <f t="shared" si="9"/>
        <v>26019.166524598586</v>
      </c>
      <c r="L39" s="1">
        <f t="shared" si="0"/>
        <v>1681.8679753353642</v>
      </c>
      <c r="M39" s="1">
        <f t="shared" si="1"/>
        <v>551.1172951451764</v>
      </c>
      <c r="N39" s="7">
        <f t="shared" si="20"/>
        <v>1.942643926323484E-3</v>
      </c>
      <c r="O39" s="7">
        <f t="shared" si="10"/>
        <v>2.3637521771912917E-2</v>
      </c>
      <c r="P39" s="7">
        <f t="shared" si="11"/>
        <v>2.2016925215527783E-2</v>
      </c>
      <c r="Q39" s="1">
        <v>4568.9495022796364</v>
      </c>
      <c r="R39" s="1">
        <v>2953.4735779999996</v>
      </c>
      <c r="S39" s="1">
        <v>1097.8205420000027</v>
      </c>
      <c r="T39" s="1">
        <f t="shared" si="12"/>
        <v>178.52672604902381</v>
      </c>
      <c r="U39" s="1">
        <f t="shared" si="34"/>
        <v>809.7344341843268</v>
      </c>
      <c r="V39" s="1">
        <f t="shared" si="35"/>
        <v>848.75548948655353</v>
      </c>
      <c r="W39" s="7">
        <f t="shared" si="21"/>
        <v>5.477029712758652E-3</v>
      </c>
      <c r="X39" s="7">
        <f t="shared" si="38"/>
        <v>-4.518495981017101E-2</v>
      </c>
      <c r="Y39" s="7">
        <f t="shared" si="39"/>
        <v>-2.1019846632808203E-4</v>
      </c>
      <c r="Z39" s="1">
        <v>11529.550378999998</v>
      </c>
      <c r="AA39" s="1">
        <v>8478.9364089999999</v>
      </c>
      <c r="AB39" s="1">
        <v>2265.1535709999953</v>
      </c>
      <c r="AC39" s="8">
        <f t="shared" si="13"/>
        <v>2.5234576073225217</v>
      </c>
      <c r="AD39" s="8">
        <f t="shared" si="36"/>
        <v>2.8708353689561941</v>
      </c>
      <c r="AE39" s="8">
        <f t="shared" si="37"/>
        <v>2.0633186248030597</v>
      </c>
      <c r="AF39" s="7">
        <f t="shared" si="22"/>
        <v>6.7203811174301187E-3</v>
      </c>
      <c r="AG39" s="7">
        <f t="shared" si="40"/>
        <v>1.1145407571677701E-4</v>
      </c>
      <c r="AH39" s="7">
        <f t="shared" si="41"/>
        <v>1.5114427747970671E-2</v>
      </c>
      <c r="AI39" s="1">
        <f t="shared" si="23"/>
        <v>30367.352989127692</v>
      </c>
      <c r="AJ39" s="1">
        <f t="shared" si="24"/>
        <v>5702.6458241304299</v>
      </c>
      <c r="AK39" s="1">
        <f t="shared" si="25"/>
        <v>1621.1913010233438</v>
      </c>
      <c r="AL39" s="10">
        <f t="shared" ref="AL39:AN54" si="44">(1+AL$5)*AL38</f>
        <v>9.9961091578397294</v>
      </c>
      <c r="AM39" s="10">
        <f t="shared" si="44"/>
        <v>1.6304078030257936</v>
      </c>
      <c r="AN39" s="10">
        <f t="shared" si="44"/>
        <v>0.55073411202734623</v>
      </c>
      <c r="AO39" s="7">
        <f t="shared" si="26"/>
        <v>1.8276539118654789E-2</v>
      </c>
      <c r="AP39" s="7">
        <f t="shared" si="15"/>
        <v>2.8144496824265453E-2</v>
      </c>
      <c r="AQ39" s="7">
        <f t="shared" si="15"/>
        <v>2.0372115051398465E-2</v>
      </c>
      <c r="AR39" s="1">
        <f t="shared" si="27"/>
        <v>19523.971587805107</v>
      </c>
      <c r="AS39" s="1">
        <f t="shared" si="28"/>
        <v>4290.1293792548358</v>
      </c>
      <c r="AT39" s="1">
        <f t="shared" si="29"/>
        <v>1200.3630083016419</v>
      </c>
      <c r="AU39" s="1">
        <f t="shared" si="30"/>
        <v>3904.7943175610217</v>
      </c>
      <c r="AV39" s="1">
        <f t="shared" si="31"/>
        <v>858.02587585096717</v>
      </c>
      <c r="AW39" s="1">
        <f t="shared" si="32"/>
        <v>240.07260166032839</v>
      </c>
      <c r="AX39" s="16">
        <v>0</v>
      </c>
      <c r="AY39" s="16">
        <v>0</v>
      </c>
      <c r="AZ39" s="16">
        <v>0</v>
      </c>
      <c r="BA39">
        <f t="shared" si="16"/>
        <v>0</v>
      </c>
      <c r="BB39">
        <f t="shared" si="17"/>
        <v>0</v>
      </c>
      <c r="BC39">
        <f t="shared" si="4"/>
        <v>0</v>
      </c>
      <c r="BD39">
        <f t="shared" si="4"/>
        <v>0</v>
      </c>
      <c r="BE39">
        <f t="shared" si="18"/>
        <v>0</v>
      </c>
      <c r="BF39">
        <f t="shared" si="5"/>
        <v>0</v>
      </c>
      <c r="BG39">
        <f t="shared" si="5"/>
        <v>0</v>
      </c>
      <c r="BH39">
        <f t="shared" si="43"/>
        <v>0</v>
      </c>
      <c r="BI39">
        <f t="shared" si="43"/>
        <v>0</v>
      </c>
      <c r="BJ39">
        <f t="shared" si="43"/>
        <v>0</v>
      </c>
      <c r="BK39" s="7">
        <f t="shared" si="33"/>
        <v>2.8112857947955566E-2</v>
      </c>
      <c r="BL39" s="18">
        <f>MAX(BL$3*climate!$I149+BL$4*climate!$I149^2+BL$5*climate!$I149^6,-99)</f>
        <v>2.6956682217975674</v>
      </c>
      <c r="BM39" s="18">
        <f>MAX(BM$3*climate!$I149+BM$4*climate!$I149^2+BM$5*climate!$I149^6,-99)</f>
        <v>1.5309005658345947</v>
      </c>
      <c r="BN39" s="18">
        <f>MAX(BN$3*climate!$I149+BN$4*climate!$I149^2+BN$5*climate!$I149^6,-99)</f>
        <v>0.72298431430048193</v>
      </c>
      <c r="BO39" s="18">
        <f>MAX(BO$3*climate!$I149+BO$4*climate!$I149^2+BO$5*climate!$I149^6,-99)</f>
        <v>0.19963228435322883</v>
      </c>
      <c r="BP39" s="18">
        <f>MAX(BP$3*climate!$I149+BP$4*climate!$I149^2+BP$5*climate!$I149^6,-99)</f>
        <v>9.1677367802324425E-2</v>
      </c>
      <c r="BQ39" s="18">
        <f>MAX(BQ$3*climate!$I149+BQ$4*climate!$I149^2+BQ$5*climate!$I149^6,-99)</f>
        <v>2.3113204659968096E-2</v>
      </c>
    </row>
    <row r="40" spans="1:69">
      <c r="A40">
        <v>1994</v>
      </c>
      <c r="B40" s="1">
        <v>989.36736538489151</v>
      </c>
      <c r="C40" s="1">
        <v>2194.8813109255934</v>
      </c>
      <c r="D40" s="1">
        <v>2395.2634872860117</v>
      </c>
      <c r="E40" s="7">
        <f t="shared" si="19"/>
        <v>5.8607091553546375E-3</v>
      </c>
      <c r="F40" s="7">
        <f t="shared" si="7"/>
        <v>1.2074447177279346E-2</v>
      </c>
      <c r="G40" s="7">
        <f t="shared" si="8"/>
        <v>2.0583582527831989E-2</v>
      </c>
      <c r="H40" s="1">
        <v>26349.604880474133</v>
      </c>
      <c r="I40" s="1">
        <v>3773.9301909376209</v>
      </c>
      <c r="J40" s="1">
        <v>1365.5541605299168</v>
      </c>
      <c r="K40" s="1">
        <f t="shared" si="9"/>
        <v>26632.781515108294</v>
      </c>
      <c r="L40" s="1">
        <f t="shared" si="0"/>
        <v>1719.423356585115</v>
      </c>
      <c r="M40" s="1">
        <f t="shared" si="1"/>
        <v>570.10603124801855</v>
      </c>
      <c r="N40" s="7">
        <f t="shared" si="20"/>
        <v>2.3583191641807444E-2</v>
      </c>
      <c r="O40" s="7">
        <f t="shared" si="10"/>
        <v>2.2329565578571797E-2</v>
      </c>
      <c r="P40" s="7">
        <f t="shared" si="11"/>
        <v>3.4454981308180699E-2</v>
      </c>
      <c r="Q40" s="1">
        <v>4638.4701607236966</v>
      </c>
      <c r="R40" s="1">
        <v>2903.3460949999999</v>
      </c>
      <c r="S40" s="1">
        <v>1130.8990450000028</v>
      </c>
      <c r="T40" s="1">
        <f t="shared" si="12"/>
        <v>176.03566284065784</v>
      </c>
      <c r="U40" s="1">
        <f t="shared" si="34"/>
        <v>769.31632227109981</v>
      </c>
      <c r="V40" s="1">
        <f t="shared" si="35"/>
        <v>828.1612532754807</v>
      </c>
      <c r="W40" s="7">
        <f t="shared" si="21"/>
        <v>-1.3953446990799145E-2</v>
      </c>
      <c r="X40" s="7">
        <f t="shared" si="38"/>
        <v>-4.9915268768261689E-2</v>
      </c>
      <c r="Y40" s="7">
        <f t="shared" si="39"/>
        <v>-2.4264038897151785E-2</v>
      </c>
      <c r="Z40" s="1">
        <v>11611.115460000001</v>
      </c>
      <c r="AA40" s="1">
        <v>8369.0804229999994</v>
      </c>
      <c r="AB40" s="1">
        <v>2364.5842759999978</v>
      </c>
      <c r="AC40" s="8">
        <f t="shared" si="13"/>
        <v>2.5032209020804457</v>
      </c>
      <c r="AD40" s="8">
        <f t="shared" si="36"/>
        <v>2.882563824344889</v>
      </c>
      <c r="AE40" s="8">
        <f t="shared" si="37"/>
        <v>2.0908889139613622</v>
      </c>
      <c r="AF40" s="7">
        <f t="shared" si="22"/>
        <v>-8.0194353902968141E-3</v>
      </c>
      <c r="AG40" s="7">
        <f t="shared" si="40"/>
        <v>4.0853806928535796E-3</v>
      </c>
      <c r="AH40" s="7">
        <f t="shared" si="41"/>
        <v>1.3362109383825205E-2</v>
      </c>
      <c r="AI40" s="1">
        <f t="shared" si="23"/>
        <v>31235.412007775943</v>
      </c>
      <c r="AJ40" s="1">
        <f t="shared" si="24"/>
        <v>5990.4071175683539</v>
      </c>
      <c r="AK40" s="1">
        <f t="shared" si="25"/>
        <v>1699.144772581338</v>
      </c>
      <c r="AL40" s="10">
        <f t="shared" si="44"/>
        <v>10.178803437897331</v>
      </c>
      <c r="AM40" s="10">
        <f t="shared" si="44"/>
        <v>1.6762948102603106</v>
      </c>
      <c r="AN40" s="10">
        <f t="shared" si="44"/>
        <v>0.56195373072029708</v>
      </c>
      <c r="AO40" s="7">
        <f t="shared" si="26"/>
        <v>1.8276539118654789E-2</v>
      </c>
      <c r="AP40" s="7">
        <f t="shared" si="15"/>
        <v>2.8144496824265453E-2</v>
      </c>
      <c r="AQ40" s="7">
        <f t="shared" si="15"/>
        <v>2.0372115051398465E-2</v>
      </c>
      <c r="AR40" s="1">
        <f t="shared" si="27"/>
        <v>20086.868679320316</v>
      </c>
      <c r="AS40" s="1">
        <f t="shared" si="28"/>
        <v>4497.4930474920093</v>
      </c>
      <c r="AT40" s="1">
        <f t="shared" si="29"/>
        <v>1256.6932168708602</v>
      </c>
      <c r="AU40" s="1">
        <f t="shared" si="30"/>
        <v>4017.3737358640633</v>
      </c>
      <c r="AV40" s="1">
        <f t="shared" si="31"/>
        <v>899.49860949840195</v>
      </c>
      <c r="AW40" s="1">
        <f t="shared" si="32"/>
        <v>251.33864337417205</v>
      </c>
      <c r="AX40" s="16">
        <v>0</v>
      </c>
      <c r="AY40" s="16">
        <v>0</v>
      </c>
      <c r="AZ40" s="16">
        <v>0</v>
      </c>
      <c r="BA40">
        <f t="shared" si="16"/>
        <v>0</v>
      </c>
      <c r="BB40">
        <f t="shared" si="17"/>
        <v>0</v>
      </c>
      <c r="BC40">
        <f t="shared" si="4"/>
        <v>0</v>
      </c>
      <c r="BD40">
        <f t="shared" si="4"/>
        <v>0</v>
      </c>
      <c r="BE40">
        <f t="shared" si="18"/>
        <v>0</v>
      </c>
      <c r="BF40">
        <f t="shared" si="5"/>
        <v>0</v>
      </c>
      <c r="BG40">
        <f t="shared" si="5"/>
        <v>0</v>
      </c>
      <c r="BH40">
        <f t="shared" si="43"/>
        <v>0</v>
      </c>
      <c r="BI40">
        <f t="shared" si="43"/>
        <v>0</v>
      </c>
      <c r="BJ40">
        <f t="shared" si="43"/>
        <v>0</v>
      </c>
      <c r="BK40" s="7">
        <f t="shared" si="33"/>
        <v>4.6463920071268622E-2</v>
      </c>
      <c r="BL40" s="18">
        <f>MAX(BL$3*climate!$I150+BL$4*climate!$I150^2+BL$5*climate!$I150^6,-99)</f>
        <v>2.7472850523392416</v>
      </c>
      <c r="BM40" s="18">
        <f>MAX(BM$3*climate!$I150+BM$4*climate!$I150^2+BM$5*climate!$I150^6,-99)</f>
        <v>1.556129396456948</v>
      </c>
      <c r="BN40" s="18">
        <f>MAX(BN$3*climate!$I150+BN$4*climate!$I150^2+BN$5*climate!$I150^6,-99)</f>
        <v>0.73017109475625452</v>
      </c>
      <c r="BO40" s="18">
        <f>MAX(BO$3*climate!$I150+BO$4*climate!$I150^2+BO$5*climate!$I150^6,-99)</f>
        <v>0.21091096499009659</v>
      </c>
      <c r="BP40" s="18">
        <f>MAX(BP$3*climate!$I150+BP$4*climate!$I150^2+BP$5*climate!$I150^6,-99)</f>
        <v>9.6826097701244465E-2</v>
      </c>
      <c r="BQ40" s="18">
        <f>MAX(BQ$3*climate!$I150+BQ$4*climate!$I150^2+BQ$5*climate!$I150^6,-99)</f>
        <v>2.4368689168891153E-2</v>
      </c>
    </row>
    <row r="41" spans="1:69">
      <c r="A41">
        <v>1995</v>
      </c>
      <c r="B41" s="1">
        <v>995.08699659754791</v>
      </c>
      <c r="C41" s="1">
        <v>2221.9206720742259</v>
      </c>
      <c r="D41" s="1">
        <v>2444.1086520000008</v>
      </c>
      <c r="E41" s="7">
        <f t="shared" si="19"/>
        <v>5.7810995316500691E-3</v>
      </c>
      <c r="F41" s="7">
        <f t="shared" si="7"/>
        <v>1.2319281691468786E-2</v>
      </c>
      <c r="G41" s="7">
        <f t="shared" si="8"/>
        <v>2.0392397317980926E-2</v>
      </c>
      <c r="H41" s="1">
        <v>27027.758102154679</v>
      </c>
      <c r="I41" s="1">
        <v>3888.1350825134687</v>
      </c>
      <c r="J41" s="1">
        <v>1448.530682532848</v>
      </c>
      <c r="K41" s="1">
        <f t="shared" si="9"/>
        <v>27161.201175946793</v>
      </c>
      <c r="L41" s="1">
        <f t="shared" si="0"/>
        <v>1749.8982440645752</v>
      </c>
      <c r="M41" s="1">
        <f t="shared" si="1"/>
        <v>592.66214754713269</v>
      </c>
      <c r="N41" s="7">
        <f t="shared" si="20"/>
        <v>1.9840949040141886E-2</v>
      </c>
      <c r="O41" s="7">
        <f t="shared" si="10"/>
        <v>1.7723899912576169E-2</v>
      </c>
      <c r="P41" s="7">
        <f t="shared" si="11"/>
        <v>3.9564774029379413E-2</v>
      </c>
      <c r="Q41" s="1">
        <v>4742.0037342271235</v>
      </c>
      <c r="R41" s="1">
        <v>2950.2758280000003</v>
      </c>
      <c r="S41" s="1">
        <v>1200.1585219999965</v>
      </c>
      <c r="T41" s="1">
        <f t="shared" si="12"/>
        <v>175.44939229898932</v>
      </c>
      <c r="U41" s="1">
        <f t="shared" si="34"/>
        <v>758.7894364238</v>
      </c>
      <c r="V41" s="1">
        <f t="shared" si="35"/>
        <v>828.5351055881282</v>
      </c>
      <c r="W41" s="7">
        <f t="shared" si="21"/>
        <v>-3.3304077833318235E-3</v>
      </c>
      <c r="X41" s="7">
        <f t="shared" si="38"/>
        <v>-1.3683429744767883E-2</v>
      </c>
      <c r="Y41" s="7">
        <f t="shared" si="39"/>
        <v>4.5142453980906438E-4</v>
      </c>
      <c r="Z41" s="1">
        <v>11767.061969</v>
      </c>
      <c r="AA41" s="1">
        <v>8487.4511829999992</v>
      </c>
      <c r="AB41" s="1">
        <v>2487.7368040000038</v>
      </c>
      <c r="AC41" s="8">
        <f t="shared" si="13"/>
        <v>2.481453543375975</v>
      </c>
      <c r="AD41" s="8">
        <f t="shared" si="36"/>
        <v>2.8768331091109078</v>
      </c>
      <c r="AE41" s="8">
        <f t="shared" si="37"/>
        <v>2.0728401776911358</v>
      </c>
      <c r="AF41" s="7">
        <f t="shared" si="22"/>
        <v>-8.6957402306683251E-3</v>
      </c>
      <c r="AG41" s="7">
        <f t="shared" si="40"/>
        <v>-1.9880618724144039E-3</v>
      </c>
      <c r="AH41" s="7">
        <f t="shared" si="41"/>
        <v>-8.632087601455396E-3</v>
      </c>
      <c r="AI41" s="1">
        <f t="shared" si="23"/>
        <v>32129.244542862416</v>
      </c>
      <c r="AJ41" s="1">
        <f t="shared" si="24"/>
        <v>6290.8650153099206</v>
      </c>
      <c r="AK41" s="1">
        <f t="shared" si="25"/>
        <v>1780.5689386973763</v>
      </c>
      <c r="AL41" s="10">
        <f t="shared" si="44"/>
        <v>10.36483673711116</v>
      </c>
      <c r="AM41" s="10">
        <f t="shared" si="44"/>
        <v>1.7234732842242146</v>
      </c>
      <c r="AN41" s="10">
        <f t="shared" si="44"/>
        <v>0.57340191677609353</v>
      </c>
      <c r="AO41" s="7">
        <f t="shared" si="26"/>
        <v>1.8276539118654789E-2</v>
      </c>
      <c r="AP41" s="7">
        <f t="shared" si="15"/>
        <v>2.8144496824265453E-2</v>
      </c>
      <c r="AQ41" s="7">
        <f t="shared" si="15"/>
        <v>2.0372115051398465E-2</v>
      </c>
      <c r="AR41" s="1">
        <f t="shared" si="27"/>
        <v>20664.809655552512</v>
      </c>
      <c r="AS41" s="1">
        <f t="shared" si="28"/>
        <v>4715.5186698099187</v>
      </c>
      <c r="AT41" s="1">
        <f t="shared" si="29"/>
        <v>1315.4286777487405</v>
      </c>
      <c r="AU41" s="1">
        <f t="shared" si="30"/>
        <v>4132.9619311105025</v>
      </c>
      <c r="AV41" s="1">
        <f t="shared" si="31"/>
        <v>943.10373396198383</v>
      </c>
      <c r="AW41" s="1">
        <f t="shared" si="32"/>
        <v>263.08573554974811</v>
      </c>
      <c r="AX41" s="16">
        <v>0</v>
      </c>
      <c r="AY41" s="16">
        <v>0</v>
      </c>
      <c r="AZ41" s="16">
        <v>0</v>
      </c>
      <c r="BA41">
        <f t="shared" si="16"/>
        <v>0</v>
      </c>
      <c r="BB41">
        <f t="shared" si="17"/>
        <v>0</v>
      </c>
      <c r="BC41">
        <f t="shared" si="4"/>
        <v>0</v>
      </c>
      <c r="BD41">
        <f t="shared" si="4"/>
        <v>0</v>
      </c>
      <c r="BE41">
        <f t="shared" si="18"/>
        <v>0</v>
      </c>
      <c r="BF41">
        <f t="shared" si="5"/>
        <v>0</v>
      </c>
      <c r="BG41">
        <f t="shared" si="5"/>
        <v>0</v>
      </c>
      <c r="BH41">
        <f t="shared" si="43"/>
        <v>0</v>
      </c>
      <c r="BI41">
        <f t="shared" si="43"/>
        <v>0</v>
      </c>
      <c r="BJ41">
        <f t="shared" si="43"/>
        <v>0</v>
      </c>
      <c r="BK41" s="7">
        <f t="shared" si="33"/>
        <v>4.2982472566384516E-2</v>
      </c>
      <c r="BL41" s="18">
        <f>MAX(BL$3*climate!$I151+BL$4*climate!$I151^2+BL$5*climate!$I151^6,-99)</f>
        <v>2.7983275007339916</v>
      </c>
      <c r="BM41" s="18">
        <f>MAX(BM$3*climate!$I151+BM$4*climate!$I151^2+BM$5*climate!$I151^6,-99)</f>
        <v>1.5807444218209072</v>
      </c>
      <c r="BN41" s="18">
        <f>MAX(BN$3*climate!$I151+BN$4*climate!$I151^2+BN$5*climate!$I151^6,-99)</f>
        <v>0.73673513085012454</v>
      </c>
      <c r="BO41" s="18">
        <f>MAX(BO$3*climate!$I151+BO$4*climate!$I151^2+BO$5*climate!$I151^6,-99)</f>
        <v>0.2226623181793819</v>
      </c>
      <c r="BP41" s="18">
        <f>MAX(BP$3*climate!$I151+BP$4*climate!$I151^2+BP$5*climate!$I151^6,-99)</f>
        <v>0.10218512986445619</v>
      </c>
      <c r="BQ41" s="18">
        <f>MAX(BQ$3*climate!$I151+BQ$4*climate!$I151^2+BQ$5*climate!$I151^6,-99)</f>
        <v>2.5667839643151797E-2</v>
      </c>
    </row>
    <row r="42" spans="1:69">
      <c r="A42">
        <v>1996</v>
      </c>
      <c r="B42" s="1">
        <v>1000.3747852050499</v>
      </c>
      <c r="C42" s="1">
        <v>2247.0150821235175</v>
      </c>
      <c r="D42" s="1">
        <v>2493.4737569060553</v>
      </c>
      <c r="E42" s="7">
        <f t="shared" si="19"/>
        <v>5.3138957956262445E-3</v>
      </c>
      <c r="F42" s="7">
        <f t="shared" si="7"/>
        <v>1.1294017092817743E-2</v>
      </c>
      <c r="G42" s="7">
        <f t="shared" si="8"/>
        <v>2.0197590179004132E-2</v>
      </c>
      <c r="H42" s="1">
        <v>27736.464927010045</v>
      </c>
      <c r="I42" s="1">
        <v>4069.5054532381719</v>
      </c>
      <c r="J42" s="1">
        <v>1544.1766598808326</v>
      </c>
      <c r="K42" s="1">
        <f t="shared" si="9"/>
        <v>27726.073604828831</v>
      </c>
      <c r="L42" s="1">
        <f t="shared" si="0"/>
        <v>1811.0717126973307</v>
      </c>
      <c r="M42" s="1">
        <f t="shared" si="1"/>
        <v>619.28731176897304</v>
      </c>
      <c r="N42" s="7">
        <f t="shared" si="20"/>
        <v>2.079703416733536E-2</v>
      </c>
      <c r="O42" s="7">
        <f t="shared" si="10"/>
        <v>3.4958300484184024E-2</v>
      </c>
      <c r="P42" s="7">
        <f t="shared" si="11"/>
        <v>4.492469163423829E-2</v>
      </c>
      <c r="Q42" s="1">
        <v>4881.6675423842144</v>
      </c>
      <c r="R42" s="1">
        <v>3000.6358080000005</v>
      </c>
      <c r="S42" s="1">
        <v>1243.1912289999996</v>
      </c>
      <c r="T42" s="1">
        <f t="shared" si="12"/>
        <v>176.00179241408657</v>
      </c>
      <c r="U42" s="1">
        <f t="shared" si="34"/>
        <v>737.34655045426848</v>
      </c>
      <c r="V42" s="1">
        <f t="shared" si="35"/>
        <v>805.08355118898066</v>
      </c>
      <c r="W42" s="7">
        <f t="shared" si="21"/>
        <v>3.1484869104354551E-3</v>
      </c>
      <c r="X42" s="7">
        <f t="shared" si="38"/>
        <v>-2.8259336438040794E-2</v>
      </c>
      <c r="Y42" s="7">
        <f t="shared" si="39"/>
        <v>-2.8304840966878131E-2</v>
      </c>
      <c r="Z42" s="1">
        <v>12072.838431</v>
      </c>
      <c r="AA42" s="1">
        <v>8591.2712870000014</v>
      </c>
      <c r="AB42" s="1">
        <v>2674.328431999993</v>
      </c>
      <c r="AC42" s="8">
        <f t="shared" si="13"/>
        <v>2.4730972206074497</v>
      </c>
      <c r="AD42" s="8">
        <f t="shared" si="36"/>
        <v>2.8631502910465834</v>
      </c>
      <c r="AE42" s="8">
        <f t="shared" si="37"/>
        <v>2.1511802606194173</v>
      </c>
      <c r="AF42" s="7">
        <f t="shared" si="22"/>
        <v>-3.3675112680757735E-3</v>
      </c>
      <c r="AG42" s="7">
        <f t="shared" si="40"/>
        <v>-4.7562084922448955E-3</v>
      </c>
      <c r="AH42" s="7">
        <f t="shared" si="41"/>
        <v>3.7793595363218913E-2</v>
      </c>
      <c r="AI42" s="1">
        <f t="shared" si="23"/>
        <v>33049.282019686681</v>
      </c>
      <c r="AJ42" s="1">
        <f t="shared" si="24"/>
        <v>6604.8822477409121</v>
      </c>
      <c r="AK42" s="1">
        <f t="shared" si="25"/>
        <v>1865.5977803773867</v>
      </c>
      <c r="AL42" s="10">
        <f t="shared" si="44"/>
        <v>10.554270081195442</v>
      </c>
      <c r="AM42" s="10">
        <f t="shared" si="44"/>
        <v>1.7719795725987695</v>
      </c>
      <c r="AN42" s="10">
        <f t="shared" si="44"/>
        <v>0.58508332659534856</v>
      </c>
      <c r="AO42" s="7">
        <f t="shared" si="26"/>
        <v>1.8276539118654789E-2</v>
      </c>
      <c r="AP42" s="7">
        <f t="shared" si="15"/>
        <v>2.8144496824265453E-2</v>
      </c>
      <c r="AQ42" s="7">
        <f t="shared" si="15"/>
        <v>2.0372115051398465E-2</v>
      </c>
      <c r="AR42" s="1">
        <f t="shared" si="27"/>
        <v>21251.559171577337</v>
      </c>
      <c r="AS42" s="1">
        <f t="shared" si="28"/>
        <v>4939.8813391114163</v>
      </c>
      <c r="AT42" s="1">
        <f t="shared" si="29"/>
        <v>1376.6551591383734</v>
      </c>
      <c r="AU42" s="1">
        <f t="shared" si="30"/>
        <v>4250.3118343154674</v>
      </c>
      <c r="AV42" s="1">
        <f t="shared" si="31"/>
        <v>987.97626782228326</v>
      </c>
      <c r="AW42" s="1">
        <f t="shared" si="32"/>
        <v>275.33103182767468</v>
      </c>
      <c r="AX42" s="16">
        <v>0</v>
      </c>
      <c r="AY42" s="16">
        <v>0</v>
      </c>
      <c r="AZ42" s="16">
        <v>0</v>
      </c>
      <c r="BA42">
        <f t="shared" si="16"/>
        <v>0</v>
      </c>
      <c r="BB42">
        <f t="shared" si="17"/>
        <v>0</v>
      </c>
      <c r="BC42">
        <f t="shared" si="4"/>
        <v>0</v>
      </c>
      <c r="BD42">
        <f t="shared" si="4"/>
        <v>0</v>
      </c>
      <c r="BE42">
        <f t="shared" si="18"/>
        <v>0</v>
      </c>
      <c r="BF42">
        <f t="shared" si="5"/>
        <v>0</v>
      </c>
      <c r="BG42">
        <f t="shared" si="5"/>
        <v>0</v>
      </c>
      <c r="BH42">
        <f t="shared" si="43"/>
        <v>0</v>
      </c>
      <c r="BI42">
        <f t="shared" si="43"/>
        <v>0</v>
      </c>
      <c r="BJ42">
        <f t="shared" si="43"/>
        <v>0</v>
      </c>
      <c r="BK42" s="7">
        <f t="shared" si="33"/>
        <v>4.61427456650296E-2</v>
      </c>
      <c r="BL42" s="18">
        <f>MAX(BL$3*climate!$I152+BL$4*climate!$I152^2+BL$5*climate!$I152^6,-99)</f>
        <v>2.8487588891499049</v>
      </c>
      <c r="BM42" s="18">
        <f>MAX(BM$3*climate!$I152+BM$4*climate!$I152^2+BM$5*climate!$I152^6,-99)</f>
        <v>1.6047127751671888</v>
      </c>
      <c r="BN42" s="18">
        <f>MAX(BN$3*climate!$I152+BN$4*climate!$I152^2+BN$5*climate!$I152^6,-99)</f>
        <v>0.742646969620126</v>
      </c>
      <c r="BO42" s="18">
        <f>MAX(BO$3*climate!$I152+BO$4*climate!$I152^2+BO$5*climate!$I152^6,-99)</f>
        <v>0.23490347068203518</v>
      </c>
      <c r="BP42" s="18">
        <f>MAX(BP$3*climate!$I152+BP$4*climate!$I152^2+BP$5*climate!$I152^6,-99)</f>
        <v>0.10776123568288153</v>
      </c>
      <c r="BQ42" s="18">
        <f>MAX(BQ$3*climate!$I152+BQ$4*climate!$I152^2+BQ$5*climate!$I152^6,-99)</f>
        <v>2.7010850573992728E-2</v>
      </c>
    </row>
    <row r="43" spans="1:69">
      <c r="A43">
        <v>1997</v>
      </c>
      <c r="B43" s="1">
        <v>1006.0189767519068</v>
      </c>
      <c r="C43" s="1">
        <v>2271.66814459428</v>
      </c>
      <c r="D43" s="1">
        <v>2543.3427133758046</v>
      </c>
      <c r="E43" s="7">
        <f t="shared" si="19"/>
        <v>5.6420769798790626E-3</v>
      </c>
      <c r="F43" s="7">
        <f t="shared" si="7"/>
        <v>1.0971471739061212E-2</v>
      </c>
      <c r="G43" s="7">
        <f t="shared" si="8"/>
        <v>1.9999791989640858E-2</v>
      </c>
      <c r="H43" s="1">
        <v>28644.105647767607</v>
      </c>
      <c r="I43" s="1">
        <v>4323.0111241054647</v>
      </c>
      <c r="J43" s="1">
        <v>1603.7721741095311</v>
      </c>
      <c r="K43" s="1">
        <f t="shared" si="9"/>
        <v>28472.728954129358</v>
      </c>
      <c r="L43" s="1">
        <f t="shared" si="0"/>
        <v>1903.0117292407404</v>
      </c>
      <c r="M43" s="1">
        <f t="shared" si="1"/>
        <v>630.57651085520763</v>
      </c>
      <c r="N43" s="7">
        <f t="shared" si="20"/>
        <v>2.6929718211903264E-2</v>
      </c>
      <c r="O43" s="7">
        <f t="shared" si="10"/>
        <v>5.0765530651725621E-2</v>
      </c>
      <c r="P43" s="7">
        <f t="shared" si="11"/>
        <v>1.822934019750444E-2</v>
      </c>
      <c r="Q43" s="1">
        <v>4915.9985701367123</v>
      </c>
      <c r="R43" s="1">
        <v>2982.0550459999999</v>
      </c>
      <c r="S43" s="1">
        <v>1290.0060180000005</v>
      </c>
      <c r="T43" s="1">
        <f t="shared" si="12"/>
        <v>171.623391932289</v>
      </c>
      <c r="U43" s="1">
        <f t="shared" si="34"/>
        <v>689.80970911035058</v>
      </c>
      <c r="V43" s="1">
        <f t="shared" si="35"/>
        <v>804.35740114786302</v>
      </c>
      <c r="W43" s="7">
        <f t="shared" si="21"/>
        <v>-2.4877022112913094E-2</v>
      </c>
      <c r="X43" s="7">
        <f t="shared" si="38"/>
        <v>-6.447014814761276E-2</v>
      </c>
      <c r="Y43" s="7">
        <f t="shared" si="39"/>
        <v>-9.0195612622467891E-4</v>
      </c>
      <c r="Z43" s="1">
        <v>12169.782909999998</v>
      </c>
      <c r="AA43" s="1">
        <v>8440.3815709999981</v>
      </c>
      <c r="AB43" s="1">
        <v>2803.799200999998</v>
      </c>
      <c r="AC43" s="8">
        <f t="shared" si="13"/>
        <v>2.4755464706454462</v>
      </c>
      <c r="AD43" s="8">
        <f t="shared" si="36"/>
        <v>2.8303909353791314</v>
      </c>
      <c r="AE43" s="8">
        <f t="shared" si="37"/>
        <v>2.1734776131873805</v>
      </c>
      <c r="AF43" s="7">
        <f t="shared" si="22"/>
        <v>9.9035736144448272E-4</v>
      </c>
      <c r="AG43" s="7">
        <f t="shared" si="40"/>
        <v>-1.1441717107863458E-2</v>
      </c>
      <c r="AH43" s="7">
        <f t="shared" si="41"/>
        <v>1.0365171611207868E-2</v>
      </c>
      <c r="AI43" s="1">
        <f t="shared" si="23"/>
        <v>33994.66565203348</v>
      </c>
      <c r="AJ43" s="1">
        <f t="shared" si="24"/>
        <v>6932.3702907891047</v>
      </c>
      <c r="AK43" s="1">
        <f t="shared" si="25"/>
        <v>1954.3690341673228</v>
      </c>
      <c r="AL43" s="10">
        <f t="shared" si="44"/>
        <v>10.747165611203259</v>
      </c>
      <c r="AM43" s="10">
        <f t="shared" si="44"/>
        <v>1.8218510460524389</v>
      </c>
      <c r="AN43" s="10">
        <f t="shared" si="44"/>
        <v>0.59700271143940398</v>
      </c>
      <c r="AO43" s="7">
        <f t="shared" si="26"/>
        <v>1.8276539118654789E-2</v>
      </c>
      <c r="AP43" s="7">
        <f t="shared" si="15"/>
        <v>2.8144496824265453E-2</v>
      </c>
      <c r="AQ43" s="7">
        <f t="shared" si="15"/>
        <v>2.0372115051398465E-2</v>
      </c>
      <c r="AR43" s="1">
        <f t="shared" si="27"/>
        <v>21860.547490244851</v>
      </c>
      <c r="AS43" s="1">
        <f t="shared" si="28"/>
        <v>5173.2697828490136</v>
      </c>
      <c r="AT43" s="1">
        <f t="shared" si="29"/>
        <v>1440.4610720737285</v>
      </c>
      <c r="AU43" s="1">
        <f t="shared" si="30"/>
        <v>4372.1094980489706</v>
      </c>
      <c r="AV43" s="1">
        <f t="shared" si="31"/>
        <v>1034.6539565698029</v>
      </c>
      <c r="AW43" s="1">
        <f t="shared" si="32"/>
        <v>288.09221441474568</v>
      </c>
      <c r="AX43" s="16">
        <v>0</v>
      </c>
      <c r="AY43" s="16">
        <v>0</v>
      </c>
      <c r="AZ43" s="16">
        <v>0</v>
      </c>
      <c r="BA43">
        <f t="shared" si="16"/>
        <v>0</v>
      </c>
      <c r="BB43">
        <f t="shared" si="17"/>
        <v>0</v>
      </c>
      <c r="BC43">
        <f t="shared" si="4"/>
        <v>0</v>
      </c>
      <c r="BD43">
        <f t="shared" si="4"/>
        <v>0</v>
      </c>
      <c r="BE43">
        <f t="shared" si="18"/>
        <v>0</v>
      </c>
      <c r="BF43">
        <f t="shared" si="5"/>
        <v>0</v>
      </c>
      <c r="BG43">
        <f t="shared" si="5"/>
        <v>0</v>
      </c>
      <c r="BH43">
        <f t="shared" si="43"/>
        <v>0</v>
      </c>
      <c r="BI43">
        <f t="shared" si="43"/>
        <v>0</v>
      </c>
      <c r="BJ43">
        <f t="shared" si="43"/>
        <v>0</v>
      </c>
      <c r="BK43" s="7">
        <f t="shared" si="33"/>
        <v>5.2327866650176941E-2</v>
      </c>
      <c r="BL43" s="18">
        <f>MAX(BL$3*climate!$I153+BL$4*climate!$I153^2+BL$5*climate!$I153^6,-99)</f>
        <v>2.8985294816904221</v>
      </c>
      <c r="BM43" s="18">
        <f>MAX(BM$3*climate!$I153+BM$4*climate!$I153^2+BM$5*climate!$I153^6,-99)</f>
        <v>1.627994630901207</v>
      </c>
      <c r="BN43" s="18">
        <f>MAX(BN$3*climate!$I153+BN$4*climate!$I153^2+BN$5*climate!$I153^6,-99)</f>
        <v>0.74787440062369526</v>
      </c>
      <c r="BO43" s="18">
        <f>MAX(BO$3*climate!$I153+BO$4*climate!$I153^2+BO$5*climate!$I153^6,-99)</f>
        <v>0.24764942876772048</v>
      </c>
      <c r="BP43" s="18">
        <f>MAX(BP$3*climate!$I153+BP$4*climate!$I153^2+BP$5*climate!$I153^6,-99)</f>
        <v>0.11356006565895506</v>
      </c>
      <c r="BQ43" s="18">
        <f>MAX(BQ$3*climate!$I153+BQ$4*climate!$I153^2+BQ$5*climate!$I153^6,-99)</f>
        <v>2.8397430428671221E-2</v>
      </c>
    </row>
    <row r="44" spans="1:69">
      <c r="A44">
        <v>1998</v>
      </c>
      <c r="B44" s="1">
        <v>1010.9977899999999</v>
      </c>
      <c r="C44" s="1">
        <v>2295.6016831510051</v>
      </c>
      <c r="D44" s="1">
        <v>2593.6893103358498</v>
      </c>
      <c r="E44" s="7">
        <f t="shared" si="19"/>
        <v>4.949025180586597E-3</v>
      </c>
      <c r="F44" s="7">
        <f t="shared" si="7"/>
        <v>1.0535666758227036E-2</v>
      </c>
      <c r="G44" s="7">
        <f t="shared" si="8"/>
        <v>1.9795443490672859E-2</v>
      </c>
      <c r="H44" s="1">
        <v>29349.287304409678</v>
      </c>
      <c r="I44" s="1">
        <v>4456.2507247019648</v>
      </c>
      <c r="J44" s="1">
        <v>1605.3543442916007</v>
      </c>
      <c r="K44" s="1">
        <f t="shared" si="9"/>
        <v>29030.021227256766</v>
      </c>
      <c r="L44" s="1">
        <f t="shared" si="0"/>
        <v>1941.212518447536</v>
      </c>
      <c r="M44" s="1">
        <f t="shared" si="1"/>
        <v>618.9462777574264</v>
      </c>
      <c r="N44" s="7">
        <f t="shared" si="20"/>
        <v>1.9572843685802921E-2</v>
      </c>
      <c r="O44" s="7">
        <f t="shared" si="10"/>
        <v>2.0073859041340292E-2</v>
      </c>
      <c r="P44" s="7">
        <f t="shared" si="11"/>
        <v>-1.8443809589431037E-2</v>
      </c>
      <c r="Q44" s="1">
        <v>4923.5516685127932</v>
      </c>
      <c r="R44" s="1">
        <v>3010.7499170000001</v>
      </c>
      <c r="S44" s="1">
        <v>1296.032194999997</v>
      </c>
      <c r="T44" s="1">
        <f t="shared" si="12"/>
        <v>167.75711169562331</v>
      </c>
      <c r="U44" s="1">
        <f t="shared" si="34"/>
        <v>675.62399492262864</v>
      </c>
      <c r="V44" s="1">
        <f t="shared" si="35"/>
        <v>807.31845876176374</v>
      </c>
      <c r="W44" s="7">
        <f t="shared" si="21"/>
        <v>-2.252769971002011E-2</v>
      </c>
      <c r="X44" s="7">
        <f t="shared" si="38"/>
        <v>-2.0564677476078597E-2</v>
      </c>
      <c r="Y44" s="7">
        <f t="shared" si="39"/>
        <v>3.6812710490077283E-3</v>
      </c>
      <c r="Z44" s="1">
        <v>12041.474579999998</v>
      </c>
      <c r="AA44" s="1">
        <v>8181.8507369999988</v>
      </c>
      <c r="AB44" s="1">
        <v>2751.0494060000037</v>
      </c>
      <c r="AC44" s="8">
        <f t="shared" si="13"/>
        <v>2.4456886797812856</v>
      </c>
      <c r="AD44" s="8">
        <f t="shared" si="36"/>
        <v>2.7175457818006472</v>
      </c>
      <c r="AE44" s="8">
        <f t="shared" si="37"/>
        <v>2.122670576096306</v>
      </c>
      <c r="AF44" s="7">
        <f t="shared" si="22"/>
        <v>-1.2061090841237965E-2</v>
      </c>
      <c r="AG44" s="7">
        <f t="shared" si="40"/>
        <v>-3.9869105065293287E-2</v>
      </c>
      <c r="AH44" s="7">
        <f t="shared" si="41"/>
        <v>-2.337591921021287E-2</v>
      </c>
      <c r="AI44" s="1">
        <f t="shared" si="23"/>
        <v>34967.308584879102</v>
      </c>
      <c r="AJ44" s="1">
        <f t="shared" si="24"/>
        <v>7273.7872182799974</v>
      </c>
      <c r="AK44" s="1">
        <f t="shared" si="25"/>
        <v>2047.0243451653362</v>
      </c>
      <c r="AL44" s="10">
        <f t="shared" si="44"/>
        <v>10.943586603911077</v>
      </c>
      <c r="AM44" s="10">
        <f t="shared" si="44"/>
        <v>1.8731261270323465</v>
      </c>
      <c r="AN44" s="10">
        <f t="shared" si="44"/>
        <v>0.60916491936284434</v>
      </c>
      <c r="AO44" s="7">
        <f t="shared" si="26"/>
        <v>1.8276539118654789E-2</v>
      </c>
      <c r="AP44" s="7">
        <f t="shared" si="15"/>
        <v>2.8144496824265453E-2</v>
      </c>
      <c r="AQ44" s="7">
        <f t="shared" si="15"/>
        <v>2.0372115051398465E-2</v>
      </c>
      <c r="AR44" s="1">
        <f t="shared" si="27"/>
        <v>22474.616270132079</v>
      </c>
      <c r="AS44" s="1">
        <f t="shared" si="28"/>
        <v>5415.4726604689613</v>
      </c>
      <c r="AT44" s="1">
        <f t="shared" si="29"/>
        <v>1506.9326701811926</v>
      </c>
      <c r="AU44" s="1">
        <f t="shared" si="30"/>
        <v>4494.9232540264156</v>
      </c>
      <c r="AV44" s="1">
        <f t="shared" si="31"/>
        <v>1083.0945320937924</v>
      </c>
      <c r="AW44" s="1">
        <f t="shared" si="32"/>
        <v>301.38653403623852</v>
      </c>
      <c r="AX44" s="16">
        <v>0</v>
      </c>
      <c r="AY44" s="16">
        <v>0</v>
      </c>
      <c r="AZ44" s="16">
        <v>0</v>
      </c>
      <c r="BA44">
        <f t="shared" si="16"/>
        <v>0</v>
      </c>
      <c r="BB44">
        <f t="shared" si="17"/>
        <v>0</v>
      </c>
      <c r="BC44">
        <f t="shared" si="4"/>
        <v>0</v>
      </c>
      <c r="BD44">
        <f t="shared" si="4"/>
        <v>0</v>
      </c>
      <c r="BE44">
        <f t="shared" si="18"/>
        <v>0</v>
      </c>
      <c r="BF44">
        <f t="shared" si="5"/>
        <v>0</v>
      </c>
      <c r="BG44">
        <f t="shared" si="5"/>
        <v>0</v>
      </c>
      <c r="BH44">
        <f t="shared" si="43"/>
        <v>0</v>
      </c>
      <c r="BI44">
        <f t="shared" si="43"/>
        <v>0</v>
      </c>
      <c r="BJ44">
        <f t="shared" si="43"/>
        <v>0</v>
      </c>
      <c r="BK44" s="7">
        <f t="shared" si="33"/>
        <v>4.0538539895418974E-2</v>
      </c>
      <c r="BL44" s="18">
        <f>MAX(BL$3*climate!$I154+BL$4*climate!$I154^2+BL$5*climate!$I154^6,-99)</f>
        <v>2.9475765448185358</v>
      </c>
      <c r="BM44" s="18">
        <f>MAX(BM$3*climate!$I154+BM$4*climate!$I154^2+BM$5*climate!$I154^6,-99)</f>
        <v>1.6505436147516179</v>
      </c>
      <c r="BN44" s="18">
        <f>MAX(BN$3*climate!$I154+BN$4*climate!$I154^2+BN$5*climate!$I154^6,-99)</f>
        <v>0.75238308462929226</v>
      </c>
      <c r="BO44" s="18">
        <f>MAX(BO$3*climate!$I154+BO$4*climate!$I154^2+BO$5*climate!$I154^6,-99)</f>
        <v>0.26091236982463523</v>
      </c>
      <c r="BP44" s="18">
        <f>MAX(BP$3*climate!$I154+BP$4*climate!$I154^2+BP$5*climate!$I154^6,-99)</f>
        <v>0.11958581426584716</v>
      </c>
      <c r="BQ44" s="18">
        <f>MAX(BQ$3*climate!$I154+BQ$4*climate!$I154^2+BQ$5*climate!$I154^6,-99)</f>
        <v>2.9826703567163795E-2</v>
      </c>
    </row>
    <row r="45" spans="1:69">
      <c r="A45">
        <v>1999</v>
      </c>
      <c r="B45" s="1">
        <v>1016.099444687364</v>
      </c>
      <c r="C45" s="1">
        <v>2318.3444246393583</v>
      </c>
      <c r="D45" s="1">
        <v>2644.3117258877164</v>
      </c>
      <c r="E45" s="7">
        <f t="shared" si="19"/>
        <v>5.0461581002705369E-3</v>
      </c>
      <c r="F45" s="7">
        <f t="shared" si="7"/>
        <v>9.9070939245591294E-3</v>
      </c>
      <c r="G45" s="7">
        <f t="shared" si="8"/>
        <v>1.9517532554934824E-2</v>
      </c>
      <c r="H45" s="1">
        <v>30304.422613411276</v>
      </c>
      <c r="I45" s="1">
        <v>4567.4020067723022</v>
      </c>
      <c r="J45" s="1">
        <v>1711.2228846591615</v>
      </c>
      <c r="K45" s="1">
        <f t="shared" si="9"/>
        <v>29824.268453109347</v>
      </c>
      <c r="L45" s="1">
        <f t="shared" si="0"/>
        <v>1970.1136544811745</v>
      </c>
      <c r="M45" s="1">
        <f t="shared" si="1"/>
        <v>647.13356897613517</v>
      </c>
      <c r="N45" s="7">
        <f t="shared" si="20"/>
        <v>2.7359512403899E-2</v>
      </c>
      <c r="O45" s="7">
        <f t="shared" si="10"/>
        <v>1.4888187542058562E-2</v>
      </c>
      <c r="P45" s="7">
        <f t="shared" si="11"/>
        <v>4.5540771843458394E-2</v>
      </c>
      <c r="Q45" s="1">
        <v>5003.451776554014</v>
      </c>
      <c r="R45" s="1">
        <v>3065.5222919999997</v>
      </c>
      <c r="S45" s="1">
        <v>1362.6443110000027</v>
      </c>
      <c r="T45" s="1">
        <f t="shared" si="12"/>
        <v>165.10632261113358</v>
      </c>
      <c r="U45" s="1">
        <f t="shared" si="34"/>
        <v>671.17417898722408</v>
      </c>
      <c r="V45" s="1">
        <f t="shared" si="35"/>
        <v>796.29855538743095</v>
      </c>
      <c r="W45" s="7">
        <f t="shared" si="21"/>
        <v>-1.580135147593198E-2</v>
      </c>
      <c r="X45" s="7">
        <f t="shared" si="38"/>
        <v>-6.5862313488646018E-3</v>
      </c>
      <c r="Y45" s="7">
        <f t="shared" si="39"/>
        <v>-1.3650007942633602E-2</v>
      </c>
      <c r="Z45" s="1">
        <v>11967.936561999999</v>
      </c>
      <c r="AA45" s="1">
        <v>8247.3836940000001</v>
      </c>
      <c r="AB45" s="1">
        <v>2846.3143990000026</v>
      </c>
      <c r="AC45" s="8">
        <f t="shared" si="13"/>
        <v>2.3919360266608938</v>
      </c>
      <c r="AD45" s="8">
        <f t="shared" si="36"/>
        <v>2.6903682010478107</v>
      </c>
      <c r="AE45" s="8">
        <f t="shared" si="37"/>
        <v>2.0888168511936764</v>
      </c>
      <c r="AF45" s="7">
        <f t="shared" si="22"/>
        <v>-2.1978534539072614E-2</v>
      </c>
      <c r="AG45" s="7">
        <f t="shared" si="40"/>
        <v>-1.0000781195608321E-2</v>
      </c>
      <c r="AH45" s="7">
        <f t="shared" si="41"/>
        <v>-1.5948647559287488E-2</v>
      </c>
      <c r="AI45" s="1">
        <f t="shared" si="23"/>
        <v>35965.500980417608</v>
      </c>
      <c r="AJ45" s="1">
        <f t="shared" si="24"/>
        <v>7629.5030285457906</v>
      </c>
      <c r="AK45" s="1">
        <f t="shared" si="25"/>
        <v>2143.7084446850413</v>
      </c>
      <c r="AL45" s="10">
        <f t="shared" si="44"/>
        <v>11.143597492575845</v>
      </c>
      <c r="AM45" s="10">
        <f t="shared" si="44"/>
        <v>1.925844319366057</v>
      </c>
      <c r="AN45" s="10">
        <f t="shared" si="44"/>
        <v>0.62157489718538006</v>
      </c>
      <c r="AO45" s="7">
        <f t="shared" si="26"/>
        <v>1.8276539118654789E-2</v>
      </c>
      <c r="AP45" s="7">
        <f t="shared" si="15"/>
        <v>2.8144496824265453E-2</v>
      </c>
      <c r="AQ45" s="7">
        <f t="shared" si="15"/>
        <v>2.0372115051398465E-2</v>
      </c>
      <c r="AR45" s="1">
        <f t="shared" si="27"/>
        <v>23107.428133150974</v>
      </c>
      <c r="AS45" s="1">
        <f t="shared" si="28"/>
        <v>5665.8202557379309</v>
      </c>
      <c r="AT45" s="1">
        <f t="shared" si="29"/>
        <v>1576.0744592621879</v>
      </c>
      <c r="AU45" s="1">
        <f t="shared" si="30"/>
        <v>4621.4856266301949</v>
      </c>
      <c r="AV45" s="1">
        <f t="shared" si="31"/>
        <v>1133.1640511475862</v>
      </c>
      <c r="AW45" s="1">
        <f t="shared" si="32"/>
        <v>315.21489185243763</v>
      </c>
      <c r="AX45" s="16">
        <v>0</v>
      </c>
      <c r="AY45" s="16">
        <v>0</v>
      </c>
      <c r="AZ45" s="16">
        <v>0</v>
      </c>
      <c r="BA45">
        <f t="shared" si="16"/>
        <v>0</v>
      </c>
      <c r="BB45">
        <f t="shared" si="17"/>
        <v>0</v>
      </c>
      <c r="BC45">
        <f t="shared" si="4"/>
        <v>0</v>
      </c>
      <c r="BD45">
        <f t="shared" si="4"/>
        <v>0</v>
      </c>
      <c r="BE45">
        <f t="shared" si="18"/>
        <v>0</v>
      </c>
      <c r="BF45">
        <f t="shared" si="5"/>
        <v>0</v>
      </c>
      <c r="BG45">
        <f t="shared" si="5"/>
        <v>0</v>
      </c>
      <c r="BH45">
        <f t="shared" si="43"/>
        <v>0</v>
      </c>
      <c r="BI45">
        <f t="shared" si="43"/>
        <v>0</v>
      </c>
      <c r="BJ45">
        <f t="shared" si="43"/>
        <v>0</v>
      </c>
      <c r="BK45" s="7">
        <f t="shared" si="33"/>
        <v>4.9542836593907874E-2</v>
      </c>
      <c r="BL45" s="18">
        <f>MAX(BL$3*climate!$I155+BL$4*climate!$I155^2+BL$5*climate!$I155^6,-99)</f>
        <v>2.9957599763291345</v>
      </c>
      <c r="BM45" s="18">
        <f>MAX(BM$3*climate!$I155+BM$4*climate!$I155^2+BM$5*climate!$I155^6,-99)</f>
        <v>1.6722785318112798</v>
      </c>
      <c r="BN45" s="18">
        <f>MAX(BN$3*climate!$I155+BN$4*climate!$I155^2+BN$5*climate!$I155^6,-99)</f>
        <v>0.75613279078929452</v>
      </c>
      <c r="BO45" s="18">
        <f>MAX(BO$3*climate!$I155+BO$4*climate!$I155^2+BO$5*climate!$I155^6,-99)</f>
        <v>0.27468184603744655</v>
      </c>
      <c r="BP45" s="18">
        <f>MAX(BP$3*climate!$I155+BP$4*climate!$I155^2+BP$5*climate!$I155^6,-99)</f>
        <v>0.12583223525610399</v>
      </c>
      <c r="BQ45" s="18">
        <f>MAX(BQ$3*climate!$I155+BQ$4*climate!$I155^2+BQ$5*climate!$I155^6,-99)</f>
        <v>3.129509221856859E-2</v>
      </c>
    </row>
    <row r="46" spans="1:69">
      <c r="A46">
        <v>2000</v>
      </c>
      <c r="B46" s="1">
        <v>1021.3869253897432</v>
      </c>
      <c r="C46" s="1">
        <v>2340.7400262964893</v>
      </c>
      <c r="D46" s="1">
        <v>2695.1585985000002</v>
      </c>
      <c r="E46" s="7">
        <f t="shared" si="19"/>
        <v>5.2037039583325839E-3</v>
      </c>
      <c r="F46" s="7">
        <f t="shared" si="7"/>
        <v>9.6601701710541388E-3</v>
      </c>
      <c r="G46" s="7">
        <f t="shared" si="8"/>
        <v>1.9228774018771988E-2</v>
      </c>
      <c r="H46" s="1">
        <v>31489.354732687403</v>
      </c>
      <c r="I46" s="1">
        <v>4857.9759807161954</v>
      </c>
      <c r="J46" s="1">
        <v>1791.4695940486436</v>
      </c>
      <c r="K46" s="1">
        <f t="shared" si="9"/>
        <v>30829.995910385893</v>
      </c>
      <c r="L46" s="1">
        <f t="shared" si="0"/>
        <v>2075.40176445928</v>
      </c>
      <c r="M46" s="1">
        <f t="shared" si="1"/>
        <v>664.69913683213008</v>
      </c>
      <c r="N46" s="7">
        <f t="shared" si="20"/>
        <v>3.3721781268760465E-2</v>
      </c>
      <c r="O46" s="7">
        <f t="shared" si="10"/>
        <v>5.3442657858149278E-2</v>
      </c>
      <c r="P46" s="7">
        <f t="shared" si="11"/>
        <v>2.7143651168933136E-2</v>
      </c>
      <c r="Q46" s="1">
        <v>5111.4069775856251</v>
      </c>
      <c r="R46" s="1">
        <v>3101.4461630000005</v>
      </c>
      <c r="S46" s="1">
        <v>1397.2536969999974</v>
      </c>
      <c r="T46" s="1">
        <f t="shared" si="12"/>
        <v>162.32174399813118</v>
      </c>
      <c r="U46" s="1">
        <f t="shared" si="34"/>
        <v>638.42352768132957</v>
      </c>
      <c r="V46" s="1">
        <f t="shared" si="35"/>
        <v>779.94831820855222</v>
      </c>
      <c r="W46" s="7">
        <f t="shared" si="21"/>
        <v>-1.6865366322528885E-2</v>
      </c>
      <c r="X46" s="7">
        <f t="shared" si="38"/>
        <v>-4.8796053738708989E-2</v>
      </c>
      <c r="Y46" s="7">
        <f t="shared" si="39"/>
        <v>-2.0532797740570707E-2</v>
      </c>
      <c r="Z46" s="1">
        <v>12100.307928</v>
      </c>
      <c r="AA46" s="1">
        <v>8503.7693329999984</v>
      </c>
      <c r="AB46" s="1">
        <v>3003.9440609999983</v>
      </c>
      <c r="AC46" s="8">
        <f t="shared" si="13"/>
        <v>2.3673145145870551</v>
      </c>
      <c r="AD46" s="8">
        <f t="shared" si="36"/>
        <v>2.7418723028144973</v>
      </c>
      <c r="AE46" s="8">
        <f t="shared" si="37"/>
        <v>2.1498916534983441</v>
      </c>
      <c r="AF46" s="7">
        <f t="shared" si="22"/>
        <v>-1.0293549576327887E-2</v>
      </c>
      <c r="AG46" s="7">
        <f t="shared" si="40"/>
        <v>1.9143885861655496E-2</v>
      </c>
      <c r="AH46" s="7">
        <f t="shared" si="41"/>
        <v>2.9238945611610667E-2</v>
      </c>
      <c r="AI46" s="1">
        <f t="shared" si="23"/>
        <v>36990.436509006046</v>
      </c>
      <c r="AJ46" s="1">
        <f t="shared" si="24"/>
        <v>7999.7167768387981</v>
      </c>
      <c r="AK46" s="1">
        <f t="shared" si="25"/>
        <v>2244.552492068975</v>
      </c>
      <c r="AL46" s="10">
        <f t="shared" si="44"/>
        <v>11.347263888071451</v>
      </c>
      <c r="AM46" s="10">
        <f t="shared" si="44"/>
        <v>1.9800462386964848</v>
      </c>
      <c r="AN46" s="10">
        <f t="shared" si="44"/>
        <v>0.63423769250390183</v>
      </c>
      <c r="AO46" s="7">
        <f t="shared" si="26"/>
        <v>1.8276539118654789E-2</v>
      </c>
      <c r="AP46" s="7">
        <f t="shared" si="15"/>
        <v>2.8144496824265453E-2</v>
      </c>
      <c r="AQ46" s="7">
        <f t="shared" si="15"/>
        <v>2.0372115051398465E-2</v>
      </c>
      <c r="AR46" s="1">
        <f t="shared" si="27"/>
        <v>23760.812181082052</v>
      </c>
      <c r="AS46" s="1">
        <f t="shared" si="28"/>
        <v>5926.1521800493883</v>
      </c>
      <c r="AT46" s="1">
        <f t="shared" si="29"/>
        <v>1647.9554347986477</v>
      </c>
      <c r="AU46" s="1">
        <f t="shared" si="30"/>
        <v>4752.1624362164102</v>
      </c>
      <c r="AV46" s="1">
        <f t="shared" si="31"/>
        <v>1185.2304360098776</v>
      </c>
      <c r="AW46" s="1">
        <f t="shared" si="32"/>
        <v>329.59108695972958</v>
      </c>
      <c r="AX46" s="16">
        <v>0</v>
      </c>
      <c r="AY46" s="16">
        <v>0</v>
      </c>
      <c r="AZ46" s="16">
        <v>0</v>
      </c>
      <c r="BA46">
        <f t="shared" si="16"/>
        <v>0</v>
      </c>
      <c r="BB46">
        <f t="shared" si="17"/>
        <v>0</v>
      </c>
      <c r="BC46">
        <f t="shared" si="4"/>
        <v>0</v>
      </c>
      <c r="BD46">
        <f t="shared" si="4"/>
        <v>0</v>
      </c>
      <c r="BE46">
        <f t="shared" si="18"/>
        <v>0</v>
      </c>
      <c r="BF46">
        <f t="shared" si="5"/>
        <v>0</v>
      </c>
      <c r="BG46">
        <f t="shared" si="5"/>
        <v>0</v>
      </c>
      <c r="BH46">
        <f t="shared" si="43"/>
        <v>0</v>
      </c>
      <c r="BI46">
        <f t="shared" si="43"/>
        <v>0</v>
      </c>
      <c r="BJ46">
        <f t="shared" si="43"/>
        <v>0</v>
      </c>
      <c r="BK46" s="7">
        <f t="shared" si="33"/>
        <v>5.901072102361879E-2</v>
      </c>
      <c r="BL46" s="18">
        <f>MAX(BL$3*climate!$I156+BL$4*climate!$I156^2+BL$5*climate!$I156^6,-99)</f>
        <v>3.0429403362356755</v>
      </c>
      <c r="BM46" s="18">
        <f>MAX(BM$3*climate!$I156+BM$4*climate!$I156^2+BM$5*climate!$I156^6,-99)</f>
        <v>1.6931211598689202</v>
      </c>
      <c r="BN46" s="18">
        <f>MAX(BN$3*climate!$I156+BN$4*climate!$I156^2+BN$5*climate!$I156^6,-99)</f>
        <v>0.75908769739059645</v>
      </c>
      <c r="BO46" s="18">
        <f>MAX(BO$3*climate!$I156+BO$4*climate!$I156^2+BO$5*climate!$I156^6,-99)</f>
        <v>0.28894246018457093</v>
      </c>
      <c r="BP46" s="18">
        <f>MAX(BP$3*climate!$I156+BP$4*climate!$I156^2+BP$5*climate!$I156^6,-99)</f>
        <v>0.13229070696238859</v>
      </c>
      <c r="BQ46" s="18">
        <f>MAX(BQ$3*climate!$I156+BQ$4*climate!$I156^2+BQ$5*climate!$I156^6,-99)</f>
        <v>3.2798277977230422E-2</v>
      </c>
    </row>
    <row r="47" spans="1:69">
      <c r="A47">
        <v>2001</v>
      </c>
      <c r="B47" s="1">
        <v>1026.6329350185113</v>
      </c>
      <c r="C47" s="1">
        <v>2362.0325764534805</v>
      </c>
      <c r="D47" s="1">
        <v>2745.6659652976127</v>
      </c>
      <c r="E47" s="7">
        <f t="shared" si="19"/>
        <v>5.1361628961192896E-3</v>
      </c>
      <c r="F47" s="7">
        <f t="shared" si="7"/>
        <v>9.0965036346561945E-3</v>
      </c>
      <c r="G47" s="7">
        <f t="shared" si="8"/>
        <v>1.8740035122876586E-2</v>
      </c>
      <c r="H47" s="1">
        <v>31963.694563355872</v>
      </c>
      <c r="I47" s="1">
        <v>4979.9615592115251</v>
      </c>
      <c r="J47" s="1">
        <v>1852.4547725528</v>
      </c>
      <c r="K47" s="1">
        <f t="shared" si="9"/>
        <v>31134.49166987764</v>
      </c>
      <c r="L47" s="1">
        <f t="shared" si="0"/>
        <v>2108.3373738599257</v>
      </c>
      <c r="M47" s="1">
        <f t="shared" si="1"/>
        <v>674.68322657086435</v>
      </c>
      <c r="N47" s="7">
        <f t="shared" si="20"/>
        <v>9.8766071969917935E-3</v>
      </c>
      <c r="O47" s="7">
        <f t="shared" si="10"/>
        <v>1.586951016649385E-2</v>
      </c>
      <c r="P47" s="7">
        <f t="shared" si="11"/>
        <v>1.5020464425931301E-2</v>
      </c>
      <c r="Q47" s="1">
        <v>5100.604075644359</v>
      </c>
      <c r="R47" s="1">
        <v>3126.4575990000003</v>
      </c>
      <c r="S47" s="1">
        <v>1431.637252999999</v>
      </c>
      <c r="T47" s="1">
        <f t="shared" si="12"/>
        <v>159.57492227734659</v>
      </c>
      <c r="U47" s="1">
        <f t="shared" si="34"/>
        <v>627.8075767908158</v>
      </c>
      <c r="V47" s="1">
        <f t="shared" si="35"/>
        <v>772.83249999518864</v>
      </c>
      <c r="W47" s="7">
        <f t="shared" si="21"/>
        <v>-1.6922081128060151E-2</v>
      </c>
      <c r="X47" s="7">
        <f t="shared" si="38"/>
        <v>-1.6628382931107688E-2</v>
      </c>
      <c r="Y47" s="7">
        <f t="shared" si="39"/>
        <v>-9.1234483711789549E-3</v>
      </c>
      <c r="Z47" s="1">
        <v>12046.245347</v>
      </c>
      <c r="AA47" s="1">
        <v>8624.1202730000005</v>
      </c>
      <c r="AB47" s="1">
        <v>3073.0120059999972</v>
      </c>
      <c r="AC47" s="8">
        <f t="shared" si="13"/>
        <v>2.3617291537136604</v>
      </c>
      <c r="AD47" s="8">
        <f t="shared" si="36"/>
        <v>2.7584318673499464</v>
      </c>
      <c r="AE47" s="8">
        <f t="shared" si="37"/>
        <v>2.146501845743741</v>
      </c>
      <c r="AF47" s="7">
        <f t="shared" si="22"/>
        <v>-2.3593657872574836E-3</v>
      </c>
      <c r="AG47" s="7">
        <f t="shared" si="40"/>
        <v>6.039509760702888E-3</v>
      </c>
      <c r="AH47" s="7">
        <f t="shared" si="41"/>
        <v>-1.5767342270887053E-3</v>
      </c>
      <c r="AI47" s="1">
        <f t="shared" si="23"/>
        <v>38043.55529432185</v>
      </c>
      <c r="AJ47" s="1">
        <f t="shared" si="24"/>
        <v>8384.9755351647964</v>
      </c>
      <c r="AK47" s="1">
        <f t="shared" si="25"/>
        <v>2349.6883298218072</v>
      </c>
      <c r="AL47" s="10">
        <f t="shared" si="44"/>
        <v>11.554652600411488</v>
      </c>
      <c r="AM47" s="10">
        <f t="shared" si="44"/>
        <v>2.0357736437733767</v>
      </c>
      <c r="AN47" s="10">
        <f t="shared" si="44"/>
        <v>0.64715845574552477</v>
      </c>
      <c r="AO47" s="7">
        <f t="shared" si="26"/>
        <v>1.8276539118654789E-2</v>
      </c>
      <c r="AP47" s="7">
        <f t="shared" si="15"/>
        <v>2.8144496824265453E-2</v>
      </c>
      <c r="AQ47" s="7">
        <f t="shared" si="15"/>
        <v>2.0372115051398465E-2</v>
      </c>
      <c r="AR47" s="1">
        <f t="shared" si="27"/>
        <v>24431.226270573265</v>
      </c>
      <c r="AS47" s="1">
        <f t="shared" si="28"/>
        <v>6195.2459691386066</v>
      </c>
      <c r="AT47" s="1">
        <f t="shared" si="29"/>
        <v>1722.3874098339477</v>
      </c>
      <c r="AU47" s="1">
        <f t="shared" si="30"/>
        <v>4886.2452541146531</v>
      </c>
      <c r="AV47" s="1">
        <f t="shared" si="31"/>
        <v>1239.0491938277214</v>
      </c>
      <c r="AW47" s="1">
        <f t="shared" si="32"/>
        <v>344.47748196678958</v>
      </c>
      <c r="AX47" s="16">
        <v>0</v>
      </c>
      <c r="AY47" s="16">
        <v>0</v>
      </c>
      <c r="AZ47" s="16">
        <v>0</v>
      </c>
      <c r="BA47">
        <f t="shared" si="16"/>
        <v>0</v>
      </c>
      <c r="BB47">
        <f t="shared" si="17"/>
        <v>0</v>
      </c>
      <c r="BC47">
        <f t="shared" si="4"/>
        <v>0</v>
      </c>
      <c r="BD47">
        <f t="shared" si="4"/>
        <v>0</v>
      </c>
      <c r="BE47">
        <f t="shared" si="18"/>
        <v>0</v>
      </c>
      <c r="BF47">
        <f t="shared" si="5"/>
        <v>0</v>
      </c>
      <c r="BG47">
        <f t="shared" si="5"/>
        <v>0</v>
      </c>
      <c r="BH47">
        <f t="shared" si="43"/>
        <v>0</v>
      </c>
      <c r="BI47">
        <f t="shared" si="43"/>
        <v>0</v>
      </c>
      <c r="BJ47">
        <f t="shared" si="43"/>
        <v>0</v>
      </c>
      <c r="BK47" s="7">
        <f t="shared" si="33"/>
        <v>3.4458438866883351E-2</v>
      </c>
      <c r="BL47" s="18">
        <f>MAX(BL$3*climate!$I157+BL$4*climate!$I157^2+BL$5*climate!$I157^6,-99)</f>
        <v>3.0891070619214376</v>
      </c>
      <c r="BM47" s="18">
        <f>MAX(BM$3*climate!$I157+BM$4*climate!$I157^2+BM$5*climate!$I157^6,-99)</f>
        <v>1.7130514391212905</v>
      </c>
      <c r="BN47" s="18">
        <f>MAX(BN$3*climate!$I157+BN$4*climate!$I157^2+BN$5*climate!$I157^6,-99)</f>
        <v>0.76122205697723477</v>
      </c>
      <c r="BO47" s="18">
        <f>MAX(BO$3*climate!$I157+BO$4*climate!$I157^2+BO$5*climate!$I157^6,-99)</f>
        <v>0.30371517593978403</v>
      </c>
      <c r="BP47" s="18">
        <f>MAX(BP$3*climate!$I157+BP$4*climate!$I157^2+BP$5*climate!$I157^6,-99)</f>
        <v>0.13896890289847313</v>
      </c>
      <c r="BQ47" s="18">
        <f>MAX(BQ$3*climate!$I157+BQ$4*climate!$I157^2+BQ$5*climate!$I157^6,-99)</f>
        <v>3.433549350785587E-2</v>
      </c>
    </row>
    <row r="48" spans="1:69">
      <c r="A48">
        <v>2002</v>
      </c>
      <c r="B48" s="1">
        <v>1032.2757380515375</v>
      </c>
      <c r="C48" s="1">
        <v>2382.3191127016171</v>
      </c>
      <c r="D48" s="1">
        <v>2795.5879138582422</v>
      </c>
      <c r="E48" s="7">
        <f t="shared" si="19"/>
        <v>5.4964173080269685E-3</v>
      </c>
      <c r="F48" s="7">
        <f t="shared" si="7"/>
        <v>8.5885929137337058E-3</v>
      </c>
      <c r="G48" s="7">
        <f t="shared" si="8"/>
        <v>1.818209104515689E-2</v>
      </c>
      <c r="H48" s="1">
        <v>32416.968480138978</v>
      </c>
      <c r="I48" s="1">
        <v>5081.7762440753195</v>
      </c>
      <c r="J48" s="1">
        <v>1923.7687769782697</v>
      </c>
      <c r="K48" s="1">
        <f t="shared" si="9"/>
        <v>31403.400550057802</v>
      </c>
      <c r="L48" s="1">
        <f t="shared" si="0"/>
        <v>2133.1215524323447</v>
      </c>
      <c r="M48" s="1">
        <f t="shared" si="1"/>
        <v>688.1446179681185</v>
      </c>
      <c r="N48" s="7">
        <f t="shared" si="20"/>
        <v>8.6370088528000544E-3</v>
      </c>
      <c r="O48" s="7">
        <f t="shared" si="10"/>
        <v>1.1755319086833138E-2</v>
      </c>
      <c r="P48" s="7">
        <f t="shared" si="11"/>
        <v>1.9952165500946029E-2</v>
      </c>
      <c r="Q48" s="1">
        <v>5132.3867836667778</v>
      </c>
      <c r="R48" s="1">
        <v>3256.2533880000001</v>
      </c>
      <c r="S48" s="1">
        <v>1475.5870919999988</v>
      </c>
      <c r="T48" s="1">
        <f t="shared" si="12"/>
        <v>158.32408224141182</v>
      </c>
      <c r="U48" s="1">
        <f t="shared" si="34"/>
        <v>640.77071315297712</v>
      </c>
      <c r="V48" s="1">
        <f t="shared" si="35"/>
        <v>767.02933827513027</v>
      </c>
      <c r="W48" s="7">
        <f t="shared" si="21"/>
        <v>-7.838575247812285E-3</v>
      </c>
      <c r="X48" s="7">
        <f t="shared" si="38"/>
        <v>2.0648263642222053E-2</v>
      </c>
      <c r="Y48" s="7">
        <f t="shared" si="39"/>
        <v>-7.508951448204515E-3</v>
      </c>
      <c r="Z48" s="1">
        <v>12116.098030000003</v>
      </c>
      <c r="AA48" s="1">
        <v>8876.3915379999999</v>
      </c>
      <c r="AB48" s="1">
        <v>3149.4066169999987</v>
      </c>
      <c r="AC48" s="8">
        <f t="shared" si="13"/>
        <v>2.3607141356840198</v>
      </c>
      <c r="AD48" s="8">
        <f t="shared" si="36"/>
        <v>2.725952338571509</v>
      </c>
      <c r="AE48" s="8">
        <f t="shared" si="37"/>
        <v>2.1343413981287398</v>
      </c>
      <c r="AF48" s="7">
        <f t="shared" si="22"/>
        <v>-4.2977749080352901E-4</v>
      </c>
      <c r="AG48" s="7">
        <f t="shared" si="40"/>
        <v>-1.1774635133417588E-2</v>
      </c>
      <c r="AH48" s="7">
        <f t="shared" si="41"/>
        <v>-5.6652397663267129E-3</v>
      </c>
      <c r="AI48" s="1">
        <f t="shared" si="23"/>
        <v>39125.445019004321</v>
      </c>
      <c r="AJ48" s="1">
        <f t="shared" si="24"/>
        <v>8785.5271754760379</v>
      </c>
      <c r="AK48" s="1">
        <f t="shared" si="25"/>
        <v>2459.1969788064162</v>
      </c>
      <c r="AL48" s="10">
        <f t="shared" si="44"/>
        <v>11.765831660665375</v>
      </c>
      <c r="AM48" s="10">
        <f t="shared" si="44"/>
        <v>2.0930694686254796</v>
      </c>
      <c r="AN48" s="10">
        <f t="shared" si="44"/>
        <v>0.66034244226245797</v>
      </c>
      <c r="AO48" s="7">
        <f t="shared" si="26"/>
        <v>1.8276539118654789E-2</v>
      </c>
      <c r="AP48" s="7">
        <f t="shared" si="15"/>
        <v>2.8144496824265453E-2</v>
      </c>
      <c r="AQ48" s="7">
        <f t="shared" si="15"/>
        <v>2.0372115051398465E-2</v>
      </c>
      <c r="AR48" s="1">
        <f t="shared" si="27"/>
        <v>25127.603155999848</v>
      </c>
      <c r="AS48" s="1">
        <f t="shared" si="28"/>
        <v>6473.4702433036846</v>
      </c>
      <c r="AT48" s="1">
        <f t="shared" si="29"/>
        <v>1799.3116766734231</v>
      </c>
      <c r="AU48" s="1">
        <f t="shared" si="30"/>
        <v>5025.52063119997</v>
      </c>
      <c r="AV48" s="1">
        <f t="shared" si="31"/>
        <v>1294.6940486607371</v>
      </c>
      <c r="AW48" s="1">
        <f t="shared" si="32"/>
        <v>359.86233533468464</v>
      </c>
      <c r="AX48" s="16">
        <v>0</v>
      </c>
      <c r="AY48" s="16">
        <v>0</v>
      </c>
      <c r="AZ48" s="16">
        <v>0</v>
      </c>
      <c r="BA48">
        <f t="shared" si="16"/>
        <v>0</v>
      </c>
      <c r="BB48">
        <f t="shared" si="17"/>
        <v>0</v>
      </c>
      <c r="BC48">
        <f t="shared" si="4"/>
        <v>0</v>
      </c>
      <c r="BD48">
        <f t="shared" si="4"/>
        <v>0</v>
      </c>
      <c r="BE48">
        <f t="shared" si="18"/>
        <v>0</v>
      </c>
      <c r="BF48">
        <f t="shared" si="5"/>
        <v>0</v>
      </c>
      <c r="BG48">
        <f t="shared" si="5"/>
        <v>0</v>
      </c>
      <c r="BH48">
        <f t="shared" si="43"/>
        <v>0</v>
      </c>
      <c r="BI48">
        <f t="shared" si="43"/>
        <v>0</v>
      </c>
      <c r="BJ48">
        <f t="shared" si="43"/>
        <v>0</v>
      </c>
      <c r="BK48" s="7">
        <f t="shared" si="33"/>
        <v>3.3734789113614133E-2</v>
      </c>
      <c r="BL48" s="18">
        <f>MAX(BL$3*climate!$I158+BL$4*climate!$I158^2+BL$5*climate!$I158^6,-99)</f>
        <v>3.134237679347021</v>
      </c>
      <c r="BM48" s="18">
        <f>MAX(BM$3*climate!$I158+BM$4*climate!$I158^2+BM$5*climate!$I158^6,-99)</f>
        <v>1.7320424108545767</v>
      </c>
      <c r="BN48" s="18">
        <f>MAX(BN$3*climate!$I158+BN$4*climate!$I158^2+BN$5*climate!$I158^6,-99)</f>
        <v>0.76250670859821168</v>
      </c>
      <c r="BO48" s="18">
        <f>MAX(BO$3*climate!$I158+BO$4*climate!$I158^2+BO$5*climate!$I158^6,-99)</f>
        <v>0.31901977599875153</v>
      </c>
      <c r="BP48" s="18">
        <f>MAX(BP$3*climate!$I158+BP$4*climate!$I158^2+BP$5*climate!$I158^6,-99)</f>
        <v>0.14587369679794959</v>
      </c>
      <c r="BQ48" s="18">
        <f>MAX(BQ$3*climate!$I158+BQ$4*climate!$I158^2+BQ$5*climate!$I158^6,-99)</f>
        <v>3.5905413797823277E-2</v>
      </c>
    </row>
    <row r="49" spans="1:69">
      <c r="A49">
        <v>2003</v>
      </c>
      <c r="B49" s="1">
        <v>1038.1515319868606</v>
      </c>
      <c r="C49" s="1">
        <v>2402.1074281187712</v>
      </c>
      <c r="D49" s="1">
        <v>2845.135365285234</v>
      </c>
      <c r="E49" s="7">
        <f t="shared" si="19"/>
        <v>5.692077919426719E-3</v>
      </c>
      <c r="F49" s="7">
        <f t="shared" si="7"/>
        <v>8.3063244179379936E-3</v>
      </c>
      <c r="G49" s="7">
        <f t="shared" si="8"/>
        <v>1.772344599909581E-2</v>
      </c>
      <c r="H49" s="1">
        <v>32956.284723439559</v>
      </c>
      <c r="I49" s="1">
        <v>5356.7153753255743</v>
      </c>
      <c r="J49" s="1">
        <v>2040.1808997186117</v>
      </c>
      <c r="K49" s="1">
        <f t="shared" si="9"/>
        <v>31745.15830108766</v>
      </c>
      <c r="L49" s="1">
        <f t="shared" si="0"/>
        <v>2230.0065819790279</v>
      </c>
      <c r="M49" s="1">
        <f t="shared" si="1"/>
        <v>717.07691824149015</v>
      </c>
      <c r="N49" s="7">
        <f t="shared" si="20"/>
        <v>1.088282622402903E-2</v>
      </c>
      <c r="O49" s="7">
        <f t="shared" si="10"/>
        <v>4.5419366484862334E-2</v>
      </c>
      <c r="P49" s="7">
        <f t="shared" si="11"/>
        <v>4.204392436985116E-2</v>
      </c>
      <c r="Q49" s="1">
        <v>5194.9541768495219</v>
      </c>
      <c r="R49" s="1">
        <v>3486.4671149999999</v>
      </c>
      <c r="S49" s="1">
        <v>1520.889290999999</v>
      </c>
      <c r="T49" s="1">
        <f t="shared" si="12"/>
        <v>157.63166935970503</v>
      </c>
      <c r="U49" s="1">
        <f t="shared" si="34"/>
        <v>650.85913114958009</v>
      </c>
      <c r="V49" s="1">
        <f t="shared" si="35"/>
        <v>745.46786082046196</v>
      </c>
      <c r="W49" s="7">
        <f t="shared" si="21"/>
        <v>-4.3733895179066673E-3</v>
      </c>
      <c r="X49" s="7">
        <f t="shared" si="38"/>
        <v>1.5744193343297352E-2</v>
      </c>
      <c r="Y49" s="7">
        <f t="shared" si="39"/>
        <v>-2.8110368637469629E-2</v>
      </c>
      <c r="Z49" s="1">
        <v>12307.647442</v>
      </c>
      <c r="AA49" s="1">
        <v>9938.5197530000005</v>
      </c>
      <c r="AB49" s="1">
        <v>3321.7446160000018</v>
      </c>
      <c r="AC49" s="8">
        <f t="shared" si="13"/>
        <v>2.3691541875089199</v>
      </c>
      <c r="AD49" s="8">
        <f t="shared" si="36"/>
        <v>2.8505990233612173</v>
      </c>
      <c r="AE49" s="8">
        <f t="shared" si="37"/>
        <v>2.1840804821604887</v>
      </c>
      <c r="AF49" s="7">
        <f t="shared" si="22"/>
        <v>3.57521128768723E-3</v>
      </c>
      <c r="AG49" s="7">
        <f t="shared" si="40"/>
        <v>4.5725922286310894E-2</v>
      </c>
      <c r="AH49" s="7">
        <f t="shared" si="41"/>
        <v>2.3304183705267212E-2</v>
      </c>
      <c r="AI49" s="1">
        <f t="shared" si="23"/>
        <v>40238.42114830386</v>
      </c>
      <c r="AJ49" s="1">
        <f t="shared" si="24"/>
        <v>9201.6685065891706</v>
      </c>
      <c r="AK49" s="1">
        <f t="shared" si="25"/>
        <v>2573.1396162604592</v>
      </c>
      <c r="AL49" s="10">
        <f t="shared" si="44"/>
        <v>11.980870343275033</v>
      </c>
      <c r="AM49" s="10">
        <f t="shared" si="44"/>
        <v>2.1519778556381763</v>
      </c>
      <c r="AN49" s="10">
        <f t="shared" si="44"/>
        <v>0.67379501446955026</v>
      </c>
      <c r="AO49" s="7">
        <f t="shared" si="26"/>
        <v>1.8276539118654789E-2</v>
      </c>
      <c r="AP49" s="7">
        <f t="shared" si="15"/>
        <v>2.8144496824265453E-2</v>
      </c>
      <c r="AQ49" s="7">
        <f t="shared" si="15"/>
        <v>2.0372115051398465E-2</v>
      </c>
      <c r="AR49" s="1">
        <f t="shared" si="27"/>
        <v>25847.893402392863</v>
      </c>
      <c r="AS49" s="1">
        <f t="shared" si="28"/>
        <v>6762.1539786963049</v>
      </c>
      <c r="AT49" s="1">
        <f t="shared" si="29"/>
        <v>1878.8962978298321</v>
      </c>
      <c r="AU49" s="1">
        <f t="shared" si="30"/>
        <v>5169.578680478573</v>
      </c>
      <c r="AV49" s="1">
        <f t="shared" si="31"/>
        <v>1352.4307957392612</v>
      </c>
      <c r="AW49" s="1">
        <f t="shared" si="32"/>
        <v>375.77925956596641</v>
      </c>
      <c r="AX49" s="16">
        <v>0</v>
      </c>
      <c r="AY49" s="16">
        <v>0</v>
      </c>
      <c r="AZ49" s="16">
        <v>0</v>
      </c>
      <c r="BA49">
        <f t="shared" si="16"/>
        <v>0</v>
      </c>
      <c r="BB49">
        <f t="shared" si="17"/>
        <v>0</v>
      </c>
      <c r="BC49">
        <f t="shared" si="4"/>
        <v>0</v>
      </c>
      <c r="BD49">
        <f t="shared" si="4"/>
        <v>0</v>
      </c>
      <c r="BE49">
        <f t="shared" si="18"/>
        <v>0</v>
      </c>
      <c r="BF49">
        <f t="shared" si="5"/>
        <v>0</v>
      </c>
      <c r="BG49">
        <f t="shared" si="5"/>
        <v>0</v>
      </c>
      <c r="BH49">
        <f t="shared" si="43"/>
        <v>0</v>
      </c>
      <c r="BI49">
        <f t="shared" si="43"/>
        <v>0</v>
      </c>
      <c r="BJ49">
        <f t="shared" si="43"/>
        <v>0</v>
      </c>
      <c r="BK49" s="7">
        <f t="shared" si="33"/>
        <v>4.135893874752436E-2</v>
      </c>
      <c r="BL49" s="18">
        <f>MAX(BL$3*climate!$I159+BL$4*climate!$I159^2+BL$5*climate!$I159^6,-99)</f>
        <v>3.1782529916388258</v>
      </c>
      <c r="BM49" s="18">
        <f>MAX(BM$3*climate!$I159+BM$4*climate!$I159^2+BM$5*climate!$I159^6,-99)</f>
        <v>1.7500424831518797</v>
      </c>
      <c r="BN49" s="18">
        <f>MAX(BN$3*climate!$I159+BN$4*climate!$I159^2+BN$5*climate!$I159^6,-99)</f>
        <v>0.76290963127154765</v>
      </c>
      <c r="BO49" s="18">
        <f>MAX(BO$3*climate!$I159+BO$4*climate!$I159^2+BO$5*climate!$I159^6,-99)</f>
        <v>0.33485762780551159</v>
      </c>
      <c r="BP49" s="18">
        <f>MAX(BP$3*climate!$I159+BP$4*climate!$I159^2+BP$5*climate!$I159^6,-99)</f>
        <v>0.15300338427228929</v>
      </c>
      <c r="BQ49" s="18">
        <f>MAX(BQ$3*climate!$I159+BQ$4*climate!$I159^2+BQ$5*climate!$I159^6,-99)</f>
        <v>3.7504383453774777E-2</v>
      </c>
    </row>
    <row r="50" spans="1:69">
      <c r="A50">
        <v>2004</v>
      </c>
      <c r="B50" s="1">
        <v>1044.0850101629071</v>
      </c>
      <c r="C50" s="1">
        <v>2421.785715756731</v>
      </c>
      <c r="D50" s="1">
        <v>2894.5926573030679</v>
      </c>
      <c r="E50" s="7">
        <f t="shared" si="19"/>
        <v>5.7154259211955605E-3</v>
      </c>
      <c r="F50" s="7">
        <f t="shared" si="7"/>
        <v>8.1920930794385782E-3</v>
      </c>
      <c r="G50" s="7">
        <f t="shared" si="8"/>
        <v>1.7383106836069917E-2</v>
      </c>
      <c r="H50" s="1">
        <v>33918.432971349408</v>
      </c>
      <c r="I50" s="1">
        <v>5777.5246414813882</v>
      </c>
      <c r="J50" s="1">
        <v>2176.7221841222781</v>
      </c>
      <c r="K50" s="1">
        <f t="shared" si="9"/>
        <v>32486.275199044536</v>
      </c>
      <c r="L50" s="1">
        <f t="shared" si="0"/>
        <v>2385.6465102966781</v>
      </c>
      <c r="M50" s="1">
        <f t="shared" si="1"/>
        <v>751.99602908906718</v>
      </c>
      <c r="N50" s="7">
        <f t="shared" si="20"/>
        <v>2.3345824611354482E-2</v>
      </c>
      <c r="O50" s="7">
        <f t="shared" si="10"/>
        <v>6.9793483828880509E-2</v>
      </c>
      <c r="P50" s="7">
        <f t="shared" si="11"/>
        <v>4.8696464715682453E-2</v>
      </c>
      <c r="Q50" s="1">
        <v>5288.8632587630309</v>
      </c>
      <c r="R50" s="1">
        <v>3808.7908609999999</v>
      </c>
      <c r="S50" s="1">
        <v>1610.8779310000004</v>
      </c>
      <c r="T50" s="1">
        <f t="shared" si="12"/>
        <v>155.92887982857243</v>
      </c>
      <c r="U50" s="1">
        <f t="shared" si="34"/>
        <v>659.2426856397459</v>
      </c>
      <c r="V50" s="1">
        <f t="shared" si="35"/>
        <v>740.04755533355137</v>
      </c>
      <c r="W50" s="7">
        <f t="shared" si="21"/>
        <v>-1.0802331397296472E-2</v>
      </c>
      <c r="X50" s="7">
        <f t="shared" si="38"/>
        <v>1.2880751131751689E-2</v>
      </c>
      <c r="Y50" s="7">
        <f t="shared" si="39"/>
        <v>-7.2710116314672613E-3</v>
      </c>
      <c r="Z50" s="1">
        <v>12462.347170999999</v>
      </c>
      <c r="AA50" s="1">
        <v>10839.923358</v>
      </c>
      <c r="AB50" s="1">
        <v>3548.4458899999972</v>
      </c>
      <c r="AC50" s="8">
        <f t="shared" si="13"/>
        <v>2.3563375646650235</v>
      </c>
      <c r="AD50" s="8">
        <f t="shared" si="36"/>
        <v>2.8460274542755997</v>
      </c>
      <c r="AE50" s="8">
        <f t="shared" si="37"/>
        <v>2.2028024729330009</v>
      </c>
      <c r="AF50" s="7">
        <f t="shared" si="22"/>
        <v>-5.4097884010548825E-3</v>
      </c>
      <c r="AG50" s="7">
        <f t="shared" si="40"/>
        <v>-1.6037222521135819E-3</v>
      </c>
      <c r="AH50" s="7">
        <f t="shared" si="41"/>
        <v>8.5720242113020984E-3</v>
      </c>
      <c r="AI50" s="1">
        <f t="shared" si="23"/>
        <v>41384.157713952052</v>
      </c>
      <c r="AJ50" s="1">
        <f t="shared" si="24"/>
        <v>9633.9324516695142</v>
      </c>
      <c r="AK50" s="1">
        <f t="shared" si="25"/>
        <v>2691.6049142003794</v>
      </c>
      <c r="AL50" s="10">
        <f t="shared" si="44"/>
        <v>12.19983918877943</v>
      </c>
      <c r="AM50" s="10">
        <f t="shared" si="44"/>
        <v>2.2125441895620748</v>
      </c>
      <c r="AN50" s="10">
        <f t="shared" si="44"/>
        <v>0.68752164402538263</v>
      </c>
      <c r="AO50" s="7">
        <f t="shared" si="26"/>
        <v>1.8276539118654789E-2</v>
      </c>
      <c r="AP50" s="7">
        <f t="shared" si="15"/>
        <v>2.8144496824265453E-2</v>
      </c>
      <c r="AQ50" s="7">
        <f t="shared" si="15"/>
        <v>2.0372115051398465E-2</v>
      </c>
      <c r="AR50" s="1">
        <f t="shared" si="27"/>
        <v>26589.466202863925</v>
      </c>
      <c r="AS50" s="1">
        <f t="shared" si="28"/>
        <v>7062.5452492997865</v>
      </c>
      <c r="AT50" s="1">
        <f t="shared" si="29"/>
        <v>1961.3658176988572</v>
      </c>
      <c r="AU50" s="1">
        <f t="shared" si="30"/>
        <v>5317.8932405727855</v>
      </c>
      <c r="AV50" s="1">
        <f t="shared" si="31"/>
        <v>1412.5090498599575</v>
      </c>
      <c r="AW50" s="1">
        <f t="shared" si="32"/>
        <v>392.27316353977147</v>
      </c>
      <c r="AX50" s="16">
        <v>0</v>
      </c>
      <c r="AY50" s="16">
        <v>0</v>
      </c>
      <c r="AZ50" s="16">
        <v>0</v>
      </c>
      <c r="BA50">
        <f t="shared" si="16"/>
        <v>0</v>
      </c>
      <c r="BB50">
        <f t="shared" si="17"/>
        <v>0</v>
      </c>
      <c r="BC50">
        <f t="shared" si="4"/>
        <v>0</v>
      </c>
      <c r="BD50">
        <f t="shared" si="4"/>
        <v>0</v>
      </c>
      <c r="BE50">
        <f t="shared" si="18"/>
        <v>0</v>
      </c>
      <c r="BF50">
        <f t="shared" si="5"/>
        <v>0</v>
      </c>
      <c r="BG50">
        <f t="shared" si="5"/>
        <v>0</v>
      </c>
      <c r="BH50">
        <f t="shared" si="43"/>
        <v>0</v>
      </c>
      <c r="BI50">
        <f t="shared" si="43"/>
        <v>0</v>
      </c>
      <c r="BJ50">
        <f t="shared" si="43"/>
        <v>0</v>
      </c>
      <c r="BK50" s="7">
        <f t="shared" si="33"/>
        <v>5.5408121957962936E-2</v>
      </c>
      <c r="BL50" s="18">
        <f>MAX(BL$3*climate!$I160+BL$4*climate!$I160^2+BL$5*climate!$I160^6,-99)</f>
        <v>3.2212344961691133</v>
      </c>
      <c r="BM50" s="18">
        <f>MAX(BM$3*climate!$I160+BM$4*climate!$I160^2+BM$5*climate!$I160^6,-99)</f>
        <v>1.7670634570761838</v>
      </c>
      <c r="BN50" s="18">
        <f>MAX(BN$3*climate!$I160+BN$4*climate!$I160^2+BN$5*climate!$I160^6,-99)</f>
        <v>0.76239648944835314</v>
      </c>
      <c r="BO50" s="18">
        <f>MAX(BO$3*climate!$I160+BO$4*climate!$I160^2+BO$5*climate!$I160^6,-99)</f>
        <v>0.35129137940983374</v>
      </c>
      <c r="BP50" s="18">
        <f>MAX(BP$3*climate!$I160+BP$4*climate!$I160^2+BP$5*climate!$I160^6,-99)</f>
        <v>0.16038349295796436</v>
      </c>
      <c r="BQ50" s="18">
        <f>MAX(BQ$3*climate!$I160+BQ$4*climate!$I160^2+BQ$5*climate!$I160^6,-99)</f>
        <v>3.913435421370972E-2</v>
      </c>
    </row>
    <row r="51" spans="1:69">
      <c r="A51">
        <v>2005</v>
      </c>
      <c r="B51" s="1">
        <v>1049.8746680000002</v>
      </c>
      <c r="C51" s="1">
        <v>2441.6754109217418</v>
      </c>
      <c r="D51" s="1">
        <v>2943.8057622142851</v>
      </c>
      <c r="E51" s="7">
        <f t="shared" si="19"/>
        <v>5.5451977384386453E-3</v>
      </c>
      <c r="F51" s="7">
        <f t="shared" si="7"/>
        <v>8.2128220658019835E-3</v>
      </c>
      <c r="G51" s="7">
        <f t="shared" si="8"/>
        <v>1.7001737632081904E-2</v>
      </c>
      <c r="H51" s="1">
        <v>34709.708040510559</v>
      </c>
      <c r="I51" s="1">
        <v>6200.1783472762945</v>
      </c>
      <c r="J51" s="1">
        <v>2322.4665822208299</v>
      </c>
      <c r="K51" s="1">
        <f t="shared" si="9"/>
        <v>33060.811064840891</v>
      </c>
      <c r="L51" s="1">
        <f t="shared" si="0"/>
        <v>2539.313096057966</v>
      </c>
      <c r="M51" s="1">
        <f t="shared" si="1"/>
        <v>788.93336375356046</v>
      </c>
      <c r="N51" s="7">
        <f t="shared" si="20"/>
        <v>1.7685495252261374E-2</v>
      </c>
      <c r="O51" s="7">
        <f t="shared" si="10"/>
        <v>6.4412973631277071E-2</v>
      </c>
      <c r="P51" s="7">
        <f t="shared" si="11"/>
        <v>4.9119055467935713E-2</v>
      </c>
      <c r="Q51" s="1">
        <v>5311.4101019999998</v>
      </c>
      <c r="R51" s="1">
        <v>4006.6574190000001</v>
      </c>
      <c r="S51" s="1">
        <v>1661.5085519999966</v>
      </c>
      <c r="T51" s="1">
        <f t="shared" si="12"/>
        <v>153.02376199191656</v>
      </c>
      <c r="U51" s="1">
        <f t="shared" si="34"/>
        <v>646.21647871792322</v>
      </c>
      <c r="V51" s="1">
        <f t="shared" si="35"/>
        <v>715.40687160768516</v>
      </c>
      <c r="W51" s="7">
        <f t="shared" si="21"/>
        <v>-1.8631044100680727E-2</v>
      </c>
      <c r="X51" s="7">
        <f t="shared" si="38"/>
        <v>-1.9759349941337212E-2</v>
      </c>
      <c r="Y51" s="7">
        <f t="shared" si="39"/>
        <v>-3.3296081512978248E-2</v>
      </c>
      <c r="Z51" s="1">
        <v>12445.981350000002</v>
      </c>
      <c r="AA51" s="1">
        <v>11470.651024999999</v>
      </c>
      <c r="AB51" s="1">
        <v>3702.1701970000031</v>
      </c>
      <c r="AC51" s="8">
        <f t="shared" si="13"/>
        <v>2.3432536955324719</v>
      </c>
      <c r="AD51" s="8">
        <f t="shared" si="36"/>
        <v>2.8628978785670416</v>
      </c>
      <c r="AE51" s="8">
        <f t="shared" si="37"/>
        <v>2.2281980989767489</v>
      </c>
      <c r="AF51" s="7">
        <f t="shared" si="22"/>
        <v>-5.552629355298544E-3</v>
      </c>
      <c r="AG51" s="7">
        <f t="shared" si="40"/>
        <v>5.92770961014355E-3</v>
      </c>
      <c r="AH51" s="7">
        <f t="shared" si="41"/>
        <v>1.1528780431199648E-2</v>
      </c>
      <c r="AI51" s="1">
        <f t="shared" si="23"/>
        <v>42563.635183129634</v>
      </c>
      <c r="AJ51" s="1">
        <f t="shared" si="24"/>
        <v>10083.048256362519</v>
      </c>
      <c r="AK51" s="1">
        <f t="shared" si="25"/>
        <v>2814.7175863201128</v>
      </c>
      <c r="AL51" s="10">
        <f t="shared" si="44"/>
        <v>12.422810026954455</v>
      </c>
      <c r="AM51" s="10">
        <f t="shared" si="44"/>
        <v>2.2748151324787518</v>
      </c>
      <c r="AN51" s="10">
        <f t="shared" si="44"/>
        <v>0.70152791405779436</v>
      </c>
      <c r="AO51" s="7">
        <f t="shared" si="26"/>
        <v>1.8276539118654789E-2</v>
      </c>
      <c r="AP51" s="7">
        <f t="shared" si="15"/>
        <v>2.8144496824265453E-2</v>
      </c>
      <c r="AQ51" s="7">
        <f t="shared" si="15"/>
        <v>2.0372115051398465E-2</v>
      </c>
      <c r="AR51" s="1">
        <f t="shared" si="27"/>
        <v>27348.754446377297</v>
      </c>
      <c r="AS51" s="1">
        <f t="shared" si="28"/>
        <v>7375.8966264919882</v>
      </c>
      <c r="AT51" s="1">
        <f t="shared" si="29"/>
        <v>2046.7238136241738</v>
      </c>
      <c r="AU51" s="1">
        <f t="shared" si="30"/>
        <v>5469.7508892754595</v>
      </c>
      <c r="AV51" s="1">
        <f t="shared" si="31"/>
        <v>1475.1793252983978</v>
      </c>
      <c r="AW51" s="1">
        <f t="shared" si="32"/>
        <v>409.34476272483477</v>
      </c>
      <c r="AX51" s="16">
        <v>0</v>
      </c>
      <c r="AY51" s="16">
        <v>0</v>
      </c>
      <c r="AZ51" s="16">
        <v>0</v>
      </c>
      <c r="BA51">
        <f t="shared" si="16"/>
        <v>0</v>
      </c>
      <c r="BB51">
        <f t="shared" si="17"/>
        <v>0</v>
      </c>
      <c r="BC51">
        <f t="shared" si="4"/>
        <v>0</v>
      </c>
      <c r="BD51">
        <f t="shared" si="4"/>
        <v>0</v>
      </c>
      <c r="BE51">
        <f t="shared" si="18"/>
        <v>0</v>
      </c>
      <c r="BF51">
        <f t="shared" si="5"/>
        <v>0</v>
      </c>
      <c r="BG51">
        <f t="shared" si="5"/>
        <v>0</v>
      </c>
      <c r="BH51">
        <f t="shared" si="43"/>
        <v>0</v>
      </c>
      <c r="BI51">
        <f t="shared" si="43"/>
        <v>0</v>
      </c>
      <c r="BJ51">
        <f t="shared" si="43"/>
        <v>0</v>
      </c>
      <c r="BK51" s="7">
        <f t="shared" si="33"/>
        <v>5.0456056851588355E-2</v>
      </c>
      <c r="BL51" s="18">
        <f>MAX(BL$3*climate!$I161+BL$4*climate!$I161^2+BL$5*climate!$I161^6,-99)</f>
        <v>3.2632122150072727</v>
      </c>
      <c r="BM51" s="18">
        <f>MAX(BM$3*climate!$I161+BM$4*climate!$I161^2+BM$5*climate!$I161^6,-99)</f>
        <v>1.7830893868938422</v>
      </c>
      <c r="BN51" s="18">
        <f>MAX(BN$3*climate!$I161+BN$4*climate!$I161^2+BN$5*climate!$I161^6,-99)</f>
        <v>0.76092156441736369</v>
      </c>
      <c r="BO51" s="18">
        <f>MAX(BO$3*climate!$I161+BO$4*climate!$I161^2+BO$5*climate!$I161^6,-99)</f>
        <v>0.36837608788261711</v>
      </c>
      <c r="BP51" s="18">
        <f>MAX(BP$3*climate!$I161+BP$4*climate!$I161^2+BP$5*climate!$I161^6,-99)</f>
        <v>0.16803557342361372</v>
      </c>
      <c r="BQ51" s="18">
        <f>MAX(BQ$3*climate!$I161+BQ$4*climate!$I161^2+BQ$5*climate!$I161^6,-99)</f>
        <v>4.0795596003777475E-2</v>
      </c>
    </row>
    <row r="52" spans="1:69">
      <c r="A52">
        <v>2006</v>
      </c>
      <c r="B52" s="1">
        <v>1055.77386</v>
      </c>
      <c r="C52" s="1">
        <v>2461.5637201485056</v>
      </c>
      <c r="D52" s="1">
        <v>2993.5350128598607</v>
      </c>
      <c r="E52" s="7">
        <f t="shared" si="19"/>
        <v>5.6189487943716365E-3</v>
      </c>
      <c r="F52" s="7">
        <f t="shared" si="7"/>
        <v>8.1453534478015399E-3</v>
      </c>
      <c r="G52" s="7">
        <f t="shared" si="8"/>
        <v>1.6892843707245753E-2</v>
      </c>
      <c r="H52" s="1">
        <v>35723.688655857302</v>
      </c>
      <c r="I52" s="1">
        <v>6713.212664339093</v>
      </c>
      <c r="J52" s="1">
        <v>2484.6490482301251</v>
      </c>
      <c r="K52" s="1">
        <f t="shared" si="9"/>
        <v>33836.496629929155</v>
      </c>
      <c r="L52" s="1">
        <f t="shared" si="0"/>
        <v>2727.2146600917918</v>
      </c>
      <c r="M52" s="1">
        <f t="shared" si="1"/>
        <v>830.00500664143772</v>
      </c>
      <c r="N52" s="7">
        <f t="shared" si="20"/>
        <v>2.3462387645812433E-2</v>
      </c>
      <c r="O52" s="7">
        <f t="shared" si="10"/>
        <v>7.3997005066261501E-2</v>
      </c>
      <c r="P52" s="7">
        <f t="shared" si="11"/>
        <v>5.2059710965280948E-2</v>
      </c>
      <c r="Q52" s="1">
        <v>5294.64203</v>
      </c>
      <c r="R52" s="1">
        <v>4258.1728169999997</v>
      </c>
      <c r="S52" s="1">
        <v>1718.6705920000004</v>
      </c>
      <c r="T52" s="1">
        <f t="shared" si="12"/>
        <v>148.21095550926216</v>
      </c>
      <c r="U52" s="1">
        <f t="shared" si="34"/>
        <v>634.29732229691115</v>
      </c>
      <c r="V52" s="1">
        <f t="shared" si="35"/>
        <v>691.71563413523154</v>
      </c>
      <c r="W52" s="7">
        <f t="shared" si="21"/>
        <v>-3.1451366898878286E-2</v>
      </c>
      <c r="X52" s="7">
        <f t="shared" si="38"/>
        <v>-1.8444525655952559E-2</v>
      </c>
      <c r="Y52" s="7">
        <f t="shared" si="39"/>
        <v>-3.3115753304429285E-2</v>
      </c>
      <c r="Z52" s="1">
        <v>12383.084966</v>
      </c>
      <c r="AA52" s="1">
        <v>12305.106211</v>
      </c>
      <c r="AB52" s="1">
        <v>3791.6963350000042</v>
      </c>
      <c r="AC52" s="8">
        <f t="shared" si="13"/>
        <v>2.3387955022900764</v>
      </c>
      <c r="AD52" s="8">
        <f t="shared" si="36"/>
        <v>2.8897620504912451</v>
      </c>
      <c r="AE52" s="8">
        <f t="shared" si="37"/>
        <v>2.2061797953892048</v>
      </c>
      <c r="AF52" s="7">
        <f t="shared" si="22"/>
        <v>-1.9025653308027968E-3</v>
      </c>
      <c r="AG52" s="7">
        <f t="shared" si="40"/>
        <v>9.3835592688515934E-3</v>
      </c>
      <c r="AH52" s="7">
        <f t="shared" si="41"/>
        <v>-9.8816633932393705E-3</v>
      </c>
      <c r="AI52" s="1">
        <f t="shared" si="23"/>
        <v>43777.022554092138</v>
      </c>
      <c r="AJ52" s="1">
        <f t="shared" si="24"/>
        <v>10549.922756024665</v>
      </c>
      <c r="AK52" s="1">
        <f t="shared" si="25"/>
        <v>2942.5905904129363</v>
      </c>
      <c r="AL52" s="10">
        <f t="shared" si="44"/>
        <v>12.649856000375705</v>
      </c>
      <c r="AM52" s="10">
        <f t="shared" si="44"/>
        <v>2.338838659750591</v>
      </c>
      <c r="AN52" s="10">
        <f t="shared" si="44"/>
        <v>0.71581952143474736</v>
      </c>
      <c r="AO52" s="7">
        <f t="shared" si="26"/>
        <v>1.8276539118654789E-2</v>
      </c>
      <c r="AP52" s="7">
        <f t="shared" si="15"/>
        <v>2.8144496824265453E-2</v>
      </c>
      <c r="AQ52" s="7">
        <f t="shared" si="15"/>
        <v>2.0372115051398465E-2</v>
      </c>
      <c r="AR52" s="1">
        <f t="shared" si="27"/>
        <v>28131.413203395106</v>
      </c>
      <c r="AS52" s="1">
        <f t="shared" si="28"/>
        <v>7702.2743843455082</v>
      </c>
      <c r="AT52" s="1">
        <f t="shared" si="29"/>
        <v>2135.4872367337161</v>
      </c>
      <c r="AU52" s="1">
        <f t="shared" si="30"/>
        <v>5626.2826406790218</v>
      </c>
      <c r="AV52" s="1">
        <f t="shared" si="31"/>
        <v>1540.4548768691018</v>
      </c>
      <c r="AW52" s="1">
        <f t="shared" si="32"/>
        <v>427.09744734674325</v>
      </c>
      <c r="AX52" s="16">
        <v>0</v>
      </c>
      <c r="AY52" s="16">
        <v>0</v>
      </c>
      <c r="AZ52" s="16">
        <v>0</v>
      </c>
      <c r="BA52">
        <f t="shared" si="16"/>
        <v>0</v>
      </c>
      <c r="BB52">
        <f t="shared" si="17"/>
        <v>0</v>
      </c>
      <c r="BC52">
        <f t="shared" si="4"/>
        <v>0</v>
      </c>
      <c r="BD52">
        <f t="shared" si="4"/>
        <v>0</v>
      </c>
      <c r="BE52">
        <f t="shared" si="18"/>
        <v>0</v>
      </c>
      <c r="BF52">
        <f t="shared" si="5"/>
        <v>0</v>
      </c>
      <c r="BG52">
        <f t="shared" si="5"/>
        <v>0</v>
      </c>
      <c r="BH52">
        <f t="shared" si="43"/>
        <v>0</v>
      </c>
      <c r="BI52">
        <f t="shared" si="43"/>
        <v>0</v>
      </c>
      <c r="BJ52">
        <f t="shared" si="43"/>
        <v>0</v>
      </c>
      <c r="BK52" s="7">
        <f t="shared" si="33"/>
        <v>5.7020783818685555E-2</v>
      </c>
      <c r="BL52" s="18">
        <f>MAX(BL$3*climate!$I162+BL$4*climate!$I162^2+BL$5*climate!$I162^6,-99)</f>
        <v>3.3041538672182194</v>
      </c>
      <c r="BM52" s="18">
        <f>MAX(BM$3*climate!$I162+BM$4*climate!$I162^2+BM$5*climate!$I162^6,-99)</f>
        <v>1.7980747081940476</v>
      </c>
      <c r="BN52" s="18">
        <f>MAX(BN$3*climate!$I162+BN$4*climate!$I162^2+BN$5*climate!$I162^6,-99)</f>
        <v>0.75843182070619042</v>
      </c>
      <c r="BO52" s="18">
        <f>MAX(BO$3*climate!$I162+BO$4*climate!$I162^2+BO$5*climate!$I162^6,-99)</f>
        <v>0.38615068114150286</v>
      </c>
      <c r="BP52" s="18">
        <f>MAX(BP$3*climate!$I162+BP$4*climate!$I162^2+BP$5*climate!$I162^6,-99)</f>
        <v>0.1759733438253572</v>
      </c>
      <c r="BQ52" s="18">
        <f>MAX(BQ$3*climate!$I162+BQ$4*climate!$I162^2+BQ$5*climate!$I162^6,-99)</f>
        <v>4.2485815746066767E-2</v>
      </c>
    </row>
    <row r="53" spans="1:69">
      <c r="A53">
        <v>2007</v>
      </c>
      <c r="B53" s="1">
        <v>1062.0636750000001</v>
      </c>
      <c r="C53" s="1">
        <v>2481.5134034813218</v>
      </c>
      <c r="D53" s="1">
        <v>3043.2503132960346</v>
      </c>
      <c r="E53" s="7">
        <f t="shared" si="19"/>
        <v>5.9575399981963706E-3</v>
      </c>
      <c r="F53" s="7">
        <f t="shared" si="7"/>
        <v>8.1044756914163685E-3</v>
      </c>
      <c r="G53" s="7">
        <f t="shared" si="8"/>
        <v>1.660755602409969E-2</v>
      </c>
      <c r="H53" s="1">
        <v>36672.148598752246</v>
      </c>
      <c r="I53" s="1">
        <v>7298.2177079652884</v>
      </c>
      <c r="J53" s="1">
        <v>2666.3530591606414</v>
      </c>
      <c r="K53" s="1">
        <f t="shared" si="9"/>
        <v>34529.143084337426</v>
      </c>
      <c r="L53" s="1">
        <f t="shared" si="0"/>
        <v>2941.0349739504127</v>
      </c>
      <c r="M53" s="1">
        <f t="shared" si="1"/>
        <v>876.15305501203102</v>
      </c>
      <c r="N53" s="7">
        <f t="shared" si="20"/>
        <v>2.0470395087995197E-2</v>
      </c>
      <c r="O53" s="7">
        <f t="shared" si="10"/>
        <v>7.8402451038241505E-2</v>
      </c>
      <c r="P53" s="7">
        <f t="shared" si="11"/>
        <v>5.5599722894839498E-2</v>
      </c>
      <c r="Q53" s="1">
        <v>5321.6819620000006</v>
      </c>
      <c r="R53" s="1">
        <v>4409.4250789999996</v>
      </c>
      <c r="S53" s="1">
        <v>1794.4282429999994</v>
      </c>
      <c r="T53" s="1">
        <f t="shared" si="12"/>
        <v>145.11508502616257</v>
      </c>
      <c r="U53" s="1">
        <f t="shared" si="34"/>
        <v>604.17834263666111</v>
      </c>
      <c r="V53" s="1">
        <f t="shared" si="35"/>
        <v>672.98973661232958</v>
      </c>
      <c r="W53" s="7">
        <f t="shared" si="21"/>
        <v>-2.088827018530437E-2</v>
      </c>
      <c r="X53" s="7">
        <f t="shared" si="38"/>
        <v>-4.7484008841758074E-2</v>
      </c>
      <c r="Y53" s="7">
        <f t="shared" si="39"/>
        <v>-2.7071670204928511E-2</v>
      </c>
      <c r="Z53" s="1">
        <v>12434.246949999997</v>
      </c>
      <c r="AA53" s="1">
        <v>12840.825574999999</v>
      </c>
      <c r="AB53" s="1">
        <v>4045.1373730000014</v>
      </c>
      <c r="AC53" s="8">
        <f t="shared" si="13"/>
        <v>2.3365257523444609</v>
      </c>
      <c r="AD53" s="8">
        <f t="shared" si="36"/>
        <v>2.9121314785809065</v>
      </c>
      <c r="AE53" s="8">
        <f t="shared" si="37"/>
        <v>2.2542764742919856</v>
      </c>
      <c r="AF53" s="7">
        <f t="shared" si="22"/>
        <v>-9.7047815569728524E-4</v>
      </c>
      <c r="AG53" s="7">
        <f t="shared" si="40"/>
        <v>7.7409238888228593E-3</v>
      </c>
      <c r="AH53" s="7">
        <f t="shared" si="41"/>
        <v>2.1800888124938966E-2</v>
      </c>
      <c r="AI53" s="1">
        <f t="shared" si="23"/>
        <v>45025.602939361946</v>
      </c>
      <c r="AJ53" s="1">
        <f t="shared" si="24"/>
        <v>11035.385357291301</v>
      </c>
      <c r="AK53" s="1">
        <f t="shared" si="25"/>
        <v>3075.4289787183857</v>
      </c>
      <c r="AL53" s="10">
        <f t="shared" si="44"/>
        <v>12.881051588411921</v>
      </c>
      <c r="AM53" s="10">
        <f t="shared" si="44"/>
        <v>2.4046640969824109</v>
      </c>
      <c r="AN53" s="10">
        <f t="shared" si="44"/>
        <v>0.73040227908145305</v>
      </c>
      <c r="AO53" s="7">
        <f t="shared" si="26"/>
        <v>1.8276539118654789E-2</v>
      </c>
      <c r="AP53" s="7">
        <f t="shared" si="15"/>
        <v>2.8144496824265453E-2</v>
      </c>
      <c r="AQ53" s="7">
        <f t="shared" si="15"/>
        <v>2.0372115051398465E-2</v>
      </c>
      <c r="AR53" s="1">
        <f t="shared" si="27"/>
        <v>28944.34134179349</v>
      </c>
      <c r="AS53" s="1">
        <f t="shared" si="28"/>
        <v>8042.3916768257586</v>
      </c>
      <c r="AT53" s="1">
        <f t="shared" si="29"/>
        <v>2227.4778824056925</v>
      </c>
      <c r="AU53" s="1">
        <f t="shared" si="30"/>
        <v>5788.8682683586985</v>
      </c>
      <c r="AV53" s="1">
        <f t="shared" si="31"/>
        <v>1608.4783353651519</v>
      </c>
      <c r="AW53" s="1">
        <f t="shared" si="32"/>
        <v>445.49557648113853</v>
      </c>
      <c r="AX53" s="16">
        <v>0</v>
      </c>
      <c r="AY53" s="16">
        <v>0</v>
      </c>
      <c r="AZ53" s="16">
        <v>0</v>
      </c>
      <c r="BA53">
        <f t="shared" si="16"/>
        <v>0</v>
      </c>
      <c r="BB53">
        <f t="shared" si="17"/>
        <v>0</v>
      </c>
      <c r="BC53">
        <f t="shared" si="4"/>
        <v>0</v>
      </c>
      <c r="BD53">
        <f t="shared" si="4"/>
        <v>0</v>
      </c>
      <c r="BE53">
        <f t="shared" si="18"/>
        <v>0</v>
      </c>
      <c r="BF53">
        <f t="shared" si="5"/>
        <v>0</v>
      </c>
      <c r="BG53">
        <f t="shared" si="5"/>
        <v>0</v>
      </c>
      <c r="BH53">
        <f t="shared" si="43"/>
        <v>0</v>
      </c>
      <c r="BI53">
        <f t="shared" si="43"/>
        <v>0</v>
      </c>
      <c r="BJ53">
        <f t="shared" si="43"/>
        <v>0</v>
      </c>
      <c r="BK53" s="7">
        <f t="shared" si="33"/>
        <v>5.6209829446846243E-2</v>
      </c>
      <c r="BL53" s="18">
        <f>MAX(BL$3*climate!$I163+BL$4*climate!$I163^2+BL$5*climate!$I163^6,-99)</f>
        <v>3.3439948442247003</v>
      </c>
      <c r="BM53" s="18">
        <f>MAX(BM$3*climate!$I163+BM$4*climate!$I163^2+BM$5*climate!$I163^6,-99)</f>
        <v>1.8119580727808866</v>
      </c>
      <c r="BN53" s="18">
        <f>MAX(BN$3*climate!$I163+BN$4*climate!$I163^2+BN$5*climate!$I163^6,-99)</f>
        <v>0.75486974953087627</v>
      </c>
      <c r="BO53" s="18">
        <f>MAX(BO$3*climate!$I163+BO$4*climate!$I163^2+BO$5*climate!$I163^6,-99)</f>
        <v>0.40464583009560312</v>
      </c>
      <c r="BP53" s="18">
        <f>MAX(BP$3*climate!$I163+BP$4*climate!$I163^2+BP$5*climate!$I163^6,-99)</f>
        <v>0.18420620204553567</v>
      </c>
      <c r="BQ53" s="18">
        <f>MAX(BQ$3*climate!$I163+BQ$4*climate!$I163^2+BQ$5*climate!$I163^6,-99)</f>
        <v>4.4200900375743424E-2</v>
      </c>
    </row>
    <row r="54" spans="1:69">
      <c r="A54">
        <v>2008</v>
      </c>
      <c r="B54" s="1">
        <v>1068.1301879999999</v>
      </c>
      <c r="C54" s="1">
        <v>2501.7456656347476</v>
      </c>
      <c r="D54" s="1">
        <v>3093.6146709606855</v>
      </c>
      <c r="E54" s="7">
        <f t="shared" si="19"/>
        <v>5.7120049793621952E-3</v>
      </c>
      <c r="F54" s="7">
        <f t="shared" si="7"/>
        <v>8.1531947903412672E-3</v>
      </c>
      <c r="G54" s="7">
        <f t="shared" si="8"/>
        <v>1.6549528457980633E-2</v>
      </c>
      <c r="H54" s="1">
        <v>36710.170976653775</v>
      </c>
      <c r="I54" s="1">
        <v>7672.5549086165956</v>
      </c>
      <c r="J54" s="1">
        <v>2789.7998201071641</v>
      </c>
      <c r="K54" s="1">
        <f t="shared" si="9"/>
        <v>34368.629769177329</v>
      </c>
      <c r="L54" s="1">
        <f t="shared" si="0"/>
        <v>3066.8804643136655</v>
      </c>
      <c r="M54" s="1">
        <f t="shared" si="1"/>
        <v>901.79292408153231</v>
      </c>
      <c r="N54" s="7">
        <f t="shared" si="20"/>
        <v>-4.648633033494165E-3</v>
      </c>
      <c r="O54" s="7">
        <f t="shared" si="10"/>
        <v>4.2789525278652762E-2</v>
      </c>
      <c r="P54" s="7">
        <f t="shared" si="11"/>
        <v>2.9264143887678618E-2</v>
      </c>
      <c r="Q54" s="1">
        <v>5243.9362030000002</v>
      </c>
      <c r="R54" s="1">
        <v>4639.3638769999998</v>
      </c>
      <c r="S54" s="1">
        <v>1857.7881040000002</v>
      </c>
      <c r="T54" s="1">
        <f t="shared" si="12"/>
        <v>142.84695667407644</v>
      </c>
      <c r="U54" s="1">
        <f t="shared" si="34"/>
        <v>604.67001308648867</v>
      </c>
      <c r="V54" s="1">
        <f t="shared" si="35"/>
        <v>665.92165165765812</v>
      </c>
      <c r="W54" s="7">
        <f t="shared" si="21"/>
        <v>-1.5629859236737653E-2</v>
      </c>
      <c r="X54" s="7">
        <f t="shared" si="38"/>
        <v>8.1378363825801436E-4</v>
      </c>
      <c r="Y54" s="7">
        <f t="shared" si="39"/>
        <v>-1.050251522445278E-2</v>
      </c>
      <c r="Z54" s="1">
        <v>12237.871766</v>
      </c>
      <c r="AA54" s="1">
        <v>13332.306250999996</v>
      </c>
      <c r="AB54" s="1">
        <v>4277.1594640000021</v>
      </c>
      <c r="AC54" s="8">
        <f t="shared" si="13"/>
        <v>2.3337186594678334</v>
      </c>
      <c r="AD54" s="8">
        <f t="shared" si="13"/>
        <v>2.8737358406172713</v>
      </c>
      <c r="AE54" s="8">
        <f t="shared" si="13"/>
        <v>2.3022859575808767</v>
      </c>
      <c r="AF54" s="7">
        <f t="shared" si="22"/>
        <v>-1.2013960786911859E-3</v>
      </c>
      <c r="AG54" s="7">
        <f t="shared" si="22"/>
        <v>-1.3184719936596201E-2</v>
      </c>
      <c r="AH54" s="7">
        <f t="shared" si="22"/>
        <v>2.1297069741176955E-2</v>
      </c>
      <c r="AI54" s="1">
        <f t="shared" si="23"/>
        <v>46311.91091378445</v>
      </c>
      <c r="AJ54" s="1">
        <f t="shared" si="24"/>
        <v>11540.325156927323</v>
      </c>
      <c r="AK54" s="1">
        <f t="shared" si="25"/>
        <v>3213.3816573276854</v>
      </c>
      <c r="AL54" s="10">
        <f t="shared" si="44"/>
        <v>13.116472631656942</v>
      </c>
      <c r="AM54" s="10">
        <f t="shared" si="44"/>
        <v>2.4723421580233573</v>
      </c>
      <c r="AN54" s="10">
        <f t="shared" si="44"/>
        <v>0.74528211834470404</v>
      </c>
      <c r="AO54" s="7">
        <f t="shared" si="26"/>
        <v>1.8276539118654789E-2</v>
      </c>
      <c r="AP54" s="7">
        <f t="shared" si="15"/>
        <v>2.8144496824265453E-2</v>
      </c>
      <c r="AQ54" s="7">
        <f t="shared" si="15"/>
        <v>2.0372115051398465E-2</v>
      </c>
      <c r="AR54" s="1">
        <f t="shared" si="27"/>
        <v>29775.217955394728</v>
      </c>
      <c r="AS54" s="1">
        <f t="shared" si="28"/>
        <v>8397.4361116789387</v>
      </c>
      <c r="AT54" s="1">
        <f t="shared" si="29"/>
        <v>2323.1975351356491</v>
      </c>
      <c r="AU54" s="1">
        <f t="shared" si="30"/>
        <v>5955.0435910789456</v>
      </c>
      <c r="AV54" s="1">
        <f t="shared" si="31"/>
        <v>1679.4872223357879</v>
      </c>
      <c r="AW54" s="1">
        <f t="shared" si="32"/>
        <v>464.63950702712987</v>
      </c>
      <c r="AX54" s="16">
        <v>0</v>
      </c>
      <c r="AY54" s="16">
        <v>0</v>
      </c>
      <c r="AZ54" s="16">
        <v>0</v>
      </c>
      <c r="BA54">
        <f t="shared" si="16"/>
        <v>0</v>
      </c>
      <c r="BB54">
        <f t="shared" si="17"/>
        <v>0</v>
      </c>
      <c r="BC54">
        <f t="shared" si="4"/>
        <v>0</v>
      </c>
      <c r="BD54">
        <f t="shared" si="4"/>
        <v>0</v>
      </c>
      <c r="BE54">
        <f t="shared" si="18"/>
        <v>0</v>
      </c>
      <c r="BF54">
        <f t="shared" si="5"/>
        <v>0</v>
      </c>
      <c r="BG54">
        <f t="shared" si="5"/>
        <v>0</v>
      </c>
      <c r="BH54">
        <f t="shared" si="43"/>
        <v>0</v>
      </c>
      <c r="BI54">
        <f t="shared" si="43"/>
        <v>0</v>
      </c>
      <c r="BJ54">
        <f t="shared" si="43"/>
        <v>0</v>
      </c>
      <c r="BK54" s="7">
        <f t="shared" si="33"/>
        <v>2.9851806401616859E-2</v>
      </c>
      <c r="BL54" s="18">
        <f>MAX(BL$3*climate!$I164+BL$4*climate!$I164^2+BL$5*climate!$I164^6,-99)</f>
        <v>3.3826335844190591</v>
      </c>
      <c r="BM54" s="18">
        <f>MAX(BM$3*climate!$I164+BM$4*climate!$I164^2+BM$5*climate!$I164^6,-99)</f>
        <v>1.824662787694429</v>
      </c>
      <c r="BN54" s="18">
        <f>MAX(BN$3*climate!$I164+BN$4*climate!$I164^2+BN$5*climate!$I164^6,-99)</f>
        <v>0.75017712443354112</v>
      </c>
      <c r="BO54" s="18">
        <f>MAX(BO$3*climate!$I164+BO$4*climate!$I164^2+BO$5*climate!$I164^6,-99)</f>
        <v>0.42387809556731443</v>
      </c>
      <c r="BP54" s="18">
        <f>MAX(BP$3*climate!$I164+BP$4*climate!$I164^2+BP$5*climate!$I164^6,-99)</f>
        <v>0.19273660114907809</v>
      </c>
      <c r="BQ54" s="18">
        <f>MAX(BQ$3*climate!$I164+BQ$4*climate!$I164^2+BQ$5*climate!$I164^6,-99)</f>
        <v>4.5934342800133011E-2</v>
      </c>
    </row>
    <row r="55" spans="1:69">
      <c r="A55">
        <v>2009</v>
      </c>
      <c r="B55" s="1">
        <v>1073.5771439999999</v>
      </c>
      <c r="C55" s="1">
        <v>2522.0500842184201</v>
      </c>
      <c r="D55" s="1">
        <v>3144.6789667511111</v>
      </c>
      <c r="E55" s="7">
        <f t="shared" si="19"/>
        <v>5.0995244411160545E-3</v>
      </c>
      <c r="F55" s="7">
        <f t="shared" si="7"/>
        <v>8.1161002345619959E-3</v>
      </c>
      <c r="G55" s="7">
        <f t="shared" si="8"/>
        <v>1.6506352995335538E-2</v>
      </c>
      <c r="H55" s="1">
        <v>35221.695041388957</v>
      </c>
      <c r="I55" s="1">
        <v>7751.7098150837073</v>
      </c>
      <c r="J55" s="1">
        <v>2904.9272637585573</v>
      </c>
      <c r="K55" s="1">
        <f t="shared" si="9"/>
        <v>32807.791445855299</v>
      </c>
      <c r="L55" s="1">
        <f t="shared" si="0"/>
        <v>3073.5748919458715</v>
      </c>
      <c r="M55" s="1">
        <f t="shared" si="1"/>
        <v>923.75956161901945</v>
      </c>
      <c r="N55" s="7">
        <f t="shared" si="20"/>
        <v>-4.541462181660294E-2</v>
      </c>
      <c r="O55" s="7">
        <f t="shared" si="10"/>
        <v>2.1828133538632777E-3</v>
      </c>
      <c r="P55" s="7">
        <f t="shared" si="11"/>
        <v>2.4358848856415705E-2</v>
      </c>
      <c r="Q55" s="1">
        <v>4999.3039129999997</v>
      </c>
      <c r="R55" s="1">
        <v>4703.1314089999996</v>
      </c>
      <c r="S55" s="1">
        <v>1927.839020999998</v>
      </c>
      <c r="T55" s="1">
        <f t="shared" si="12"/>
        <v>141.93819766837814</v>
      </c>
      <c r="U55" s="1">
        <f t="shared" si="12"/>
        <v>606.72180992229414</v>
      </c>
      <c r="V55" s="1">
        <f t="shared" si="12"/>
        <v>663.64450671499844</v>
      </c>
      <c r="W55" s="7">
        <f t="shared" si="21"/>
        <v>-6.3617666547265417E-3</v>
      </c>
      <c r="X55" s="7">
        <f t="shared" si="21"/>
        <v>3.3932505191256457E-3</v>
      </c>
      <c r="Y55" s="7">
        <f t="shared" si="21"/>
        <v>-3.4195388256129666E-3</v>
      </c>
      <c r="Z55" s="14">
        <v>12377.471682052155</v>
      </c>
      <c r="AA55" s="14">
        <v>14487.448960163138</v>
      </c>
      <c r="AB55" s="14">
        <v>4445.008203807608</v>
      </c>
      <c r="AC55" s="8">
        <f t="shared" ref="AC55:AE66" si="45">Z55/Q55</f>
        <v>2.4758390162810966</v>
      </c>
      <c r="AD55" s="8">
        <f t="shared" si="45"/>
        <v>3.0803836210996969</v>
      </c>
      <c r="AE55" s="8">
        <f t="shared" si="45"/>
        <v>2.305694695142086</v>
      </c>
      <c r="AF55" s="7">
        <f t="shared" ref="AF55:AH66" si="46">AC55/AC54-1</f>
        <v>6.0898667556470443E-2</v>
      </c>
      <c r="AG55" s="7">
        <f t="shared" si="46"/>
        <v>7.1909107845499864E-2</v>
      </c>
      <c r="AH55" s="7">
        <f t="shared" si="46"/>
        <v>1.4805882605439802E-3</v>
      </c>
      <c r="AI55" s="1">
        <f t="shared" si="23"/>
        <v>47635.76341348495</v>
      </c>
      <c r="AJ55" s="1">
        <f t="shared" si="24"/>
        <v>12065.77986357038</v>
      </c>
      <c r="AK55" s="1">
        <f t="shared" si="25"/>
        <v>3356.6829986220464</v>
      </c>
      <c r="AL55" s="10">
        <f t="shared" ref="AL55:AN66" si="47">(1+AL$5)*AL54</f>
        <v>13.356196356808185</v>
      </c>
      <c r="AM55" s="10">
        <f t="shared" si="47"/>
        <v>2.5419249840383431</v>
      </c>
      <c r="AN55" s="10">
        <f t="shared" si="47"/>
        <v>0.76046509140537233</v>
      </c>
      <c r="AO55" s="7">
        <f t="shared" si="26"/>
        <v>1.8276539118654789E-2</v>
      </c>
      <c r="AP55" s="7">
        <f t="shared" si="15"/>
        <v>2.8144496824265453E-2</v>
      </c>
      <c r="AQ55" s="7">
        <f t="shared" si="15"/>
        <v>2.0372115051398465E-2</v>
      </c>
      <c r="AR55" s="1">
        <f t="shared" si="27"/>
        <v>30615.12427848711</v>
      </c>
      <c r="AS55" s="1">
        <f t="shared" si="28"/>
        <v>8767.5201899217082</v>
      </c>
      <c r="AT55" s="1">
        <f t="shared" si="29"/>
        <v>2422.8269808632976</v>
      </c>
      <c r="AU55" s="1">
        <f t="shared" si="30"/>
        <v>6123.024855697422</v>
      </c>
      <c r="AV55" s="1">
        <f t="shared" si="31"/>
        <v>1753.5040379843417</v>
      </c>
      <c r="AW55" s="1">
        <f t="shared" si="32"/>
        <v>484.56539617265958</v>
      </c>
      <c r="AX55" s="16">
        <v>0</v>
      </c>
      <c r="AY55" s="16">
        <v>0</v>
      </c>
      <c r="AZ55" s="16">
        <v>0</v>
      </c>
      <c r="BA55">
        <f t="shared" si="16"/>
        <v>0</v>
      </c>
      <c r="BB55">
        <f t="shared" si="17"/>
        <v>0</v>
      </c>
      <c r="BC55">
        <f t="shared" si="4"/>
        <v>0</v>
      </c>
      <c r="BD55">
        <f t="shared" si="4"/>
        <v>0</v>
      </c>
      <c r="BE55">
        <f t="shared" si="18"/>
        <v>0</v>
      </c>
      <c r="BF55">
        <f t="shared" si="5"/>
        <v>0</v>
      </c>
      <c r="BG55">
        <f t="shared" si="5"/>
        <v>0</v>
      </c>
      <c r="BH55">
        <f t="shared" si="43"/>
        <v>0</v>
      </c>
      <c r="BI55">
        <f t="shared" si="43"/>
        <v>0</v>
      </c>
      <c r="BJ55">
        <f t="shared" si="43"/>
        <v>0</v>
      </c>
      <c r="BK55" s="7">
        <f t="shared" si="33"/>
        <v>-8.519125488337026E-3</v>
      </c>
      <c r="BL55" s="18">
        <f>MAX(BL$3*climate!$I165+BL$4*climate!$I165^2+BL$5*climate!$I165^6,-99)</f>
        <v>3.4199702264716842</v>
      </c>
      <c r="BM55" s="18">
        <f>MAX(BM$3*climate!$I165+BM$4*climate!$I165^2+BM$5*climate!$I165^6,-99)</f>
        <v>1.8361114156705867</v>
      </c>
      <c r="BN55" s="18">
        <f>MAX(BN$3*climate!$I165+BN$4*climate!$I165^2+BN$5*climate!$I165^6,-99)</f>
        <v>0.7442933884484475</v>
      </c>
      <c r="BO55" s="18">
        <f>MAX(BO$3*climate!$I165+BO$4*climate!$I165^2+BO$5*climate!$I165^6,-99)</f>
        <v>0.44386576138371298</v>
      </c>
      <c r="BP55" s="18">
        <f>MAX(BP$3*climate!$I165+BP$4*climate!$I165^2+BP$5*climate!$I165^6,-99)</f>
        <v>0.20156705415885867</v>
      </c>
      <c r="BQ55" s="18">
        <f>MAX(BQ$3*climate!$I165+BQ$4*climate!$I165^2+BQ$5*climate!$I165^6,-99)</f>
        <v>4.7678639644260321E-2</v>
      </c>
    </row>
    <row r="56" spans="1:69">
      <c r="A56">
        <v>2010</v>
      </c>
      <c r="B56" s="1">
        <v>1077.9873738974209</v>
      </c>
      <c r="C56" s="1">
        <v>2542.461009242722</v>
      </c>
      <c r="D56" s="1">
        <v>3196.6339385416431</v>
      </c>
      <c r="E56" s="7">
        <f t="shared" si="19"/>
        <v>4.1079767039275961E-3</v>
      </c>
      <c r="F56" s="7">
        <f t="shared" si="7"/>
        <v>8.0929895690897702E-3</v>
      </c>
      <c r="G56" s="7">
        <f t="shared" si="8"/>
        <v>1.6521550320352407E-2</v>
      </c>
      <c r="H56" s="1">
        <v>36110.322211295825</v>
      </c>
      <c r="I56" s="1">
        <v>8060.3173093009527</v>
      </c>
      <c r="J56" s="1">
        <v>3050.2621603868183</v>
      </c>
      <c r="K56" s="1">
        <f t="shared" si="9"/>
        <v>33497.908311059691</v>
      </c>
      <c r="L56" s="1">
        <f t="shared" si="0"/>
        <v>3170.2815815066274</v>
      </c>
      <c r="M56" s="1">
        <f t="shared" si="1"/>
        <v>954.21065377864261</v>
      </c>
      <c r="N56" s="7">
        <f t="shared" si="20"/>
        <v>2.1035151553658649E-2</v>
      </c>
      <c r="O56" s="7">
        <f t="shared" si="10"/>
        <v>3.1463911881298268E-2</v>
      </c>
      <c r="P56" s="7">
        <f t="shared" si="11"/>
        <v>3.2964305242213943E-2</v>
      </c>
      <c r="Q56" s="14">
        <v>5079.5387519999995</v>
      </c>
      <c r="R56" s="14">
        <v>4958.8462210681491</v>
      </c>
      <c r="S56" s="14">
        <v>2413.0028068733059</v>
      </c>
      <c r="T56" s="1">
        <f t="shared" si="12"/>
        <v>140.66722313574505</v>
      </c>
      <c r="U56" s="1">
        <f t="shared" si="12"/>
        <v>615.21724651535021</v>
      </c>
      <c r="V56" s="1">
        <f t="shared" si="12"/>
        <v>791.08046456154489</v>
      </c>
      <c r="W56" s="7">
        <f t="shared" si="21"/>
        <v>-8.9544220901167648E-3</v>
      </c>
      <c r="X56" s="7">
        <f t="shared" si="21"/>
        <v>1.4002194175521954E-2</v>
      </c>
      <c r="Y56" s="7">
        <f t="shared" si="21"/>
        <v>0.19202442958105226</v>
      </c>
      <c r="Z56" s="14">
        <v>12426.093929203098</v>
      </c>
      <c r="AA56" s="14">
        <v>15535.502971398784</v>
      </c>
      <c r="AB56" s="14">
        <v>4906.008529368838</v>
      </c>
      <c r="AC56" s="8">
        <f t="shared" si="45"/>
        <v>2.4463035987884711</v>
      </c>
      <c r="AD56" s="8">
        <f t="shared" si="45"/>
        <v>3.132886618946694</v>
      </c>
      <c r="AE56" s="8">
        <f t="shared" si="45"/>
        <v>2.0331549202488874</v>
      </c>
      <c r="AF56" s="7">
        <f t="shared" si="46"/>
        <v>-1.1929457972994495E-2</v>
      </c>
      <c r="AG56" s="7">
        <f t="shared" si="46"/>
        <v>1.7044304964929591E-2</v>
      </c>
      <c r="AH56" s="7">
        <f t="shared" si="46"/>
        <v>-0.11820288933631073</v>
      </c>
      <c r="AI56" s="1">
        <f t="shared" si="23"/>
        <v>48995.21192783388</v>
      </c>
      <c r="AJ56" s="1">
        <f t="shared" si="24"/>
        <v>12612.705915197685</v>
      </c>
      <c r="AK56" s="1">
        <f t="shared" si="25"/>
        <v>3505.5800949325012</v>
      </c>
      <c r="AL56" s="10">
        <f t="shared" si="47"/>
        <v>13.600301401999825</v>
      </c>
      <c r="AM56" s="10">
        <f t="shared" si="47"/>
        <v>2.6134661836791313</v>
      </c>
      <c r="AN56" s="10">
        <f t="shared" si="47"/>
        <v>0.7759573737400548</v>
      </c>
      <c r="AO56" s="7">
        <f t="shared" si="26"/>
        <v>1.8276539118654789E-2</v>
      </c>
      <c r="AP56" s="7">
        <f t="shared" si="15"/>
        <v>2.8144496824265453E-2</v>
      </c>
      <c r="AQ56" s="7">
        <f t="shared" si="15"/>
        <v>2.0372115051398465E-2</v>
      </c>
      <c r="AR56" s="1">
        <f t="shared" si="27"/>
        <v>31453.588482753064</v>
      </c>
      <c r="AS56" s="1">
        <f t="shared" si="28"/>
        <v>9153.3902788433807</v>
      </c>
      <c r="AT56" s="1">
        <f t="shared" si="29"/>
        <v>2526.6446592146908</v>
      </c>
      <c r="AU56" s="1">
        <f t="shared" si="30"/>
        <v>6290.7176965506133</v>
      </c>
      <c r="AV56" s="1">
        <f t="shared" si="31"/>
        <v>1830.6780557686761</v>
      </c>
      <c r="AW56" s="1">
        <f t="shared" si="32"/>
        <v>505.32893184293818</v>
      </c>
      <c r="AX56" s="16">
        <v>0</v>
      </c>
      <c r="AY56" s="16">
        <v>0</v>
      </c>
      <c r="AZ56" s="16">
        <v>0</v>
      </c>
      <c r="BA56">
        <f t="shared" si="16"/>
        <v>0</v>
      </c>
      <c r="BB56">
        <f t="shared" si="17"/>
        <v>0</v>
      </c>
      <c r="BC56">
        <f t="shared" si="4"/>
        <v>0</v>
      </c>
      <c r="BD56">
        <f t="shared" si="4"/>
        <v>0</v>
      </c>
      <c r="BE56">
        <f t="shared" si="18"/>
        <v>0</v>
      </c>
      <c r="BF56">
        <f t="shared" si="5"/>
        <v>0</v>
      </c>
      <c r="BG56">
        <f t="shared" si="5"/>
        <v>0</v>
      </c>
      <c r="BH56">
        <f t="shared" si="43"/>
        <v>0</v>
      </c>
      <c r="BI56">
        <f t="shared" si="43"/>
        <v>0</v>
      </c>
      <c r="BJ56">
        <f t="shared" si="43"/>
        <v>0</v>
      </c>
      <c r="BK56" s="7">
        <f t="shared" si="33"/>
        <v>4.7671804232349374E-2</v>
      </c>
      <c r="BL56" s="18">
        <f>MAX(BL$3*climate!$I166+BL$4*climate!$I166^2+BL$5*climate!$I166^6,-99)</f>
        <v>3.4559640817279895</v>
      </c>
      <c r="BM56" s="18">
        <f>MAX(BM$3*climate!$I166+BM$4*climate!$I166^2+BM$5*climate!$I166^6,-99)</f>
        <v>1.8462405274089597</v>
      </c>
      <c r="BN56" s="18">
        <f>MAX(BN$3*climate!$I166+BN$4*climate!$I166^2+BN$5*climate!$I166^6,-99)</f>
        <v>0.73714191916880289</v>
      </c>
      <c r="BO56" s="18">
        <f>MAX(BO$3*climate!$I166+BO$4*climate!$I166^2+BO$5*climate!$I166^6,-99)</f>
        <v>0.46466425296303199</v>
      </c>
      <c r="BP56" s="18">
        <f>MAX(BP$3*climate!$I166+BP$4*climate!$I166^2+BP$5*climate!$I166^6,-99)</f>
        <v>0.21071556401884892</v>
      </c>
      <c r="BQ56" s="18">
        <f>MAX(BQ$3*climate!$I166+BQ$4*climate!$I166^2+BQ$5*climate!$I166^6,-99)</f>
        <v>4.9428026060085131E-2</v>
      </c>
    </row>
    <row r="57" spans="1:69">
      <c r="A57">
        <f>1+A56</f>
        <v>2011</v>
      </c>
      <c r="B57" s="14">
        <v>1086.1514973358185</v>
      </c>
      <c r="C57" s="14">
        <v>2573.0020199977989</v>
      </c>
      <c r="D57" s="14">
        <v>3289.411198061528</v>
      </c>
      <c r="E57" s="7">
        <f t="shared" ref="E57:E66" si="48">B57/B56-1</f>
        <v>7.5734870705215229E-3</v>
      </c>
      <c r="F57" s="7">
        <f t="shared" ref="F57:F66" si="49">C57/C56-1</f>
        <v>1.2012381170861675E-2</v>
      </c>
      <c r="G57" s="7">
        <f t="shared" ref="G57:G66" si="50">D57/D56-1</f>
        <v>2.9023423170627893E-2</v>
      </c>
      <c r="H57" s="14">
        <v>37249.479996573617</v>
      </c>
      <c r="I57" s="14">
        <v>8725.1960123407407</v>
      </c>
      <c r="J57" s="14">
        <v>3227.7819018334785</v>
      </c>
      <c r="K57" s="1">
        <f t="shared" ref="K57:K120" si="51">H57/B57*1000</f>
        <v>34294.921185434549</v>
      </c>
      <c r="L57" s="1">
        <f t="shared" ref="L57:L120" si="52">I57/C57*1000</f>
        <v>3391.0568062236516</v>
      </c>
      <c r="M57" s="1">
        <f t="shared" ref="M57:M120" si="53">J57/D57*1000</f>
        <v>981.26433804798614</v>
      </c>
      <c r="N57" s="7">
        <f t="shared" ref="N57:N66" si="54">K57/K56-1</f>
        <v>2.3792914679144683E-2</v>
      </c>
      <c r="O57" s="7">
        <f t="shared" ref="O57:O66" si="55">L57/L56-1</f>
        <v>6.9638995477526056E-2</v>
      </c>
      <c r="P57" s="7">
        <f t="shared" si="11"/>
        <v>2.8351899197742059E-2</v>
      </c>
      <c r="Q57" s="14">
        <v>5100.3539898026083</v>
      </c>
      <c r="R57" s="14">
        <v>5228.4997481336923</v>
      </c>
      <c r="S57" s="14">
        <v>2277.0639416787467</v>
      </c>
      <c r="T57" s="1">
        <f t="shared" ref="T57:V66" si="56">Q57/H57*1000</f>
        <v>136.92416619699827</v>
      </c>
      <c r="U57" s="1">
        <f t="shared" si="56"/>
        <v>599.24152314040941</v>
      </c>
      <c r="V57" s="1">
        <f t="shared" si="56"/>
        <v>705.4578069185236</v>
      </c>
      <c r="W57" s="7">
        <f t="shared" ref="W57:Y66" si="57">T57/T56-1</f>
        <v>-2.6609304252311117E-2</v>
      </c>
      <c r="X57" s="7">
        <f t="shared" si="57"/>
        <v>-2.5967613010572821E-2</v>
      </c>
      <c r="Y57" s="7">
        <f t="shared" si="57"/>
        <v>-0.1082350803473292</v>
      </c>
      <c r="Z57" s="14">
        <v>12368.189596767896</v>
      </c>
      <c r="AA57" s="14">
        <v>16627.605336401368</v>
      </c>
      <c r="AB57" s="14">
        <v>5133.5252910555</v>
      </c>
      <c r="AC57" s="8">
        <f t="shared" si="45"/>
        <v>2.4249668986694322</v>
      </c>
      <c r="AD57" s="8">
        <f t="shared" si="45"/>
        <v>3.1801866954926363</v>
      </c>
      <c r="AE57" s="8">
        <f t="shared" si="45"/>
        <v>2.2544493358718993</v>
      </c>
      <c r="AF57" s="7">
        <f t="shared" si="46"/>
        <v>-8.7220164045075377E-3</v>
      </c>
      <c r="AG57" s="7">
        <f t="shared" si="46"/>
        <v>1.5097921597253761E-2</v>
      </c>
      <c r="AH57" s="7">
        <f t="shared" si="46"/>
        <v>0.10884286948282429</v>
      </c>
      <c r="AI57" s="1">
        <f t="shared" ref="AI57:AI120" si="58">(1-$AI$5)*AI56+AU56</f>
        <v>50386.408431601107</v>
      </c>
      <c r="AJ57" s="1">
        <f t="shared" ref="AJ57:AJ120" si="59">(1-$AI$5)*AJ56+AV56</f>
        <v>13182.113379446593</v>
      </c>
      <c r="AK57" s="1">
        <f t="shared" ref="AK57:AK120" si="60">(1-$AI$5)*AK56+AW56</f>
        <v>3660.3510172821893</v>
      </c>
      <c r="AL57" s="10">
        <f t="shared" si="47"/>
        <v>13.84886784259897</v>
      </c>
      <c r="AM57" s="10">
        <f t="shared" si="47"/>
        <v>2.6870208743860138</v>
      </c>
      <c r="AN57" s="10">
        <f t="shared" si="47"/>
        <v>0.79176526663286817</v>
      </c>
      <c r="AO57" s="7">
        <f>AO$5*AO56</f>
        <v>1.8093773727468242E-2</v>
      </c>
      <c r="AP57" s="7">
        <f>AP$5*AP56</f>
        <v>2.7863051856022798E-2</v>
      </c>
      <c r="AQ57" s="7">
        <f>AQ$5*AQ56</f>
        <v>2.0168393900884481E-2</v>
      </c>
      <c r="AR57" s="1">
        <f t="shared" ref="AR57:AR66" si="61">AL57*AI57^$AR$5*B57^(1-$AR$5)</f>
        <v>32403.302534966024</v>
      </c>
      <c r="AS57" s="1">
        <f t="shared" ref="AS57:AS66" si="62">AM57*AJ57^$AR$5*C57^(1-$AR$5)</f>
        <v>9585.6187240369363</v>
      </c>
      <c r="AT57" s="1">
        <f t="shared" ref="AT57:AT66" si="63">AN57*AK57^$AR$5*D57^(1-$AR$5)</f>
        <v>2660.6976517752159</v>
      </c>
      <c r="AU57" s="1">
        <f t="shared" ref="AU57:AU120" si="64">$AU$5*AR57</f>
        <v>6480.6605069932048</v>
      </c>
      <c r="AV57" s="1">
        <f t="shared" ref="AV57:AV120" si="65">$AU$5*AS57</f>
        <v>1917.1237448073873</v>
      </c>
      <c r="AW57" s="1">
        <f t="shared" ref="AW57:AW120" si="66">$AU$5*AT57</f>
        <v>532.13953035504323</v>
      </c>
      <c r="AX57" s="16">
        <v>0</v>
      </c>
      <c r="AY57" s="16">
        <v>0</v>
      </c>
      <c r="AZ57" s="16">
        <v>0</v>
      </c>
      <c r="BA57">
        <f t="shared" si="16"/>
        <v>0</v>
      </c>
      <c r="BB57">
        <f t="shared" si="17"/>
        <v>0</v>
      </c>
      <c r="BC57">
        <f t="shared" si="4"/>
        <v>0</v>
      </c>
      <c r="BD57">
        <f t="shared" si="4"/>
        <v>0</v>
      </c>
      <c r="BE57">
        <f t="shared" si="18"/>
        <v>0</v>
      </c>
      <c r="BF57">
        <f t="shared" si="5"/>
        <v>0</v>
      </c>
      <c r="BG57">
        <f t="shared" si="5"/>
        <v>0</v>
      </c>
      <c r="BH57">
        <f t="shared" si="43"/>
        <v>0</v>
      </c>
      <c r="BI57">
        <f t="shared" si="43"/>
        <v>0</v>
      </c>
      <c r="BJ57">
        <f t="shared" si="43"/>
        <v>0</v>
      </c>
      <c r="BK57" s="7">
        <f t="shared" si="33"/>
        <v>5.2247258837755356E-2</v>
      </c>
      <c r="BL57" s="18">
        <f>MAX(BL$3*climate!$I167+BL$4*climate!$I167^2+BL$5*climate!$I167^6,-99)</f>
        <v>3.4905285731747497</v>
      </c>
      <c r="BM57" s="18">
        <f>MAX(BM$3*climate!$I167+BM$4*climate!$I167^2+BM$5*climate!$I167^6,-99)</f>
        <v>1.8549660179252414</v>
      </c>
      <c r="BN57" s="18">
        <f>MAX(BN$3*climate!$I167+BN$4*climate!$I167^2+BN$5*climate!$I167^6,-99)</f>
        <v>0.72864256212666723</v>
      </c>
      <c r="BO57" s="18">
        <f>MAX(BO$3*climate!$I167+BO$4*climate!$I167^2+BO$5*climate!$I167^6,-99)</f>
        <v>0.48631375076047151</v>
      </c>
      <c r="BP57" s="18">
        <f>MAX(BP$3*climate!$I167+BP$4*climate!$I167^2+BP$5*climate!$I167^6,-99)</f>
        <v>0.22019222204027358</v>
      </c>
      <c r="BQ57" s="18">
        <f>MAX(BQ$3*climate!$I167+BQ$4*climate!$I167^2+BQ$5*climate!$I167^6,-99)</f>
        <v>5.1173483089835957E-2</v>
      </c>
    </row>
    <row r="58" spans="1:69">
      <c r="A58">
        <f t="shared" ref="A58:A121" si="67">1+A57</f>
        <v>2012</v>
      </c>
      <c r="B58" s="14">
        <v>1094.7549607685755</v>
      </c>
      <c r="C58" s="14">
        <v>2603.4024572860399</v>
      </c>
      <c r="D58" s="14">
        <v>3384.501180321442</v>
      </c>
      <c r="E58" s="7">
        <f t="shared" si="48"/>
        <v>7.9210528677262637E-3</v>
      </c>
      <c r="F58" s="7">
        <f t="shared" si="49"/>
        <v>1.1815162620147035E-2</v>
      </c>
      <c r="G58" s="7">
        <f t="shared" si="50"/>
        <v>2.8907903735462259E-2</v>
      </c>
      <c r="H58" s="14">
        <v>38276.537103308146</v>
      </c>
      <c r="I58" s="14">
        <v>9503.7151568449626</v>
      </c>
      <c r="J58" s="14">
        <v>3425.8523434848325</v>
      </c>
      <c r="K58" s="1">
        <f t="shared" si="51"/>
        <v>34963.565797807401</v>
      </c>
      <c r="L58" s="1">
        <f t="shared" si="52"/>
        <v>3650.4978822030721</v>
      </c>
      <c r="M58" s="1">
        <f t="shared" si="53"/>
        <v>1012.2178013716821</v>
      </c>
      <c r="N58" s="7">
        <f t="shared" si="54"/>
        <v>1.949689893606843E-2</v>
      </c>
      <c r="O58" s="7">
        <f t="shared" si="55"/>
        <v>7.6507440247908898E-2</v>
      </c>
      <c r="P58" s="7">
        <f t="shared" si="11"/>
        <v>3.1544469847208711E-2</v>
      </c>
      <c r="Q58" s="14">
        <v>5137.8688229266909</v>
      </c>
      <c r="R58" s="14">
        <v>5487.4313898213768</v>
      </c>
      <c r="S58" s="14">
        <v>2171.5226675609906</v>
      </c>
      <c r="T58" s="1">
        <f t="shared" si="56"/>
        <v>134.23024159838738</v>
      </c>
      <c r="U58" s="1">
        <f t="shared" si="56"/>
        <v>577.39855406641743</v>
      </c>
      <c r="V58" s="1">
        <f t="shared" si="56"/>
        <v>633.86347391495644</v>
      </c>
      <c r="W58" s="7">
        <f t="shared" si="57"/>
        <v>-1.9674573696034314E-2</v>
      </c>
      <c r="X58" s="7">
        <f t="shared" si="57"/>
        <v>-3.6451027224416732E-2</v>
      </c>
      <c r="Y58" s="7">
        <f t="shared" si="57"/>
        <v>-0.10148634305472493</v>
      </c>
      <c r="Z58" s="14">
        <v>12526.448205641973</v>
      </c>
      <c r="AA58" s="14">
        <v>17676.391557422059</v>
      </c>
      <c r="AB58" s="14">
        <v>4999.6613811007473</v>
      </c>
      <c r="AC58" s="8">
        <f t="shared" si="45"/>
        <v>2.4380630641532255</v>
      </c>
      <c r="AD58" s="8">
        <f t="shared" si="45"/>
        <v>3.2212505818678583</v>
      </c>
      <c r="AE58" s="8">
        <f t="shared" si="45"/>
        <v>2.3023758654641462</v>
      </c>
      <c r="AF58" s="7">
        <f t="shared" si="46"/>
        <v>5.4005543296196112E-3</v>
      </c>
      <c r="AG58" s="7">
        <f t="shared" si="46"/>
        <v>1.2912413737666162E-2</v>
      </c>
      <c r="AH58" s="7">
        <f t="shared" si="46"/>
        <v>2.1258641225446517E-2</v>
      </c>
      <c r="AI58" s="1">
        <f t="shared" si="58"/>
        <v>51828.428095434203</v>
      </c>
      <c r="AJ58" s="1">
        <f t="shared" si="59"/>
        <v>13781.025786309323</v>
      </c>
      <c r="AK58" s="1">
        <f t="shared" si="60"/>
        <v>3826.4554459090141</v>
      </c>
      <c r="AL58" s="10">
        <f t="shared" si="47"/>
        <v>14.10197721747331</v>
      </c>
      <c r="AM58" s="10">
        <f t="shared" si="47"/>
        <v>2.7626457248519061</v>
      </c>
      <c r="AN58" s="10">
        <f t="shared" si="47"/>
        <v>0.80789519973841417</v>
      </c>
      <c r="AO58" s="7">
        <f t="shared" ref="AO58:AQ73" si="68">AO$5*AO57</f>
        <v>1.7912835990193561E-2</v>
      </c>
      <c r="AP58" s="7">
        <f t="shared" si="68"/>
        <v>2.758442133746257E-2</v>
      </c>
      <c r="AQ58" s="7">
        <f t="shared" si="68"/>
        <v>1.9966709961875637E-2</v>
      </c>
      <c r="AR58" s="1">
        <f t="shared" si="61"/>
        <v>33392.363060641597</v>
      </c>
      <c r="AS58" s="1">
        <f t="shared" si="62"/>
        <v>10037.245647008798</v>
      </c>
      <c r="AT58" s="1">
        <f t="shared" si="63"/>
        <v>2802.2707636536306</v>
      </c>
      <c r="AU58" s="1">
        <f t="shared" si="64"/>
        <v>6678.4726121283202</v>
      </c>
      <c r="AV58" s="1">
        <f t="shared" si="65"/>
        <v>2007.4491294017598</v>
      </c>
      <c r="AW58" s="1">
        <f t="shared" si="66"/>
        <v>560.45415273072615</v>
      </c>
      <c r="AX58" s="16">
        <v>0</v>
      </c>
      <c r="AY58" s="16">
        <v>0</v>
      </c>
      <c r="AZ58" s="16">
        <v>0</v>
      </c>
      <c r="BA58">
        <f t="shared" si="16"/>
        <v>0</v>
      </c>
      <c r="BB58">
        <f t="shared" si="17"/>
        <v>0</v>
      </c>
      <c r="BC58">
        <f t="shared" si="4"/>
        <v>0</v>
      </c>
      <c r="BD58">
        <f t="shared" si="4"/>
        <v>0</v>
      </c>
      <c r="BE58">
        <f t="shared" si="18"/>
        <v>0</v>
      </c>
      <c r="BF58">
        <f t="shared" si="5"/>
        <v>0</v>
      </c>
      <c r="BG58">
        <f t="shared" si="5"/>
        <v>0</v>
      </c>
      <c r="BH58">
        <f t="shared" si="43"/>
        <v>0</v>
      </c>
      <c r="BI58">
        <f t="shared" si="43"/>
        <v>0</v>
      </c>
      <c r="BJ58">
        <f t="shared" si="43"/>
        <v>0</v>
      </c>
      <c r="BK58" s="7">
        <f t="shared" si="33"/>
        <v>5.1018800380105728E-2</v>
      </c>
      <c r="BL58" s="18">
        <f>MAX(BL$3*climate!$I168+BL$4*climate!$I168^2+BL$5*climate!$I168^6,-99)</f>
        <v>3.523551468101886</v>
      </c>
      <c r="BM58" s="18">
        <f>MAX(BM$3*climate!$I168+BM$4*climate!$I168^2+BM$5*climate!$I168^6,-99)</f>
        <v>1.8621914630896734</v>
      </c>
      <c r="BN58" s="18">
        <f>MAX(BN$3*climate!$I168+BN$4*climate!$I168^2+BN$5*climate!$I168^6,-99)</f>
        <v>0.71871195026568002</v>
      </c>
      <c r="BO58" s="18">
        <f>MAX(BO$3*climate!$I168+BO$4*climate!$I168^2+BO$5*climate!$I168^6,-99)</f>
        <v>0.50884602907742038</v>
      </c>
      <c r="BP58" s="18">
        <f>MAX(BP$3*climate!$I168+BP$4*climate!$I168^2+BP$5*climate!$I168^6,-99)</f>
        <v>0.23000214592670831</v>
      </c>
      <c r="BQ58" s="18">
        <f>MAX(BQ$3*climate!$I168+BQ$4*climate!$I168^2+BQ$5*climate!$I168^6,-99)</f>
        <v>5.2903198228640078E-2</v>
      </c>
    </row>
    <row r="59" spans="1:69">
      <c r="A59">
        <f t="shared" si="67"/>
        <v>2013</v>
      </c>
      <c r="B59" s="14">
        <v>1103.9272237495825</v>
      </c>
      <c r="C59" s="14">
        <v>2634.0805909627647</v>
      </c>
      <c r="D59" s="14">
        <v>3481.2582181991834</v>
      </c>
      <c r="E59" s="7">
        <f t="shared" si="48"/>
        <v>8.3783707858857692E-3</v>
      </c>
      <c r="F59" s="7">
        <f t="shared" si="49"/>
        <v>1.1783861381426952E-2</v>
      </c>
      <c r="G59" s="7">
        <f t="shared" si="50"/>
        <v>2.8588271276227539E-2</v>
      </c>
      <c r="H59" s="14">
        <v>38432.580399467297</v>
      </c>
      <c r="I59" s="14">
        <v>10071.513656287792</v>
      </c>
      <c r="J59" s="14">
        <v>3614.2105643252821</v>
      </c>
      <c r="K59" s="1">
        <f t="shared" si="51"/>
        <v>34814.414911272666</v>
      </c>
      <c r="L59" s="1">
        <f t="shared" si="52"/>
        <v>3823.5404379205511</v>
      </c>
      <c r="M59" s="1">
        <f t="shared" si="53"/>
        <v>1038.1908889811896</v>
      </c>
      <c r="N59" s="7">
        <f t="shared" si="54"/>
        <v>-4.2658946000321274E-3</v>
      </c>
      <c r="O59" s="7">
        <f t="shared" si="55"/>
        <v>4.7402453391658383E-2</v>
      </c>
      <c r="P59" s="7">
        <f t="shared" si="11"/>
        <v>2.5659583910014883E-2</v>
      </c>
      <c r="Q59" s="14">
        <v>5104.2057618901972</v>
      </c>
      <c r="R59" s="14">
        <v>5667.5977521249652</v>
      </c>
      <c r="S59" s="14">
        <v>2203.0001292286133</v>
      </c>
      <c r="T59" s="1">
        <f t="shared" si="56"/>
        <v>132.80934324048002</v>
      </c>
      <c r="U59" s="1">
        <f t="shared" si="56"/>
        <v>562.7354482696453</v>
      </c>
      <c r="V59" s="1">
        <f t="shared" si="56"/>
        <v>609.53840126906937</v>
      </c>
      <c r="W59" s="7">
        <f t="shared" si="57"/>
        <v>-1.0585530808762456E-2</v>
      </c>
      <c r="X59" s="7">
        <f t="shared" si="57"/>
        <v>-2.5395120395617532E-2</v>
      </c>
      <c r="Y59" s="7">
        <f t="shared" si="57"/>
        <v>-3.8375886365003997E-2</v>
      </c>
      <c r="Z59" s="14">
        <v>12277.514399077578</v>
      </c>
      <c r="AA59" s="14">
        <v>18249.392698942196</v>
      </c>
      <c r="AB59" s="14">
        <v>5397.102292051678</v>
      </c>
      <c r="AC59" s="8">
        <f t="shared" si="45"/>
        <v>2.4053721522642828</v>
      </c>
      <c r="AD59" s="8">
        <f t="shared" si="45"/>
        <v>3.2199519967873358</v>
      </c>
      <c r="AE59" s="8">
        <f t="shared" si="45"/>
        <v>2.449887415095835</v>
      </c>
      <c r="AF59" s="7">
        <f t="shared" si="46"/>
        <v>-1.3408558773395307E-2</v>
      </c>
      <c r="AG59" s="7">
        <f t="shared" si="46"/>
        <v>-4.0313072439379649E-4</v>
      </c>
      <c r="AH59" s="7">
        <f t="shared" si="46"/>
        <v>6.4069273763843526E-2</v>
      </c>
      <c r="AI59" s="1">
        <f t="shared" si="58"/>
        <v>53324.057898019106</v>
      </c>
      <c r="AJ59" s="1">
        <f t="shared" si="59"/>
        <v>14410.372337080149</v>
      </c>
      <c r="AK59" s="1">
        <f t="shared" si="60"/>
        <v>4004.2640540488387</v>
      </c>
      <c r="AL59" s="10">
        <f t="shared" si="47"/>
        <v>14.35971255573884</v>
      </c>
      <c r="AM59" s="10">
        <f t="shared" si="47"/>
        <v>2.8403989986815712</v>
      </c>
      <c r="AN59" s="10">
        <f t="shared" si="47"/>
        <v>0.82435373369695764</v>
      </c>
      <c r="AO59" s="7">
        <f t="shared" si="68"/>
        <v>1.7733707630291626E-2</v>
      </c>
      <c r="AP59" s="7">
        <f t="shared" si="68"/>
        <v>2.7308577124087945E-2</v>
      </c>
      <c r="AQ59" s="7">
        <f t="shared" si="68"/>
        <v>1.9767042862256879E-2</v>
      </c>
      <c r="AR59" s="1">
        <f t="shared" si="61"/>
        <v>34425.696814948424</v>
      </c>
      <c r="AS59" s="1">
        <f t="shared" si="62"/>
        <v>10510.361119513449</v>
      </c>
      <c r="AT59" s="1">
        <f t="shared" si="63"/>
        <v>2951.2577545464665</v>
      </c>
      <c r="AU59" s="1">
        <f t="shared" si="64"/>
        <v>6885.1393629896847</v>
      </c>
      <c r="AV59" s="1">
        <f t="shared" si="65"/>
        <v>2102.07222390269</v>
      </c>
      <c r="AW59" s="1">
        <f t="shared" si="66"/>
        <v>590.25155090929331</v>
      </c>
      <c r="AX59" s="16">
        <v>0</v>
      </c>
      <c r="AY59" s="16">
        <v>0</v>
      </c>
      <c r="AZ59" s="16">
        <v>0</v>
      </c>
      <c r="BA59">
        <f t="shared" si="16"/>
        <v>0</v>
      </c>
      <c r="BB59">
        <f t="shared" si="17"/>
        <v>0</v>
      </c>
      <c r="BC59">
        <f t="shared" si="4"/>
        <v>0</v>
      </c>
      <c r="BD59">
        <f t="shared" si="4"/>
        <v>0</v>
      </c>
      <c r="BE59">
        <f t="shared" si="18"/>
        <v>0</v>
      </c>
      <c r="BF59">
        <f t="shared" si="5"/>
        <v>0</v>
      </c>
      <c r="BG59">
        <f t="shared" si="5"/>
        <v>0</v>
      </c>
      <c r="BH59">
        <f t="shared" si="43"/>
        <v>0</v>
      </c>
      <c r="BI59">
        <f t="shared" si="43"/>
        <v>0</v>
      </c>
      <c r="BJ59">
        <f t="shared" si="43"/>
        <v>0</v>
      </c>
      <c r="BK59" s="7">
        <f t="shared" si="33"/>
        <v>2.8554568718242107E-2</v>
      </c>
      <c r="BL59" s="18">
        <f>MAX(BL$3*climate!$I169+BL$4*climate!$I169^2+BL$5*climate!$I169^6,-99)</f>
        <v>3.5549238572998574</v>
      </c>
      <c r="BM59" s="18">
        <f>MAX(BM$3*climate!$I169+BM$4*climate!$I169^2+BM$5*climate!$I169^6,-99)</f>
        <v>1.8678149903428485</v>
      </c>
      <c r="BN59" s="18">
        <f>MAX(BN$3*climate!$I169+BN$4*climate!$I169^2+BN$5*climate!$I169^6,-99)</f>
        <v>0.7072556531095584</v>
      </c>
      <c r="BO59" s="18">
        <f>MAX(BO$3*climate!$I169+BO$4*climate!$I169^2+BO$5*climate!$I169^6,-99)</f>
        <v>0.53230293640297388</v>
      </c>
      <c r="BP59" s="18">
        <f>MAX(BP$3*climate!$I169+BP$4*climate!$I169^2+BP$5*climate!$I169^6,-99)</f>
        <v>0.24015334536134386</v>
      </c>
      <c r="BQ59" s="18">
        <f>MAX(BQ$3*climate!$I169+BQ$4*climate!$I169^2+BQ$5*climate!$I169^6,-99)</f>
        <v>5.4603689377899618E-2</v>
      </c>
    </row>
    <row r="60" spans="1:69">
      <c r="A60">
        <f t="shared" si="67"/>
        <v>2014</v>
      </c>
      <c r="B60" s="14">
        <v>1112.1169054476136</v>
      </c>
      <c r="C60" s="14">
        <v>2665.0811387932654</v>
      </c>
      <c r="D60" s="14">
        <v>3578.8452952438643</v>
      </c>
      <c r="E60" s="7">
        <f t="shared" si="48"/>
        <v>7.4186789870207548E-3</v>
      </c>
      <c r="F60" s="7">
        <f t="shared" si="49"/>
        <v>1.1769020255819163E-2</v>
      </c>
      <c r="G60" s="7">
        <f t="shared" si="50"/>
        <v>2.8032128307667437E-2</v>
      </c>
      <c r="H60" s="14">
        <v>37201.52171179682</v>
      </c>
      <c r="I60" s="14">
        <v>10388.019092839699</v>
      </c>
      <c r="J60" s="14">
        <v>3758.7185476821373</v>
      </c>
      <c r="K60" s="1">
        <f t="shared" si="51"/>
        <v>33451.089116232492</v>
      </c>
      <c r="L60" s="1">
        <f t="shared" si="52"/>
        <v>3897.8247009557608</v>
      </c>
      <c r="M60" s="1">
        <f t="shared" si="53"/>
        <v>1050.2601363286972</v>
      </c>
      <c r="N60" s="7">
        <f t="shared" si="54"/>
        <v>-3.9159807755342779E-2</v>
      </c>
      <c r="O60" s="7">
        <f t="shared" si="55"/>
        <v>1.9428135844591576E-2</v>
      </c>
      <c r="P60" s="7">
        <f t="shared" si="11"/>
        <v>1.1625268026915103E-2</v>
      </c>
      <c r="Q60" s="14">
        <v>4896.9107214230798</v>
      </c>
      <c r="R60" s="14">
        <v>5806.9383927549125</v>
      </c>
      <c r="S60" s="14">
        <v>2738.6587501770268</v>
      </c>
      <c r="T60" s="1">
        <f t="shared" si="56"/>
        <v>131.63200041546261</v>
      </c>
      <c r="U60" s="1">
        <f t="shared" si="56"/>
        <v>559.00343856294467</v>
      </c>
      <c r="V60" s="1">
        <f t="shared" si="56"/>
        <v>728.61500946003434</v>
      </c>
      <c r="W60" s="7">
        <f t="shared" si="57"/>
        <v>-8.8649096237571889E-3</v>
      </c>
      <c r="X60" s="7">
        <f t="shared" si="57"/>
        <v>-6.6319079741220532E-3</v>
      </c>
      <c r="Y60" s="7">
        <f t="shared" si="57"/>
        <v>0.19535538358706428</v>
      </c>
      <c r="Z60" s="14">
        <v>11591.566406125792</v>
      </c>
      <c r="AA60" s="14">
        <v>18736.973435024014</v>
      </c>
      <c r="AB60" s="14">
        <v>5034.4244894998492</v>
      </c>
      <c r="AC60" s="8">
        <f t="shared" si="45"/>
        <v>2.3671181823705361</v>
      </c>
      <c r="AD60" s="8">
        <f t="shared" si="45"/>
        <v>3.2266526985031208</v>
      </c>
      <c r="AE60" s="8">
        <f t="shared" si="45"/>
        <v>1.8382810524218924</v>
      </c>
      <c r="AF60" s="7">
        <f t="shared" si="46"/>
        <v>-1.5903555654677604E-2</v>
      </c>
      <c r="AG60" s="7">
        <f t="shared" si="46"/>
        <v>2.0809942888808663E-3</v>
      </c>
      <c r="AH60" s="7">
        <f t="shared" si="46"/>
        <v>-0.24964672209233651</v>
      </c>
      <c r="AI60" s="1">
        <f t="shared" si="58"/>
        <v>54876.791471206881</v>
      </c>
      <c r="AJ60" s="1">
        <f t="shared" si="59"/>
        <v>15071.407327274825</v>
      </c>
      <c r="AK60" s="1">
        <f t="shared" si="60"/>
        <v>4194.0891995532484</v>
      </c>
      <c r="AL60" s="10">
        <f t="shared" si="47"/>
        <v>14.622158403996439</v>
      </c>
      <c r="AM60" s="10">
        <f t="shared" si="47"/>
        <v>2.9203405992796116</v>
      </c>
      <c r="AN60" s="10">
        <f t="shared" si="47"/>
        <v>0.84114756280288194</v>
      </c>
      <c r="AO60" s="7">
        <f t="shared" si="68"/>
        <v>1.7556370553988711E-2</v>
      </c>
      <c r="AP60" s="7">
        <f t="shared" si="68"/>
        <v>2.7035491352847066E-2</v>
      </c>
      <c r="AQ60" s="7">
        <f t="shared" si="68"/>
        <v>1.9569372433634311E-2</v>
      </c>
      <c r="AR60" s="1">
        <f t="shared" si="61"/>
        <v>35465.785301543321</v>
      </c>
      <c r="AS60" s="1">
        <f t="shared" si="62"/>
        <v>11006.078757816793</v>
      </c>
      <c r="AT60" s="1">
        <f t="shared" si="63"/>
        <v>3107.3778359114012</v>
      </c>
      <c r="AU60" s="1">
        <f t="shared" si="64"/>
        <v>7093.1570603086648</v>
      </c>
      <c r="AV60" s="1">
        <f t="shared" si="65"/>
        <v>2201.2157515633585</v>
      </c>
      <c r="AW60" s="1">
        <f t="shared" si="66"/>
        <v>621.47556718228032</v>
      </c>
      <c r="AX60" s="16">
        <v>0</v>
      </c>
      <c r="AY60" s="16">
        <v>0</v>
      </c>
      <c r="AZ60" s="16">
        <v>0</v>
      </c>
      <c r="BA60">
        <f t="shared" si="16"/>
        <v>0</v>
      </c>
      <c r="BB60">
        <f t="shared" si="17"/>
        <v>0</v>
      </c>
      <c r="BC60">
        <f t="shared" si="4"/>
        <v>0</v>
      </c>
      <c r="BD60">
        <f t="shared" si="4"/>
        <v>0</v>
      </c>
      <c r="BE60">
        <f t="shared" si="18"/>
        <v>0</v>
      </c>
      <c r="BF60">
        <f t="shared" si="5"/>
        <v>0</v>
      </c>
      <c r="BG60">
        <f t="shared" si="5"/>
        <v>0</v>
      </c>
      <c r="BH60">
        <f t="shared" si="43"/>
        <v>0</v>
      </c>
      <c r="BI60">
        <f t="shared" si="43"/>
        <v>0</v>
      </c>
      <c r="BJ60">
        <f t="shared" si="43"/>
        <v>0</v>
      </c>
      <c r="BK60" s="7">
        <f t="shared" si="33"/>
        <v>-3.0940941119701748E-3</v>
      </c>
      <c r="BL60" s="18">
        <f>MAX(BL$3*climate!$I170+BL$4*climate!$I170^2+BL$5*climate!$I170^6,-99)</f>
        <v>3.5844507987874015</v>
      </c>
      <c r="BM60" s="18">
        <f>MAX(BM$3*climate!$I170+BM$4*climate!$I170^2+BM$5*climate!$I170^6,-99)</f>
        <v>1.8717161222698659</v>
      </c>
      <c r="BN60" s="18">
        <f>MAX(BN$3*climate!$I170+BN$4*climate!$I170^2+BN$5*climate!$I170^6,-99)</f>
        <v>0.69420546909944569</v>
      </c>
      <c r="BO60" s="18">
        <f>MAX(BO$3*climate!$I170+BO$4*climate!$I170^2+BO$5*climate!$I170^6,-99)</f>
        <v>0.55666444984186791</v>
      </c>
      <c r="BP60" s="18">
        <f>MAX(BP$3*climate!$I170+BP$4*climate!$I170^2+BP$5*climate!$I170^6,-99)</f>
        <v>0.25062551358248097</v>
      </c>
      <c r="BQ60" s="18">
        <f>MAX(BQ$3*climate!$I170+BQ$4*climate!$I170^2+BQ$5*climate!$I170^6,-99)</f>
        <v>5.6254469357604628E-2</v>
      </c>
    </row>
    <row r="61" spans="1:69">
      <c r="A61">
        <f t="shared" si="67"/>
        <v>2015</v>
      </c>
      <c r="B61" s="14">
        <v>1119.4718773342331</v>
      </c>
      <c r="C61" s="14">
        <v>2696.3669523329258</v>
      </c>
      <c r="D61" s="14">
        <v>3676.7303559845113</v>
      </c>
      <c r="E61" s="7">
        <f t="shared" si="48"/>
        <v>6.6134880699968424E-3</v>
      </c>
      <c r="F61" s="7">
        <f t="shared" si="49"/>
        <v>1.1739159864313287E-2</v>
      </c>
      <c r="G61" s="7">
        <f t="shared" si="50"/>
        <v>2.7351017623123308E-2</v>
      </c>
      <c r="H61" s="14">
        <v>38311.346782258544</v>
      </c>
      <c r="I61" s="14">
        <v>11203.692156574294</v>
      </c>
      <c r="J61" s="14">
        <v>4019.3647528211613</v>
      </c>
      <c r="K61" s="1">
        <f t="shared" si="51"/>
        <v>34222.696932314437</v>
      </c>
      <c r="L61" s="1">
        <f t="shared" si="52"/>
        <v>4155.1066136902236</v>
      </c>
      <c r="M61" s="1">
        <f t="shared" si="53"/>
        <v>1093.1899714318058</v>
      </c>
      <c r="N61" s="7">
        <f t="shared" si="54"/>
        <v>2.3066747196207604E-2</v>
      </c>
      <c r="O61" s="7">
        <f t="shared" si="55"/>
        <v>6.6006537613499283E-2</v>
      </c>
      <c r="P61" s="7">
        <f t="shared" si="11"/>
        <v>4.0875430398772172E-2</v>
      </c>
      <c r="Q61" s="14">
        <v>5087.3350573165062</v>
      </c>
      <c r="R61" s="14">
        <v>6218.7811712208168</v>
      </c>
      <c r="S61" s="14">
        <v>2087.9215407832016</v>
      </c>
      <c r="T61" s="1">
        <f t="shared" si="56"/>
        <v>132.78925134713305</v>
      </c>
      <c r="U61" s="1">
        <f t="shared" si="56"/>
        <v>555.06533777542734</v>
      </c>
      <c r="V61" s="1">
        <f t="shared" si="56"/>
        <v>519.46555467943176</v>
      </c>
      <c r="W61" s="7">
        <f t="shared" si="57"/>
        <v>8.7915622950185401E-3</v>
      </c>
      <c r="X61" s="7">
        <f t="shared" si="57"/>
        <v>-7.0448596839425282E-3</v>
      </c>
      <c r="Y61" s="7">
        <f t="shared" si="57"/>
        <v>-0.28705070862539617</v>
      </c>
      <c r="Z61" s="14">
        <v>12079.424112619115</v>
      </c>
      <c r="AA61" s="14">
        <v>20156.307165380884</v>
      </c>
      <c r="AB61" s="14">
        <v>5047.1363724219091</v>
      </c>
      <c r="AC61" s="8">
        <f t="shared" si="45"/>
        <v>2.3744109590829332</v>
      </c>
      <c r="AD61" s="8">
        <f t="shared" si="45"/>
        <v>3.241198976201308</v>
      </c>
      <c r="AE61" s="8">
        <f t="shared" si="45"/>
        <v>2.4173017394746905</v>
      </c>
      <c r="AF61" s="7">
        <f t="shared" si="46"/>
        <v>3.0808671771063167E-3</v>
      </c>
      <c r="AG61" s="7">
        <f t="shared" si="46"/>
        <v>4.5081634304602325E-3</v>
      </c>
      <c r="AH61" s="7">
        <f t="shared" si="46"/>
        <v>0.31497941312616584</v>
      </c>
      <c r="AI61" s="1">
        <f t="shared" si="58"/>
        <v>56482.269384394858</v>
      </c>
      <c r="AJ61" s="1">
        <f t="shared" si="59"/>
        <v>15765.482346110701</v>
      </c>
      <c r="AK61" s="1">
        <f t="shared" si="60"/>
        <v>4396.1558467802042</v>
      </c>
      <c r="AL61" s="10">
        <f t="shared" si="47"/>
        <v>14.889400854066247</v>
      </c>
      <c r="AM61" s="10">
        <f t="shared" si="47"/>
        <v>3.0025321160018104</v>
      </c>
      <c r="AN61" s="10">
        <f t="shared" si="47"/>
        <v>0.85828351772750566</v>
      </c>
      <c r="AO61" s="7">
        <f t="shared" si="68"/>
        <v>1.7380806848448824E-2</v>
      </c>
      <c r="AP61" s="7">
        <f t="shared" si="68"/>
        <v>2.6765136439318594E-2</v>
      </c>
      <c r="AQ61" s="7">
        <f t="shared" si="68"/>
        <v>1.9373678709297966E-2</v>
      </c>
      <c r="AR61" s="1">
        <f t="shared" si="61"/>
        <v>36514.907106484119</v>
      </c>
      <c r="AS61" s="1">
        <f t="shared" si="62"/>
        <v>11525.301902749896</v>
      </c>
      <c r="AT61" s="1">
        <f t="shared" si="63"/>
        <v>3270.5049676722851</v>
      </c>
      <c r="AU61" s="1">
        <f t="shared" si="64"/>
        <v>7302.981421296824</v>
      </c>
      <c r="AV61" s="1">
        <f t="shared" si="65"/>
        <v>2305.0603805499791</v>
      </c>
      <c r="AW61" s="1">
        <f t="shared" si="66"/>
        <v>654.10099353445707</v>
      </c>
      <c r="AX61" s="16">
        <v>0</v>
      </c>
      <c r="AY61" s="16">
        <v>0</v>
      </c>
      <c r="AZ61" s="16">
        <v>0</v>
      </c>
      <c r="BA61">
        <f t="shared" si="16"/>
        <v>0</v>
      </c>
      <c r="BB61">
        <f t="shared" si="17"/>
        <v>0</v>
      </c>
      <c r="BC61">
        <f t="shared" si="4"/>
        <v>0</v>
      </c>
      <c r="BD61">
        <f t="shared" si="4"/>
        <v>0</v>
      </c>
      <c r="BE61">
        <f t="shared" si="18"/>
        <v>0</v>
      </c>
      <c r="BF61">
        <f t="shared" si="5"/>
        <v>0</v>
      </c>
      <c r="BG61">
        <f t="shared" si="5"/>
        <v>0</v>
      </c>
      <c r="BH61">
        <f t="shared" ref="BH61:BH66" si="69">2*BB$5*AX61*AR61/Z61*1000</f>
        <v>0</v>
      </c>
      <c r="BI61">
        <f t="shared" ref="BI61:BI66" si="70">2*BC$5*AY61*AS61/AA61*1000</f>
        <v>0</v>
      </c>
      <c r="BJ61">
        <f t="shared" ref="BJ61:BJ66" si="71">2*BD$5*AZ61*AT61/AB61*1000</f>
        <v>0</v>
      </c>
      <c r="BK61" s="7">
        <f t="shared" si="33"/>
        <v>5.3577570904169897E-2</v>
      </c>
      <c r="BL61" s="18">
        <f>MAX(BL$3*climate!$I171+BL$4*climate!$I171^2+BL$5*climate!$I171^6,-99)</f>
        <v>3.6119092950099203</v>
      </c>
      <c r="BM61" s="18">
        <f>MAX(BM$3*climate!$I171+BM$4*climate!$I171^2+BM$5*climate!$I171^6,-99)</f>
        <v>1.8737801902875617</v>
      </c>
      <c r="BN61" s="18">
        <f>MAX(BN$3*climate!$I171+BN$4*climate!$I171^2+BN$5*climate!$I171^6,-99)</f>
        <v>0.67952110342101446</v>
      </c>
      <c r="BO61" s="18">
        <f>MAX(BO$3*climate!$I171+BO$4*climate!$I171^2+BO$5*climate!$I171^6,-99)</f>
        <v>0.58186872413035562</v>
      </c>
      <c r="BP61" s="18">
        <f>MAX(BP$3*climate!$I171+BP$4*climate!$I171^2+BP$5*climate!$I171^6,-99)</f>
        <v>0.26137927330164001</v>
      </c>
      <c r="BQ61" s="18">
        <f>MAX(BQ$3*climate!$I171+BQ$4*climate!$I171^2+BQ$5*climate!$I171^6,-99)</f>
        <v>5.7830430577797465E-2</v>
      </c>
    </row>
    <row r="62" spans="1:69">
      <c r="A62">
        <f t="shared" si="67"/>
        <v>2016</v>
      </c>
      <c r="B62" s="14">
        <v>1124.7558067317625</v>
      </c>
      <c r="C62" s="14">
        <v>2728.5278013246102</v>
      </c>
      <c r="D62" s="14">
        <v>3774.6544322657537</v>
      </c>
      <c r="E62" s="7">
        <f t="shared" si="48"/>
        <v>4.7200197740668859E-3</v>
      </c>
      <c r="F62" s="7">
        <f t="shared" si="49"/>
        <v>1.192747484308776E-2</v>
      </c>
      <c r="G62" s="7">
        <f t="shared" si="50"/>
        <v>2.6633466912213022E-2</v>
      </c>
      <c r="H62" s="14">
        <v>39054.190515459319</v>
      </c>
      <c r="I62" s="14">
        <v>11920.623190134698</v>
      </c>
      <c r="J62" s="14">
        <v>4049.9276043664404</v>
      </c>
      <c r="K62" s="1">
        <f t="shared" si="51"/>
        <v>34722.372875709152</v>
      </c>
      <c r="L62" s="1">
        <f t="shared" si="52"/>
        <v>4368.8846360105363</v>
      </c>
      <c r="M62" s="1">
        <f t="shared" si="53"/>
        <v>1072.9267213834598</v>
      </c>
      <c r="N62" s="7">
        <f t="shared" si="54"/>
        <v>1.4600717891490866E-2</v>
      </c>
      <c r="O62" s="7">
        <f t="shared" si="55"/>
        <v>5.1449467413413164E-2</v>
      </c>
      <c r="P62" s="7">
        <f t="shared" si="11"/>
        <v>-1.8535890904493146E-2</v>
      </c>
      <c r="Q62" s="14">
        <v>4985.7669874614294</v>
      </c>
      <c r="R62" s="14">
        <v>6511.142298556857</v>
      </c>
      <c r="S62" s="14">
        <v>2076.6165423779989</v>
      </c>
      <c r="T62" s="1">
        <f t="shared" si="56"/>
        <v>127.6627916660531</v>
      </c>
      <c r="U62" s="1">
        <f t="shared" si="56"/>
        <v>546.20821367337294</v>
      </c>
      <c r="V62" s="1">
        <f t="shared" si="56"/>
        <v>512.75399099457707</v>
      </c>
      <c r="W62" s="7">
        <f t="shared" si="57"/>
        <v>-3.860598376052693E-2</v>
      </c>
      <c r="X62" s="7">
        <f t="shared" si="57"/>
        <v>-1.5956903627871388E-2</v>
      </c>
      <c r="Y62" s="7">
        <f t="shared" si="57"/>
        <v>-1.2920132286723951E-2</v>
      </c>
      <c r="Z62" s="14">
        <v>11853.052767942219</v>
      </c>
      <c r="AA62" s="14">
        <v>21558.305204754324</v>
      </c>
      <c r="AB62" s="14">
        <v>4657.4782469334632</v>
      </c>
      <c r="AC62" s="8">
        <f t="shared" si="45"/>
        <v>2.3773780037757763</v>
      </c>
      <c r="AD62" s="8">
        <f t="shared" si="45"/>
        <v>3.3109866466184514</v>
      </c>
      <c r="AE62" s="8">
        <f t="shared" si="45"/>
        <v>2.2428205457710737</v>
      </c>
      <c r="AF62" s="7">
        <f t="shared" si="46"/>
        <v>1.249591896252511E-3</v>
      </c>
      <c r="AG62" s="7">
        <f t="shared" si="46"/>
        <v>2.1531436647229452E-2</v>
      </c>
      <c r="AH62" s="7">
        <f t="shared" si="46"/>
        <v>-7.2180146505637977E-2</v>
      </c>
      <c r="AI62" s="1">
        <f t="shared" si="58"/>
        <v>58137.023867252203</v>
      </c>
      <c r="AJ62" s="1">
        <f t="shared" si="59"/>
        <v>16493.994492049609</v>
      </c>
      <c r="AK62" s="1">
        <f t="shared" si="60"/>
        <v>4610.6412556366413</v>
      </c>
      <c r="AL62" s="10">
        <f t="shared" si="47"/>
        <v>15.161527571228921</v>
      </c>
      <c r="AM62" s="10">
        <f t="shared" si="47"/>
        <v>3.0870368716053784</v>
      </c>
      <c r="AN62" s="10">
        <f t="shared" si="47"/>
        <v>0.87576856829736938</v>
      </c>
      <c r="AO62" s="7">
        <f t="shared" si="68"/>
        <v>1.7206998779964334E-2</v>
      </c>
      <c r="AP62" s="7">
        <f t="shared" si="68"/>
        <v>2.6497485074925407E-2</v>
      </c>
      <c r="AQ62" s="7">
        <f t="shared" si="68"/>
        <v>1.9179941922204985E-2</v>
      </c>
      <c r="AR62" s="1">
        <f t="shared" si="61"/>
        <v>37538.776566280554</v>
      </c>
      <c r="AS62" s="1">
        <f t="shared" si="62"/>
        <v>12071.179065440752</v>
      </c>
      <c r="AT62" s="1">
        <f t="shared" si="63"/>
        <v>3440.6728396729177</v>
      </c>
      <c r="AU62" s="1">
        <f t="shared" si="64"/>
        <v>7507.7553132561115</v>
      </c>
      <c r="AV62" s="1">
        <f t="shared" si="65"/>
        <v>2414.2358130881507</v>
      </c>
      <c r="AW62" s="1">
        <f t="shared" si="66"/>
        <v>688.13456793458363</v>
      </c>
      <c r="AX62" s="16">
        <v>0</v>
      </c>
      <c r="AY62" s="16">
        <v>0</v>
      </c>
      <c r="AZ62" s="16">
        <v>0</v>
      </c>
      <c r="BA62">
        <f t="shared" si="16"/>
        <v>0</v>
      </c>
      <c r="BB62">
        <f t="shared" si="17"/>
        <v>0</v>
      </c>
      <c r="BC62">
        <f t="shared" si="4"/>
        <v>0</v>
      </c>
      <c r="BD62">
        <f t="shared" si="4"/>
        <v>0</v>
      </c>
      <c r="BE62">
        <f t="shared" si="18"/>
        <v>0</v>
      </c>
      <c r="BF62">
        <f t="shared" si="5"/>
        <v>0</v>
      </c>
      <c r="BG62">
        <f t="shared" si="5"/>
        <v>0</v>
      </c>
      <c r="BH62">
        <f t="shared" si="69"/>
        <v>0</v>
      </c>
      <c r="BI62">
        <f t="shared" si="70"/>
        <v>0</v>
      </c>
      <c r="BJ62">
        <f t="shared" si="71"/>
        <v>0</v>
      </c>
      <c r="BK62" s="7">
        <f t="shared" si="33"/>
        <v>3.9598380103732039E-2</v>
      </c>
      <c r="BL62" s="18">
        <f>MAX(BL$3*climate!$I172+BL$4*climate!$I172^2+BL$5*climate!$I172^6,-99)</f>
        <v>3.6372449907627753</v>
      </c>
      <c r="BM62" s="18">
        <f>MAX(BM$3*climate!$I172+BM$4*climate!$I172^2+BM$5*climate!$I172^6,-99)</f>
        <v>1.8739066304659029</v>
      </c>
      <c r="BN62" s="18">
        <f>MAX(BN$3*climate!$I172+BN$4*climate!$I172^2+BN$5*climate!$I172^6,-99)</f>
        <v>0.66307440069430612</v>
      </c>
      <c r="BO62" s="18">
        <f>MAX(BO$3*climate!$I172+BO$4*climate!$I172^2+BO$5*climate!$I172^6,-99)</f>
        <v>0.60800300380835481</v>
      </c>
      <c r="BP62" s="18">
        <f>MAX(BP$3*climate!$I172+BP$4*climate!$I172^2+BP$5*climate!$I172^6,-99)</f>
        <v>0.272437221160585</v>
      </c>
      <c r="BQ62" s="18">
        <f>MAX(BQ$3*climate!$I172+BQ$4*climate!$I172^2+BQ$5*climate!$I172^6,-99)</f>
        <v>5.9313110401477818E-2</v>
      </c>
    </row>
    <row r="63" spans="1:69">
      <c r="A63">
        <f t="shared" si="67"/>
        <v>2017</v>
      </c>
      <c r="B63" s="14">
        <v>1131.3741205371182</v>
      </c>
      <c r="C63" s="14">
        <v>2761.789168859973</v>
      </c>
      <c r="D63" s="14">
        <v>3872.9700093164224</v>
      </c>
      <c r="E63" s="7">
        <f t="shared" si="48"/>
        <v>5.8842228381881245E-3</v>
      </c>
      <c r="F63" s="7">
        <f t="shared" si="49"/>
        <v>1.2190224896816426E-2</v>
      </c>
      <c r="G63" s="7">
        <f t="shared" si="50"/>
        <v>2.6046245772928689E-2</v>
      </c>
      <c r="H63" s="14">
        <v>39593.591802396753</v>
      </c>
      <c r="I63" s="14">
        <v>12568.877546726993</v>
      </c>
      <c r="J63" s="14">
        <v>3918.0391930297142</v>
      </c>
      <c r="K63" s="1">
        <f t="shared" si="51"/>
        <v>34996.020400042173</v>
      </c>
      <c r="L63" s="1">
        <f t="shared" si="52"/>
        <v>4550.990962107091</v>
      </c>
      <c r="M63" s="1">
        <f t="shared" si="53"/>
        <v>1011.6368532689069</v>
      </c>
      <c r="N63" s="7">
        <f t="shared" si="54"/>
        <v>7.8810145064842629E-3</v>
      </c>
      <c r="O63" s="7">
        <f t="shared" si="55"/>
        <v>4.1682566894887252E-2</v>
      </c>
      <c r="P63" s="7">
        <f t="shared" si="11"/>
        <v>-5.712400194071432E-2</v>
      </c>
      <c r="Q63" s="14">
        <v>4972.9535956913514</v>
      </c>
      <c r="R63" s="14">
        <v>6742.0727646972009</v>
      </c>
      <c r="S63" s="14">
        <v>2110.9978160451606</v>
      </c>
      <c r="T63" s="1">
        <f t="shared" si="56"/>
        <v>125.59996123893762</v>
      </c>
      <c r="U63" s="1">
        <f t="shared" si="56"/>
        <v>536.41009228010773</v>
      </c>
      <c r="V63" s="1">
        <f t="shared" si="56"/>
        <v>538.78935662529273</v>
      </c>
      <c r="W63" s="7">
        <f t="shared" si="57"/>
        <v>-1.6158431130908757E-2</v>
      </c>
      <c r="X63" s="7">
        <f t="shared" si="57"/>
        <v>-1.7938436566837135E-2</v>
      </c>
      <c r="Y63" s="7">
        <f t="shared" si="57"/>
        <v>5.0775549460308378E-2</v>
      </c>
      <c r="Z63" s="14">
        <v>11719.351040502464</v>
      </c>
      <c r="AA63" s="14">
        <v>22217.684715994812</v>
      </c>
      <c r="AB63" s="14">
        <v>4412.8393572293326</v>
      </c>
      <c r="AC63" s="8">
        <f t="shared" si="45"/>
        <v>2.3566178157496389</v>
      </c>
      <c r="AD63" s="8">
        <f t="shared" si="45"/>
        <v>3.2953789570962382</v>
      </c>
      <c r="AE63" s="8">
        <f t="shared" si="45"/>
        <v>2.0904045109324398</v>
      </c>
      <c r="AF63" s="7">
        <f t="shared" si="46"/>
        <v>-8.7323883678430692E-3</v>
      </c>
      <c r="AG63" s="7">
        <f t="shared" si="46"/>
        <v>-4.7139089304856219E-3</v>
      </c>
      <c r="AH63" s="7">
        <f t="shared" si="46"/>
        <v>-6.795730274810452E-2</v>
      </c>
      <c r="AI63" s="1">
        <f t="shared" si="58"/>
        <v>59831.076793783097</v>
      </c>
      <c r="AJ63" s="1">
        <f t="shared" si="59"/>
        <v>17258.8308559328</v>
      </c>
      <c r="AK63" s="1">
        <f t="shared" si="60"/>
        <v>4837.7116980075607</v>
      </c>
      <c r="AL63" s="10">
        <f t="shared" si="47"/>
        <v>15.438627822983049</v>
      </c>
      <c r="AM63" s="10">
        <f t="shared" si="47"/>
        <v>3.1739199710346662</v>
      </c>
      <c r="AN63" s="10">
        <f t="shared" si="47"/>
        <v>0.89360982632912189</v>
      </c>
      <c r="AO63" s="7">
        <f t="shared" si="68"/>
        <v>1.7034928792164689E-2</v>
      </c>
      <c r="AP63" s="7">
        <f t="shared" si="68"/>
        <v>2.6232510224176154E-2</v>
      </c>
      <c r="AQ63" s="7">
        <f t="shared" si="68"/>
        <v>1.8988142502982936E-2</v>
      </c>
      <c r="AR63" s="1">
        <f t="shared" si="61"/>
        <v>38625.939320444457</v>
      </c>
      <c r="AS63" s="1">
        <f t="shared" si="62"/>
        <v>12645.92681656863</v>
      </c>
      <c r="AT63" s="1">
        <f t="shared" si="63"/>
        <v>3618.3555493233252</v>
      </c>
      <c r="AU63" s="1">
        <f t="shared" si="64"/>
        <v>7725.1878640888917</v>
      </c>
      <c r="AV63" s="1">
        <f t="shared" si="65"/>
        <v>2529.1853633137262</v>
      </c>
      <c r="AW63" s="1">
        <f t="shared" si="66"/>
        <v>723.67110986466514</v>
      </c>
      <c r="AX63" s="16">
        <v>0</v>
      </c>
      <c r="AY63" s="16">
        <v>0</v>
      </c>
      <c r="AZ63" s="16">
        <v>0</v>
      </c>
      <c r="BA63">
        <f t="shared" si="16"/>
        <v>0</v>
      </c>
      <c r="BB63">
        <f t="shared" si="17"/>
        <v>0</v>
      </c>
      <c r="BC63">
        <f t="shared" si="4"/>
        <v>0</v>
      </c>
      <c r="BD63">
        <f t="shared" si="4"/>
        <v>0</v>
      </c>
      <c r="BE63">
        <f t="shared" si="18"/>
        <v>0</v>
      </c>
      <c r="BF63">
        <f t="shared" si="5"/>
        <v>0</v>
      </c>
      <c r="BG63">
        <f t="shared" si="5"/>
        <v>0</v>
      </c>
      <c r="BH63">
        <f t="shared" si="69"/>
        <v>0</v>
      </c>
      <c r="BI63">
        <f t="shared" si="70"/>
        <v>0</v>
      </c>
      <c r="BJ63">
        <f t="shared" si="71"/>
        <v>0</v>
      </c>
      <c r="BK63" s="7">
        <f t="shared" si="33"/>
        <v>3.105110626441851E-2</v>
      </c>
      <c r="BL63" s="18">
        <f>MAX(BL$3*climate!$I173+BL$4*climate!$I173^2+BL$5*climate!$I173^6,-99)</f>
        <v>3.6603108213154263</v>
      </c>
      <c r="BM63" s="18">
        <f>MAX(BM$3*climate!$I173+BM$4*climate!$I173^2+BM$5*climate!$I173^6,-99)</f>
        <v>1.8719742682069156</v>
      </c>
      <c r="BN63" s="18">
        <f>MAX(BN$3*climate!$I173+BN$4*climate!$I173^2+BN$5*climate!$I173^6,-99)</f>
        <v>0.64476455424594925</v>
      </c>
      <c r="BO63" s="18">
        <f>MAX(BO$3*climate!$I173+BO$4*climate!$I173^2+BO$5*climate!$I173^6,-99)</f>
        <v>0.63508764591979638</v>
      </c>
      <c r="BP63" s="18">
        <f>MAX(BP$3*climate!$I173+BP$4*climate!$I173^2+BP$5*climate!$I173^6,-99)</f>
        <v>0.28379075245720814</v>
      </c>
      <c r="BQ63" s="18">
        <f>MAX(BQ$3*climate!$I173+BQ$4*climate!$I173^2+BQ$5*climate!$I173^6,-99)</f>
        <v>6.0675509777025224E-2</v>
      </c>
    </row>
    <row r="64" spans="1:69">
      <c r="A64">
        <f t="shared" si="67"/>
        <v>2018</v>
      </c>
      <c r="B64" s="14">
        <v>1138.0528736954698</v>
      </c>
      <c r="C64" s="14">
        <v>2795.3444369815961</v>
      </c>
      <c r="D64" s="14">
        <v>3972.5205799381447</v>
      </c>
      <c r="E64" s="7">
        <f t="shared" si="48"/>
        <v>5.9032224947666023E-3</v>
      </c>
      <c r="F64" s="7">
        <f t="shared" si="49"/>
        <v>1.214982971907097E-2</v>
      </c>
      <c r="G64" s="7">
        <f t="shared" si="50"/>
        <v>2.5703935321537141E-2</v>
      </c>
      <c r="H64" s="14">
        <v>40189.704336473602</v>
      </c>
      <c r="I64" s="14">
        <v>13258.635036070644</v>
      </c>
      <c r="J64" s="14">
        <v>4051.4729453113914</v>
      </c>
      <c r="K64" s="1">
        <f t="shared" si="51"/>
        <v>35314.443876381723</v>
      </c>
      <c r="L64" s="1">
        <f t="shared" si="52"/>
        <v>4743.1131779907864</v>
      </c>
      <c r="M64" s="1">
        <f t="shared" si="53"/>
        <v>1019.8746271503207</v>
      </c>
      <c r="N64" s="7">
        <f t="shared" si="54"/>
        <v>9.0988481747247274E-3</v>
      </c>
      <c r="O64" s="7">
        <f t="shared" si="55"/>
        <v>4.2215468561322744E-2</v>
      </c>
      <c r="P64" s="7">
        <f t="shared" si="11"/>
        <v>8.143014812870053E-3</v>
      </c>
      <c r="Q64" s="14">
        <v>4989.5845985613214</v>
      </c>
      <c r="R64" s="14">
        <v>6885.6828558593461</v>
      </c>
      <c r="S64" s="14">
        <v>2353.7573811492157</v>
      </c>
      <c r="T64" s="1">
        <f t="shared" si="56"/>
        <v>124.15081625850863</v>
      </c>
      <c r="U64" s="1">
        <f t="shared" si="56"/>
        <v>519.33572627397712</v>
      </c>
      <c r="V64" s="1">
        <f t="shared" si="56"/>
        <v>580.9633713272417</v>
      </c>
      <c r="W64" s="7">
        <f t="shared" si="57"/>
        <v>-1.1537782067242763E-2</v>
      </c>
      <c r="X64" s="7">
        <f t="shared" si="57"/>
        <v>-3.1830806787308874E-2</v>
      </c>
      <c r="Y64" s="7">
        <f t="shared" si="57"/>
        <v>7.8275515622851177E-2</v>
      </c>
      <c r="Z64" s="14">
        <v>11810.196378248909</v>
      </c>
      <c r="AA64" s="14">
        <v>22817.797400870521</v>
      </c>
      <c r="AB64" s="14">
        <v>3938.6752401949539</v>
      </c>
      <c r="AC64" s="8">
        <f t="shared" si="45"/>
        <v>2.3669698639149677</v>
      </c>
      <c r="AD64" s="8">
        <f t="shared" si="45"/>
        <v>3.3138031301360038</v>
      </c>
      <c r="AE64" s="8">
        <f t="shared" si="45"/>
        <v>1.6733565114820399</v>
      </c>
      <c r="AF64" s="7">
        <f t="shared" si="46"/>
        <v>4.392756473342585E-3</v>
      </c>
      <c r="AG64" s="7">
        <f t="shared" si="46"/>
        <v>5.5909117827226407E-3</v>
      </c>
      <c r="AH64" s="7">
        <f t="shared" si="46"/>
        <v>-0.19950588379871637</v>
      </c>
      <c r="AI64" s="1">
        <f t="shared" si="58"/>
        <v>61573.15697849368</v>
      </c>
      <c r="AJ64" s="1">
        <f t="shared" si="59"/>
        <v>18062.133133653246</v>
      </c>
      <c r="AK64" s="1">
        <f t="shared" si="60"/>
        <v>5077.6116380714702</v>
      </c>
      <c r="AL64" s="10">
        <f t="shared" si="47"/>
        <v>15.720792508328151</v>
      </c>
      <c r="AM64" s="10">
        <f t="shared" si="47"/>
        <v>3.2632483515799242</v>
      </c>
      <c r="AN64" s="10">
        <f t="shared" si="47"/>
        <v>0.91181454852215893</v>
      </c>
      <c r="AO64" s="7">
        <f t="shared" si="68"/>
        <v>1.6864579504243041E-2</v>
      </c>
      <c r="AP64" s="7">
        <f t="shared" si="68"/>
        <v>2.5970185121934393E-2</v>
      </c>
      <c r="AQ64" s="7">
        <f t="shared" si="68"/>
        <v>1.8798261077953106E-2</v>
      </c>
      <c r="AR64" s="1">
        <f t="shared" si="61"/>
        <v>39745.015596915124</v>
      </c>
      <c r="AS64" s="1">
        <f t="shared" si="62"/>
        <v>13248.05730126936</v>
      </c>
      <c r="AT64" s="1">
        <f t="shared" si="63"/>
        <v>3804.4452463516077</v>
      </c>
      <c r="AU64" s="1">
        <f t="shared" si="64"/>
        <v>7949.0031193830255</v>
      </c>
      <c r="AV64" s="1">
        <f t="shared" si="65"/>
        <v>2649.6114602538723</v>
      </c>
      <c r="AW64" s="1">
        <f t="shared" si="66"/>
        <v>760.88904927032161</v>
      </c>
      <c r="AX64" s="16">
        <v>0</v>
      </c>
      <c r="AY64" s="16">
        <v>0</v>
      </c>
      <c r="AZ64" s="16">
        <v>0</v>
      </c>
      <c r="BA64">
        <f t="shared" si="16"/>
        <v>0</v>
      </c>
      <c r="BB64">
        <f t="shared" si="17"/>
        <v>0</v>
      </c>
      <c r="BC64">
        <f t="shared" si="4"/>
        <v>0</v>
      </c>
      <c r="BD64">
        <f t="shared" si="4"/>
        <v>0</v>
      </c>
      <c r="BE64">
        <f t="shared" si="18"/>
        <v>0</v>
      </c>
      <c r="BF64">
        <f t="shared" si="5"/>
        <v>0</v>
      </c>
      <c r="BG64">
        <f t="shared" si="5"/>
        <v>0</v>
      </c>
      <c r="BH64">
        <f t="shared" si="69"/>
        <v>0</v>
      </c>
      <c r="BI64">
        <f t="shared" si="70"/>
        <v>0</v>
      </c>
      <c r="BJ64">
        <f t="shared" si="71"/>
        <v>0</v>
      </c>
      <c r="BK64" s="7">
        <f t="shared" si="33"/>
        <v>3.7179841714824552E-2</v>
      </c>
      <c r="BL64" s="18">
        <f>MAX(BL$3*climate!$I174+BL$4*climate!$I174^2+BL$5*climate!$I174^6,-99)</f>
        <v>3.6809208756064549</v>
      </c>
      <c r="BM64" s="18">
        <f>MAX(BM$3*climate!$I174+BM$4*climate!$I174^2+BM$5*climate!$I174^6,-99)</f>
        <v>1.8678615586812</v>
      </c>
      <c r="BN64" s="18">
        <f>MAX(BN$3*climate!$I174+BN$4*climate!$I174^2+BN$5*climate!$I174^6,-99)</f>
        <v>0.62451568714290695</v>
      </c>
      <c r="BO64" s="18">
        <f>MAX(BO$3*climate!$I174+BO$4*climate!$I174^2+BO$5*climate!$I174^6,-99)</f>
        <v>0.66309874209574027</v>
      </c>
      <c r="BP64" s="18">
        <f>MAX(BP$3*climate!$I174+BP$4*climate!$I174^2+BP$5*climate!$I174^6,-99)</f>
        <v>0.29541025092094642</v>
      </c>
      <c r="BQ64" s="18">
        <f>MAX(BQ$3*climate!$I174+BQ$4*climate!$I174^2+BQ$5*climate!$I174^6,-99)</f>
        <v>6.1884387022854717E-2</v>
      </c>
    </row>
    <row r="65" spans="1:69">
      <c r="A65">
        <f t="shared" si="67"/>
        <v>2019</v>
      </c>
      <c r="B65" s="14">
        <v>1144.912041920903</v>
      </c>
      <c r="C65" s="14">
        <v>2828.7619944485114</v>
      </c>
      <c r="D65" s="14">
        <v>4074.5006265179481</v>
      </c>
      <c r="E65" s="7">
        <f t="shared" si="48"/>
        <v>6.027108567601358E-3</v>
      </c>
      <c r="F65" s="7">
        <f t="shared" si="49"/>
        <v>1.1954719076765929E-2</v>
      </c>
      <c r="G65" s="7">
        <f t="shared" si="50"/>
        <v>2.5671370236524105E-2</v>
      </c>
      <c r="H65" s="14">
        <v>41055.867231035096</v>
      </c>
      <c r="I65" s="14">
        <v>13912.601678830139</v>
      </c>
      <c r="J65" s="14">
        <v>4227.6815653054691</v>
      </c>
      <c r="K65" s="1">
        <f t="shared" si="51"/>
        <v>35859.407297483442</v>
      </c>
      <c r="L65" s="1">
        <f t="shared" si="52"/>
        <v>4918.2652008666091</v>
      </c>
      <c r="M65" s="1">
        <f t="shared" si="53"/>
        <v>1037.5950215323512</v>
      </c>
      <c r="N65" s="7">
        <f t="shared" si="54"/>
        <v>1.5431742972064511E-2</v>
      </c>
      <c r="O65" s="7">
        <f t="shared" si="55"/>
        <v>3.6927649900611925E-2</v>
      </c>
      <c r="P65" s="7">
        <f t="shared" si="11"/>
        <v>1.7375071317877522E-2</v>
      </c>
      <c r="Q65" s="14">
        <v>4982.4002301179644</v>
      </c>
      <c r="R65" s="14">
        <v>7096.3195089964356</v>
      </c>
      <c r="S65" s="14">
        <v>2257.5964478610226</v>
      </c>
      <c r="T65" s="1">
        <f t="shared" si="56"/>
        <v>121.35659446871094</v>
      </c>
      <c r="U65" s="1">
        <f t="shared" si="56"/>
        <v>510.06416145690594</v>
      </c>
      <c r="V65" s="1">
        <f t="shared" si="56"/>
        <v>534.00342788066655</v>
      </c>
      <c r="W65" s="7">
        <f t="shared" si="57"/>
        <v>-2.250667272279161E-2</v>
      </c>
      <c r="X65" s="7">
        <f t="shared" si="57"/>
        <v>-1.7852738311671557E-2</v>
      </c>
      <c r="Y65" s="7">
        <f t="shared" si="57"/>
        <v>-8.0831160386742873E-2</v>
      </c>
      <c r="Z65" s="14">
        <v>11624.724812619861</v>
      </c>
      <c r="AA65" s="14">
        <v>23072.050354714676</v>
      </c>
      <c r="AB65" s="14">
        <v>4097.6733000578115</v>
      </c>
      <c r="AC65" s="8">
        <f t="shared" si="45"/>
        <v>2.3331575697893365</v>
      </c>
      <c r="AD65" s="8">
        <f t="shared" si="45"/>
        <v>3.2512699471134066</v>
      </c>
      <c r="AE65" s="8">
        <f t="shared" si="45"/>
        <v>1.8150601290767374</v>
      </c>
      <c r="AF65" s="7">
        <f t="shared" si="46"/>
        <v>-1.428505476183195E-2</v>
      </c>
      <c r="AG65" s="7">
        <f t="shared" si="46"/>
        <v>-1.8870518424560334E-2</v>
      </c>
      <c r="AH65" s="7">
        <f t="shared" si="46"/>
        <v>8.4682263834617633E-2</v>
      </c>
      <c r="AI65" s="1">
        <f t="shared" si="58"/>
        <v>63364.844400027345</v>
      </c>
      <c r="AJ65" s="1">
        <f t="shared" si="59"/>
        <v>18905.531280541793</v>
      </c>
      <c r="AK65" s="1">
        <f t="shared" si="60"/>
        <v>5330.7395235346448</v>
      </c>
      <c r="AL65" s="10">
        <f t="shared" si="47"/>
        <v>16.008114187582866</v>
      </c>
      <c r="AM65" s="10">
        <f t="shared" si="47"/>
        <v>3.355090834447755</v>
      </c>
      <c r="AN65" s="10">
        <f t="shared" si="47"/>
        <v>0.93039013941019133</v>
      </c>
      <c r="AO65" s="7">
        <f t="shared" si="68"/>
        <v>1.6695933709200611E-2</v>
      </c>
      <c r="AP65" s="7">
        <f t="shared" si="68"/>
        <v>2.571048327071505E-2</v>
      </c>
      <c r="AQ65" s="7">
        <f t="shared" si="68"/>
        <v>1.8610278467173575E-2</v>
      </c>
      <c r="AR65" s="1">
        <f t="shared" si="61"/>
        <v>40900.399176374587</v>
      </c>
      <c r="AS65" s="1">
        <f t="shared" si="62"/>
        <v>13877.114977787292</v>
      </c>
      <c r="AT65" s="1">
        <f t="shared" si="63"/>
        <v>4000.2036565503267</v>
      </c>
      <c r="AU65" s="1">
        <f t="shared" si="64"/>
        <v>8180.079835274918</v>
      </c>
      <c r="AV65" s="1">
        <f t="shared" si="65"/>
        <v>2775.4229955574588</v>
      </c>
      <c r="AW65" s="1">
        <f t="shared" si="66"/>
        <v>800.04073131006544</v>
      </c>
      <c r="AX65" s="16">
        <v>0</v>
      </c>
      <c r="AY65" s="16">
        <v>0</v>
      </c>
      <c r="AZ65" s="16">
        <v>0</v>
      </c>
      <c r="BA65">
        <f t="shared" si="16"/>
        <v>0</v>
      </c>
      <c r="BB65">
        <f t="shared" si="17"/>
        <v>0</v>
      </c>
      <c r="BC65">
        <f t="shared" si="4"/>
        <v>0</v>
      </c>
      <c r="BD65">
        <f t="shared" si="4"/>
        <v>0</v>
      </c>
      <c r="BE65">
        <f t="shared" si="18"/>
        <v>0</v>
      </c>
      <c r="BF65">
        <f t="shared" si="5"/>
        <v>0</v>
      </c>
      <c r="BG65">
        <f t="shared" si="5"/>
        <v>0</v>
      </c>
      <c r="BH65">
        <f t="shared" si="69"/>
        <v>0</v>
      </c>
      <c r="BI65">
        <f t="shared" si="70"/>
        <v>0</v>
      </c>
      <c r="BJ65">
        <f t="shared" si="71"/>
        <v>0</v>
      </c>
      <c r="BK65" s="7">
        <f t="shared" si="33"/>
        <v>4.1304512107316088E-2</v>
      </c>
      <c r="BL65" s="18">
        <f>MAX(BL$3*climate!$I175+BL$4*climate!$I175^2+BL$5*climate!$I175^6,-99)</f>
        <v>3.6989043603255953</v>
      </c>
      <c r="BM65" s="18">
        <f>MAX(BM$3*climate!$I175+BM$4*climate!$I175^2+BM$5*climate!$I175^6,-99)</f>
        <v>1.861447603105626</v>
      </c>
      <c r="BN65" s="18">
        <f>MAX(BN$3*climate!$I175+BN$4*climate!$I175^2+BN$5*climate!$I175^6,-99)</f>
        <v>0.60224303861014894</v>
      </c>
      <c r="BO65" s="18">
        <f>MAX(BO$3*climate!$I175+BO$4*climate!$I175^2+BO$5*climate!$I175^6,-99)</f>
        <v>0.69202209646768409</v>
      </c>
      <c r="BP65" s="18">
        <f>MAX(BP$3*climate!$I175+BP$4*climate!$I175^2+BP$5*climate!$I175^6,-99)</f>
        <v>0.30726771997406749</v>
      </c>
      <c r="BQ65" s="18">
        <f>MAX(BQ$3*climate!$I175+BQ$4*climate!$I175^2+BQ$5*climate!$I175^6,-99)</f>
        <v>6.290298022539445E-2</v>
      </c>
    </row>
    <row r="66" spans="1:69">
      <c r="A66">
        <f t="shared" si="67"/>
        <v>2020</v>
      </c>
      <c r="B66" s="14">
        <v>1151.5982808918557</v>
      </c>
      <c r="C66" s="14">
        <v>2861.8806579201969</v>
      </c>
      <c r="D66" s="14">
        <v>4179.8219405220689</v>
      </c>
      <c r="E66" s="7">
        <f t="shared" si="48"/>
        <v>5.8399586397350767E-3</v>
      </c>
      <c r="F66" s="7">
        <f t="shared" si="49"/>
        <v>1.1707829621820931E-2</v>
      </c>
      <c r="G66" s="7">
        <f t="shared" si="50"/>
        <v>2.5848888896632172E-2</v>
      </c>
      <c r="H66" s="14">
        <v>42083.076298288528</v>
      </c>
      <c r="I66" s="14">
        <v>14533.511979046143</v>
      </c>
      <c r="J66" s="14">
        <v>4206.8006010135214</v>
      </c>
      <c r="K66" s="1">
        <f t="shared" si="51"/>
        <v>36543.191316417455</v>
      </c>
      <c r="L66" s="1">
        <f t="shared" si="52"/>
        <v>5078.3081882974202</v>
      </c>
      <c r="M66" s="1">
        <f t="shared" si="53"/>
        <v>1006.4544999464935</v>
      </c>
      <c r="N66" s="7">
        <f t="shared" si="54"/>
        <v>1.906846962810782E-2</v>
      </c>
      <c r="O66" s="7">
        <f t="shared" si="55"/>
        <v>3.2540536326225666E-2</v>
      </c>
      <c r="P66" s="7">
        <f t="shared" si="11"/>
        <v>-3.0012211835662495E-2</v>
      </c>
      <c r="Q66" s="14">
        <v>4864.0657552510656</v>
      </c>
      <c r="R66" s="14">
        <f>I66*U66/1000</f>
        <v>7314.9589401489238</v>
      </c>
      <c r="S66" s="14">
        <f>J66*V66/1000</f>
        <v>2219.0312353763843</v>
      </c>
      <c r="T66" s="1">
        <f t="shared" si="56"/>
        <v>115.58246647118052</v>
      </c>
      <c r="U66" s="1">
        <f>U65*U5</f>
        <v>503.31667601714912</v>
      </c>
      <c r="V66" s="1">
        <f>V65*V5</f>
        <v>527.48666880996575</v>
      </c>
      <c r="W66" s="7">
        <f t="shared" si="57"/>
        <v>-4.7579845354173478E-2</v>
      </c>
      <c r="X66" s="7">
        <f t="shared" si="57"/>
        <v>-1.3228699347321071E-2</v>
      </c>
      <c r="Y66" s="7">
        <f t="shared" si="57"/>
        <v>-1.2203590333800474E-2</v>
      </c>
      <c r="Z66" s="14">
        <v>11584.411071543114</v>
      </c>
      <c r="AA66" s="14">
        <v>22994.005120074238</v>
      </c>
      <c r="AB66" s="14">
        <v>3709.182894891283</v>
      </c>
      <c r="AC66" s="8">
        <f t="shared" si="45"/>
        <v>2.3816312637297332</v>
      </c>
      <c r="AD66" s="8">
        <f t="shared" si="45"/>
        <v>3.1434223087527142</v>
      </c>
      <c r="AE66" s="8">
        <f t="shared" si="45"/>
        <v>1.6715325299430246</v>
      </c>
      <c r="AF66" s="7">
        <f t="shared" si="46"/>
        <v>2.07760052591619E-2</v>
      </c>
      <c r="AG66" s="7">
        <f t="shared" si="46"/>
        <v>-3.3170927088488344E-2</v>
      </c>
      <c r="AH66" s="7">
        <f t="shared" si="46"/>
        <v>-7.9075947311299633E-2</v>
      </c>
      <c r="AI66" s="1">
        <f t="shared" si="58"/>
        <v>65208.439795299528</v>
      </c>
      <c r="AJ66" s="1">
        <f t="shared" si="59"/>
        <v>19790.401148045072</v>
      </c>
      <c r="AK66" s="1">
        <f t="shared" si="60"/>
        <v>5597.7063024912459</v>
      </c>
      <c r="AL66" s="10">
        <f t="shared" si="47"/>
        <v>16.300687112748118</v>
      </c>
      <c r="AM66" s="10">
        <f t="shared" si="47"/>
        <v>3.4495181777829922</v>
      </c>
      <c r="AN66" s="10">
        <f t="shared" si="47"/>
        <v>0.94934415437294239</v>
      </c>
      <c r="AO66" s="7">
        <f t="shared" si="68"/>
        <v>1.6528974372108606E-2</v>
      </c>
      <c r="AP66" s="7">
        <f t="shared" si="68"/>
        <v>2.54533784380079E-2</v>
      </c>
      <c r="AQ66" s="7">
        <f t="shared" si="68"/>
        <v>1.8424175682501841E-2</v>
      </c>
      <c r="AR66" s="1">
        <f t="shared" si="61"/>
        <v>42083.076297997075</v>
      </c>
      <c r="AS66" s="1">
        <f t="shared" si="62"/>
        <v>14533.511979026483</v>
      </c>
      <c r="AT66" s="1">
        <f t="shared" si="63"/>
        <v>4206.800600956507</v>
      </c>
      <c r="AU66" s="1">
        <f t="shared" si="64"/>
        <v>8416.6152595994154</v>
      </c>
      <c r="AV66" s="1">
        <f t="shared" si="65"/>
        <v>2906.7023958052969</v>
      </c>
      <c r="AW66" s="1">
        <f t="shared" si="66"/>
        <v>841.36012019130146</v>
      </c>
      <c r="AX66" s="16">
        <v>0</v>
      </c>
      <c r="AY66" s="16">
        <v>0</v>
      </c>
      <c r="AZ66" s="16">
        <v>0</v>
      </c>
      <c r="BA66">
        <f t="shared" si="16"/>
        <v>0</v>
      </c>
      <c r="BB66">
        <f t="shared" si="17"/>
        <v>0</v>
      </c>
      <c r="BC66">
        <f t="shared" si="4"/>
        <v>0</v>
      </c>
      <c r="BD66">
        <f t="shared" si="4"/>
        <v>0</v>
      </c>
      <c r="BE66">
        <f t="shared" si="18"/>
        <v>0</v>
      </c>
      <c r="BF66">
        <f t="shared" si="5"/>
        <v>0</v>
      </c>
      <c r="BG66">
        <f t="shared" si="5"/>
        <v>0</v>
      </c>
      <c r="BH66">
        <f t="shared" si="69"/>
        <v>0</v>
      </c>
      <c r="BI66">
        <f t="shared" si="70"/>
        <v>0</v>
      </c>
      <c r="BJ66">
        <f t="shared" si="71"/>
        <v>0</v>
      </c>
      <c r="BK66" s="7">
        <f t="shared" si="33"/>
        <v>3.9289227342166749E-2</v>
      </c>
      <c r="BL66" s="18">
        <f>MAX(BL$3*climate!$I176+BL$4*climate!$I176^2+BL$5*climate!$I176^6,-99)</f>
        <v>3.7140717161236116</v>
      </c>
      <c r="BM66" s="18">
        <f>MAX(BM$3*climate!$I176+BM$4*climate!$I176^2+BM$5*climate!$I176^6,-99)</f>
        <v>1.8526255221668193</v>
      </c>
      <c r="BN66" s="18">
        <f>MAX(BN$3*climate!$I176+BN$4*climate!$I176^2+BN$5*climate!$I176^6,-99)</f>
        <v>0.57789702907113849</v>
      </c>
      <c r="BO66" s="18">
        <f>MAX(BO$3*climate!$I176+BO$4*climate!$I176^2+BO$5*climate!$I176^6,-99)</f>
        <v>0.72179629694589442</v>
      </c>
      <c r="BP66" s="18">
        <f>MAX(BP$3*climate!$I176+BP$4*climate!$I176^2+BP$5*climate!$I176^6,-99)</f>
        <v>0.31931329600001424</v>
      </c>
      <c r="BQ66" s="18">
        <f>MAX(BQ$3*climate!$I176+BQ$4*climate!$I176^2+BQ$5*climate!$I176^6,-99)</f>
        <v>6.3688760164453906E-2</v>
      </c>
    </row>
    <row r="67" spans="1:69">
      <c r="A67">
        <f t="shared" si="67"/>
        <v>2021</v>
      </c>
      <c r="B67" s="4">
        <f t="shared" ref="B67:B130" si="72">B66*(1+E67)</f>
        <v>1157.9873029053542</v>
      </c>
      <c r="C67" s="4">
        <f t="shared" ref="C67:C130" si="73">C66*(1+F67)</f>
        <v>2893.7117485040653</v>
      </c>
      <c r="D67" s="4">
        <f t="shared" ref="D67:D130" si="74">D66*(1+G67)</f>
        <v>4282.463505822916</v>
      </c>
      <c r="E67" s="11">
        <f t="shared" ref="E67:E121" si="75">E66*$E$5</f>
        <v>5.5479607077483228E-3</v>
      </c>
      <c r="F67" s="11">
        <f t="shared" ref="F67:F121" si="76">F66*$E$5</f>
        <v>1.1122438140729884E-2</v>
      </c>
      <c r="G67" s="11">
        <f t="shared" ref="G67:G121" si="77">G66*$E$5</f>
        <v>2.4556444451800562E-2</v>
      </c>
      <c r="H67" s="4">
        <f t="shared" ref="H67:H130" si="78">AR67</f>
        <v>44813.176366758657</v>
      </c>
      <c r="I67" s="4">
        <f t="shared" ref="I67:I130" si="79">AS67</f>
        <v>15451.577347637021</v>
      </c>
      <c r="J67" s="4">
        <f t="shared" ref="J67:J130" si="80">AT67</f>
        <v>4436.049212026719</v>
      </c>
      <c r="K67" s="4">
        <f t="shared" si="51"/>
        <v>38699.194934455481</v>
      </c>
      <c r="L67" s="4">
        <f t="shared" si="52"/>
        <v>5339.7085440956153</v>
      </c>
      <c r="M67" s="4">
        <f t="shared" si="53"/>
        <v>1035.863868073825</v>
      </c>
      <c r="N67" s="11">
        <f t="shared" ref="N67:N121" si="81">K67/K66-1</f>
        <v>5.8998777620974163E-2</v>
      </c>
      <c r="O67" s="11">
        <f t="shared" ref="O67:O121" si="82">L67/L66-1</f>
        <v>5.1473905502736672E-2</v>
      </c>
      <c r="P67" s="11">
        <f t="shared" ref="P67:P121" si="83">M67/M66-1</f>
        <v>2.922076271594487E-2</v>
      </c>
      <c r="Q67" s="4">
        <f t="shared" ref="Q67:Q121" si="84">T67*H67/1000</f>
        <v>5116.4650822203594</v>
      </c>
      <c r="R67" s="4">
        <f t="shared" ref="R67:R121" si="85">U67*I67/1000</f>
        <v>7674.1564715036548</v>
      </c>
      <c r="S67" s="4">
        <f t="shared" ref="S67:S121" si="86">V67*J67/1000</f>
        <v>2311.4009470803248</v>
      </c>
      <c r="T67" s="4">
        <f t="shared" ref="T67:T130" si="87">T66*(1+W67)</f>
        <v>114.17322977390263</v>
      </c>
      <c r="U67" s="4">
        <f t="shared" ref="U67:U130" si="88">U66*(1+X67)</f>
        <v>496.65845103362523</v>
      </c>
      <c r="V67" s="4">
        <f t="shared" ref="V67:V130" si="89">V66*(1+Y67)</f>
        <v>521.0494375972678</v>
      </c>
      <c r="W67" s="11">
        <f t="shared" ref="W67:W121" si="90">T$5-1</f>
        <v>-1.219247815263802E-2</v>
      </c>
      <c r="X67" s="11">
        <f t="shared" ref="X67:X121" si="91">U$5-1</f>
        <v>-1.3228699347321071E-2</v>
      </c>
      <c r="Y67" s="11">
        <f t="shared" ref="Y67:Y121" si="92">V$5-1</f>
        <v>-1.2203590333800474E-2</v>
      </c>
      <c r="Z67" s="4">
        <f>Q66*AC67*(1-AX66)</f>
        <v>11550.770321798453</v>
      </c>
      <c r="AA67" s="4">
        <f t="shared" ref="AA67:AA130" si="93">R66*AD67*(1-AY66)</f>
        <v>23041.297890071961</v>
      </c>
      <c r="AB67" s="4">
        <f t="shared" ref="AB67:AB130" si="94">S66*AE67*(1-AZ66)</f>
        <v>3712.2455826122791</v>
      </c>
      <c r="AC67" s="12">
        <f t="shared" ref="AC67:AC130" si="95">AC66*(1+AF67)</f>
        <v>2.3747150846652656</v>
      </c>
      <c r="AD67" s="12">
        <f t="shared" ref="AD67:AD130" si="96">AD66*(1+AG67)</f>
        <v>3.1498875220758062</v>
      </c>
      <c r="AE67" s="12">
        <f t="shared" ref="AE67:AE130" si="97">AE66*(1+AH67)</f>
        <v>1.672912721295075</v>
      </c>
      <c r="AF67" s="11">
        <f t="shared" ref="AF67:AF121" si="98">AC$5-1</f>
        <v>-2.9039671966837322E-3</v>
      </c>
      <c r="AG67" s="11">
        <f t="shared" ref="AG67:AG121" si="99">AD$5-1</f>
        <v>2.0567434751257441E-3</v>
      </c>
      <c r="AH67" s="11">
        <f t="shared" ref="AH67:AH121" si="100">AE$5-1</f>
        <v>8.257041531207765E-4</v>
      </c>
      <c r="AI67" s="1">
        <f t="shared" si="58"/>
        <v>67104.211075368992</v>
      </c>
      <c r="AJ67" s="1">
        <f t="shared" si="59"/>
        <v>20718.063429045862</v>
      </c>
      <c r="AK67" s="1">
        <f t="shared" si="60"/>
        <v>5879.2957924334232</v>
      </c>
      <c r="AL67" s="20">
        <f t="shared" ref="AL67:AN82" si="101">AL66*(1+AO67)</f>
        <v>16.567426415887148</v>
      </c>
      <c r="AM67" s="20">
        <f t="shared" si="101"/>
        <v>3.5364420504748111</v>
      </c>
      <c r="AN67" s="20">
        <f t="shared" si="101"/>
        <v>0.9666601290214325</v>
      </c>
      <c r="AO67" s="7">
        <f t="shared" si="68"/>
        <v>1.6363684628387519E-2</v>
      </c>
      <c r="AP67" s="7">
        <f t="shared" si="68"/>
        <v>2.519884465362782E-2</v>
      </c>
      <c r="AQ67" s="7">
        <f t="shared" si="68"/>
        <v>1.8239933925676823E-2</v>
      </c>
      <c r="AR67" s="17">
        <f t="shared" ref="AR67:AR130" si="102">AL67*AI67^$AR$5*B67^(1-$AR$5)*(1-BB66+0.01*BL66)</f>
        <v>44813.176366758657</v>
      </c>
      <c r="AS67" s="17">
        <f t="shared" ref="AS67:AS130" si="103">AM67*AJ67^$AR$5*C67^(1-$AR$5)*(1-BC66+0.01*BM66)</f>
        <v>15451.577347637021</v>
      </c>
      <c r="AT67" s="17">
        <f t="shared" ref="AT67:AT130" si="104">AN67*AK67^$AR$5*D67^(1-$AR$5)*(1-BD66+0.01*BN66)</f>
        <v>4436.049212026719</v>
      </c>
      <c r="AU67" s="1">
        <f t="shared" si="64"/>
        <v>8962.6352733517324</v>
      </c>
      <c r="AV67" s="1">
        <f t="shared" si="65"/>
        <v>3090.3154695274043</v>
      </c>
      <c r="AW67" s="1">
        <f t="shared" si="66"/>
        <v>887.20984240534381</v>
      </c>
      <c r="AX67" s="16">
        <v>0</v>
      </c>
      <c r="AY67" s="16">
        <v>0</v>
      </c>
      <c r="AZ67" s="16">
        <v>0</v>
      </c>
      <c r="BA67">
        <f t="shared" si="16"/>
        <v>0</v>
      </c>
      <c r="BB67">
        <f t="shared" si="17"/>
        <v>0</v>
      </c>
      <c r="BC67">
        <f t="shared" si="4"/>
        <v>0</v>
      </c>
      <c r="BD67">
        <f t="shared" si="4"/>
        <v>0</v>
      </c>
      <c r="BE67">
        <f t="shared" si="18"/>
        <v>0</v>
      </c>
      <c r="BF67">
        <f t="shared" si="5"/>
        <v>0</v>
      </c>
      <c r="BG67">
        <f t="shared" si="5"/>
        <v>0</v>
      </c>
      <c r="BH67">
        <f t="shared" ref="BH67:BH129" si="105">IF(AX66=0.99,2*BB$5*AX67*AR67/Z67*1000,BH66*(1+BK66))</f>
        <v>0</v>
      </c>
      <c r="BI67">
        <f t="shared" ref="BI67:BJ76" si="106">2*BC$5*AY67*AS67/AA67*1000</f>
        <v>0</v>
      </c>
      <c r="BJ67">
        <f t="shared" si="106"/>
        <v>0</v>
      </c>
      <c r="BK67" s="7">
        <f t="shared" si="33"/>
        <v>7.5769551421545484E-2</v>
      </c>
      <c r="BL67" s="18">
        <f>MAX(BL$3*climate!$I177+BL$4*climate!$I177^2+BL$5*climate!$I177^6,-99)</f>
        <v>3.7262493075839385</v>
      </c>
      <c r="BM67" s="18">
        <f>MAX(BM$3*climate!$I177+BM$4*climate!$I177^2+BM$5*climate!$I177^6,-99)</f>
        <v>1.8413043786788728</v>
      </c>
      <c r="BN67" s="18">
        <f>MAX(BN$3*climate!$I177+BN$4*climate!$I177^2+BN$5*climate!$I177^6,-99)</f>
        <v>0.55144359220052297</v>
      </c>
      <c r="BO67" s="18">
        <f>MAX(BO$3*climate!$I177+BO$4*climate!$I177^2+BO$5*climate!$I177^6,-99)</f>
        <v>0.75234570149489743</v>
      </c>
      <c r="BP67" s="18">
        <f>MAX(BP$3*climate!$I177+BP$4*climate!$I177^2+BP$5*climate!$I177^6,-99)</f>
        <v>0.33148930448046088</v>
      </c>
      <c r="BQ67" s="18">
        <f>MAX(BQ$3*climate!$I177+BQ$4*climate!$I177^2+BQ$5*climate!$I177^6,-99)</f>
        <v>6.4195463556690383E-2</v>
      </c>
    </row>
    <row r="68" spans="1:69">
      <c r="A68">
        <f t="shared" si="67"/>
        <v>2022</v>
      </c>
      <c r="B68" s="4">
        <f t="shared" si="72"/>
        <v>1164.0905475591151</v>
      </c>
      <c r="C68" s="4">
        <f t="shared" si="73"/>
        <v>2924.2876219279128</v>
      </c>
      <c r="D68" s="4">
        <f t="shared" si="74"/>
        <v>4382.36747916064</v>
      </c>
      <c r="E68" s="11">
        <f t="shared" si="75"/>
        <v>5.2705626723609069E-3</v>
      </c>
      <c r="F68" s="11">
        <f t="shared" si="76"/>
        <v>1.056631623369339E-2</v>
      </c>
      <c r="G68" s="11">
        <f t="shared" si="77"/>
        <v>2.3328622229210533E-2</v>
      </c>
      <c r="H68" s="4">
        <f t="shared" si="78"/>
        <v>46039.403271875781</v>
      </c>
      <c r="I68" s="4">
        <f t="shared" si="79"/>
        <v>16123.010192813184</v>
      </c>
      <c r="J68" s="4">
        <f t="shared" si="80"/>
        <v>4644.9297656284862</v>
      </c>
      <c r="K68" s="4">
        <f t="shared" si="51"/>
        <v>39549.675382565372</v>
      </c>
      <c r="L68" s="4">
        <f t="shared" si="52"/>
        <v>5513.4830349497797</v>
      </c>
      <c r="M68" s="4">
        <f t="shared" si="53"/>
        <v>1059.9133431225021</v>
      </c>
      <c r="N68" s="11">
        <f t="shared" si="81"/>
        <v>2.1976696144463626E-2</v>
      </c>
      <c r="O68" s="11">
        <f t="shared" si="82"/>
        <v>3.254381571936471E-2</v>
      </c>
      <c r="P68" s="11">
        <f t="shared" si="83"/>
        <v>2.3216829730142718E-2</v>
      </c>
      <c r="Q68" s="4">
        <f t="shared" si="84"/>
        <v>5192.3780048638055</v>
      </c>
      <c r="R68" s="4">
        <f t="shared" si="85"/>
        <v>7901.6987482859786</v>
      </c>
      <c r="S68" s="4">
        <f t="shared" si="86"/>
        <v>2390.7024484839576</v>
      </c>
      <c r="T68" s="4">
        <f t="shared" si="87"/>
        <v>112.78117516426821</v>
      </c>
      <c r="U68" s="4">
        <f t="shared" si="88"/>
        <v>490.08830570659524</v>
      </c>
      <c r="V68" s="4">
        <f t="shared" si="89"/>
        <v>514.69076371717358</v>
      </c>
      <c r="W68" s="11">
        <f t="shared" si="90"/>
        <v>-1.219247815263802E-2</v>
      </c>
      <c r="X68" s="11">
        <f t="shared" si="91"/>
        <v>-1.3228699347321071E-2</v>
      </c>
      <c r="Y68" s="11">
        <f t="shared" si="92"/>
        <v>-1.2203590333800474E-2</v>
      </c>
      <c r="Z68" s="4">
        <f t="shared" ref="Z68:Z131" si="107">Q67*AC68*(1-AX67)</f>
        <v>12114.863183138017</v>
      </c>
      <c r="AA68" s="4">
        <f t="shared" si="93"/>
        <v>24222.446816157888</v>
      </c>
      <c r="AB68" s="4">
        <f t="shared" si="94"/>
        <v>3869.9648581236816</v>
      </c>
      <c r="AC68" s="12">
        <f t="shared" si="95"/>
        <v>2.3678189899579278</v>
      </c>
      <c r="AD68" s="12">
        <f t="shared" si="96"/>
        <v>3.1563660326842156</v>
      </c>
      <c r="AE68" s="12">
        <f t="shared" si="97"/>
        <v>1.6742940522768568</v>
      </c>
      <c r="AF68" s="11">
        <f t="shared" si="98"/>
        <v>-2.9039671966837322E-3</v>
      </c>
      <c r="AG68" s="11">
        <f t="shared" si="99"/>
        <v>2.0567434751257441E-3</v>
      </c>
      <c r="AH68" s="11">
        <f t="shared" si="100"/>
        <v>8.257041531207765E-4</v>
      </c>
      <c r="AI68" s="1">
        <f t="shared" si="58"/>
        <v>69356.425241183824</v>
      </c>
      <c r="AJ68" s="1">
        <f t="shared" si="59"/>
        <v>21736.572555668681</v>
      </c>
      <c r="AK68" s="1">
        <f t="shared" si="60"/>
        <v>6178.5760555954248</v>
      </c>
      <c r="AL68" s="20">
        <f t="shared" si="101"/>
        <v>16.835819515451004</v>
      </c>
      <c r="AM68" s="20">
        <f t="shared" si="101"/>
        <v>3.6246651617927181</v>
      </c>
      <c r="AN68" s="20">
        <f t="shared" si="101"/>
        <v>0.9841156277345503</v>
      </c>
      <c r="AO68" s="7">
        <f t="shared" si="68"/>
        <v>1.6200047782103644E-2</v>
      </c>
      <c r="AP68" s="7">
        <f t="shared" si="68"/>
        <v>2.4946856207091542E-2</v>
      </c>
      <c r="AQ68" s="7">
        <f t="shared" si="68"/>
        <v>1.8057534586420055E-2</v>
      </c>
      <c r="AR68" s="17">
        <f t="shared" si="102"/>
        <v>46039.403271875781</v>
      </c>
      <c r="AS68" s="17">
        <f t="shared" si="103"/>
        <v>16123.010192813184</v>
      </c>
      <c r="AT68" s="17">
        <f t="shared" si="104"/>
        <v>4644.9297656284862</v>
      </c>
      <c r="AU68" s="1">
        <f t="shared" si="64"/>
        <v>9207.8806543751562</v>
      </c>
      <c r="AV68" s="1">
        <f t="shared" si="65"/>
        <v>3224.6020385626371</v>
      </c>
      <c r="AW68" s="1">
        <f t="shared" si="66"/>
        <v>928.98595312569728</v>
      </c>
      <c r="AX68" s="16">
        <v>0</v>
      </c>
      <c r="AY68" s="16">
        <v>0</v>
      </c>
      <c r="AZ68" s="16">
        <v>0</v>
      </c>
      <c r="BA68">
        <f t="shared" si="16"/>
        <v>0</v>
      </c>
      <c r="BB68">
        <f t="shared" si="17"/>
        <v>0</v>
      </c>
      <c r="BC68">
        <f t="shared" si="4"/>
        <v>0</v>
      </c>
      <c r="BD68">
        <f t="shared" si="4"/>
        <v>0</v>
      </c>
      <c r="BE68">
        <f t="shared" si="18"/>
        <v>0</v>
      </c>
      <c r="BF68">
        <f t="shared" si="5"/>
        <v>0</v>
      </c>
      <c r="BG68">
        <f t="shared" si="5"/>
        <v>0</v>
      </c>
      <c r="BH68">
        <f t="shared" si="105"/>
        <v>0</v>
      </c>
      <c r="BI68">
        <f t="shared" si="106"/>
        <v>0</v>
      </c>
      <c r="BJ68">
        <f t="shared" si="106"/>
        <v>0</v>
      </c>
      <c r="BK68" s="7">
        <f t="shared" si="33"/>
        <v>4.5909114504339738E-2</v>
      </c>
      <c r="BL68" s="18">
        <f>MAX(BL$3*climate!$I178+BL$4*climate!$I178^2+BL$5*climate!$I178^6,-99)</f>
        <v>3.7352887271349311</v>
      </c>
      <c r="BM68" s="18">
        <f>MAX(BM$3*climate!$I178+BM$4*climate!$I178^2+BM$5*climate!$I178^6,-99)</f>
        <v>1.8274017510634395</v>
      </c>
      <c r="BN68" s="18">
        <f>MAX(BN$3*climate!$I178+BN$4*climate!$I178^2+BN$5*climate!$I178^6,-99)</f>
        <v>0.52284595711459647</v>
      </c>
      <c r="BO68" s="18">
        <f>MAX(BO$3*climate!$I178+BO$4*climate!$I178^2+BO$5*climate!$I178^6,-99)</f>
        <v>0.78360184124808885</v>
      </c>
      <c r="BP68" s="18">
        <f>MAX(BP$3*climate!$I178+BP$4*climate!$I178^2+BP$5*climate!$I178^6,-99)</f>
        <v>0.34373882143699053</v>
      </c>
      <c r="BQ68" s="18">
        <f>MAX(BQ$3*climate!$I178+BQ$4*climate!$I178^2+BQ$5*climate!$I178^6,-99)</f>
        <v>6.4373498498647722E-2</v>
      </c>
    </row>
    <row r="69" spans="1:69">
      <c r="A69">
        <f t="shared" si="67"/>
        <v>2023</v>
      </c>
      <c r="B69" s="4">
        <f t="shared" si="72"/>
        <v>1169.9191891369678</v>
      </c>
      <c r="C69" s="4">
        <f t="shared" si="73"/>
        <v>2953.6416223108999</v>
      </c>
      <c r="D69" s="4">
        <f t="shared" si="74"/>
        <v>4479.4903447820107</v>
      </c>
      <c r="E69" s="11">
        <f t="shared" si="75"/>
        <v>5.0070345387428616E-3</v>
      </c>
      <c r="F69" s="11">
        <f t="shared" si="76"/>
        <v>1.003800042200872E-2</v>
      </c>
      <c r="G69" s="11">
        <f t="shared" si="77"/>
        <v>2.2162191117750005E-2</v>
      </c>
      <c r="H69" s="4">
        <f t="shared" si="78"/>
        <v>47272.961844262165</v>
      </c>
      <c r="I69" s="4">
        <f t="shared" si="79"/>
        <v>16809.462512504018</v>
      </c>
      <c r="J69" s="4">
        <f t="shared" si="80"/>
        <v>4857.7376335781764</v>
      </c>
      <c r="K69" s="4">
        <f t="shared" si="51"/>
        <v>40407.031770403504</v>
      </c>
      <c r="L69" s="4">
        <f t="shared" si="52"/>
        <v>5691.0975202714208</v>
      </c>
      <c r="M69" s="4">
        <f t="shared" si="53"/>
        <v>1084.4398044605168</v>
      </c>
      <c r="N69" s="11">
        <f t="shared" si="81"/>
        <v>2.1677962702472131E-2</v>
      </c>
      <c r="O69" s="11">
        <f t="shared" si="82"/>
        <v>3.2214570026922962E-2</v>
      </c>
      <c r="P69" s="11">
        <f t="shared" si="83"/>
        <v>2.3140062814720253E-2</v>
      </c>
      <c r="Q69" s="4">
        <f t="shared" si="84"/>
        <v>5266.4959907005841</v>
      </c>
      <c r="R69" s="4">
        <f t="shared" si="85"/>
        <v>8129.141376661486</v>
      </c>
      <c r="S69" s="4">
        <f t="shared" si="86"/>
        <v>2469.720877044781</v>
      </c>
      <c r="T69" s="4">
        <f t="shared" si="87"/>
        <v>111.40609315004902</v>
      </c>
      <c r="U69" s="4">
        <f t="shared" si="88"/>
        <v>483.6050748567647</v>
      </c>
      <c r="V69" s="4">
        <f t="shared" si="89"/>
        <v>508.40968848817829</v>
      </c>
      <c r="W69" s="11">
        <f t="shared" si="90"/>
        <v>-1.219247815263802E-2</v>
      </c>
      <c r="X69" s="11">
        <f t="shared" si="91"/>
        <v>-1.3228699347321071E-2</v>
      </c>
      <c r="Y69" s="11">
        <f t="shared" si="92"/>
        <v>-1.2203590333800474E-2</v>
      </c>
      <c r="Z69" s="4">
        <f t="shared" si="107"/>
        <v>12258.908095210852</v>
      </c>
      <c r="AA69" s="4">
        <f t="shared" si="93"/>
        <v>24991.950056005608</v>
      </c>
      <c r="AB69" s="4">
        <f t="shared" si="94"/>
        <v>4006.0439683859549</v>
      </c>
      <c r="AC69" s="12">
        <f t="shared" si="95"/>
        <v>2.3609429212834052</v>
      </c>
      <c r="AD69" s="12">
        <f t="shared" si="96"/>
        <v>3.1628578679270474</v>
      </c>
      <c r="AE69" s="12">
        <f t="shared" si="97"/>
        <v>1.6756765238293672</v>
      </c>
      <c r="AF69" s="11">
        <f t="shared" si="98"/>
        <v>-2.9039671966837322E-3</v>
      </c>
      <c r="AG69" s="11">
        <f t="shared" si="99"/>
        <v>2.0567434751257441E-3</v>
      </c>
      <c r="AH69" s="11">
        <f t="shared" si="100"/>
        <v>8.257041531207765E-4</v>
      </c>
      <c r="AI69" s="1">
        <f t="shared" si="58"/>
        <v>71628.663371440605</v>
      </c>
      <c r="AJ69" s="1">
        <f t="shared" si="59"/>
        <v>22787.517338664449</v>
      </c>
      <c r="AK69" s="1">
        <f t="shared" si="60"/>
        <v>6489.7044031615796</v>
      </c>
      <c r="AL69" s="20">
        <f t="shared" si="101"/>
        <v>17.105833185246173</v>
      </c>
      <c r="AM69" s="20">
        <f t="shared" si="101"/>
        <v>3.7141849223769148</v>
      </c>
      <c r="AN69" s="20">
        <f t="shared" si="101"/>
        <v>1.0017086226995549</v>
      </c>
      <c r="AO69" s="7">
        <f t="shared" si="68"/>
        <v>1.6038047304282609E-2</v>
      </c>
      <c r="AP69" s="7">
        <f t="shared" si="68"/>
        <v>2.4697387645020625E-2</v>
      </c>
      <c r="AQ69" s="7">
        <f t="shared" si="68"/>
        <v>1.7876959240555854E-2</v>
      </c>
      <c r="AR69" s="17">
        <f t="shared" si="102"/>
        <v>47272.961844262165</v>
      </c>
      <c r="AS69" s="17">
        <f t="shared" si="103"/>
        <v>16809.462512504018</v>
      </c>
      <c r="AT69" s="17">
        <f t="shared" si="104"/>
        <v>4857.7376335781764</v>
      </c>
      <c r="AU69" s="1">
        <f t="shared" si="64"/>
        <v>9454.5923688524326</v>
      </c>
      <c r="AV69" s="1">
        <f t="shared" si="65"/>
        <v>3361.8925025008039</v>
      </c>
      <c r="AW69" s="1">
        <f t="shared" si="66"/>
        <v>971.54752671563529</v>
      </c>
      <c r="AX69" s="16">
        <v>0</v>
      </c>
      <c r="AY69" s="16">
        <v>0</v>
      </c>
      <c r="AZ69" s="16">
        <v>0</v>
      </c>
      <c r="BA69">
        <f t="shared" si="16"/>
        <v>0</v>
      </c>
      <c r="BB69">
        <f t="shared" si="17"/>
        <v>0</v>
      </c>
      <c r="BC69">
        <f t="shared" si="4"/>
        <v>0</v>
      </c>
      <c r="BD69">
        <f t="shared" si="4"/>
        <v>0</v>
      </c>
      <c r="BE69">
        <f t="shared" si="18"/>
        <v>0</v>
      </c>
      <c r="BF69">
        <f t="shared" si="5"/>
        <v>0</v>
      </c>
      <c r="BG69">
        <f t="shared" si="5"/>
        <v>0</v>
      </c>
      <c r="BH69">
        <f t="shared" si="105"/>
        <v>0</v>
      </c>
      <c r="BI69">
        <f t="shared" si="106"/>
        <v>0</v>
      </c>
      <c r="BJ69">
        <f t="shared" si="106"/>
        <v>0</v>
      </c>
      <c r="BK69" s="7">
        <f t="shared" si="33"/>
        <v>4.6055039717062457E-2</v>
      </c>
      <c r="BL69" s="18">
        <f>MAX(BL$3*climate!$I179+BL$4*climate!$I179^2+BL$5*climate!$I179^6,-99)</f>
        <v>3.7410727004845143</v>
      </c>
      <c r="BM69" s="18">
        <f>MAX(BM$3*climate!$I179+BM$4*climate!$I179^2+BM$5*climate!$I179^6,-99)</f>
        <v>1.8107796903230406</v>
      </c>
      <c r="BN69" s="18">
        <f>MAX(BN$3*climate!$I179+BN$4*climate!$I179^2+BN$5*climate!$I179^6,-99)</f>
        <v>0.49195640025567222</v>
      </c>
      <c r="BO69" s="18">
        <f>MAX(BO$3*climate!$I179+BO$4*climate!$I179^2+BO$5*climate!$I179^6,-99)</f>
        <v>0.81560927669680383</v>
      </c>
      <c r="BP69" s="18">
        <f>MAX(BP$3*climate!$I179+BP$4*climate!$I179^2+BP$5*climate!$I179^6,-99)</f>
        <v>0.35604548195361674</v>
      </c>
      <c r="BQ69" s="18">
        <f>MAX(BQ$3*climate!$I179+BQ$4*climate!$I179^2+BQ$5*climate!$I179^6,-99)</f>
        <v>6.4167804792705563E-2</v>
      </c>
    </row>
    <row r="70" spans="1:69">
      <c r="A70">
        <f t="shared" si="67"/>
        <v>2024</v>
      </c>
      <c r="B70" s="4">
        <f t="shared" si="72"/>
        <v>1175.4841236351374</v>
      </c>
      <c r="C70" s="4">
        <f t="shared" si="73"/>
        <v>2981.807845369558</v>
      </c>
      <c r="D70" s="4">
        <f t="shared" si="74"/>
        <v>4573.8018998566267</v>
      </c>
      <c r="E70" s="11">
        <f t="shared" si="75"/>
        <v>4.7566828118057181E-3</v>
      </c>
      <c r="F70" s="11">
        <f t="shared" si="76"/>
        <v>9.5361004009082827E-3</v>
      </c>
      <c r="G70" s="11">
        <f t="shared" si="77"/>
        <v>2.1054081561862503E-2</v>
      </c>
      <c r="H70" s="4">
        <f t="shared" si="78"/>
        <v>48513.503943631775</v>
      </c>
      <c r="I70" s="4">
        <f t="shared" si="79"/>
        <v>17510.753287228174</v>
      </c>
      <c r="J70" s="4">
        <f t="shared" si="80"/>
        <v>5074.2529499205266</v>
      </c>
      <c r="K70" s="4">
        <f t="shared" si="51"/>
        <v>41271.083945911334</v>
      </c>
      <c r="L70" s="4">
        <f t="shared" si="52"/>
        <v>5872.5290814498921</v>
      </c>
      <c r="M70" s="4">
        <f t="shared" si="53"/>
        <v>1109.4168617315036</v>
      </c>
      <c r="N70" s="11">
        <f t="shared" si="81"/>
        <v>2.1383708172811433E-2</v>
      </c>
      <c r="O70" s="11">
        <f t="shared" si="82"/>
        <v>3.1879889693019692E-2</v>
      </c>
      <c r="P70" s="11">
        <f t="shared" si="83"/>
        <v>2.3032221030850231E-2</v>
      </c>
      <c r="Q70" s="4">
        <f t="shared" si="84"/>
        <v>5338.8032534470631</v>
      </c>
      <c r="R70" s="4">
        <f t="shared" si="85"/>
        <v>8356.2647030603239</v>
      </c>
      <c r="S70" s="4">
        <f t="shared" si="86"/>
        <v>2548.3165470272006</v>
      </c>
      <c r="T70" s="4">
        <f t="shared" si="87"/>
        <v>110.04777679324629</v>
      </c>
      <c r="U70" s="4">
        <f t="shared" si="88"/>
        <v>477.20760871864587</v>
      </c>
      <c r="V70" s="4">
        <f t="shared" si="89"/>
        <v>502.20526492813343</v>
      </c>
      <c r="W70" s="11">
        <f t="shared" si="90"/>
        <v>-1.219247815263802E-2</v>
      </c>
      <c r="X70" s="11">
        <f t="shared" si="91"/>
        <v>-1.3228699347321071E-2</v>
      </c>
      <c r="Y70" s="11">
        <f t="shared" si="92"/>
        <v>-1.2203590333800474E-2</v>
      </c>
      <c r="Z70" s="4">
        <f t="shared" si="107"/>
        <v>12397.788801854584</v>
      </c>
      <c r="AA70" s="4">
        <f t="shared" si="93"/>
        <v>25764.200349767081</v>
      </c>
      <c r="AB70" s="4">
        <f t="shared" si="94"/>
        <v>4141.8704321476289</v>
      </c>
      <c r="AC70" s="12">
        <f t="shared" si="95"/>
        <v>2.3540868204867555</v>
      </c>
      <c r="AD70" s="12">
        <f t="shared" si="96"/>
        <v>3.1693630552096566</v>
      </c>
      <c r="AE70" s="12">
        <f t="shared" si="97"/>
        <v>1.67706013689438</v>
      </c>
      <c r="AF70" s="11">
        <f t="shared" si="98"/>
        <v>-2.9039671966837322E-3</v>
      </c>
      <c r="AG70" s="11">
        <f t="shared" si="99"/>
        <v>2.0567434751257441E-3</v>
      </c>
      <c r="AH70" s="11">
        <f t="shared" si="100"/>
        <v>8.257041531207765E-4</v>
      </c>
      <c r="AI70" s="1">
        <f t="shared" si="58"/>
        <v>73920.389403148976</v>
      </c>
      <c r="AJ70" s="1">
        <f t="shared" si="59"/>
        <v>23870.658107298808</v>
      </c>
      <c r="AK70" s="1">
        <f t="shared" si="60"/>
        <v>6812.2814895610572</v>
      </c>
      <c r="AL70" s="20">
        <f t="shared" si="101"/>
        <v>17.377433905432277</v>
      </c>
      <c r="AM70" s="20">
        <f t="shared" si="101"/>
        <v>3.8049982805420157</v>
      </c>
      <c r="AN70" s="20">
        <f t="shared" si="101"/>
        <v>1.019437051876279</v>
      </c>
      <c r="AO70" s="7">
        <f t="shared" si="68"/>
        <v>1.5877666831239784E-2</v>
      </c>
      <c r="AP70" s="7">
        <f t="shared" si="68"/>
        <v>2.445041376857042E-2</v>
      </c>
      <c r="AQ70" s="7">
        <f t="shared" si="68"/>
        <v>1.7698189648150297E-2</v>
      </c>
      <c r="AR70" s="17">
        <f t="shared" si="102"/>
        <v>48513.503943631775</v>
      </c>
      <c r="AS70" s="17">
        <f t="shared" si="103"/>
        <v>17510.753287228174</v>
      </c>
      <c r="AT70" s="17">
        <f t="shared" si="104"/>
        <v>5074.2529499205266</v>
      </c>
      <c r="AU70" s="1">
        <f t="shared" si="64"/>
        <v>9702.7007887263553</v>
      </c>
      <c r="AV70" s="1">
        <f t="shared" si="65"/>
        <v>3502.1506574456348</v>
      </c>
      <c r="AW70" s="1">
        <f t="shared" si="66"/>
        <v>1014.8505899841053</v>
      </c>
      <c r="AX70" s="16">
        <v>0</v>
      </c>
      <c r="AY70" s="16">
        <v>0</v>
      </c>
      <c r="AZ70" s="16">
        <v>0</v>
      </c>
      <c r="BA70">
        <f t="shared" si="16"/>
        <v>0</v>
      </c>
      <c r="BB70">
        <f t="shared" si="17"/>
        <v>0</v>
      </c>
      <c r="BC70">
        <f t="shared" si="17"/>
        <v>0</v>
      </c>
      <c r="BD70">
        <f t="shared" si="17"/>
        <v>0</v>
      </c>
      <c r="BE70">
        <f t="shared" si="18"/>
        <v>0</v>
      </c>
      <c r="BF70">
        <f t="shared" si="18"/>
        <v>0</v>
      </c>
      <c r="BG70">
        <f t="shared" si="18"/>
        <v>0</v>
      </c>
      <c r="BH70">
        <f t="shared" si="105"/>
        <v>0</v>
      </c>
      <c r="BI70">
        <f t="shared" si="106"/>
        <v>0</v>
      </c>
      <c r="BJ70">
        <f t="shared" si="106"/>
        <v>0</v>
      </c>
      <c r="BK70" s="7">
        <f t="shared" si="33"/>
        <v>4.6183289439550385E-2</v>
      </c>
      <c r="BL70" s="18">
        <f>MAX(BL$3*climate!$I180+BL$4*climate!$I180^2+BL$5*climate!$I180^6,-99)</f>
        <v>3.7434470865246872</v>
      </c>
      <c r="BM70" s="18">
        <f>MAX(BM$3*climate!$I180+BM$4*climate!$I180^2+BM$5*climate!$I180^6,-99)</f>
        <v>1.791314343331631</v>
      </c>
      <c r="BN70" s="18">
        <f>MAX(BN$3*climate!$I180+BN$4*climate!$I180^2+BN$5*climate!$I180^6,-99)</f>
        <v>0.45867440112671209</v>
      </c>
      <c r="BO70" s="18">
        <f>MAX(BO$3*climate!$I180+BO$4*climate!$I180^2+BO$5*climate!$I180^6,-99)</f>
        <v>0.84834387060473371</v>
      </c>
      <c r="BP70" s="18">
        <f>MAX(BP$3*climate!$I180+BP$4*climate!$I180^2+BP$5*climate!$I180^6,-99)</f>
        <v>0.36836068329468119</v>
      </c>
      <c r="BQ70" s="18">
        <f>MAX(BQ$3*climate!$I180+BQ$4*climate!$I180^2+BQ$5*climate!$I180^6,-99)</f>
        <v>6.3514240775081152E-2</v>
      </c>
    </row>
    <row r="71" spans="1:69">
      <c r="A71">
        <f t="shared" si="67"/>
        <v>2025</v>
      </c>
      <c r="B71" s="4">
        <f t="shared" si="72"/>
        <v>1180.7959585052608</v>
      </c>
      <c r="C71" s="4">
        <f t="shared" si="73"/>
        <v>3008.8209234097349</v>
      </c>
      <c r="D71" s="4">
        <f t="shared" si="74"/>
        <v>4665.2842381916398</v>
      </c>
      <c r="E71" s="11">
        <f t="shared" si="75"/>
        <v>4.518848671215432E-3</v>
      </c>
      <c r="F71" s="11">
        <f t="shared" si="76"/>
        <v>9.0592953808628675E-3</v>
      </c>
      <c r="G71" s="11">
        <f t="shared" si="77"/>
        <v>2.0001377483769376E-2</v>
      </c>
      <c r="H71" s="4">
        <f t="shared" si="78"/>
        <v>49760.658309649109</v>
      </c>
      <c r="I71" s="4">
        <f t="shared" si="79"/>
        <v>18226.697684874725</v>
      </c>
      <c r="J71" s="4">
        <f t="shared" si="80"/>
        <v>5294.2597953030063</v>
      </c>
      <c r="K71" s="4">
        <f t="shared" si="51"/>
        <v>42141.623157856877</v>
      </c>
      <c r="L71" s="4">
        <f t="shared" si="52"/>
        <v>6057.7542329170556</v>
      </c>
      <c r="M71" s="4">
        <f t="shared" si="53"/>
        <v>1134.8204150054469</v>
      </c>
      <c r="N71" s="11">
        <f t="shared" si="81"/>
        <v>2.1093199613716029E-2</v>
      </c>
      <c r="O71" s="11">
        <f t="shared" si="82"/>
        <v>3.1540950908570453E-2</v>
      </c>
      <c r="P71" s="11">
        <f t="shared" si="83"/>
        <v>2.2898113549757237E-2</v>
      </c>
      <c r="Q71" s="4">
        <f t="shared" si="84"/>
        <v>5409.2832009674521</v>
      </c>
      <c r="R71" s="4">
        <f t="shared" si="85"/>
        <v>8582.8566640587615</v>
      </c>
      <c r="S71" s="4">
        <f t="shared" si="86"/>
        <v>2626.3581743547356</v>
      </c>
      <c r="T71" s="4">
        <f t="shared" si="87"/>
        <v>108.70602167894825</v>
      </c>
      <c r="U71" s="4">
        <f t="shared" si="88"/>
        <v>470.8947727366529</v>
      </c>
      <c r="V71" s="4">
        <f t="shared" si="89"/>
        <v>496.07655761147277</v>
      </c>
      <c r="W71" s="11">
        <f t="shared" si="90"/>
        <v>-1.219247815263802E-2</v>
      </c>
      <c r="X71" s="11">
        <f t="shared" si="91"/>
        <v>-1.3228699347321071E-2</v>
      </c>
      <c r="Y71" s="11">
        <f t="shared" si="92"/>
        <v>-1.2203590333800474E-2</v>
      </c>
      <c r="Z71" s="4">
        <f t="shared" si="107"/>
        <v>12531.509297867604</v>
      </c>
      <c r="AA71" s="4">
        <f t="shared" si="93"/>
        <v>26538.507498964456</v>
      </c>
      <c r="AB71" s="4">
        <f t="shared" si="94"/>
        <v>4277.2088926130245</v>
      </c>
      <c r="AC71" s="12">
        <f t="shared" si="95"/>
        <v>2.3472506295819167</v>
      </c>
      <c r="AD71" s="12">
        <f t="shared" si="96"/>
        <v>3.1758816219937636</v>
      </c>
      <c r="AE71" s="12">
        <f t="shared" si="97"/>
        <v>1.6784448924144471</v>
      </c>
      <c r="AF71" s="11">
        <f t="shared" si="98"/>
        <v>-2.9039671966837322E-3</v>
      </c>
      <c r="AG71" s="11">
        <f t="shared" si="99"/>
        <v>2.0567434751257441E-3</v>
      </c>
      <c r="AH71" s="11">
        <f t="shared" si="100"/>
        <v>8.257041531207765E-4</v>
      </c>
      <c r="AI71" s="1">
        <f t="shared" si="58"/>
        <v>76231.051251560435</v>
      </c>
      <c r="AJ71" s="1">
        <f t="shared" si="59"/>
        <v>24985.742954014564</v>
      </c>
      <c r="AK71" s="1">
        <f t="shared" si="60"/>
        <v>7145.9039305890574</v>
      </c>
      <c r="AL71" s="20">
        <f t="shared" si="101"/>
        <v>17.650587880305299</v>
      </c>
      <c r="AM71" s="20">
        <f t="shared" si="101"/>
        <v>3.8971017250664874</v>
      </c>
      <c r="AN71" s="20">
        <f t="shared" si="101"/>
        <v>1.0372988202519522</v>
      </c>
      <c r="AO71" s="7">
        <f t="shared" si="68"/>
        <v>1.5718890162927386E-2</v>
      </c>
      <c r="AP71" s="7">
        <f t="shared" si="68"/>
        <v>2.4205909630884714E-2</v>
      </c>
      <c r="AQ71" s="7">
        <f t="shared" si="68"/>
        <v>1.7521207751668794E-2</v>
      </c>
      <c r="AR71" s="17">
        <f t="shared" si="102"/>
        <v>49760.658309649109</v>
      </c>
      <c r="AS71" s="17">
        <f t="shared" si="103"/>
        <v>18226.697684874725</v>
      </c>
      <c r="AT71" s="17">
        <f t="shared" si="104"/>
        <v>5294.2597953030063</v>
      </c>
      <c r="AU71" s="1">
        <f t="shared" si="64"/>
        <v>9952.1316619298232</v>
      </c>
      <c r="AV71" s="1">
        <f t="shared" si="65"/>
        <v>3645.3395369749451</v>
      </c>
      <c r="AW71" s="1">
        <f t="shared" si="66"/>
        <v>1058.8519590606013</v>
      </c>
      <c r="AX71" s="16">
        <v>0</v>
      </c>
      <c r="AY71" s="16">
        <v>0</v>
      </c>
      <c r="AZ71" s="16">
        <v>0</v>
      </c>
      <c r="BA71">
        <f t="shared" ref="BA71:BA134" si="108">(AX71*Z71+AY71*AA71+AZ71*AB71)/(Z71+AA71+AB71)</f>
        <v>0</v>
      </c>
      <c r="BB71">
        <f t="shared" ref="BB71:BD134" si="109">BB$5*AX71^2</f>
        <v>0</v>
      </c>
      <c r="BC71">
        <f t="shared" si="109"/>
        <v>0</v>
      </c>
      <c r="BD71">
        <f t="shared" si="109"/>
        <v>0</v>
      </c>
      <c r="BE71">
        <f t="shared" ref="BE71:BG134" si="110">BB71*AR71</f>
        <v>0</v>
      </c>
      <c r="BF71">
        <f t="shared" si="110"/>
        <v>0</v>
      </c>
      <c r="BG71">
        <f t="shared" si="110"/>
        <v>0</v>
      </c>
      <c r="BH71">
        <f t="shared" si="105"/>
        <v>0</v>
      </c>
      <c r="BI71">
        <f t="shared" si="106"/>
        <v>0</v>
      </c>
      <c r="BJ71">
        <f t="shared" si="106"/>
        <v>0</v>
      </c>
      <c r="BK71" s="7">
        <f t="shared" si="33"/>
        <v>4.6294271271593218E-2</v>
      </c>
      <c r="BL71" s="18">
        <f>MAX(BL$3*climate!$I181+BL$4*climate!$I181^2+BL$5*climate!$I181^6,-99)</f>
        <v>3.7422489157181573</v>
      </c>
      <c r="BM71" s="18">
        <f>MAX(BM$3*climate!$I181+BM$4*climate!$I181^2+BM$5*climate!$I181^6,-99)</f>
        <v>1.7688770085070944</v>
      </c>
      <c r="BN71" s="18">
        <f>MAX(BN$3*climate!$I181+BN$4*climate!$I181^2+BN$5*climate!$I181^6,-99)</f>
        <v>0.42289734081895691</v>
      </c>
      <c r="BO71" s="18">
        <f>MAX(BO$3*climate!$I181+BO$4*climate!$I181^2+BO$5*climate!$I181^6,-99)</f>
        <v>0.88177092213856356</v>
      </c>
      <c r="BP71" s="18">
        <f>MAX(BP$3*climate!$I181+BP$4*climate!$I181^2+BP$5*climate!$I181^6,-99)</f>
        <v>0.38062644346376251</v>
      </c>
      <c r="BQ71" s="18">
        <f>MAX(BQ$3*climate!$I181+BQ$4*climate!$I181^2+BQ$5*climate!$I181^6,-99)</f>
        <v>6.2340037662300674E-2</v>
      </c>
    </row>
    <row r="72" spans="1:69">
      <c r="A72">
        <f t="shared" si="67"/>
        <v>2026</v>
      </c>
      <c r="B72" s="4">
        <f t="shared" si="72"/>
        <v>1185.8650048409254</v>
      </c>
      <c r="C72" s="4">
        <f t="shared" si="73"/>
        <v>3034.7158310283598</v>
      </c>
      <c r="D72" s="4">
        <f t="shared" si="74"/>
        <v>4753.9307437529324</v>
      </c>
      <c r="E72" s="11">
        <f t="shared" si="75"/>
        <v>4.2929062376546598E-3</v>
      </c>
      <c r="F72" s="11">
        <f t="shared" si="76"/>
        <v>8.6063306118197239E-3</v>
      </c>
      <c r="G72" s="11">
        <f t="shared" si="77"/>
        <v>1.9001308609580905E-2</v>
      </c>
      <c r="H72" s="4">
        <f t="shared" si="78"/>
        <v>51014.041494492085</v>
      </c>
      <c r="I72" s="4">
        <f t="shared" si="79"/>
        <v>18957.103993167755</v>
      </c>
      <c r="J72" s="4">
        <f t="shared" si="80"/>
        <v>5517.5448792474417</v>
      </c>
      <c r="K72" s="4">
        <f t="shared" si="51"/>
        <v>43018.422237137544</v>
      </c>
      <c r="L72" s="4">
        <f t="shared" si="52"/>
        <v>6246.7476523967816</v>
      </c>
      <c r="M72" s="4">
        <f t="shared" si="53"/>
        <v>1160.6279469884921</v>
      </c>
      <c r="N72" s="11">
        <f t="shared" si="81"/>
        <v>2.0806011102047384E-2</v>
      </c>
      <c r="O72" s="11">
        <f t="shared" si="82"/>
        <v>3.119859476186071E-2</v>
      </c>
      <c r="P72" s="11">
        <f t="shared" si="83"/>
        <v>2.2741511909548651E-2</v>
      </c>
      <c r="Q72" s="4">
        <f t="shared" si="84"/>
        <v>5477.9197045798564</v>
      </c>
      <c r="R72" s="4">
        <f t="shared" si="85"/>
        <v>8808.7112077091697</v>
      </c>
      <c r="S72" s="4">
        <f t="shared" si="86"/>
        <v>2703.7219219966614</v>
      </c>
      <c r="T72" s="4">
        <f t="shared" si="87"/>
        <v>107.38062588456748</v>
      </c>
      <c r="U72" s="4">
        <f t="shared" si="88"/>
        <v>464.66544736389466</v>
      </c>
      <c r="V72" s="4">
        <f t="shared" si="89"/>
        <v>490.02264252818037</v>
      </c>
      <c r="W72" s="11">
        <f t="shared" si="90"/>
        <v>-1.219247815263802E-2</v>
      </c>
      <c r="X72" s="11">
        <f t="shared" si="91"/>
        <v>-1.3228699347321071E-2</v>
      </c>
      <c r="Y72" s="11">
        <f t="shared" si="92"/>
        <v>-1.2203590333800474E-2</v>
      </c>
      <c r="Z72" s="4">
        <f t="shared" si="107"/>
        <v>12660.071891928725</v>
      </c>
      <c r="AA72" s="4">
        <f t="shared" si="93"/>
        <v>27314.199738482388</v>
      </c>
      <c r="AB72" s="4">
        <f t="shared" si="94"/>
        <v>4411.8373303499411</v>
      </c>
      <c r="AC72" s="12">
        <f t="shared" si="95"/>
        <v>2.3404342907512157</v>
      </c>
      <c r="AD72" s="12">
        <f t="shared" si="96"/>
        <v>3.1824135957975712</v>
      </c>
      <c r="AE72" s="12">
        <f t="shared" si="97"/>
        <v>1.679830791332898</v>
      </c>
      <c r="AF72" s="11">
        <f t="shared" si="98"/>
        <v>-2.9039671966837322E-3</v>
      </c>
      <c r="AG72" s="11">
        <f t="shared" si="99"/>
        <v>2.0567434751257441E-3</v>
      </c>
      <c r="AH72" s="11">
        <f t="shared" si="100"/>
        <v>8.257041531207765E-4</v>
      </c>
      <c r="AI72" s="1">
        <f t="shared" si="58"/>
        <v>78560.077788334223</v>
      </c>
      <c r="AJ72" s="1">
        <f t="shared" si="59"/>
        <v>26132.508195588052</v>
      </c>
      <c r="AK72" s="1">
        <f t="shared" si="60"/>
        <v>7490.1654965907528</v>
      </c>
      <c r="AL72" s="20">
        <f t="shared" si="101"/>
        <v>17.925261055984897</v>
      </c>
      <c r="AM72" s="20">
        <f t="shared" si="101"/>
        <v>3.9904912883240184</v>
      </c>
      <c r="AN72" s="20">
        <f t="shared" si="101"/>
        <v>1.0552918011008456</v>
      </c>
      <c r="AO72" s="7">
        <f t="shared" si="68"/>
        <v>1.5561701261298112E-2</v>
      </c>
      <c r="AP72" s="7">
        <f t="shared" si="68"/>
        <v>2.3963850534575868E-2</v>
      </c>
      <c r="AQ72" s="7">
        <f t="shared" si="68"/>
        <v>1.7345995674152105E-2</v>
      </c>
      <c r="AR72" s="17">
        <f t="shared" si="102"/>
        <v>51014.041494492085</v>
      </c>
      <c r="AS72" s="17">
        <f t="shared" si="103"/>
        <v>18957.103993167755</v>
      </c>
      <c r="AT72" s="17">
        <f t="shared" si="104"/>
        <v>5517.5448792474417</v>
      </c>
      <c r="AU72" s="1">
        <f t="shared" si="64"/>
        <v>10202.808298898417</v>
      </c>
      <c r="AV72" s="1">
        <f t="shared" si="65"/>
        <v>3791.4207986335514</v>
      </c>
      <c r="AW72" s="1">
        <f t="shared" si="66"/>
        <v>1103.5089758494885</v>
      </c>
      <c r="AX72" s="16">
        <v>0</v>
      </c>
      <c r="AY72" s="16">
        <v>0</v>
      </c>
      <c r="AZ72" s="16">
        <v>0</v>
      </c>
      <c r="BA72">
        <f t="shared" si="108"/>
        <v>0</v>
      </c>
      <c r="BB72">
        <f t="shared" si="109"/>
        <v>0</v>
      </c>
      <c r="BC72">
        <f t="shared" si="109"/>
        <v>0</v>
      </c>
      <c r="BD72">
        <f t="shared" si="109"/>
        <v>0</v>
      </c>
      <c r="BE72">
        <f t="shared" si="110"/>
        <v>0</v>
      </c>
      <c r="BF72">
        <f t="shared" si="110"/>
        <v>0</v>
      </c>
      <c r="BG72">
        <f t="shared" si="110"/>
        <v>0</v>
      </c>
      <c r="BH72">
        <f t="shared" si="105"/>
        <v>0</v>
      </c>
      <c r="BI72">
        <f t="shared" si="106"/>
        <v>0</v>
      </c>
      <c r="BJ72">
        <f t="shared" si="106"/>
        <v>0</v>
      </c>
      <c r="BK72" s="7">
        <f t="shared" ref="BK72:BK135" si="111">SUM(H72:J72)*SUM(B71:D71)/SUM(H71:J71)/SUM(B72:D72)-1+BK$5</f>
        <v>4.6388512981929003E-2</v>
      </c>
      <c r="BL72" s="18">
        <f>MAX(BL$3*climate!$I182+BL$4*climate!$I182^2+BL$5*climate!$I182^6,-99)</f>
        <v>3.7373075058875962</v>
      </c>
      <c r="BM72" s="18">
        <f>MAX(BM$3*climate!$I182+BM$4*climate!$I182^2+BM$5*climate!$I182^6,-99)</f>
        <v>1.7433347636151932</v>
      </c>
      <c r="BN72" s="18">
        <f>MAX(BN$3*climate!$I182+BN$4*climate!$I182^2+BN$5*climate!$I182^6,-99)</f>
        <v>0.38452079171061682</v>
      </c>
      <c r="BO72" s="18">
        <f>MAX(BO$3*climate!$I182+BO$4*climate!$I182^2+BO$5*climate!$I182^6,-99)</f>
        <v>0.91584422885178152</v>
      </c>
      <c r="BP72" s="18">
        <f>MAX(BP$3*climate!$I182+BP$4*climate!$I182^2+BP$5*climate!$I182^6,-99)</f>
        <v>0.39277448419859468</v>
      </c>
      <c r="BQ72" s="18">
        <f>MAX(BQ$3*climate!$I182+BQ$4*climate!$I182^2+BQ$5*climate!$I182^6,-99)</f>
        <v>6.0562895884996235E-2</v>
      </c>
    </row>
    <row r="73" spans="1:69">
      <c r="A73">
        <f t="shared" si="67"/>
        <v>2027</v>
      </c>
      <c r="B73" s="4">
        <f t="shared" si="72"/>
        <v>1190.7012717534085</v>
      </c>
      <c r="C73" s="4">
        <f t="shared" si="73"/>
        <v>3059.5277103953758</v>
      </c>
      <c r="D73" s="4">
        <f t="shared" si="74"/>
        <v>4839.7451036650245</v>
      </c>
      <c r="E73" s="11">
        <f t="shared" si="75"/>
        <v>4.0782609257719264E-3</v>
      </c>
      <c r="F73" s="11">
        <f t="shared" si="76"/>
        <v>8.1760140812287378E-3</v>
      </c>
      <c r="G73" s="11">
        <f t="shared" si="77"/>
        <v>1.805124317910186E-2</v>
      </c>
      <c r="H73" s="4">
        <f t="shared" si="78"/>
        <v>52273.257561488419</v>
      </c>
      <c r="I73" s="4">
        <f t="shared" si="79"/>
        <v>19701.773398581063</v>
      </c>
      <c r="J73" s="4">
        <f t="shared" si="80"/>
        <v>5743.8981826153904</v>
      </c>
      <c r="K73" s="4">
        <f t="shared" si="51"/>
        <v>43901.236020779266</v>
      </c>
      <c r="L73" s="4">
        <f t="shared" si="52"/>
        <v>6439.4819277629776</v>
      </c>
      <c r="M73" s="4">
        <f t="shared" si="53"/>
        <v>1186.8183260861554</v>
      </c>
      <c r="N73" s="11">
        <f t="shared" si="81"/>
        <v>2.0521761090521728E-2</v>
      </c>
      <c r="O73" s="11">
        <f t="shared" si="82"/>
        <v>3.0853539488224113E-2</v>
      </c>
      <c r="P73" s="11">
        <f t="shared" si="83"/>
        <v>2.2565697444749677E-2</v>
      </c>
      <c r="Q73" s="4">
        <f t="shared" si="84"/>
        <v>5544.6970867328455</v>
      </c>
      <c r="R73" s="4">
        <f t="shared" si="85"/>
        <v>9033.6281350202007</v>
      </c>
      <c r="S73" s="4">
        <f t="shared" si="86"/>
        <v>2780.2914503368147</v>
      </c>
      <c r="T73" s="4">
        <f t="shared" si="87"/>
        <v>106.07138994945329</v>
      </c>
      <c r="U73" s="4">
        <f t="shared" si="88"/>
        <v>458.51852786362923</v>
      </c>
      <c r="V73" s="4">
        <f t="shared" si="89"/>
        <v>484.0426069444801</v>
      </c>
      <c r="W73" s="11">
        <f t="shared" si="90"/>
        <v>-1.219247815263802E-2</v>
      </c>
      <c r="X73" s="11">
        <f t="shared" si="91"/>
        <v>-1.3228699347321071E-2</v>
      </c>
      <c r="Y73" s="11">
        <f t="shared" si="92"/>
        <v>-1.2203590333800474E-2</v>
      </c>
      <c r="Z73" s="4">
        <f t="shared" si="107"/>
        <v>12783.480194053949</v>
      </c>
      <c r="AA73" s="4">
        <f t="shared" si="93"/>
        <v>28090.618921185316</v>
      </c>
      <c r="AB73" s="4">
        <f t="shared" si="94"/>
        <v>4545.5455150431271</v>
      </c>
      <c r="AC73" s="12">
        <f t="shared" si="95"/>
        <v>2.3336377463448805</v>
      </c>
      <c r="AD73" s="12">
        <f t="shared" si="96"/>
        <v>3.1889590041958793</v>
      </c>
      <c r="AE73" s="12">
        <f t="shared" si="97"/>
        <v>1.6812178345938418</v>
      </c>
      <c r="AF73" s="11">
        <f t="shared" si="98"/>
        <v>-2.9039671966837322E-3</v>
      </c>
      <c r="AG73" s="11">
        <f t="shared" si="99"/>
        <v>2.0567434751257441E-3</v>
      </c>
      <c r="AH73" s="11">
        <f t="shared" si="100"/>
        <v>8.257041531207765E-4</v>
      </c>
      <c r="AI73" s="1">
        <f t="shared" si="58"/>
        <v>80906.878308399231</v>
      </c>
      <c r="AJ73" s="1">
        <f t="shared" si="59"/>
        <v>27310.678174662797</v>
      </c>
      <c r="AK73" s="1">
        <f t="shared" si="60"/>
        <v>7844.6579227811662</v>
      </c>
      <c r="AL73" s="20">
        <f t="shared" si="101"/>
        <v>18.201419137993078</v>
      </c>
      <c r="AM73" s="20">
        <f t="shared" si="101"/>
        <v>4.0851625497490129</v>
      </c>
      <c r="AN73" s="20">
        <f t="shared" si="101"/>
        <v>1.0734138372475406</v>
      </c>
      <c r="AO73" s="7">
        <f t="shared" si="68"/>
        <v>1.540608424868513E-2</v>
      </c>
      <c r="AP73" s="7">
        <f t="shared" si="68"/>
        <v>2.3724212029230109E-2</v>
      </c>
      <c r="AQ73" s="7">
        <f t="shared" si="68"/>
        <v>1.7172535717410585E-2</v>
      </c>
      <c r="AR73" s="17">
        <f t="shared" si="102"/>
        <v>52273.257561488419</v>
      </c>
      <c r="AS73" s="17">
        <f t="shared" si="103"/>
        <v>19701.773398581063</v>
      </c>
      <c r="AT73" s="17">
        <f t="shared" si="104"/>
        <v>5743.8981826153904</v>
      </c>
      <c r="AU73" s="1">
        <f t="shared" si="64"/>
        <v>10454.651512297685</v>
      </c>
      <c r="AV73" s="1">
        <f t="shared" si="65"/>
        <v>3940.3546797162126</v>
      </c>
      <c r="AW73" s="1">
        <f t="shared" si="66"/>
        <v>1148.7796365230781</v>
      </c>
      <c r="AX73" s="16">
        <v>0</v>
      </c>
      <c r="AY73" s="16">
        <v>0</v>
      </c>
      <c r="AZ73" s="16">
        <v>0</v>
      </c>
      <c r="BA73">
        <f t="shared" si="108"/>
        <v>0</v>
      </c>
      <c r="BB73">
        <f t="shared" si="109"/>
        <v>0</v>
      </c>
      <c r="BC73">
        <f t="shared" si="109"/>
        <v>0</v>
      </c>
      <c r="BD73">
        <f t="shared" si="109"/>
        <v>0</v>
      </c>
      <c r="BE73">
        <f t="shared" si="110"/>
        <v>0</v>
      </c>
      <c r="BF73">
        <f t="shared" si="110"/>
        <v>0</v>
      </c>
      <c r="BG73">
        <f t="shared" si="110"/>
        <v>0</v>
      </c>
      <c r="BH73">
        <f t="shared" si="105"/>
        <v>0</v>
      </c>
      <c r="BI73">
        <f t="shared" si="106"/>
        <v>0</v>
      </c>
      <c r="BJ73">
        <f t="shared" si="106"/>
        <v>0</v>
      </c>
      <c r="BK73" s="7">
        <f t="shared" si="111"/>
        <v>4.6466556494170613E-2</v>
      </c>
      <c r="BL73" s="18">
        <f>MAX(BL$3*climate!$I183+BL$4*climate!$I183^2+BL$5*climate!$I183^6,-99)</f>
        <v>3.728445462465058</v>
      </c>
      <c r="BM73" s="18">
        <f>MAX(BM$3*climate!$I183+BM$4*climate!$I183^2+BM$5*climate!$I183^6,-99)</f>
        <v>1.7145510676345719</v>
      </c>
      <c r="BN73" s="18">
        <f>MAX(BN$3*climate!$I183+BN$4*climate!$I183^2+BN$5*climate!$I183^6,-99)</f>
        <v>0.34343884083718912</v>
      </c>
      <c r="BO73" s="18">
        <f>MAX(BO$3*climate!$I183+BO$4*climate!$I183^2+BO$5*climate!$I183^6,-99)</f>
        <v>0.95050498634499991</v>
      </c>
      <c r="BP73" s="18">
        <f>MAX(BP$3*climate!$I183+BP$4*climate!$I183^2+BP$5*climate!$I183^6,-99)</f>
        <v>0.40472520137378953</v>
      </c>
      <c r="BQ73" s="18">
        <f>MAX(BQ$3*climate!$I183+BQ$4*climate!$I183^2+BQ$5*climate!$I183^6,-99)</f>
        <v>5.8090000414323918E-2</v>
      </c>
    </row>
    <row r="74" spans="1:69">
      <c r="A74">
        <f t="shared" si="67"/>
        <v>2028</v>
      </c>
      <c r="B74" s="4">
        <f t="shared" si="72"/>
        <v>1195.3144627007246</v>
      </c>
      <c r="C74" s="4">
        <f t="shared" si="73"/>
        <v>3083.2917149553732</v>
      </c>
      <c r="D74" s="4">
        <f t="shared" si="74"/>
        <v>4922.7403486665926</v>
      </c>
      <c r="E74" s="11">
        <f t="shared" si="75"/>
        <v>3.8743478794833297E-3</v>
      </c>
      <c r="F74" s="11">
        <f t="shared" si="76"/>
        <v>7.7672133771673002E-3</v>
      </c>
      <c r="G74" s="11">
        <f t="shared" si="77"/>
        <v>1.7148681020146765E-2</v>
      </c>
      <c r="H74" s="4">
        <f t="shared" si="78"/>
        <v>53537.897795758967</v>
      </c>
      <c r="I74" s="4">
        <f t="shared" si="79"/>
        <v>20460.499741873075</v>
      </c>
      <c r="J74" s="4">
        <f t="shared" si="80"/>
        <v>5973.1134674256409</v>
      </c>
      <c r="K74" s="4">
        <f t="shared" si="51"/>
        <v>44789.801735347573</v>
      </c>
      <c r="L74" s="4">
        <f t="shared" si="52"/>
        <v>6635.9273248879772</v>
      </c>
      <c r="M74" s="4">
        <f t="shared" si="53"/>
        <v>1213.3716272570744</v>
      </c>
      <c r="N74" s="11">
        <f t="shared" si="81"/>
        <v>2.0240107001719299E-2</v>
      </c>
      <c r="O74" s="11">
        <f t="shared" si="82"/>
        <v>3.050639777061126E-2</v>
      </c>
      <c r="P74" s="11">
        <f t="shared" si="83"/>
        <v>2.237351799115328E-2</v>
      </c>
      <c r="Q74" s="4">
        <f t="shared" si="84"/>
        <v>5609.6001108729888</v>
      </c>
      <c r="R74" s="4">
        <f t="shared" si="85"/>
        <v>9257.4129370308146</v>
      </c>
      <c r="S74" s="4">
        <f t="shared" si="86"/>
        <v>2855.9578885710712</v>
      </c>
      <c r="T74" s="4">
        <f t="shared" si="87"/>
        <v>104.77811684487463</v>
      </c>
      <c r="U74" s="4">
        <f t="shared" si="88"/>
        <v>452.45292411334503</v>
      </c>
      <c r="V74" s="4">
        <f t="shared" si="89"/>
        <v>478.13554926522488</v>
      </c>
      <c r="W74" s="11">
        <f t="shared" si="90"/>
        <v>-1.219247815263802E-2</v>
      </c>
      <c r="X74" s="11">
        <f t="shared" si="91"/>
        <v>-1.3228699347321071E-2</v>
      </c>
      <c r="Y74" s="11">
        <f t="shared" si="92"/>
        <v>-1.2203590333800474E-2</v>
      </c>
      <c r="Z74" s="4">
        <f t="shared" si="107"/>
        <v>12901.739069043449</v>
      </c>
      <c r="AA74" s="4">
        <f t="shared" si="93"/>
        <v>28867.120179935744</v>
      </c>
      <c r="AB74" s="4">
        <f t="shared" si="94"/>
        <v>4678.1351404273946</v>
      </c>
      <c r="AC74" s="12">
        <f t="shared" si="95"/>
        <v>2.3268609388805519</v>
      </c>
      <c r="AD74" s="12">
        <f t="shared" si="96"/>
        <v>3.1955178748202027</v>
      </c>
      <c r="AE74" s="12">
        <f t="shared" si="97"/>
        <v>1.6826060231421667</v>
      </c>
      <c r="AF74" s="11">
        <f t="shared" si="98"/>
        <v>-2.9039671966837322E-3</v>
      </c>
      <c r="AG74" s="11">
        <f t="shared" si="99"/>
        <v>2.0567434751257441E-3</v>
      </c>
      <c r="AH74" s="11">
        <f t="shared" si="100"/>
        <v>8.257041531207765E-4</v>
      </c>
      <c r="AI74" s="1">
        <f t="shared" si="58"/>
        <v>83270.841989856999</v>
      </c>
      <c r="AJ74" s="1">
        <f t="shared" si="59"/>
        <v>28519.96503691273</v>
      </c>
      <c r="AK74" s="1">
        <f t="shared" si="60"/>
        <v>8208.9717670261289</v>
      </c>
      <c r="AL74" s="20">
        <f t="shared" si="101"/>
        <v>18.479027608711775</v>
      </c>
      <c r="AM74" s="20">
        <f t="shared" si="101"/>
        <v>4.1811106396280877</v>
      </c>
      <c r="AN74" s="20">
        <f t="shared" si="101"/>
        <v>1.0916627423326397</v>
      </c>
      <c r="AO74" s="7">
        <f t="shared" ref="AO74:AQ89" si="112">AO$5*AO73</f>
        <v>1.5252023406198278E-2</v>
      </c>
      <c r="AP74" s="7">
        <f t="shared" si="112"/>
        <v>2.3486969908937807E-2</v>
      </c>
      <c r="AQ74" s="7">
        <f t="shared" si="112"/>
        <v>1.7000810360236478E-2</v>
      </c>
      <c r="AR74" s="17">
        <f t="shared" si="102"/>
        <v>53537.897795758967</v>
      </c>
      <c r="AS74" s="17">
        <f t="shared" si="103"/>
        <v>20460.499741873075</v>
      </c>
      <c r="AT74" s="17">
        <f t="shared" si="104"/>
        <v>5973.1134674256409</v>
      </c>
      <c r="AU74" s="1">
        <f t="shared" si="64"/>
        <v>10707.579559151794</v>
      </c>
      <c r="AV74" s="1">
        <f t="shared" si="65"/>
        <v>4092.099948374615</v>
      </c>
      <c r="AW74" s="1">
        <f t="shared" si="66"/>
        <v>1194.6226934851281</v>
      </c>
      <c r="AX74" s="16">
        <v>0</v>
      </c>
      <c r="AY74" s="16">
        <v>0</v>
      </c>
      <c r="AZ74" s="16">
        <v>0</v>
      </c>
      <c r="BA74">
        <f t="shared" si="108"/>
        <v>0</v>
      </c>
      <c r="BB74">
        <f t="shared" si="109"/>
        <v>0</v>
      </c>
      <c r="BC74">
        <f t="shared" si="109"/>
        <v>0</v>
      </c>
      <c r="BD74">
        <f t="shared" si="109"/>
        <v>0</v>
      </c>
      <c r="BE74">
        <f t="shared" si="110"/>
        <v>0</v>
      </c>
      <c r="BF74">
        <f t="shared" si="110"/>
        <v>0</v>
      </c>
      <c r="BG74">
        <f t="shared" si="110"/>
        <v>0</v>
      </c>
      <c r="BH74">
        <f t="shared" si="105"/>
        <v>0</v>
      </c>
      <c r="BI74">
        <f t="shared" si="106"/>
        <v>0</v>
      </c>
      <c r="BJ74">
        <f t="shared" si="106"/>
        <v>0</v>
      </c>
      <c r="BK74" s="7">
        <f t="shared" si="111"/>
        <v>4.6528951503344879E-2</v>
      </c>
      <c r="BL74" s="18">
        <f>MAX(BL$3*climate!$I184+BL$4*climate!$I184^2+BL$5*climate!$I184^6,-99)</f>
        <v>3.7154796128623362</v>
      </c>
      <c r="BM74" s="18">
        <f>MAX(BM$3*climate!$I184+BM$4*climate!$I184^2+BM$5*climate!$I184^6,-99)</f>
        <v>1.6823863496914164</v>
      </c>
      <c r="BN74" s="18">
        <f>MAX(BN$3*climate!$I184+BN$4*climate!$I184^2+BN$5*climate!$I184^6,-99)</f>
        <v>0.29954443549129683</v>
      </c>
      <c r="BO74" s="18">
        <f>MAX(BO$3*climate!$I184+BO$4*climate!$I184^2+BO$5*climate!$I184^6,-99)</f>
        <v>0.98568055283189848</v>
      </c>
      <c r="BP74" s="18">
        <f>MAX(BP$3*climate!$I184+BP$4*climate!$I184^2+BP$5*climate!$I184^6,-99)</f>
        <v>0.41638653322968383</v>
      </c>
      <c r="BQ74" s="18">
        <f>MAX(BQ$3*climate!$I184+BQ$4*climate!$I184^2+BQ$5*climate!$I184^6,-99)</f>
        <v>5.4816954822461489E-2</v>
      </c>
    </row>
    <row r="75" spans="1:69">
      <c r="A75">
        <f t="shared" si="67"/>
        <v>2029</v>
      </c>
      <c r="B75" s="4">
        <f t="shared" si="72"/>
        <v>1199.7139735519111</v>
      </c>
      <c r="C75" s="4">
        <f t="shared" si="73"/>
        <v>3106.0428703767784</v>
      </c>
      <c r="D75" s="4">
        <f t="shared" si="74"/>
        <v>5002.9379274516677</v>
      </c>
      <c r="E75" s="11">
        <f t="shared" si="75"/>
        <v>3.6806304855091631E-3</v>
      </c>
      <c r="F75" s="11">
        <f t="shared" si="76"/>
        <v>7.3788527083089349E-3</v>
      </c>
      <c r="G75" s="11">
        <f t="shared" si="77"/>
        <v>1.6291246969139427E-2</v>
      </c>
      <c r="H75" s="4">
        <f t="shared" si="78"/>
        <v>54807.540448887084</v>
      </c>
      <c r="I75" s="4">
        <f t="shared" si="79"/>
        <v>21233.069259797096</v>
      </c>
      <c r="J75" s="4">
        <f t="shared" si="80"/>
        <v>6204.9886728969004</v>
      </c>
      <c r="K75" s="4">
        <f t="shared" si="51"/>
        <v>45683.839362662548</v>
      </c>
      <c r="L75" s="4">
        <f t="shared" si="52"/>
        <v>6836.0515762042332</v>
      </c>
      <c r="M75" s="4">
        <f t="shared" si="53"/>
        <v>1240.2689705281869</v>
      </c>
      <c r="N75" s="11">
        <f t="shared" si="81"/>
        <v>1.9960740898064877E-2</v>
      </c>
      <c r="O75" s="11">
        <f t="shared" si="82"/>
        <v>3.0157691836933287E-2</v>
      </c>
      <c r="P75" s="11">
        <f t="shared" si="83"/>
        <v>2.2167440433658481E-2</v>
      </c>
      <c r="Q75" s="4">
        <f t="shared" si="84"/>
        <v>5672.6139756255661</v>
      </c>
      <c r="R75" s="4">
        <f t="shared" si="85"/>
        <v>9479.8766324686076</v>
      </c>
      <c r="S75" s="4">
        <f t="shared" si="86"/>
        <v>2930.6197422645241</v>
      </c>
      <c r="T75" s="4">
        <f t="shared" si="87"/>
        <v>103.50061194436894</v>
      </c>
      <c r="U75" s="4">
        <f t="shared" si="88"/>
        <v>446.46756041143334</v>
      </c>
      <c r="V75" s="4">
        <f t="shared" si="89"/>
        <v>472.30057889796541</v>
      </c>
      <c r="W75" s="11">
        <f t="shared" si="90"/>
        <v>-1.219247815263802E-2</v>
      </c>
      <c r="X75" s="11">
        <f t="shared" si="91"/>
        <v>-1.3228699347321071E-2</v>
      </c>
      <c r="Y75" s="11">
        <f t="shared" si="92"/>
        <v>-1.2203590333800474E-2</v>
      </c>
      <c r="Z75" s="4">
        <f t="shared" si="107"/>
        <v>13014.854595662526</v>
      </c>
      <c r="AA75" s="4">
        <f t="shared" si="93"/>
        <v>29643.071570351403</v>
      </c>
      <c r="AB75" s="4">
        <f t="shared" si="94"/>
        <v>4809.4198267788015</v>
      </c>
      <c r="AC75" s="12">
        <f t="shared" si="95"/>
        <v>2.3201038110427983</v>
      </c>
      <c r="AD75" s="12">
        <f t="shared" si="96"/>
        <v>3.2020902353588867</v>
      </c>
      <c r="AE75" s="12">
        <f t="shared" si="97"/>
        <v>1.6839953579235412</v>
      </c>
      <c r="AF75" s="11">
        <f t="shared" si="98"/>
        <v>-2.9039671966837322E-3</v>
      </c>
      <c r="AG75" s="11">
        <f t="shared" si="99"/>
        <v>2.0567434751257441E-3</v>
      </c>
      <c r="AH75" s="11">
        <f t="shared" si="100"/>
        <v>8.257041531207765E-4</v>
      </c>
      <c r="AI75" s="1">
        <f t="shared" si="58"/>
        <v>85651.337350023095</v>
      </c>
      <c r="AJ75" s="1">
        <f t="shared" si="59"/>
        <v>29760.068481596074</v>
      </c>
      <c r="AK75" s="1">
        <f t="shared" si="60"/>
        <v>8582.697283808644</v>
      </c>
      <c r="AL75" s="20">
        <f t="shared" si="101"/>
        <v>18.758051744707515</v>
      </c>
      <c r="AM75" s="20">
        <f t="shared" si="101"/>
        <v>4.2783302432091839</v>
      </c>
      <c r="AN75" s="20">
        <f t="shared" si="101"/>
        <v>1.1100363020797752</v>
      </c>
      <c r="AO75" s="7">
        <f t="shared" si="112"/>
        <v>1.5099503172136295E-2</v>
      </c>
      <c r="AP75" s="7">
        <f t="shared" si="112"/>
        <v>2.3252100209848428E-2</v>
      </c>
      <c r="AQ75" s="7">
        <f t="shared" si="112"/>
        <v>1.6830802256634112E-2</v>
      </c>
      <c r="AR75" s="17">
        <f t="shared" si="102"/>
        <v>54807.540448887084</v>
      </c>
      <c r="AS75" s="17">
        <f t="shared" si="103"/>
        <v>21233.069259797096</v>
      </c>
      <c r="AT75" s="17">
        <f t="shared" si="104"/>
        <v>6204.9886728969004</v>
      </c>
      <c r="AU75" s="1">
        <f t="shared" si="64"/>
        <v>10961.508089777417</v>
      </c>
      <c r="AV75" s="1">
        <f t="shared" si="65"/>
        <v>4246.6138519594197</v>
      </c>
      <c r="AW75" s="1">
        <f t="shared" si="66"/>
        <v>1240.9977345793802</v>
      </c>
      <c r="AX75" s="16">
        <v>0</v>
      </c>
      <c r="AY75" s="16">
        <v>0</v>
      </c>
      <c r="AZ75" s="16">
        <v>0</v>
      </c>
      <c r="BA75">
        <f t="shared" si="108"/>
        <v>0</v>
      </c>
      <c r="BB75">
        <f t="shared" si="109"/>
        <v>0</v>
      </c>
      <c r="BC75">
        <f t="shared" si="109"/>
        <v>0</v>
      </c>
      <c r="BD75">
        <f t="shared" si="109"/>
        <v>0</v>
      </c>
      <c r="BE75">
        <f t="shared" si="110"/>
        <v>0</v>
      </c>
      <c r="BF75">
        <f t="shared" si="110"/>
        <v>0</v>
      </c>
      <c r="BG75">
        <f t="shared" si="110"/>
        <v>0</v>
      </c>
      <c r="BH75">
        <f t="shared" si="105"/>
        <v>0</v>
      </c>
      <c r="BI75">
        <f t="shared" si="106"/>
        <v>0</v>
      </c>
      <c r="BJ75">
        <f t="shared" si="106"/>
        <v>0</v>
      </c>
      <c r="BK75" s="7">
        <f t="shared" si="111"/>
        <v>4.6576250577293282E-2</v>
      </c>
      <c r="BL75" s="18">
        <f>MAX(BL$3*climate!$I185+BL$4*climate!$I185^2+BL$5*climate!$I185^6,-99)</f>
        <v>3.6982219021018681</v>
      </c>
      <c r="BM75" s="18">
        <f>MAX(BM$3*climate!$I185+BM$4*climate!$I185^2+BM$5*climate!$I185^6,-99)</f>
        <v>1.6466985908194198</v>
      </c>
      <c r="BN75" s="18">
        <f>MAX(BN$3*climate!$I185+BN$4*climate!$I185^2+BN$5*climate!$I185^6,-99)</f>
        <v>0.25272974259327796</v>
      </c>
      <c r="BO75" s="18">
        <f>MAX(BO$3*climate!$I185+BO$4*climate!$I185^2+BO$5*climate!$I185^6,-99)</f>
        <v>1.0212830946400824</v>
      </c>
      <c r="BP75" s="18">
        <f>MAX(BP$3*climate!$I185+BP$4*climate!$I185^2+BP$5*climate!$I185^6,-99)</f>
        <v>0.42765273201504961</v>
      </c>
      <c r="BQ75" s="18">
        <f>MAX(BQ$3*climate!$I185+BQ$4*climate!$I185^2+BQ$5*climate!$I185^6,-99)</f>
        <v>5.0626633033273569E-2</v>
      </c>
    </row>
    <row r="76" spans="1:69">
      <c r="A76">
        <f t="shared" si="67"/>
        <v>2030</v>
      </c>
      <c r="B76" s="4">
        <f t="shared" si="72"/>
        <v>1203.9088921856103</v>
      </c>
      <c r="C76" s="4">
        <f t="shared" si="73"/>
        <v>3127.8159515806719</v>
      </c>
      <c r="D76" s="4">
        <f t="shared" si="74"/>
        <v>5080.366819931688</v>
      </c>
      <c r="E76" s="11">
        <f t="shared" si="75"/>
        <v>3.4965989612337047E-3</v>
      </c>
      <c r="F76" s="11">
        <f t="shared" si="76"/>
        <v>7.0099100728934875E-3</v>
      </c>
      <c r="G76" s="11">
        <f t="shared" si="77"/>
        <v>1.5476684620682454E-2</v>
      </c>
      <c r="H76" s="4">
        <f t="shared" si="78"/>
        <v>56081.750532013953</v>
      </c>
      <c r="I76" s="4">
        <f t="shared" si="79"/>
        <v>22019.260320938567</v>
      </c>
      <c r="J76" s="4">
        <f t="shared" si="80"/>
        <v>6439.3262143034508</v>
      </c>
      <c r="K76" s="4">
        <f t="shared" si="51"/>
        <v>46583.052003380057</v>
      </c>
      <c r="L76" s="4">
        <f t="shared" si="52"/>
        <v>7039.819689458046</v>
      </c>
      <c r="M76" s="4">
        <f t="shared" si="53"/>
        <v>1267.4923765426126</v>
      </c>
      <c r="N76" s="11">
        <f t="shared" si="81"/>
        <v>1.9683385925142627E-2</v>
      </c>
      <c r="O76" s="11">
        <f t="shared" si="82"/>
        <v>2.980786657068446E-2</v>
      </c>
      <c r="P76" s="11">
        <f t="shared" si="83"/>
        <v>2.194959856395684E-2</v>
      </c>
      <c r="Q76" s="4">
        <f t="shared" si="84"/>
        <v>5733.7243144165459</v>
      </c>
      <c r="R76" s="4">
        <f t="shared" si="85"/>
        <v>9700.8356097823616</v>
      </c>
      <c r="S76" s="4">
        <f t="shared" si="86"/>
        <v>3004.182749970671</v>
      </c>
      <c r="T76" s="4">
        <f t="shared" si="87"/>
        <v>102.23868299445256</v>
      </c>
      <c r="U76" s="4">
        <f t="shared" si="88"/>
        <v>440.56137528641858</v>
      </c>
      <c r="V76" s="4">
        <f t="shared" si="89"/>
        <v>466.53681611867785</v>
      </c>
      <c r="W76" s="11">
        <f t="shared" si="90"/>
        <v>-1.219247815263802E-2</v>
      </c>
      <c r="X76" s="11">
        <f t="shared" si="91"/>
        <v>-1.3228699347321071E-2</v>
      </c>
      <c r="Y76" s="11">
        <f t="shared" si="92"/>
        <v>-1.2203590333800474E-2</v>
      </c>
      <c r="Z76" s="4">
        <f t="shared" si="107"/>
        <v>13122.834036356568</v>
      </c>
      <c r="AA76" s="4">
        <f t="shared" si="93"/>
        <v>30417.853710071326</v>
      </c>
      <c r="AB76" s="4">
        <f t="shared" si="94"/>
        <v>4939.2250156983418</v>
      </c>
      <c r="AC76" s="12">
        <f t="shared" si="95"/>
        <v>2.3133663056826292</v>
      </c>
      <c r="AD76" s="12">
        <f t="shared" si="96"/>
        <v>3.208676113557225</v>
      </c>
      <c r="AE76" s="12">
        <f t="shared" si="97"/>
        <v>1.6853858398844148</v>
      </c>
      <c r="AF76" s="11">
        <f t="shared" si="98"/>
        <v>-2.9039671966837322E-3</v>
      </c>
      <c r="AG76" s="11">
        <f t="shared" si="99"/>
        <v>2.0567434751257441E-3</v>
      </c>
      <c r="AH76" s="11">
        <f t="shared" si="100"/>
        <v>8.257041531207765E-4</v>
      </c>
      <c r="AI76" s="1">
        <f t="shared" si="58"/>
        <v>88047.711704798203</v>
      </c>
      <c r="AJ76" s="1">
        <f t="shared" si="59"/>
        <v>31030.675485395888</v>
      </c>
      <c r="AK76" s="1">
        <f t="shared" si="60"/>
        <v>8965.4252900071606</v>
      </c>
      <c r="AL76" s="20">
        <f t="shared" si="101"/>
        <v>19.038456633911601</v>
      </c>
      <c r="AM76" s="20">
        <f t="shared" si="101"/>
        <v>4.3768156051196492</v>
      </c>
      <c r="AN76" s="20">
        <f t="shared" si="101"/>
        <v>1.1285322755627856</v>
      </c>
      <c r="AO76" s="7">
        <f t="shared" si="112"/>
        <v>1.4948508140414932E-2</v>
      </c>
      <c r="AP76" s="7">
        <f t="shared" si="112"/>
        <v>2.3019579207749944E-2</v>
      </c>
      <c r="AQ76" s="7">
        <f t="shared" si="112"/>
        <v>1.6662494234067772E-2</v>
      </c>
      <c r="AR76" s="17">
        <f t="shared" si="102"/>
        <v>56081.750532013953</v>
      </c>
      <c r="AS76" s="17">
        <f t="shared" si="103"/>
        <v>22019.260320938567</v>
      </c>
      <c r="AT76" s="17">
        <f t="shared" si="104"/>
        <v>6439.3262143034508</v>
      </c>
      <c r="AU76" s="1">
        <f t="shared" si="64"/>
        <v>11216.350106402791</v>
      </c>
      <c r="AV76" s="1">
        <f t="shared" si="65"/>
        <v>4403.8520641877139</v>
      </c>
      <c r="AW76" s="1">
        <f t="shared" si="66"/>
        <v>1287.8652428606902</v>
      </c>
      <c r="AX76" s="16">
        <v>0</v>
      </c>
      <c r="AY76" s="16">
        <v>0</v>
      </c>
      <c r="AZ76" s="16">
        <v>0</v>
      </c>
      <c r="BA76">
        <f t="shared" si="108"/>
        <v>0</v>
      </c>
      <c r="BB76">
        <f t="shared" si="109"/>
        <v>0</v>
      </c>
      <c r="BC76">
        <f t="shared" si="109"/>
        <v>0</v>
      </c>
      <c r="BD76">
        <f t="shared" si="109"/>
        <v>0</v>
      </c>
      <c r="BE76">
        <f t="shared" si="110"/>
        <v>0</v>
      </c>
      <c r="BF76">
        <f t="shared" si="110"/>
        <v>0</v>
      </c>
      <c r="BG76">
        <f t="shared" si="110"/>
        <v>0</v>
      </c>
      <c r="BH76">
        <f t="shared" si="105"/>
        <v>0</v>
      </c>
      <c r="BI76">
        <f t="shared" si="106"/>
        <v>0</v>
      </c>
      <c r="BJ76">
        <f t="shared" si="106"/>
        <v>0</v>
      </c>
      <c r="BK76" s="7">
        <f t="shared" si="111"/>
        <v>4.6609005369540463E-2</v>
      </c>
      <c r="BL76" s="18">
        <f>MAX(BL$3*climate!$I186+BL$4*climate!$I186^2+BL$5*climate!$I186^6,-99)</f>
        <v>3.67648026396252</v>
      </c>
      <c r="BM76" s="18">
        <f>MAX(BM$3*climate!$I186+BM$4*climate!$I186^2+BM$5*climate!$I186^6,-99)</f>
        <v>1.6073439005304042</v>
      </c>
      <c r="BN76" s="18">
        <f>MAX(BN$3*climate!$I186+BN$4*climate!$I186^2+BN$5*climate!$I186^6,-99)</f>
        <v>0.20288651569872806</v>
      </c>
      <c r="BO76" s="18">
        <f>MAX(BO$3*climate!$I186+BO$4*climate!$I186^2+BO$5*climate!$I186^6,-99)</f>
        <v>1.0572081218682337</v>
      </c>
      <c r="BP76" s="18">
        <f>MAX(BP$3*climate!$I186+BP$4*climate!$I186^2+BP$5*climate!$I186^6,-99)</f>
        <v>0.43840304182454298</v>
      </c>
      <c r="BQ76" s="18">
        <f>MAX(BQ$3*climate!$I186+BQ$4*climate!$I186^2+BQ$5*climate!$I186^6,-99)</f>
        <v>4.5387947453525687E-2</v>
      </c>
    </row>
    <row r="77" spans="1:69">
      <c r="A77">
        <f t="shared" si="67"/>
        <v>2031</v>
      </c>
      <c r="B77" s="4">
        <f t="shared" si="72"/>
        <v>1207.9079994383546</v>
      </c>
      <c r="C77" s="4">
        <f t="shared" si="73"/>
        <v>3148.6453746985576</v>
      </c>
      <c r="D77" s="4">
        <f t="shared" si="74"/>
        <v>5155.0626932096766</v>
      </c>
      <c r="E77" s="11">
        <f t="shared" si="75"/>
        <v>3.3217690131720195E-3</v>
      </c>
      <c r="F77" s="11">
        <f t="shared" si="76"/>
        <v>6.6594145692488128E-3</v>
      </c>
      <c r="G77" s="11">
        <f t="shared" si="77"/>
        <v>1.4702850389648331E-2</v>
      </c>
      <c r="H77" s="4">
        <f t="shared" si="78"/>
        <v>57360.079666909311</v>
      </c>
      <c r="I77" s="4">
        <f t="shared" si="79"/>
        <v>22818.843162457764</v>
      </c>
      <c r="J77" s="4">
        <f t="shared" si="80"/>
        <v>6675.9331991758781</v>
      </c>
      <c r="K77" s="4">
        <f t="shared" si="51"/>
        <v>47487.126249333756</v>
      </c>
      <c r="L77" s="4">
        <f t="shared" si="52"/>
        <v>7247.1937760353139</v>
      </c>
      <c r="M77" s="4">
        <f t="shared" si="53"/>
        <v>1295.0246382007176</v>
      </c>
      <c r="N77" s="11">
        <f t="shared" si="81"/>
        <v>1.940779332981668E-2</v>
      </c>
      <c r="O77" s="11">
        <f t="shared" si="82"/>
        <v>2.9457300857833824E-2</v>
      </c>
      <c r="P77" s="11">
        <f t="shared" si="83"/>
        <v>2.1721836097512215E-2</v>
      </c>
      <c r="Q77" s="4">
        <f t="shared" si="84"/>
        <v>5792.9172010467419</v>
      </c>
      <c r="R77" s="4">
        <f t="shared" si="85"/>
        <v>9920.1114764378635</v>
      </c>
      <c r="S77" s="4">
        <f t="shared" si="86"/>
        <v>3076.5596998672586</v>
      </c>
      <c r="T77" s="4">
        <f t="shared" si="87"/>
        <v>100.99214008568822</v>
      </c>
      <c r="U77" s="4">
        <f t="shared" si="88"/>
        <v>434.73332130871228</v>
      </c>
      <c r="V77" s="4">
        <f t="shared" si="89"/>
        <v>460.8433919391299</v>
      </c>
      <c r="W77" s="11">
        <f t="shared" si="90"/>
        <v>-1.219247815263802E-2</v>
      </c>
      <c r="X77" s="11">
        <f t="shared" si="91"/>
        <v>-1.3228699347321071E-2</v>
      </c>
      <c r="Y77" s="11">
        <f t="shared" si="92"/>
        <v>-1.2203590333800474E-2</v>
      </c>
      <c r="Z77" s="4">
        <f t="shared" si="107"/>
        <v>13225.685819894203</v>
      </c>
      <c r="AA77" s="4">
        <f t="shared" si="93"/>
        <v>31190.859426702373</v>
      </c>
      <c r="AB77" s="4">
        <f t="shared" si="94"/>
        <v>5067.3877783291091</v>
      </c>
      <c r="AC77" s="12">
        <f t="shared" si="95"/>
        <v>2.3066483658170136</v>
      </c>
      <c r="AD77" s="12">
        <f t="shared" si="96"/>
        <v>3.2152755372175759</v>
      </c>
      <c r="AE77" s="12">
        <f t="shared" si="97"/>
        <v>1.6867774699720184</v>
      </c>
      <c r="AF77" s="11">
        <f t="shared" si="98"/>
        <v>-2.9039671966837322E-3</v>
      </c>
      <c r="AG77" s="11">
        <f t="shared" si="99"/>
        <v>2.0567434751257441E-3</v>
      </c>
      <c r="AH77" s="11">
        <f t="shared" si="100"/>
        <v>8.257041531207765E-4</v>
      </c>
      <c r="AI77" s="1">
        <f t="shared" si="58"/>
        <v>90459.290640721185</v>
      </c>
      <c r="AJ77" s="1">
        <f t="shared" si="59"/>
        <v>32331.460001044015</v>
      </c>
      <c r="AK77" s="1">
        <f t="shared" si="60"/>
        <v>9356.7480038671347</v>
      </c>
      <c r="AL77" s="20">
        <f t="shared" si="101"/>
        <v>19.320207192644833</v>
      </c>
      <c r="AM77" s="20">
        <f t="shared" si="101"/>
        <v>4.4765605340844195</v>
      </c>
      <c r="AN77" s="20">
        <f t="shared" si="101"/>
        <v>1.1471483964719646</v>
      </c>
      <c r="AO77" s="7">
        <f t="shared" si="112"/>
        <v>1.4799023059010784E-2</v>
      </c>
      <c r="AP77" s="7">
        <f t="shared" si="112"/>
        <v>2.2789383415672444E-2</v>
      </c>
      <c r="AQ77" s="7">
        <f t="shared" si="112"/>
        <v>1.6495869291727094E-2</v>
      </c>
      <c r="AR77" s="17">
        <f t="shared" si="102"/>
        <v>57360.079666909311</v>
      </c>
      <c r="AS77" s="17">
        <f t="shared" si="103"/>
        <v>22818.843162457764</v>
      </c>
      <c r="AT77" s="17">
        <f t="shared" si="104"/>
        <v>6675.9331991758781</v>
      </c>
      <c r="AU77" s="1">
        <f t="shared" si="64"/>
        <v>11472.015933381863</v>
      </c>
      <c r="AV77" s="1">
        <f t="shared" si="65"/>
        <v>4563.768632491553</v>
      </c>
      <c r="AW77" s="1">
        <f t="shared" si="66"/>
        <v>1335.1866398351758</v>
      </c>
      <c r="AX77" s="16">
        <v>0</v>
      </c>
      <c r="AY77" s="16">
        <v>0</v>
      </c>
      <c r="AZ77" s="16">
        <v>0</v>
      </c>
      <c r="BA77">
        <f t="shared" si="108"/>
        <v>0</v>
      </c>
      <c r="BB77">
        <f t="shared" si="109"/>
        <v>0</v>
      </c>
      <c r="BC77">
        <f t="shared" si="109"/>
        <v>0</v>
      </c>
      <c r="BD77">
        <f t="shared" si="109"/>
        <v>0</v>
      </c>
      <c r="BE77">
        <f t="shared" si="110"/>
        <v>0</v>
      </c>
      <c r="BF77">
        <f t="shared" si="110"/>
        <v>0</v>
      </c>
      <c r="BG77">
        <f t="shared" si="110"/>
        <v>0</v>
      </c>
      <c r="BH77">
        <f t="shared" si="105"/>
        <v>0</v>
      </c>
      <c r="BI77">
        <f t="shared" ref="BI77:BJ140" si="113">2*BC$5*AY77*AS77/AA77*1000</f>
        <v>0</v>
      </c>
      <c r="BJ77">
        <f t="shared" si="113"/>
        <v>0</v>
      </c>
      <c r="BK77" s="7">
        <f t="shared" si="111"/>
        <v>4.6627763681251738E-2</v>
      </c>
      <c r="BL77" s="18">
        <f>MAX(BL$3*climate!$I187+BL$4*climate!$I187^2+BL$5*climate!$I187^6,-99)</f>
        <v>3.6500594745733661</v>
      </c>
      <c r="BM77" s="18">
        <f>MAX(BM$3*climate!$I187+BM$4*climate!$I187^2+BM$5*climate!$I187^6,-99)</f>
        <v>1.5641770882343402</v>
      </c>
      <c r="BN77" s="18">
        <f>MAX(BN$3*climate!$I187+BN$4*climate!$I187^2+BN$5*climate!$I187^6,-99)</f>
        <v>0.14990646514910466</v>
      </c>
      <c r="BO77" s="18">
        <f>MAX(BO$3*climate!$I187+BO$4*climate!$I187^2+BO$5*climate!$I187^6,-99)</f>
        <v>1.0933329194987149</v>
      </c>
      <c r="BP77" s="18">
        <f>MAX(BP$3*climate!$I187+BP$4*climate!$I187^2+BP$5*climate!$I187^6,-99)</f>
        <v>0.44850028393648567</v>
      </c>
      <c r="BQ77" s="18">
        <f>MAX(BQ$3*climate!$I187+BQ$4*climate!$I187^2+BQ$5*climate!$I187^6,-99)</f>
        <v>3.8954532253836355E-2</v>
      </c>
    </row>
    <row r="78" spans="1:69">
      <c r="A78">
        <f t="shared" si="67"/>
        <v>2032</v>
      </c>
      <c r="B78" s="4">
        <f t="shared" si="72"/>
        <v>1211.7197712334869</v>
      </c>
      <c r="C78" s="4">
        <f t="shared" si="73"/>
        <v>3168.5651028361399</v>
      </c>
      <c r="D78" s="4">
        <f t="shared" si="74"/>
        <v>5227.0671029608202</v>
      </c>
      <c r="E78" s="11">
        <f t="shared" si="75"/>
        <v>3.1556805625134183E-3</v>
      </c>
      <c r="F78" s="11">
        <f t="shared" si="76"/>
        <v>6.3264438407863721E-3</v>
      </c>
      <c r="G78" s="11">
        <f t="shared" si="77"/>
        <v>1.3967707870165914E-2</v>
      </c>
      <c r="H78" s="4">
        <f t="shared" si="78"/>
        <v>58642.066001403196</v>
      </c>
      <c r="I78" s="4">
        <f t="shared" si="79"/>
        <v>23631.57963360499</v>
      </c>
      <c r="J78" s="4">
        <f t="shared" si="80"/>
        <v>6914.6215735496507</v>
      </c>
      <c r="K78" s="4">
        <f t="shared" si="51"/>
        <v>48395.7325724806</v>
      </c>
      <c r="L78" s="4">
        <f t="shared" si="52"/>
        <v>7458.1328982171399</v>
      </c>
      <c r="M78" s="4">
        <f t="shared" si="53"/>
        <v>1322.8492072797251</v>
      </c>
      <c r="N78" s="11">
        <f t="shared" si="81"/>
        <v>1.9133739918818282E-2</v>
      </c>
      <c r="O78" s="11">
        <f t="shared" si="82"/>
        <v>2.9106317383060798E-2</v>
      </c>
      <c r="P78" s="11">
        <f t="shared" si="83"/>
        <v>2.1485744948965824E-2</v>
      </c>
      <c r="Q78" s="4">
        <f t="shared" si="84"/>
        <v>5850.1791613412788</v>
      </c>
      <c r="R78" s="4">
        <f t="shared" si="85"/>
        <v>10137.530917661323</v>
      </c>
      <c r="S78" s="4">
        <f t="shared" si="86"/>
        <v>3147.6702156732836</v>
      </c>
      <c r="T78" s="4">
        <f t="shared" si="87"/>
        <v>99.760795624105313</v>
      </c>
      <c r="U78" s="4">
        <f t="shared" si="88"/>
        <v>428.98236490485698</v>
      </c>
      <c r="V78" s="4">
        <f t="shared" si="89"/>
        <v>455.21944797586571</v>
      </c>
      <c r="W78" s="11">
        <f t="shared" si="90"/>
        <v>-1.219247815263802E-2</v>
      </c>
      <c r="X78" s="11">
        <f t="shared" si="91"/>
        <v>-1.3228699347321071E-2</v>
      </c>
      <c r="Y78" s="11">
        <f t="shared" si="92"/>
        <v>-1.2203590333800474E-2</v>
      </c>
      <c r="Z78" s="4">
        <f t="shared" si="107"/>
        <v>13323.419537855169</v>
      </c>
      <c r="AA78" s="4">
        <f t="shared" si="93"/>
        <v>31961.493423915825</v>
      </c>
      <c r="AB78" s="4">
        <f t="shared" si="94"/>
        <v>5193.756555001657</v>
      </c>
      <c r="AC78" s="12">
        <f t="shared" si="95"/>
        <v>2.2999499346283967</v>
      </c>
      <c r="AD78" s="12">
        <f t="shared" si="96"/>
        <v>3.2218885341994796</v>
      </c>
      <c r="AE78" s="12">
        <f t="shared" si="97"/>
        <v>1.6881702491343649</v>
      </c>
      <c r="AF78" s="11">
        <f t="shared" si="98"/>
        <v>-2.9039671966837322E-3</v>
      </c>
      <c r="AG78" s="11">
        <f t="shared" si="99"/>
        <v>2.0567434751257441E-3</v>
      </c>
      <c r="AH78" s="11">
        <f t="shared" si="100"/>
        <v>8.257041531207765E-4</v>
      </c>
      <c r="AI78" s="1">
        <f t="shared" si="58"/>
        <v>92885.377510030929</v>
      </c>
      <c r="AJ78" s="1">
        <f t="shared" si="59"/>
        <v>33662.082633431171</v>
      </c>
      <c r="AK78" s="1">
        <f t="shared" si="60"/>
        <v>9756.2598433155981</v>
      </c>
      <c r="AL78" s="20">
        <f t="shared" si="101"/>
        <v>19.60326818247616</v>
      </c>
      <c r="AM78" s="20">
        <f t="shared" si="101"/>
        <v>4.5775584079351903</v>
      </c>
      <c r="AN78" s="20">
        <f t="shared" si="101"/>
        <v>1.1658823743783164</v>
      </c>
      <c r="AO78" s="7">
        <f t="shared" si="112"/>
        <v>1.4651032828420675E-2</v>
      </c>
      <c r="AP78" s="7">
        <f t="shared" si="112"/>
        <v>2.2561489581515718E-2</v>
      </c>
      <c r="AQ78" s="7">
        <f t="shared" si="112"/>
        <v>1.6330910598809822E-2</v>
      </c>
      <c r="AR78" s="17">
        <f t="shared" si="102"/>
        <v>58642.066001403196</v>
      </c>
      <c r="AS78" s="17">
        <f t="shared" si="103"/>
        <v>23631.57963360499</v>
      </c>
      <c r="AT78" s="17">
        <f t="shared" si="104"/>
        <v>6914.6215735496507</v>
      </c>
      <c r="AU78" s="1">
        <f t="shared" si="64"/>
        <v>11728.41320028064</v>
      </c>
      <c r="AV78" s="1">
        <f t="shared" si="65"/>
        <v>4726.3159267209985</v>
      </c>
      <c r="AW78" s="1">
        <f t="shared" si="66"/>
        <v>1382.9243147099303</v>
      </c>
      <c r="AX78" s="16">
        <v>0</v>
      </c>
      <c r="AY78" s="16">
        <v>0</v>
      </c>
      <c r="AZ78" s="16">
        <v>0</v>
      </c>
      <c r="BA78">
        <f t="shared" si="108"/>
        <v>0</v>
      </c>
      <c r="BB78">
        <f t="shared" si="109"/>
        <v>0</v>
      </c>
      <c r="BC78">
        <f t="shared" si="109"/>
        <v>0</v>
      </c>
      <c r="BD78">
        <f t="shared" si="109"/>
        <v>0</v>
      </c>
      <c r="BE78">
        <f t="shared" si="110"/>
        <v>0</v>
      </c>
      <c r="BF78">
        <f t="shared" si="110"/>
        <v>0</v>
      </c>
      <c r="BG78">
        <f t="shared" si="110"/>
        <v>0</v>
      </c>
      <c r="BH78">
        <f t="shared" si="105"/>
        <v>0</v>
      </c>
      <c r="BI78">
        <f t="shared" si="113"/>
        <v>0</v>
      </c>
      <c r="BJ78">
        <f t="shared" si="113"/>
        <v>0</v>
      </c>
      <c r="BK78" s="7">
        <f t="shared" si="111"/>
        <v>4.663306718277746E-2</v>
      </c>
      <c r="BL78" s="18">
        <f>MAX(BL$3*climate!$I188+BL$4*climate!$I188^2+BL$5*climate!$I188^6,-99)</f>
        <v>3.6187619912501177</v>
      </c>
      <c r="BM78" s="18">
        <f>MAX(BM$3*climate!$I188+BM$4*climate!$I188^2+BM$5*climate!$I188^6,-99)</f>
        <v>1.5170522285725534</v>
      </c>
      <c r="BN78" s="18">
        <f>MAX(BN$3*climate!$I188+BN$4*climate!$I188^2+BN$5*climate!$I188^6,-99)</f>
        <v>9.3681628002855177E-2</v>
      </c>
      <c r="BO78" s="18">
        <f>MAX(BO$3*climate!$I188+BO$4*climate!$I188^2+BO$5*climate!$I188^6,-99)</f>
        <v>1.1295148771529331</v>
      </c>
      <c r="BP78" s="18">
        <f>MAX(BP$3*climate!$I188+BP$4*climate!$I188^2+BP$5*climate!$I188^6,-99)</f>
        <v>0.45778935032944734</v>
      </c>
      <c r="BQ78" s="18">
        <f>MAX(BQ$3*climate!$I188+BQ$4*climate!$I188^2+BQ$5*climate!$I188^6,-99)</f>
        <v>3.1163340884420299E-2</v>
      </c>
    </row>
    <row r="79" spans="1:69">
      <c r="A79">
        <f t="shared" si="67"/>
        <v>2033</v>
      </c>
      <c r="B79" s="4">
        <f t="shared" si="72"/>
        <v>1215.3523817363168</v>
      </c>
      <c r="C79" s="4">
        <f t="shared" si="73"/>
        <v>3187.6085645561602</v>
      </c>
      <c r="D79" s="4">
        <f t="shared" si="74"/>
        <v>5296.4267419571352</v>
      </c>
      <c r="E79" s="11">
        <f t="shared" si="75"/>
        <v>2.9978965343877475E-3</v>
      </c>
      <c r="F79" s="11">
        <f t="shared" si="76"/>
        <v>6.0101216487470528E-3</v>
      </c>
      <c r="G79" s="11">
        <f t="shared" si="77"/>
        <v>1.3269322476657618E-2</v>
      </c>
      <c r="H79" s="4">
        <f t="shared" si="78"/>
        <v>59927.234193419579</v>
      </c>
      <c r="I79" s="4">
        <f t="shared" si="79"/>
        <v>24457.222951138683</v>
      </c>
      <c r="J79" s="4">
        <f t="shared" si="80"/>
        <v>7155.2082093495492</v>
      </c>
      <c r="K79" s="4">
        <f t="shared" si="51"/>
        <v>49308.525736218457</v>
      </c>
      <c r="L79" s="4">
        <f t="shared" si="52"/>
        <v>7672.5929347426272</v>
      </c>
      <c r="M79" s="4">
        <f t="shared" si="53"/>
        <v>1350.9500948380071</v>
      </c>
      <c r="N79" s="11">
        <f t="shared" si="81"/>
        <v>1.8861025863608827E-2</v>
      </c>
      <c r="O79" s="11">
        <f t="shared" si="82"/>
        <v>2.8755191071582198E-2</v>
      </c>
      <c r="P79" s="11">
        <f t="shared" si="83"/>
        <v>2.1242699019390132E-2</v>
      </c>
      <c r="Q79" s="4">
        <f t="shared" si="84"/>
        <v>5905.4971907490763</v>
      </c>
      <c r="R79" s="4">
        <f t="shared" si="85"/>
        <v>10352.925566249145</v>
      </c>
      <c r="S79" s="4">
        <f t="shared" si="86"/>
        <v>3217.4405196525872</v>
      </c>
      <c r="T79" s="4">
        <f t="shared" si="87"/>
        <v>98.54446430296862</v>
      </c>
      <c r="U79" s="4">
        <f t="shared" si="88"/>
        <v>423.30748617422785</v>
      </c>
      <c r="V79" s="4">
        <f t="shared" si="89"/>
        <v>449.66413632078945</v>
      </c>
      <c r="W79" s="11">
        <f t="shared" si="90"/>
        <v>-1.219247815263802E-2</v>
      </c>
      <c r="X79" s="11">
        <f t="shared" si="91"/>
        <v>-1.3228699347321071E-2</v>
      </c>
      <c r="Y79" s="11">
        <f t="shared" si="92"/>
        <v>-1.2203590333800474E-2</v>
      </c>
      <c r="Z79" s="4">
        <f t="shared" si="107"/>
        <v>13416.045954965988</v>
      </c>
      <c r="AA79" s="4">
        <f t="shared" si="93"/>
        <v>32729.171973042925</v>
      </c>
      <c r="AB79" s="4">
        <f t="shared" si="94"/>
        <v>5318.1908415671551</v>
      </c>
      <c r="AC79" s="12">
        <f t="shared" si="95"/>
        <v>2.2932709554642208</v>
      </c>
      <c r="AD79" s="12">
        <f t="shared" si="96"/>
        <v>3.2285151324197767</v>
      </c>
      <c r="AE79" s="12">
        <f t="shared" si="97"/>
        <v>1.68956417832025</v>
      </c>
      <c r="AF79" s="11">
        <f t="shared" si="98"/>
        <v>-2.9039671966837322E-3</v>
      </c>
      <c r="AG79" s="11">
        <f t="shared" si="99"/>
        <v>2.0567434751257441E-3</v>
      </c>
      <c r="AH79" s="11">
        <f t="shared" si="100"/>
        <v>8.257041531207765E-4</v>
      </c>
      <c r="AI79" s="1">
        <f t="shared" si="58"/>
        <v>95325.252959308476</v>
      </c>
      <c r="AJ79" s="1">
        <f t="shared" si="59"/>
        <v>35022.190296809051</v>
      </c>
      <c r="AK79" s="1">
        <f t="shared" si="60"/>
        <v>10163.558173693968</v>
      </c>
      <c r="AL79" s="20">
        <f t="shared" si="101"/>
        <v>19.887604226905097</v>
      </c>
      <c r="AM79" s="20">
        <f t="shared" si="101"/>
        <v>4.6798021789013058</v>
      </c>
      <c r="AN79" s="20">
        <f t="shared" si="101"/>
        <v>1.1847318959947699</v>
      </c>
      <c r="AO79" s="7">
        <f t="shared" si="112"/>
        <v>1.4504522500136469E-2</v>
      </c>
      <c r="AP79" s="7">
        <f t="shared" si="112"/>
        <v>2.2335874685700561E-2</v>
      </c>
      <c r="AQ79" s="7">
        <f t="shared" si="112"/>
        <v>1.6167601492821725E-2</v>
      </c>
      <c r="AR79" s="17">
        <f t="shared" si="102"/>
        <v>59927.234193419579</v>
      </c>
      <c r="AS79" s="17">
        <f t="shared" si="103"/>
        <v>24457.222951138683</v>
      </c>
      <c r="AT79" s="17">
        <f t="shared" si="104"/>
        <v>7155.2082093495492</v>
      </c>
      <c r="AU79" s="1">
        <f t="shared" si="64"/>
        <v>11985.446838683916</v>
      </c>
      <c r="AV79" s="1">
        <f t="shared" si="65"/>
        <v>4891.4445902277366</v>
      </c>
      <c r="AW79" s="1">
        <f t="shared" si="66"/>
        <v>1431.0416418699099</v>
      </c>
      <c r="AX79" s="16">
        <v>0</v>
      </c>
      <c r="AY79" s="16">
        <v>0</v>
      </c>
      <c r="AZ79" s="16">
        <v>0</v>
      </c>
      <c r="BA79">
        <f t="shared" si="108"/>
        <v>0</v>
      </c>
      <c r="BB79">
        <f t="shared" si="109"/>
        <v>0</v>
      </c>
      <c r="BC79">
        <f t="shared" si="109"/>
        <v>0</v>
      </c>
      <c r="BD79">
        <f t="shared" si="109"/>
        <v>0</v>
      </c>
      <c r="BE79">
        <f t="shared" si="110"/>
        <v>0</v>
      </c>
      <c r="BF79">
        <f t="shared" si="110"/>
        <v>0</v>
      </c>
      <c r="BG79">
        <f t="shared" si="110"/>
        <v>0</v>
      </c>
      <c r="BH79">
        <f t="shared" si="105"/>
        <v>0</v>
      </c>
      <c r="BI79">
        <f t="shared" si="113"/>
        <v>0</v>
      </c>
      <c r="BJ79">
        <f t="shared" si="113"/>
        <v>0</v>
      </c>
      <c r="BK79" s="7">
        <f t="shared" si="111"/>
        <v>4.6625449654261936E-2</v>
      </c>
      <c r="BL79" s="18">
        <f>MAX(BL$3*climate!$I189+BL$4*climate!$I189^2+BL$5*climate!$I189^6,-99)</f>
        <v>3.5823887770502614</v>
      </c>
      <c r="BM79" s="18">
        <f>MAX(BM$3*climate!$I189+BM$4*climate!$I189^2+BM$5*climate!$I189^6,-99)</f>
        <v>1.4658232192652969</v>
      </c>
      <c r="BN79" s="18">
        <f>MAX(BN$3*climate!$I189+BN$4*climate!$I189^2+BN$5*climate!$I189^6,-99)</f>
        <v>3.4104735154579124E-2</v>
      </c>
      <c r="BO79" s="18">
        <f>MAX(BO$3*climate!$I189+BO$4*climate!$I189^2+BO$5*climate!$I189^6,-99)</f>
        <v>1.1655897197103808</v>
      </c>
      <c r="BP79" s="18">
        <f>MAX(BP$3*climate!$I189+BP$4*climate!$I189^2+BP$5*climate!$I189^6,-99)</f>
        <v>0.4660956059790573</v>
      </c>
      <c r="BQ79" s="18">
        <f>MAX(BQ$3*climate!$I189+BQ$4*climate!$I189^2+BQ$5*climate!$I189^6,-99)</f>
        <v>2.1833157398475328E-2</v>
      </c>
    </row>
    <row r="80" spans="1:69">
      <c r="A80">
        <f t="shared" si="67"/>
        <v>2034</v>
      </c>
      <c r="B80" s="4">
        <f t="shared" si="72"/>
        <v>1218.8137073949208</v>
      </c>
      <c r="C80" s="4">
        <f t="shared" si="73"/>
        <v>3205.8085840356521</v>
      </c>
      <c r="D80" s="4">
        <f t="shared" si="74"/>
        <v>5363.1927366495056</v>
      </c>
      <c r="E80" s="11">
        <f t="shared" si="75"/>
        <v>2.8480017076683599E-3</v>
      </c>
      <c r="F80" s="11">
        <f t="shared" si="76"/>
        <v>5.7096155663097E-3</v>
      </c>
      <c r="G80" s="11">
        <f t="shared" si="77"/>
        <v>1.2605856352824737E-2</v>
      </c>
      <c r="H80" s="4">
        <f t="shared" si="78"/>
        <v>61215.095466327053</v>
      </c>
      <c r="I80" s="4">
        <f t="shared" si="79"/>
        <v>25295.517471155275</v>
      </c>
      <c r="J80" s="4">
        <f t="shared" si="80"/>
        <v>7397.514942581658</v>
      </c>
      <c r="K80" s="4">
        <f t="shared" si="51"/>
        <v>50225.145233365918</v>
      </c>
      <c r="L80" s="4">
        <f t="shared" si="52"/>
        <v>7890.5264640947016</v>
      </c>
      <c r="M80" s="4">
        <f t="shared" si="53"/>
        <v>1379.3117841972307</v>
      </c>
      <c r="N80" s="11">
        <f t="shared" si="81"/>
        <v>1.8589472783084648E-2</v>
      </c>
      <c r="O80" s="11">
        <f t="shared" si="82"/>
        <v>2.8404156353094123E-2</v>
      </c>
      <c r="P80" s="11">
        <f t="shared" si="83"/>
        <v>2.0993883835971339E-2</v>
      </c>
      <c r="Q80" s="4">
        <f t="shared" si="84"/>
        <v>5958.858777604617</v>
      </c>
      <c r="R80" s="4">
        <f t="shared" si="85"/>
        <v>10566.131884597942</v>
      </c>
      <c r="S80" s="4">
        <f t="shared" si="86"/>
        <v>3285.803179255503</v>
      </c>
      <c r="T80" s="4">
        <f t="shared" si="87"/>
        <v>97.342963074891259</v>
      </c>
      <c r="U80" s="4">
        <f t="shared" si="88"/>
        <v>417.70767870815871</v>
      </c>
      <c r="V80" s="4">
        <f t="shared" si="89"/>
        <v>444.17661941332835</v>
      </c>
      <c r="W80" s="11">
        <f t="shared" si="90"/>
        <v>-1.219247815263802E-2</v>
      </c>
      <c r="X80" s="11">
        <f t="shared" si="91"/>
        <v>-1.3228699347321071E-2</v>
      </c>
      <c r="Y80" s="11">
        <f t="shared" si="92"/>
        <v>-1.2203590333800474E-2</v>
      </c>
      <c r="Z80" s="4">
        <f t="shared" si="107"/>
        <v>13503.577032715017</v>
      </c>
      <c r="AA80" s="4">
        <f t="shared" si="93"/>
        <v>33493.322635807235</v>
      </c>
      <c r="AB80" s="4">
        <f t="shared" si="94"/>
        <v>5440.5608353128409</v>
      </c>
      <c r="AC80" s="12">
        <f t="shared" si="95"/>
        <v>2.2866113718364449</v>
      </c>
      <c r="AD80" s="12">
        <f t="shared" si="96"/>
        <v>3.2351553598527256</v>
      </c>
      <c r="AE80" s="12">
        <f t="shared" si="97"/>
        <v>1.690959258479253</v>
      </c>
      <c r="AF80" s="11">
        <f t="shared" si="98"/>
        <v>-2.9039671966837322E-3</v>
      </c>
      <c r="AG80" s="11">
        <f t="shared" si="99"/>
        <v>2.0567434751257441E-3</v>
      </c>
      <c r="AH80" s="11">
        <f t="shared" si="100"/>
        <v>8.257041531207765E-4</v>
      </c>
      <c r="AI80" s="1">
        <f t="shared" si="58"/>
        <v>97778.174502061549</v>
      </c>
      <c r="AJ80" s="1">
        <f t="shared" si="59"/>
        <v>36411.415857355882</v>
      </c>
      <c r="AK80" s="1">
        <f t="shared" si="60"/>
        <v>10578.243998194481</v>
      </c>
      <c r="AL80" s="20">
        <f t="shared" si="101"/>
        <v>20.173179827858224</v>
      </c>
      <c r="AM80" s="20">
        <f t="shared" si="101"/>
        <v>4.7832843791728958</v>
      </c>
      <c r="AN80" s="20">
        <f t="shared" si="101"/>
        <v>1.2036946264333457</v>
      </c>
      <c r="AO80" s="7">
        <f t="shared" si="112"/>
        <v>1.4359477275135105E-2</v>
      </c>
      <c r="AP80" s="7">
        <f t="shared" si="112"/>
        <v>2.2112515938843554E-2</v>
      </c>
      <c r="AQ80" s="7">
        <f t="shared" si="112"/>
        <v>1.6005925477893507E-2</v>
      </c>
      <c r="AR80" s="17">
        <f t="shared" si="102"/>
        <v>61215.095466327053</v>
      </c>
      <c r="AS80" s="17">
        <f t="shared" si="103"/>
        <v>25295.517471155275</v>
      </c>
      <c r="AT80" s="17">
        <f t="shared" si="104"/>
        <v>7397.514942581658</v>
      </c>
      <c r="AU80" s="1">
        <f t="shared" si="64"/>
        <v>12243.019093265411</v>
      </c>
      <c r="AV80" s="1">
        <f t="shared" si="65"/>
        <v>5059.1034942310553</v>
      </c>
      <c r="AW80" s="1">
        <f t="shared" si="66"/>
        <v>1479.5029885163317</v>
      </c>
      <c r="AX80" s="16">
        <v>0</v>
      </c>
      <c r="AY80" s="16">
        <v>0</v>
      </c>
      <c r="AZ80" s="16">
        <v>0</v>
      </c>
      <c r="BA80">
        <f t="shared" si="108"/>
        <v>0</v>
      </c>
      <c r="BB80">
        <f t="shared" si="109"/>
        <v>0</v>
      </c>
      <c r="BC80">
        <f t="shared" si="109"/>
        <v>0</v>
      </c>
      <c r="BD80">
        <f t="shared" si="109"/>
        <v>0</v>
      </c>
      <c r="BE80">
        <f t="shared" si="110"/>
        <v>0</v>
      </c>
      <c r="BF80">
        <f t="shared" si="110"/>
        <v>0</v>
      </c>
      <c r="BG80">
        <f t="shared" si="110"/>
        <v>0</v>
      </c>
      <c r="BH80">
        <f t="shared" si="105"/>
        <v>0</v>
      </c>
      <c r="BI80">
        <f t="shared" si="113"/>
        <v>0</v>
      </c>
      <c r="BJ80">
        <f t="shared" si="113"/>
        <v>0</v>
      </c>
      <c r="BK80" s="7">
        <f t="shared" si="111"/>
        <v>4.6605435638767484E-2</v>
      </c>
      <c r="BL80" s="18">
        <f>MAX(BL$3*climate!$I190+BL$4*climate!$I190^2+BL$5*climate!$I190^6,-99)</f>
        <v>3.5407401102457641</v>
      </c>
      <c r="BM80" s="18">
        <f>MAX(BM$3*climate!$I190+BM$4*climate!$I190^2+BM$5*climate!$I190^6,-99)</f>
        <v>1.4103443298798313</v>
      </c>
      <c r="BN80" s="18">
        <f>MAX(BN$3*climate!$I190+BN$4*climate!$I190^2+BN$5*climate!$I190^6,-99)</f>
        <v>-2.8930426428609213E-2</v>
      </c>
      <c r="BO80" s="18">
        <f>MAX(BO$3*climate!$I190+BO$4*climate!$I190^2+BO$5*climate!$I190^6,-99)</f>
        <v>1.201369640780235</v>
      </c>
      <c r="BP80" s="18">
        <f>MAX(BP$3*climate!$I190+BP$4*climate!$I190^2+BP$5*climate!$I190^6,-99)</f>
        <v>0.47322320082540448</v>
      </c>
      <c r="BQ80" s="18">
        <f>MAX(BQ$3*climate!$I190+BQ$4*climate!$I190^2+BQ$5*climate!$I190^6,-99)</f>
        <v>1.076302177588323E-2</v>
      </c>
    </row>
    <row r="81" spans="1:69">
      <c r="A81">
        <f t="shared" si="67"/>
        <v>2035</v>
      </c>
      <c r="B81" s="4">
        <f t="shared" si="72"/>
        <v>1222.1113317389115</v>
      </c>
      <c r="C81" s="4">
        <f t="shared" si="73"/>
        <v>3223.1973218999701</v>
      </c>
      <c r="D81" s="4">
        <f t="shared" si="74"/>
        <v>5427.4199920186866</v>
      </c>
      <c r="E81" s="11">
        <f t="shared" si="75"/>
        <v>2.7056016222849416E-3</v>
      </c>
      <c r="F81" s="11">
        <f t="shared" si="76"/>
        <v>5.4241347879942147E-3</v>
      </c>
      <c r="G81" s="11">
        <f t="shared" si="77"/>
        <v>1.19755635351835E-2</v>
      </c>
      <c r="H81" s="4">
        <f t="shared" si="78"/>
        <v>62505.147737177627</v>
      </c>
      <c r="I81" s="4">
        <f t="shared" si="79"/>
        <v>26146.198481297743</v>
      </c>
      <c r="J81" s="4">
        <f t="shared" si="80"/>
        <v>7641.3685707639979</v>
      </c>
      <c r="K81" s="4">
        <f t="shared" si="51"/>
        <v>51145.215753985867</v>
      </c>
      <c r="L81" s="4">
        <f t="shared" si="52"/>
        <v>8111.8826649698904</v>
      </c>
      <c r="M81" s="4">
        <f t="shared" si="53"/>
        <v>1407.9191553262954</v>
      </c>
      <c r="N81" s="11">
        <f t="shared" si="81"/>
        <v>1.831892205278729E-2</v>
      </c>
      <c r="O81" s="11">
        <f t="shared" si="82"/>
        <v>2.8053413404346861E-2</v>
      </c>
      <c r="P81" s="11">
        <f t="shared" si="83"/>
        <v>2.0740322425153668E-2</v>
      </c>
      <c r="Q81" s="4">
        <f t="shared" si="84"/>
        <v>6010.2519316560656</v>
      </c>
      <c r="R81" s="4">
        <f t="shared" si="85"/>
        <v>10776.991059720287</v>
      </c>
      <c r="S81" s="4">
        <f t="shared" si="86"/>
        <v>3352.6968428739601</v>
      </c>
      <c r="T81" s="4">
        <f t="shared" si="87"/>
        <v>96.156111124287591</v>
      </c>
      <c r="U81" s="4">
        <f t="shared" si="88"/>
        <v>412.18194941146112</v>
      </c>
      <c r="V81" s="4">
        <f t="shared" si="89"/>
        <v>438.75606991415566</v>
      </c>
      <c r="W81" s="11">
        <f t="shared" si="90"/>
        <v>-1.219247815263802E-2</v>
      </c>
      <c r="X81" s="11">
        <f t="shared" si="91"/>
        <v>-1.3228699347321071E-2</v>
      </c>
      <c r="Y81" s="11">
        <f t="shared" si="92"/>
        <v>-1.2203590333800474E-2</v>
      </c>
      <c r="Z81" s="4">
        <f t="shared" si="107"/>
        <v>13586.025965318126</v>
      </c>
      <c r="AA81" s="4">
        <f t="shared" si="93"/>
        <v>34253.38402241408</v>
      </c>
      <c r="AB81" s="4">
        <f t="shared" si="94"/>
        <v>5560.7470513182625</v>
      </c>
      <c r="AC81" s="12">
        <f t="shared" si="95"/>
        <v>2.2799711274210681</v>
      </c>
      <c r="AD81" s="12">
        <f t="shared" si="96"/>
        <v>3.241809244530121</v>
      </c>
      <c r="AE81" s="12">
        <f t="shared" si="97"/>
        <v>1.6923554905617373</v>
      </c>
      <c r="AF81" s="11">
        <f t="shared" si="98"/>
        <v>-2.9039671966837322E-3</v>
      </c>
      <c r="AG81" s="11">
        <f t="shared" si="99"/>
        <v>2.0567434751257441E-3</v>
      </c>
      <c r="AH81" s="11">
        <f t="shared" si="100"/>
        <v>8.257041531207765E-4</v>
      </c>
      <c r="AI81" s="1">
        <f t="shared" si="58"/>
        <v>100243.3761451208</v>
      </c>
      <c r="AJ81" s="1">
        <f t="shared" si="59"/>
        <v>37829.37776585135</v>
      </c>
      <c r="AK81" s="1">
        <f t="shared" si="60"/>
        <v>10999.922586891364</v>
      </c>
      <c r="AL81" s="20">
        <f t="shared" si="101"/>
        <v>20.459959381990515</v>
      </c>
      <c r="AM81" s="20">
        <f t="shared" si="101"/>
        <v>4.8879971267266331</v>
      </c>
      <c r="AN81" s="20">
        <f t="shared" si="101"/>
        <v>1.2227682104572906</v>
      </c>
      <c r="AO81" s="7">
        <f t="shared" si="112"/>
        <v>1.4215882502383754E-2</v>
      </c>
      <c r="AP81" s="7">
        <f t="shared" si="112"/>
        <v>2.1891390779455119E-2</v>
      </c>
      <c r="AQ81" s="7">
        <f t="shared" si="112"/>
        <v>1.5845866223114572E-2</v>
      </c>
      <c r="AR81" s="17">
        <f t="shared" si="102"/>
        <v>62505.147737177627</v>
      </c>
      <c r="AS81" s="17">
        <f t="shared" si="103"/>
        <v>26146.198481297743</v>
      </c>
      <c r="AT81" s="17">
        <f t="shared" si="104"/>
        <v>7641.3685707639979</v>
      </c>
      <c r="AU81" s="1">
        <f t="shared" si="64"/>
        <v>12501.029547435526</v>
      </c>
      <c r="AV81" s="1">
        <f t="shared" si="65"/>
        <v>5229.2396962595485</v>
      </c>
      <c r="AW81" s="1">
        <f t="shared" si="66"/>
        <v>1528.2737141527996</v>
      </c>
      <c r="AX81" s="16">
        <v>0</v>
      </c>
      <c r="AY81" s="16">
        <v>0</v>
      </c>
      <c r="AZ81" s="16">
        <v>0</v>
      </c>
      <c r="BA81">
        <f t="shared" si="108"/>
        <v>0</v>
      </c>
      <c r="BB81">
        <f t="shared" si="109"/>
        <v>0</v>
      </c>
      <c r="BC81">
        <f t="shared" si="109"/>
        <v>0</v>
      </c>
      <c r="BD81">
        <f t="shared" si="109"/>
        <v>0</v>
      </c>
      <c r="BE81">
        <f t="shared" si="110"/>
        <v>0</v>
      </c>
      <c r="BF81">
        <f t="shared" si="110"/>
        <v>0</v>
      </c>
      <c r="BG81">
        <f t="shared" si="110"/>
        <v>0</v>
      </c>
      <c r="BH81">
        <f t="shared" si="105"/>
        <v>0</v>
      </c>
      <c r="BI81">
        <f t="shared" si="113"/>
        <v>0</v>
      </c>
      <c r="BJ81">
        <f t="shared" si="113"/>
        <v>0</v>
      </c>
      <c r="BK81" s="7">
        <f t="shared" si="111"/>
        <v>4.6573539425508431E-2</v>
      </c>
      <c r="BL81" s="18">
        <f>MAX(BL$3*climate!$I191+BL$4*climate!$I191^2+BL$5*climate!$I191^6,-99)</f>
        <v>3.4936163772329731</v>
      </c>
      <c r="BM81" s="18">
        <f>MAX(BM$3*climate!$I191+BM$4*climate!$I191^2+BM$5*climate!$I191^6,-99)</f>
        <v>1.3504707398693476</v>
      </c>
      <c r="BN81" s="18">
        <f>MAX(BN$3*climate!$I191+BN$4*climate!$I191^2+BN$5*climate!$I191^6,-99)</f>
        <v>-9.5528658068803729E-2</v>
      </c>
      <c r="BO81" s="18">
        <f>MAX(BO$3*climate!$I191+BO$4*climate!$I191^2+BO$5*climate!$I191^6,-99)</f>
        <v>1.2366413412620012</v>
      </c>
      <c r="BP81" s="18">
        <f>MAX(BP$3*climate!$I191+BP$4*climate!$I191^2+BP$5*climate!$I191^6,-99)</f>
        <v>0.4789532928419542</v>
      </c>
      <c r="BQ81" s="18">
        <f>MAX(BQ$3*climate!$I191+BQ$4*climate!$I191^2+BQ$5*climate!$I191^6,-99)</f>
        <v>-2.2694298334707541E-3</v>
      </c>
    </row>
    <row r="82" spans="1:69">
      <c r="A82">
        <f t="shared" si="67"/>
        <v>2036</v>
      </c>
      <c r="B82" s="4">
        <f t="shared" si="72"/>
        <v>1225.252550820589</v>
      </c>
      <c r="C82" s="4">
        <f t="shared" si="73"/>
        <v>3239.8062257861429</v>
      </c>
      <c r="D82" s="4">
        <f t="shared" si="74"/>
        <v>5489.1665843179044</v>
      </c>
      <c r="E82" s="11">
        <f t="shared" si="75"/>
        <v>2.5703215411706946E-3</v>
      </c>
      <c r="F82" s="11">
        <f t="shared" si="76"/>
        <v>5.1529280485945036E-3</v>
      </c>
      <c r="G82" s="11">
        <f t="shared" si="77"/>
        <v>1.1376785358424324E-2</v>
      </c>
      <c r="H82" s="4">
        <f t="shared" si="78"/>
        <v>63796.875818504515</v>
      </c>
      <c r="I82" s="4">
        <f t="shared" si="79"/>
        <v>27008.992016824486</v>
      </c>
      <c r="J82" s="4">
        <f t="shared" si="80"/>
        <v>7886.6008169413935</v>
      </c>
      <c r="K82" s="4">
        <f t="shared" si="51"/>
        <v>52068.347685363151</v>
      </c>
      <c r="L82" s="4">
        <f t="shared" si="52"/>
        <v>8336.6072334374639</v>
      </c>
      <c r="M82" s="4">
        <f t="shared" si="53"/>
        <v>1436.7574195093225</v>
      </c>
      <c r="N82" s="11">
        <f t="shared" si="81"/>
        <v>1.8049233301070666E-2</v>
      </c>
      <c r="O82" s="11">
        <f t="shared" si="82"/>
        <v>2.7703133507837485E-2</v>
      </c>
      <c r="P82" s="11">
        <f t="shared" si="83"/>
        <v>2.0482897809813272E-2</v>
      </c>
      <c r="Q82" s="4">
        <f t="shared" si="84"/>
        <v>6059.6652173912025</v>
      </c>
      <c r="R82" s="4">
        <f t="shared" si="85"/>
        <v>10985.348911683615</v>
      </c>
      <c r="S82" s="4">
        <f t="shared" si="86"/>
        <v>3418.0659692635809</v>
      </c>
      <c r="T82" s="4">
        <f t="shared" si="87"/>
        <v>94.983729840162084</v>
      </c>
      <c r="U82" s="4">
        <f t="shared" si="88"/>
        <v>406.72931832630422</v>
      </c>
      <c r="V82" s="4">
        <f t="shared" si="89"/>
        <v>433.401670580455</v>
      </c>
      <c r="W82" s="11">
        <f t="shared" si="90"/>
        <v>-1.219247815263802E-2</v>
      </c>
      <c r="X82" s="11">
        <f t="shared" si="91"/>
        <v>-1.3228699347321071E-2</v>
      </c>
      <c r="Y82" s="11">
        <f t="shared" si="92"/>
        <v>-1.2203590333800474E-2</v>
      </c>
      <c r="Z82" s="4">
        <f t="shared" si="107"/>
        <v>13663.407226878637</v>
      </c>
      <c r="AA82" s="4">
        <f t="shared" si="93"/>
        <v>35008.805588021416</v>
      </c>
      <c r="AB82" s="4">
        <f t="shared" si="94"/>
        <v>5678.6399183607427</v>
      </c>
      <c r="AC82" s="12">
        <f t="shared" si="95"/>
        <v>2.2733501660576514</v>
      </c>
      <c r="AD82" s="12">
        <f t="shared" si="96"/>
        <v>3.2484768145414105</v>
      </c>
      <c r="AE82" s="12">
        <f t="shared" si="97"/>
        <v>1.6937528755188509</v>
      </c>
      <c r="AF82" s="11">
        <f t="shared" si="98"/>
        <v>-2.9039671966837322E-3</v>
      </c>
      <c r="AG82" s="11">
        <f t="shared" si="99"/>
        <v>2.0567434751257441E-3</v>
      </c>
      <c r="AH82" s="11">
        <f t="shared" si="100"/>
        <v>8.257041531207765E-4</v>
      </c>
      <c r="AI82" s="1">
        <f t="shared" si="58"/>
        <v>102720.06807804425</v>
      </c>
      <c r="AJ82" s="1">
        <f t="shared" si="59"/>
        <v>39275.679685525771</v>
      </c>
      <c r="AK82" s="1">
        <f t="shared" si="60"/>
        <v>11428.204042355028</v>
      </c>
      <c r="AL82" s="20">
        <f t="shared" si="101"/>
        <v>20.747907196782656</v>
      </c>
      <c r="AM82" s="20">
        <f t="shared" si="101"/>
        <v>4.9939321314043594</v>
      </c>
      <c r="AN82" s="20">
        <f t="shared" si="101"/>
        <v>1.2419502737272263</v>
      </c>
      <c r="AO82" s="7">
        <f t="shared" si="112"/>
        <v>1.4073723677359916E-2</v>
      </c>
      <c r="AP82" s="7">
        <f t="shared" si="112"/>
        <v>2.1672476871660566E-2</v>
      </c>
      <c r="AQ82" s="7">
        <f t="shared" si="112"/>
        <v>1.5687407560883427E-2</v>
      </c>
      <c r="AR82" s="17">
        <f t="shared" si="102"/>
        <v>63796.875818504515</v>
      </c>
      <c r="AS82" s="17">
        <f t="shared" si="103"/>
        <v>27008.992016824486</v>
      </c>
      <c r="AT82" s="17">
        <f t="shared" si="104"/>
        <v>7886.6008169413935</v>
      </c>
      <c r="AU82" s="1">
        <f t="shared" si="64"/>
        <v>12759.375163700905</v>
      </c>
      <c r="AV82" s="1">
        <f t="shared" si="65"/>
        <v>5401.7984033648972</v>
      </c>
      <c r="AW82" s="1">
        <f t="shared" si="66"/>
        <v>1577.3201633882788</v>
      </c>
      <c r="AX82" s="16">
        <v>0</v>
      </c>
      <c r="AY82" s="16">
        <v>0</v>
      </c>
      <c r="AZ82" s="16">
        <v>0</v>
      </c>
      <c r="BA82">
        <f t="shared" si="108"/>
        <v>0</v>
      </c>
      <c r="BB82">
        <f t="shared" si="109"/>
        <v>0</v>
      </c>
      <c r="BC82">
        <f t="shared" si="109"/>
        <v>0</v>
      </c>
      <c r="BD82">
        <f t="shared" si="109"/>
        <v>0</v>
      </c>
      <c r="BE82">
        <f t="shared" si="110"/>
        <v>0</v>
      </c>
      <c r="BF82">
        <f t="shared" si="110"/>
        <v>0</v>
      </c>
      <c r="BG82">
        <f t="shared" si="110"/>
        <v>0</v>
      </c>
      <c r="BH82">
        <f t="shared" si="105"/>
        <v>0</v>
      </c>
      <c r="BI82">
        <f t="shared" si="113"/>
        <v>0</v>
      </c>
      <c r="BJ82">
        <f t="shared" si="113"/>
        <v>0</v>
      </c>
      <c r="BK82" s="7">
        <f t="shared" si="111"/>
        <v>4.6530264298507457E-2</v>
      </c>
      <c r="BL82" s="18">
        <f>MAX(BL$3*climate!$I192+BL$4*climate!$I192^2+BL$5*climate!$I192^6,-99)</f>
        <v>3.440818847065235</v>
      </c>
      <c r="BM82" s="18">
        <f>MAX(BM$3*climate!$I192+BM$4*climate!$I192^2+BM$5*climate!$I192^6,-99)</f>
        <v>1.2860590642501331</v>
      </c>
      <c r="BN82" s="18">
        <f>MAX(BN$3*climate!$I192+BN$4*climate!$I192^2+BN$5*climate!$I192^6,-99)</f>
        <v>-0.16579300180506218</v>
      </c>
      <c r="BO82" s="18">
        <f>MAX(BO$3*climate!$I192+BO$4*climate!$I192^2+BO$5*climate!$I192^6,-99)</f>
        <v>1.271163975800238</v>
      </c>
      <c r="BP82" s="18">
        <f>MAX(BP$3*climate!$I192+BP$4*climate!$I192^2+BP$5*climate!$I192^6,-99)</f>
        <v>0.48304218435713675</v>
      </c>
      <c r="BQ82" s="18">
        <f>MAX(BQ$3*climate!$I192+BQ$4*climate!$I192^2+BQ$5*climate!$I192^6,-99)</f>
        <v>-1.7509708210880048E-2</v>
      </c>
    </row>
    <row r="83" spans="1:69">
      <c r="A83">
        <f t="shared" si="67"/>
        <v>2037</v>
      </c>
      <c r="B83" s="4">
        <f t="shared" si="72"/>
        <v>1228.2443791941002</v>
      </c>
      <c r="C83" s="4">
        <f t="shared" si="73"/>
        <v>3255.6659897403638</v>
      </c>
      <c r="D83" s="4">
        <f t="shared" si="74"/>
        <v>5548.4932008430033</v>
      </c>
      <c r="E83" s="11">
        <f t="shared" si="75"/>
        <v>2.4418054641121597E-3</v>
      </c>
      <c r="F83" s="11">
        <f t="shared" si="76"/>
        <v>4.8952816461647784E-3</v>
      </c>
      <c r="G83" s="11">
        <f t="shared" si="77"/>
        <v>1.0807946090503107E-2</v>
      </c>
      <c r="H83" s="4">
        <f t="shared" si="78"/>
        <v>65089.751693605802</v>
      </c>
      <c r="I83" s="4">
        <f t="shared" si="79"/>
        <v>27883.614703577859</v>
      </c>
      <c r="J83" s="4">
        <f t="shared" si="80"/>
        <v>8133.0482666789103</v>
      </c>
      <c r="K83" s="4">
        <f t="shared" si="51"/>
        <v>52994.137645729556</v>
      </c>
      <c r="L83" s="4">
        <f t="shared" si="52"/>
        <v>8564.6423163334239</v>
      </c>
      <c r="M83" s="4">
        <f t="shared" si="53"/>
        <v>1465.8120632540788</v>
      </c>
      <c r="N83" s="11">
        <f t="shared" si="81"/>
        <v>1.778028306104007E-2</v>
      </c>
      <c r="O83" s="11">
        <f t="shared" si="82"/>
        <v>2.7353463646617504E-2</v>
      </c>
      <c r="P83" s="11">
        <f t="shared" si="83"/>
        <v>2.0222372510648956E-2</v>
      </c>
      <c r="Q83" s="4">
        <f t="shared" si="84"/>
        <v>6107.0877916439249</v>
      </c>
      <c r="R83" s="4">
        <f t="shared" si="85"/>
        <v>11191.055815630933</v>
      </c>
      <c r="S83" s="4">
        <f t="shared" si="86"/>
        <v>3481.8605543967151</v>
      </c>
      <c r="T83" s="4">
        <f t="shared" si="87"/>
        <v>93.825642789229832</v>
      </c>
      <c r="U83" s="4">
        <f t="shared" si="88"/>
        <v>401.34881845842472</v>
      </c>
      <c r="V83" s="4">
        <f t="shared" si="89"/>
        <v>428.11261414270638</v>
      </c>
      <c r="W83" s="11">
        <f t="shared" si="90"/>
        <v>-1.219247815263802E-2</v>
      </c>
      <c r="X83" s="11">
        <f t="shared" si="91"/>
        <v>-1.3228699347321071E-2</v>
      </c>
      <c r="Y83" s="11">
        <f t="shared" si="92"/>
        <v>-1.2203590333800474E-2</v>
      </c>
      <c r="Z83" s="4">
        <f t="shared" si="107"/>
        <v>13735.736628444529</v>
      </c>
      <c r="AA83" s="4">
        <f t="shared" si="93"/>
        <v>35759.04746959389</v>
      </c>
      <c r="AB83" s="4">
        <f t="shared" si="94"/>
        <v>5794.1393619764967</v>
      </c>
      <c r="AC83" s="12">
        <f t="shared" si="95"/>
        <v>2.2667484317488444</v>
      </c>
      <c r="AD83" s="12">
        <f t="shared" si="96"/>
        <v>3.2551580980338159</v>
      </c>
      <c r="AE83" s="12">
        <f t="shared" si="97"/>
        <v>1.695151414302527</v>
      </c>
      <c r="AF83" s="11">
        <f t="shared" si="98"/>
        <v>-2.9039671966837322E-3</v>
      </c>
      <c r="AG83" s="11">
        <f t="shared" si="99"/>
        <v>2.0567434751257441E-3</v>
      </c>
      <c r="AH83" s="11">
        <f t="shared" si="100"/>
        <v>8.257041531207765E-4</v>
      </c>
      <c r="AI83" s="1">
        <f t="shared" si="58"/>
        <v>105207.43643394072</v>
      </c>
      <c r="AJ83" s="1">
        <f t="shared" si="59"/>
        <v>40749.910120338092</v>
      </c>
      <c r="AK83" s="1">
        <f t="shared" si="60"/>
        <v>11862.703801507803</v>
      </c>
      <c r="AL83" s="20">
        <f t="shared" ref="AL83:AN98" si="114">AL82*(1+AO83)</f>
        <v>21.036987506425973</v>
      </c>
      <c r="AM83" s="20">
        <f t="shared" si="114"/>
        <v>5.1010807012346975</v>
      </c>
      <c r="AN83" s="20">
        <f t="shared" si="114"/>
        <v>1.2612384240403931</v>
      </c>
      <c r="AO83" s="7">
        <f t="shared" si="112"/>
        <v>1.3932986440586317E-2</v>
      </c>
      <c r="AP83" s="7">
        <f t="shared" si="112"/>
        <v>2.145575210294396E-2</v>
      </c>
      <c r="AQ83" s="7">
        <f t="shared" si="112"/>
        <v>1.5530533485274592E-2</v>
      </c>
      <c r="AR83" s="17">
        <f t="shared" si="102"/>
        <v>65089.751693605802</v>
      </c>
      <c r="AS83" s="17">
        <f t="shared" si="103"/>
        <v>27883.614703577859</v>
      </c>
      <c r="AT83" s="17">
        <f t="shared" si="104"/>
        <v>8133.0482666789103</v>
      </c>
      <c r="AU83" s="1">
        <f t="shared" si="64"/>
        <v>13017.950338721161</v>
      </c>
      <c r="AV83" s="1">
        <f t="shared" si="65"/>
        <v>5576.7229407155719</v>
      </c>
      <c r="AW83" s="1">
        <f t="shared" si="66"/>
        <v>1626.6096533357822</v>
      </c>
      <c r="AX83" s="16">
        <v>0</v>
      </c>
      <c r="AY83" s="16">
        <v>0</v>
      </c>
      <c r="AZ83" s="16">
        <v>0</v>
      </c>
      <c r="BA83">
        <f t="shared" si="108"/>
        <v>0</v>
      </c>
      <c r="BB83">
        <f t="shared" si="109"/>
        <v>0</v>
      </c>
      <c r="BC83">
        <f t="shared" si="109"/>
        <v>0</v>
      </c>
      <c r="BD83">
        <f t="shared" si="109"/>
        <v>0</v>
      </c>
      <c r="BE83">
        <f t="shared" si="110"/>
        <v>0</v>
      </c>
      <c r="BF83">
        <f t="shared" si="110"/>
        <v>0</v>
      </c>
      <c r="BG83">
        <f t="shared" si="110"/>
        <v>0</v>
      </c>
      <c r="BH83">
        <f t="shared" si="105"/>
        <v>0</v>
      </c>
      <c r="BI83">
        <f t="shared" si="113"/>
        <v>0</v>
      </c>
      <c r="BJ83">
        <f t="shared" si="113"/>
        <v>0</v>
      </c>
      <c r="BK83" s="7">
        <f t="shared" si="111"/>
        <v>4.6476101999186142E-2</v>
      </c>
      <c r="BL83" s="18">
        <f>MAX(BL$3*climate!$I193+BL$4*climate!$I193^2+BL$5*climate!$I193^6,-99)</f>
        <v>3.382150425661397</v>
      </c>
      <c r="BM83" s="18">
        <f>MAX(BM$3*climate!$I193+BM$4*climate!$I193^2+BM$5*climate!$I193^6,-99)</f>
        <v>1.2169678653406439</v>
      </c>
      <c r="BN83" s="18">
        <f>MAX(BN$3*climate!$I193+BN$4*climate!$I193^2+BN$5*climate!$I193^6,-99)</f>
        <v>-0.23982440217639622</v>
      </c>
      <c r="BO83" s="18">
        <f>MAX(BO$3*climate!$I193+BO$4*climate!$I193^2+BO$5*climate!$I193^6,-99)</f>
        <v>1.3046670107278111</v>
      </c>
      <c r="BP83" s="18">
        <f>MAX(BP$3*climate!$I193+BP$4*climate!$I193^2+BP$5*climate!$I193^6,-99)</f>
        <v>0.48521937463318687</v>
      </c>
      <c r="BQ83" s="18">
        <f>MAX(BQ$3*climate!$I193+BQ$4*climate!$I193^2+BQ$5*climate!$I193^6,-99)</f>
        <v>-3.5228294884552647E-2</v>
      </c>
    </row>
    <row r="84" spans="1:69">
      <c r="A84">
        <f t="shared" si="67"/>
        <v>2038</v>
      </c>
      <c r="B84" s="4">
        <f t="shared" si="72"/>
        <v>1231.0935563386622</v>
      </c>
      <c r="C84" s="4">
        <f t="shared" si="73"/>
        <v>3270.8065216077016</v>
      </c>
      <c r="D84" s="4">
        <f t="shared" si="74"/>
        <v>5605.4626254713257</v>
      </c>
      <c r="E84" s="11">
        <f t="shared" si="75"/>
        <v>2.3197151909065518E-3</v>
      </c>
      <c r="F84" s="11">
        <f t="shared" si="76"/>
        <v>4.6505175638565394E-3</v>
      </c>
      <c r="G84" s="11">
        <f t="shared" si="77"/>
        <v>1.0267548785977951E-2</v>
      </c>
      <c r="H84" s="4">
        <f t="shared" si="78"/>
        <v>66383.234864607599</v>
      </c>
      <c r="I84" s="4">
        <f t="shared" si="79"/>
        <v>28769.773630481523</v>
      </c>
      <c r="J84" s="4">
        <f t="shared" si="80"/>
        <v>8380.5522835934553</v>
      </c>
      <c r="K84" s="4">
        <f t="shared" si="51"/>
        <v>53922.16905271999</v>
      </c>
      <c r="L84" s="4">
        <f t="shared" si="52"/>
        <v>8795.9264604683176</v>
      </c>
      <c r="M84" s="4">
        <f t="shared" si="53"/>
        <v>1495.0688004790311</v>
      </c>
      <c r="N84" s="11">
        <f t="shared" si="81"/>
        <v>1.7511963553297205E-2</v>
      </c>
      <c r="O84" s="11">
        <f t="shared" si="82"/>
        <v>2.7004530439504348E-2</v>
      </c>
      <c r="P84" s="11">
        <f t="shared" si="83"/>
        <v>1.9959405409724074E-2</v>
      </c>
      <c r="Q84" s="4">
        <f t="shared" si="84"/>
        <v>6152.5094449325034</v>
      </c>
      <c r="R84" s="4">
        <f t="shared" si="85"/>
        <v>11393.96663730422</v>
      </c>
      <c r="S84" s="4">
        <f t="shared" si="86"/>
        <v>3544.0358588345975</v>
      </c>
      <c r="T84" s="4">
        <f t="shared" si="87"/>
        <v>92.681675689364923</v>
      </c>
      <c r="U84" s="4">
        <f t="shared" si="88"/>
        <v>396.03949560563569</v>
      </c>
      <c r="V84" s="4">
        <f t="shared" si="89"/>
        <v>422.88810318297641</v>
      </c>
      <c r="W84" s="11">
        <f t="shared" si="90"/>
        <v>-1.219247815263802E-2</v>
      </c>
      <c r="X84" s="11">
        <f t="shared" si="91"/>
        <v>-1.3228699347321071E-2</v>
      </c>
      <c r="Y84" s="11">
        <f t="shared" si="92"/>
        <v>-1.2203590333800474E-2</v>
      </c>
      <c r="Z84" s="4">
        <f t="shared" si="107"/>
        <v>13803.031383583231</v>
      </c>
      <c r="AA84" s="4">
        <f t="shared" si="93"/>
        <v>36503.580364260612</v>
      </c>
      <c r="AB84" s="4">
        <f t="shared" si="94"/>
        <v>5907.1543809948789</v>
      </c>
      <c r="AC84" s="12">
        <f t="shared" si="95"/>
        <v>2.2601658686599113</v>
      </c>
      <c r="AD84" s="12">
        <f t="shared" si="96"/>
        <v>3.2618531232124499</v>
      </c>
      <c r="AE84" s="12">
        <f t="shared" si="97"/>
        <v>1.6965511078654851</v>
      </c>
      <c r="AF84" s="11">
        <f t="shared" si="98"/>
        <v>-2.9039671966837322E-3</v>
      </c>
      <c r="AG84" s="11">
        <f t="shared" si="99"/>
        <v>2.0567434751257441E-3</v>
      </c>
      <c r="AH84" s="11">
        <f t="shared" si="100"/>
        <v>8.257041531207765E-4</v>
      </c>
      <c r="AI84" s="1">
        <f t="shared" si="58"/>
        <v>107704.6431292678</v>
      </c>
      <c r="AJ84" s="1">
        <f t="shared" si="59"/>
        <v>42251.642049019851</v>
      </c>
      <c r="AK84" s="1">
        <f t="shared" si="60"/>
        <v>12303.043074692807</v>
      </c>
      <c r="AL84" s="20">
        <f t="shared" si="114"/>
        <v>21.327164487487011</v>
      </c>
      <c r="AM84" s="20">
        <f t="shared" si="114"/>
        <v>5.2094337489876725</v>
      </c>
      <c r="AN84" s="20">
        <f t="shared" si="114"/>
        <v>1.2806302525620925</v>
      </c>
      <c r="AO84" s="7">
        <f t="shared" si="112"/>
        <v>1.3793656576180454E-2</v>
      </c>
      <c r="AP84" s="7">
        <f t="shared" si="112"/>
        <v>2.1241194581914521E-2</v>
      </c>
      <c r="AQ84" s="7">
        <f t="shared" si="112"/>
        <v>1.5375228150421846E-2</v>
      </c>
      <c r="AR84" s="17">
        <f t="shared" si="102"/>
        <v>66383.234864607599</v>
      </c>
      <c r="AS84" s="17">
        <f t="shared" si="103"/>
        <v>28769.773630481523</v>
      </c>
      <c r="AT84" s="17">
        <f t="shared" si="104"/>
        <v>8380.5522835934553</v>
      </c>
      <c r="AU84" s="1">
        <f t="shared" si="64"/>
        <v>13276.646972921521</v>
      </c>
      <c r="AV84" s="1">
        <f t="shared" si="65"/>
        <v>5753.9547260963045</v>
      </c>
      <c r="AW84" s="1">
        <f t="shared" si="66"/>
        <v>1676.1104567186912</v>
      </c>
      <c r="AX84" s="16">
        <v>0</v>
      </c>
      <c r="AY84" s="16">
        <v>0</v>
      </c>
      <c r="AZ84" s="16">
        <v>0</v>
      </c>
      <c r="BA84">
        <f t="shared" si="108"/>
        <v>0</v>
      </c>
      <c r="BB84">
        <f t="shared" si="109"/>
        <v>0</v>
      </c>
      <c r="BC84">
        <f t="shared" si="109"/>
        <v>0</v>
      </c>
      <c r="BD84">
        <f t="shared" si="109"/>
        <v>0</v>
      </c>
      <c r="BE84">
        <f t="shared" si="110"/>
        <v>0</v>
      </c>
      <c r="BF84">
        <f t="shared" si="110"/>
        <v>0</v>
      </c>
      <c r="BG84">
        <f t="shared" si="110"/>
        <v>0</v>
      </c>
      <c r="BH84">
        <f t="shared" si="105"/>
        <v>0</v>
      </c>
      <c r="BI84">
        <f t="shared" si="113"/>
        <v>0</v>
      </c>
      <c r="BJ84">
        <f t="shared" si="113"/>
        <v>0</v>
      </c>
      <c r="BK84" s="7">
        <f t="shared" si="111"/>
        <v>4.6411532361569002E-2</v>
      </c>
      <c r="BL84" s="18">
        <f>MAX(BL$3*climate!$I194+BL$4*climate!$I194^2+BL$5*climate!$I194^6,-99)</f>
        <v>3.3174163877302725</v>
      </c>
      <c r="BM84" s="18">
        <f>MAX(BM$3*climate!$I194+BM$4*climate!$I194^2+BM$5*climate!$I194^6,-99)</f>
        <v>1.1430581490646716</v>
      </c>
      <c r="BN84" s="18">
        <f>MAX(BN$3*climate!$I194+BN$4*climate!$I194^2+BN$5*climate!$I194^6,-99)</f>
        <v>-0.31772137851266935</v>
      </c>
      <c r="BO84" s="18">
        <f>MAX(BO$3*climate!$I194+BO$4*climate!$I194^2+BO$5*climate!$I194^6,-99)</f>
        <v>1.3368479980378984</v>
      </c>
      <c r="BP84" s="18">
        <f>MAX(BP$3*climate!$I194+BP$4*climate!$I194^2+BP$5*climate!$I194^6,-99)</f>
        <v>0.4851855326620147</v>
      </c>
      <c r="BQ84" s="18">
        <f>MAX(BQ$3*climate!$I194+BQ$4*climate!$I194^2+BQ$5*climate!$I194^6,-99)</f>
        <v>-5.5722543068736391E-2</v>
      </c>
    </row>
    <row r="85" spans="1:69">
      <c r="A85">
        <f t="shared" si="67"/>
        <v>2039</v>
      </c>
      <c r="B85" s="4">
        <f t="shared" si="72"/>
        <v>1233.806553441525</v>
      </c>
      <c r="C85" s="4">
        <f t="shared" si="73"/>
        <v>3285.2569176255793</v>
      </c>
      <c r="D85" s="4">
        <f t="shared" si="74"/>
        <v>5660.1392683975791</v>
      </c>
      <c r="E85" s="11">
        <f t="shared" si="75"/>
        <v>2.2037294313612243E-3</v>
      </c>
      <c r="F85" s="11">
        <f t="shared" si="76"/>
        <v>4.417991685663712E-3</v>
      </c>
      <c r="G85" s="11">
        <f t="shared" si="77"/>
        <v>9.7541713466790525E-3</v>
      </c>
      <c r="H85" s="4">
        <f t="shared" si="78"/>
        <v>67676.772772046214</v>
      </c>
      <c r="I85" s="4">
        <f t="shared" si="79"/>
        <v>29667.166253811389</v>
      </c>
      <c r="J85" s="4">
        <f t="shared" si="80"/>
        <v>8628.9589082485381</v>
      </c>
      <c r="K85" s="4">
        <f t="shared" si="51"/>
        <v>54852.012727012705</v>
      </c>
      <c r="L85" s="4">
        <f t="shared" si="52"/>
        <v>9030.3945772537463</v>
      </c>
      <c r="M85" s="4">
        <f t="shared" si="53"/>
        <v>1524.5135321010307</v>
      </c>
      <c r="N85" s="11">
        <f t="shared" si="81"/>
        <v>1.7244181579260998E-2</v>
      </c>
      <c r="O85" s="11">
        <f t="shared" si="82"/>
        <v>2.6656443507026006E-2</v>
      </c>
      <c r="P85" s="11">
        <f t="shared" si="83"/>
        <v>1.9694566305286543E-2</v>
      </c>
      <c r="Q85" s="4">
        <f t="shared" si="84"/>
        <v>6195.9206459619527</v>
      </c>
      <c r="R85" s="4">
        <f t="shared" si="85"/>
        <v>11593.940681788672</v>
      </c>
      <c r="S85" s="4">
        <f t="shared" si="86"/>
        <v>3604.5521381283434</v>
      </c>
      <c r="T85" s="4">
        <f t="shared" si="87"/>
        <v>91.55165638337246</v>
      </c>
      <c r="U85" s="4">
        <f t="shared" si="88"/>
        <v>390.80040818860408</v>
      </c>
      <c r="V85" s="4">
        <f t="shared" si="89"/>
        <v>417.7273500146934</v>
      </c>
      <c r="W85" s="11">
        <f t="shared" si="90"/>
        <v>-1.219247815263802E-2</v>
      </c>
      <c r="X85" s="11">
        <f t="shared" si="91"/>
        <v>-1.3228699347321071E-2</v>
      </c>
      <c r="Y85" s="11">
        <f t="shared" si="92"/>
        <v>-1.2203590333800474E-2</v>
      </c>
      <c r="Z85" s="4">
        <f t="shared" si="107"/>
        <v>13865.310181052844</v>
      </c>
      <c r="AA85" s="4">
        <f t="shared" si="93"/>
        <v>37241.885449534006</v>
      </c>
      <c r="AB85" s="4">
        <f t="shared" si="94"/>
        <v>6017.6026227577904</v>
      </c>
      <c r="AC85" s="12">
        <f t="shared" si="95"/>
        <v>2.2536024211182588</v>
      </c>
      <c r="AD85" s="12">
        <f t="shared" si="96"/>
        <v>3.2685619183404357</v>
      </c>
      <c r="AE85" s="12">
        <f t="shared" si="97"/>
        <v>1.6979519571612314</v>
      </c>
      <c r="AF85" s="11">
        <f t="shared" si="98"/>
        <v>-2.9039671966837322E-3</v>
      </c>
      <c r="AG85" s="11">
        <f t="shared" si="99"/>
        <v>2.0567434751257441E-3</v>
      </c>
      <c r="AH85" s="11">
        <f t="shared" si="100"/>
        <v>8.257041531207765E-4</v>
      </c>
      <c r="AI85" s="1">
        <f t="shared" si="58"/>
        <v>110210.82578926254</v>
      </c>
      <c r="AJ85" s="1">
        <f t="shared" si="59"/>
        <v>43780.432570214165</v>
      </c>
      <c r="AK85" s="1">
        <f t="shared" si="60"/>
        <v>12748.849223942219</v>
      </c>
      <c r="AL85" s="20">
        <f t="shared" si="114"/>
        <v>21.618402274344277</v>
      </c>
      <c r="AM85" s="20">
        <f t="shared" si="114"/>
        <v>5.3189817989522732</v>
      </c>
      <c r="AN85" s="20">
        <f t="shared" si="114"/>
        <v>1.3001233350484722</v>
      </c>
      <c r="AO85" s="7">
        <f t="shared" si="112"/>
        <v>1.3655720010418648E-2</v>
      </c>
      <c r="AP85" s="7">
        <f t="shared" si="112"/>
        <v>2.1028782636095377E-2</v>
      </c>
      <c r="AQ85" s="7">
        <f t="shared" si="112"/>
        <v>1.5221475868917627E-2</v>
      </c>
      <c r="AR85" s="17">
        <f t="shared" si="102"/>
        <v>67676.772772046214</v>
      </c>
      <c r="AS85" s="17">
        <f t="shared" si="103"/>
        <v>29667.166253811389</v>
      </c>
      <c r="AT85" s="17">
        <f t="shared" si="104"/>
        <v>8628.9589082485381</v>
      </c>
      <c r="AU85" s="1">
        <f t="shared" si="64"/>
        <v>13535.354554409243</v>
      </c>
      <c r="AV85" s="1">
        <f t="shared" si="65"/>
        <v>5933.4332507622785</v>
      </c>
      <c r="AW85" s="1">
        <f t="shared" si="66"/>
        <v>1725.7917816497077</v>
      </c>
      <c r="AX85" s="16">
        <v>0</v>
      </c>
      <c r="AY85" s="16">
        <v>0</v>
      </c>
      <c r="AZ85" s="16">
        <v>0</v>
      </c>
      <c r="BA85">
        <f t="shared" si="108"/>
        <v>0</v>
      </c>
      <c r="BB85">
        <f t="shared" si="109"/>
        <v>0</v>
      </c>
      <c r="BC85">
        <f t="shared" si="109"/>
        <v>0</v>
      </c>
      <c r="BD85">
        <f t="shared" si="109"/>
        <v>0</v>
      </c>
      <c r="BE85">
        <f t="shared" si="110"/>
        <v>0</v>
      </c>
      <c r="BF85">
        <f t="shared" si="110"/>
        <v>0</v>
      </c>
      <c r="BG85">
        <f t="shared" si="110"/>
        <v>0</v>
      </c>
      <c r="BH85">
        <f t="shared" si="105"/>
        <v>0</v>
      </c>
      <c r="BI85">
        <f t="shared" si="113"/>
        <v>0</v>
      </c>
      <c r="BJ85">
        <f t="shared" si="113"/>
        <v>0</v>
      </c>
      <c r="BK85" s="7">
        <f t="shared" si="111"/>
        <v>4.6337023086623991E-2</v>
      </c>
      <c r="BL85" s="18">
        <f>MAX(BL$3*climate!$I195+BL$4*climate!$I195^2+BL$5*climate!$I195^6,-99)</f>
        <v>3.2464250845103653</v>
      </c>
      <c r="BM85" s="18">
        <f>MAX(BM$3*climate!$I195+BM$4*climate!$I195^2+BM$5*climate!$I195^6,-99)</f>
        <v>1.0641938444131416</v>
      </c>
      <c r="BN85" s="18">
        <f>MAX(BN$3*climate!$I195+BN$4*climate!$I195^2+BN$5*climate!$I195^6,-99)</f>
        <v>-0.39957970877446014</v>
      </c>
      <c r="BO85" s="18">
        <f>MAX(BO$3*climate!$I195+BO$4*climate!$I195^2+BO$5*climate!$I195^6,-99)</f>
        <v>1.3673702709837356</v>
      </c>
      <c r="BP85" s="18">
        <f>MAX(BP$3*climate!$I195+BP$4*climate!$I195^2+BP$5*climate!$I195^6,-99)</f>
        <v>0.48261039517216381</v>
      </c>
      <c r="BQ85" s="18">
        <f>MAX(BQ$3*climate!$I195+BQ$4*climate!$I195^2+BQ$5*climate!$I195^6,-99)</f>
        <v>-7.9318651116364131E-2</v>
      </c>
    </row>
    <row r="86" spans="1:69">
      <c r="A86">
        <f t="shared" si="67"/>
        <v>2040</v>
      </c>
      <c r="B86" s="4">
        <f t="shared" si="72"/>
        <v>1236.3895804652293</v>
      </c>
      <c r="C86" s="4">
        <f t="shared" si="73"/>
        <v>3299.0454434855515</v>
      </c>
      <c r="D86" s="4">
        <f t="shared" si="74"/>
        <v>5712.588738254095</v>
      </c>
      <c r="E86" s="11">
        <f t="shared" si="75"/>
        <v>2.0935429597931628E-3</v>
      </c>
      <c r="F86" s="11">
        <f t="shared" si="76"/>
        <v>4.1970921013805259E-3</v>
      </c>
      <c r="G86" s="11">
        <f t="shared" si="77"/>
        <v>9.2664627793451002E-3</v>
      </c>
      <c r="H86" s="4">
        <f t="shared" si="78"/>
        <v>68969.801284218964</v>
      </c>
      <c r="I86" s="4">
        <f t="shared" si="79"/>
        <v>30575.480335125154</v>
      </c>
      <c r="J86" s="4">
        <f t="shared" si="80"/>
        <v>8878.1187445890482</v>
      </c>
      <c r="K86" s="4">
        <f t="shared" si="51"/>
        <v>55783.227531137054</v>
      </c>
      <c r="L86" s="4">
        <f t="shared" si="52"/>
        <v>9267.9779223717323</v>
      </c>
      <c r="M86" s="4">
        <f t="shared" si="53"/>
        <v>1554.1323122277511</v>
      </c>
      <c r="N86" s="11">
        <f t="shared" si="81"/>
        <v>1.6976857508562482E-2</v>
      </c>
      <c r="O86" s="11">
        <f t="shared" si="82"/>
        <v>2.6309298346322896E-2</v>
      </c>
      <c r="P86" s="11">
        <f t="shared" si="83"/>
        <v>1.9428348455458266E-2</v>
      </c>
      <c r="Q86" s="4">
        <f t="shared" si="84"/>
        <v>6237.312588714065</v>
      </c>
      <c r="R86" s="4">
        <f t="shared" si="85"/>
        <v>11790.841655024746</v>
      </c>
      <c r="S86" s="4">
        <f t="shared" si="86"/>
        <v>3663.3743782637139</v>
      </c>
      <c r="T86" s="4">
        <f t="shared" si="87"/>
        <v>90.435414813080371</v>
      </c>
      <c r="U86" s="4">
        <f t="shared" si="88"/>
        <v>385.63062708386667</v>
      </c>
      <c r="V86" s="4">
        <f t="shared" si="89"/>
        <v>412.62957656389</v>
      </c>
      <c r="W86" s="11">
        <f t="shared" si="90"/>
        <v>-1.219247815263802E-2</v>
      </c>
      <c r="X86" s="11">
        <f t="shared" si="91"/>
        <v>-1.3228699347321071E-2</v>
      </c>
      <c r="Y86" s="11">
        <f t="shared" si="92"/>
        <v>-1.2203590333800474E-2</v>
      </c>
      <c r="Z86" s="4">
        <f t="shared" si="107"/>
        <v>13922.593263137234</v>
      </c>
      <c r="AA86" s="4">
        <f t="shared" si="93"/>
        <v>37973.454345083454</v>
      </c>
      <c r="AB86" s="4">
        <f t="shared" si="94"/>
        <v>6125.4099612877917</v>
      </c>
      <c r="AC86" s="12">
        <f t="shared" si="95"/>
        <v>2.2470580336129644</v>
      </c>
      <c r="AD86" s="12">
        <f t="shared" si="96"/>
        <v>3.2752845117390268</v>
      </c>
      <c r="AE86" s="12">
        <f t="shared" si="97"/>
        <v>1.6993539631440588</v>
      </c>
      <c r="AF86" s="11">
        <f t="shared" si="98"/>
        <v>-2.9039671966837322E-3</v>
      </c>
      <c r="AG86" s="11">
        <f t="shared" si="99"/>
        <v>2.0567434751257441E-3</v>
      </c>
      <c r="AH86" s="11">
        <f t="shared" si="100"/>
        <v>8.257041531207765E-4</v>
      </c>
      <c r="AI86" s="1">
        <f t="shared" si="58"/>
        <v>112725.09776474554</v>
      </c>
      <c r="AJ86" s="1">
        <f t="shared" si="59"/>
        <v>45335.822563955022</v>
      </c>
      <c r="AK86" s="1">
        <f t="shared" si="60"/>
        <v>13199.756083197706</v>
      </c>
      <c r="AL86" s="20">
        <f t="shared" si="114"/>
        <v>21.910664974390009</v>
      </c>
      <c r="AM86" s="20">
        <f t="shared" si="114"/>
        <v>5.4297149939268339</v>
      </c>
      <c r="AN86" s="20">
        <f t="shared" si="114"/>
        <v>1.3197152330598187</v>
      </c>
      <c r="AO86" s="7">
        <f t="shared" si="112"/>
        <v>1.3519162810314461E-2</v>
      </c>
      <c r="AP86" s="7">
        <f t="shared" si="112"/>
        <v>2.0818494809734422E-2</v>
      </c>
      <c r="AQ86" s="7">
        <f t="shared" si="112"/>
        <v>1.506926111022845E-2</v>
      </c>
      <c r="AR86" s="17">
        <f t="shared" si="102"/>
        <v>68969.801284218964</v>
      </c>
      <c r="AS86" s="17">
        <f t="shared" si="103"/>
        <v>30575.480335125154</v>
      </c>
      <c r="AT86" s="17">
        <f t="shared" si="104"/>
        <v>8878.1187445890482</v>
      </c>
      <c r="AU86" s="1">
        <f t="shared" si="64"/>
        <v>13793.960256843793</v>
      </c>
      <c r="AV86" s="1">
        <f t="shared" si="65"/>
        <v>6115.0960670250315</v>
      </c>
      <c r="AW86" s="1">
        <f t="shared" si="66"/>
        <v>1775.6237489178097</v>
      </c>
      <c r="AX86" s="16">
        <v>0</v>
      </c>
      <c r="AY86" s="16">
        <v>0</v>
      </c>
      <c r="AZ86" s="16">
        <v>0</v>
      </c>
      <c r="BA86">
        <f t="shared" si="108"/>
        <v>0</v>
      </c>
      <c r="BB86">
        <f t="shared" si="109"/>
        <v>0</v>
      </c>
      <c r="BC86">
        <f t="shared" si="109"/>
        <v>0</v>
      </c>
      <c r="BD86">
        <f t="shared" si="109"/>
        <v>0</v>
      </c>
      <c r="BE86">
        <f t="shared" si="110"/>
        <v>0</v>
      </c>
      <c r="BF86">
        <f t="shared" si="110"/>
        <v>0</v>
      </c>
      <c r="BG86">
        <f t="shared" si="110"/>
        <v>0</v>
      </c>
      <c r="BH86">
        <f t="shared" si="105"/>
        <v>0</v>
      </c>
      <c r="BI86">
        <f t="shared" si="113"/>
        <v>0</v>
      </c>
      <c r="BJ86">
        <f t="shared" si="113"/>
        <v>0</v>
      </c>
      <c r="BK86" s="7">
        <f t="shared" si="111"/>
        <v>4.6253029628532588E-2</v>
      </c>
      <c r="BL86" s="18">
        <f>MAX(BL$3*climate!$I196+BL$4*climate!$I196^2+BL$5*climate!$I196^6,-99)</f>
        <v>3.1689886255280362</v>
      </c>
      <c r="BM86" s="18">
        <f>MAX(BM$3*climate!$I196+BM$4*climate!$I196^2+BM$5*climate!$I196^6,-99)</f>
        <v>0.9802422647608644</v>
      </c>
      <c r="BN86" s="18">
        <f>MAX(BN$3*climate!$I196+BN$4*climate!$I196^2+BN$5*climate!$I196^6,-99)</f>
        <v>-0.48549212588543433</v>
      </c>
      <c r="BO86" s="18">
        <f>MAX(BO$3*climate!$I196+BO$4*climate!$I196^2+BO$5*climate!$I196^6,-99)</f>
        <v>1.3958605680461795</v>
      </c>
      <c r="BP86" s="18">
        <f>MAX(BP$3*climate!$I196+BP$4*climate!$I196^2+BP$5*climate!$I196^6,-99)</f>
        <v>0.47713059593631757</v>
      </c>
      <c r="BQ86" s="18">
        <f>MAX(BQ$3*climate!$I196+BQ$4*climate!$I196^2+BQ$5*climate!$I196^6,-99)</f>
        <v>-0.10637370280893207</v>
      </c>
    </row>
    <row r="87" spans="1:69">
      <c r="A87">
        <f t="shared" si="67"/>
        <v>2041</v>
      </c>
      <c r="B87" s="4">
        <f t="shared" si="72"/>
        <v>1238.8485934318867</v>
      </c>
      <c r="C87" s="4">
        <f t="shared" si="73"/>
        <v>3312.1995211798526</v>
      </c>
      <c r="D87" s="4">
        <f t="shared" si="74"/>
        <v>5762.8774546249952</v>
      </c>
      <c r="E87" s="11">
        <f t="shared" si="75"/>
        <v>1.9888658118035044E-3</v>
      </c>
      <c r="F87" s="11">
        <f t="shared" si="76"/>
        <v>3.9872374963114991E-3</v>
      </c>
      <c r="G87" s="11">
        <f t="shared" si="77"/>
        <v>8.8031396403778443E-3</v>
      </c>
      <c r="H87" s="4">
        <f t="shared" si="78"/>
        <v>70261.74525411363</v>
      </c>
      <c r="I87" s="4">
        <f t="shared" si="79"/>
        <v>31494.393914391643</v>
      </c>
      <c r="J87" s="4">
        <f t="shared" si="80"/>
        <v>9127.8868375200145</v>
      </c>
      <c r="K87" s="4">
        <f t="shared" si="51"/>
        <v>56715.361043009245</v>
      </c>
      <c r="L87" s="4">
        <f t="shared" si="52"/>
        <v>9508.6040901222314</v>
      </c>
      <c r="M87" s="4">
        <f t="shared" si="53"/>
        <v>1583.9113202371555</v>
      </c>
      <c r="N87" s="11">
        <f t="shared" si="81"/>
        <v>1.6709924346917537E-2</v>
      </c>
      <c r="O87" s="11">
        <f t="shared" si="82"/>
        <v>2.5963178782467455E-2</v>
      </c>
      <c r="P87" s="11">
        <f t="shared" si="83"/>
        <v>1.9161179376495863E-2</v>
      </c>
      <c r="Q87" s="4">
        <f t="shared" si="84"/>
        <v>6276.6772415476753</v>
      </c>
      <c r="R87" s="4">
        <f t="shared" si="85"/>
        <v>11984.537637489777</v>
      </c>
      <c r="S87" s="4">
        <f t="shared" si="86"/>
        <v>3720.4720377418153</v>
      </c>
      <c r="T87" s="4">
        <f t="shared" si="87"/>
        <v>89.332782993747131</v>
      </c>
      <c r="U87" s="4">
        <f t="shared" si="88"/>
        <v>380.52923545905531</v>
      </c>
      <c r="V87" s="4">
        <f t="shared" si="89"/>
        <v>407.59401425189475</v>
      </c>
      <c r="W87" s="11">
        <f t="shared" si="90"/>
        <v>-1.219247815263802E-2</v>
      </c>
      <c r="X87" s="11">
        <f t="shared" si="91"/>
        <v>-1.3228699347321071E-2</v>
      </c>
      <c r="Y87" s="11">
        <f t="shared" si="92"/>
        <v>-1.2203590333800474E-2</v>
      </c>
      <c r="Z87" s="4">
        <f t="shared" si="107"/>
        <v>13974.90250822423</v>
      </c>
      <c r="AA87" s="4">
        <f t="shared" si="93"/>
        <v>38697.789115185849</v>
      </c>
      <c r="AB87" s="4">
        <f t="shared" si="94"/>
        <v>6230.5100818551455</v>
      </c>
      <c r="AC87" s="12">
        <f t="shared" si="95"/>
        <v>2.2405326507943077</v>
      </c>
      <c r="AD87" s="12">
        <f t="shared" si="96"/>
        <v>3.2820209317877262</v>
      </c>
      <c r="AE87" s="12">
        <f t="shared" si="97"/>
        <v>1.7007571267690491</v>
      </c>
      <c r="AF87" s="11">
        <f t="shared" si="98"/>
        <v>-2.9039671966837322E-3</v>
      </c>
      <c r="AG87" s="11">
        <f t="shared" si="99"/>
        <v>2.0567434751257441E-3</v>
      </c>
      <c r="AH87" s="11">
        <f t="shared" si="100"/>
        <v>8.257041531207765E-4</v>
      </c>
      <c r="AI87" s="1">
        <f t="shared" si="58"/>
        <v>115246.54824511478</v>
      </c>
      <c r="AJ87" s="1">
        <f t="shared" si="59"/>
        <v>46917.336374584556</v>
      </c>
      <c r="AK87" s="1">
        <f t="shared" si="60"/>
        <v>13655.404223795746</v>
      </c>
      <c r="AL87" s="20">
        <f t="shared" si="114"/>
        <v>22.203916682990329</v>
      </c>
      <c r="AM87" s="20">
        <f t="shared" si="114"/>
        <v>5.5416231024120428</v>
      </c>
      <c r="AN87" s="20">
        <f t="shared" si="114"/>
        <v>1.3394034951635621</v>
      </c>
      <c r="AO87" s="7">
        <f t="shared" si="112"/>
        <v>1.3383971182211317E-2</v>
      </c>
      <c r="AP87" s="7">
        <f t="shared" si="112"/>
        <v>2.0610309861637078E-2</v>
      </c>
      <c r="AQ87" s="7">
        <f t="shared" si="112"/>
        <v>1.4918568499126166E-2</v>
      </c>
      <c r="AR87" s="17">
        <f t="shared" si="102"/>
        <v>70261.74525411363</v>
      </c>
      <c r="AS87" s="17">
        <f t="shared" si="103"/>
        <v>31494.393914391643</v>
      </c>
      <c r="AT87" s="17">
        <f t="shared" si="104"/>
        <v>9127.8868375200145</v>
      </c>
      <c r="AU87" s="1">
        <f t="shared" si="64"/>
        <v>14052.349050822726</v>
      </c>
      <c r="AV87" s="1">
        <f t="shared" si="65"/>
        <v>6298.8787828783288</v>
      </c>
      <c r="AW87" s="1">
        <f t="shared" si="66"/>
        <v>1825.577367504003</v>
      </c>
      <c r="AX87" s="16">
        <v>0</v>
      </c>
      <c r="AY87" s="16">
        <v>0</v>
      </c>
      <c r="AZ87" s="16">
        <v>0</v>
      </c>
      <c r="BA87">
        <f t="shared" si="108"/>
        <v>0</v>
      </c>
      <c r="BB87">
        <f t="shared" si="109"/>
        <v>0</v>
      </c>
      <c r="BC87">
        <f t="shared" si="109"/>
        <v>0</v>
      </c>
      <c r="BD87">
        <f t="shared" si="109"/>
        <v>0</v>
      </c>
      <c r="BE87">
        <f t="shared" si="110"/>
        <v>0</v>
      </c>
      <c r="BF87">
        <f t="shared" si="110"/>
        <v>0</v>
      </c>
      <c r="BG87">
        <f t="shared" si="110"/>
        <v>0</v>
      </c>
      <c r="BH87">
        <f t="shared" si="105"/>
        <v>0</v>
      </c>
      <c r="BI87">
        <f t="shared" si="113"/>
        <v>0</v>
      </c>
      <c r="BJ87">
        <f t="shared" si="113"/>
        <v>0</v>
      </c>
      <c r="BK87" s="7">
        <f t="shared" si="111"/>
        <v>4.6159995170618834E-2</v>
      </c>
      <c r="BL87" s="18">
        <f>MAX(BL$3*climate!$I197+BL$4*climate!$I197^2+BL$5*climate!$I197^6,-99)</f>
        <v>3.0849235327093645</v>
      </c>
      <c r="BM87" s="18">
        <f>MAX(BM$3*climate!$I197+BM$4*climate!$I197^2+BM$5*climate!$I197^6,-99)</f>
        <v>0.8910745498430872</v>
      </c>
      <c r="BN87" s="18">
        <f>MAX(BN$3*climate!$I197+BN$4*climate!$I197^2+BN$5*climate!$I197^6,-99)</f>
        <v>-0.57554802741062128</v>
      </c>
      <c r="BO87" s="18">
        <f>MAX(BO$3*climate!$I197+BO$4*climate!$I197^2+BO$5*climate!$I197^6,-99)</f>
        <v>1.4219065932088504</v>
      </c>
      <c r="BP87" s="18">
        <f>MAX(BP$3*climate!$I197+BP$4*climate!$I197^2+BP$5*climate!$I197^6,-99)</f>
        <v>0.46834743360985398</v>
      </c>
      <c r="BQ87" s="18">
        <f>MAX(BQ$3*climate!$I197+BQ$4*climate!$I197^2+BQ$5*climate!$I197^6,-99)</f>
        <v>-0.13727776770354241</v>
      </c>
    </row>
    <row r="88" spans="1:69">
      <c r="A88">
        <f t="shared" si="67"/>
        <v>2042</v>
      </c>
      <c r="B88" s="4">
        <f t="shared" si="72"/>
        <v>1241.1893018646904</v>
      </c>
      <c r="C88" s="4">
        <f t="shared" si="73"/>
        <v>3324.7457209996605</v>
      </c>
      <c r="D88" s="4">
        <f t="shared" si="74"/>
        <v>5811.0722988402713</v>
      </c>
      <c r="E88" s="11">
        <f t="shared" si="75"/>
        <v>1.8894225212133292E-3</v>
      </c>
      <c r="F88" s="11">
        <f t="shared" si="76"/>
        <v>3.7878756214959237E-3</v>
      </c>
      <c r="G88" s="11">
        <f t="shared" si="77"/>
        <v>8.3629826583589521E-3</v>
      </c>
      <c r="H88" s="4">
        <f t="shared" si="78"/>
        <v>71552.019141336044</v>
      </c>
      <c r="I88" s="4">
        <f t="shared" si="79"/>
        <v>32423.575319539017</v>
      </c>
      <c r="J88" s="4">
        <f t="shared" si="80"/>
        <v>9378.122544725331</v>
      </c>
      <c r="K88" s="4">
        <f t="shared" si="51"/>
        <v>57647.95026338083</v>
      </c>
      <c r="L88" s="4">
        <f t="shared" si="52"/>
        <v>9752.1970220898966</v>
      </c>
      <c r="M88" s="4">
        <f t="shared" si="53"/>
        <v>1613.8368380990448</v>
      </c>
      <c r="N88" s="11">
        <f t="shared" si="81"/>
        <v>1.6443326873373243E-2</v>
      </c>
      <c r="O88" s="11">
        <f t="shared" si="82"/>
        <v>2.5618159054567879E-2</v>
      </c>
      <c r="P88" s="11">
        <f t="shared" si="83"/>
        <v>1.8893430130551003E-2</v>
      </c>
      <c r="Q88" s="4">
        <f t="shared" si="84"/>
        <v>6314.0073977375996</v>
      </c>
      <c r="R88" s="4">
        <f t="shared" si="85"/>
        <v>12174.901069331165</v>
      </c>
      <c r="S88" s="4">
        <f t="shared" si="86"/>
        <v>3775.8187975270666</v>
      </c>
      <c r="T88" s="4">
        <f t="shared" si="87"/>
        <v>88.24359498878151</v>
      </c>
      <c r="U88" s="4">
        <f t="shared" si="88"/>
        <v>375.4953286103015</v>
      </c>
      <c r="V88" s="4">
        <f t="shared" si="89"/>
        <v>402.61990387945542</v>
      </c>
      <c r="W88" s="11">
        <f t="shared" si="90"/>
        <v>-1.219247815263802E-2</v>
      </c>
      <c r="X88" s="11">
        <f t="shared" si="91"/>
        <v>-1.3228699347321071E-2</v>
      </c>
      <c r="Y88" s="11">
        <f t="shared" si="92"/>
        <v>-1.2203590333800474E-2</v>
      </c>
      <c r="Z88" s="4">
        <f t="shared" si="107"/>
        <v>14022.261516235512</v>
      </c>
      <c r="AA88" s="4">
        <f t="shared" si="93"/>
        <v>39414.402310478232</v>
      </c>
      <c r="AB88" s="4">
        <f t="shared" si="94"/>
        <v>6332.8440746970955</v>
      </c>
      <c r="AC88" s="12">
        <f t="shared" si="95"/>
        <v>2.2340262174733021</v>
      </c>
      <c r="AD88" s="12">
        <f t="shared" si="96"/>
        <v>3.2887712069244066</v>
      </c>
      <c r="AE88" s="12">
        <f t="shared" si="97"/>
        <v>1.702161448992072</v>
      </c>
      <c r="AF88" s="11">
        <f t="shared" si="98"/>
        <v>-2.9039671966837322E-3</v>
      </c>
      <c r="AG88" s="11">
        <f t="shared" si="99"/>
        <v>2.0567434751257441E-3</v>
      </c>
      <c r="AH88" s="11">
        <f t="shared" si="100"/>
        <v>8.257041531207765E-4</v>
      </c>
      <c r="AI88" s="1">
        <f t="shared" si="58"/>
        <v>117774.24247142603</v>
      </c>
      <c r="AJ88" s="1">
        <f t="shared" si="59"/>
        <v>48524.481520004432</v>
      </c>
      <c r="AK88" s="1">
        <f t="shared" si="60"/>
        <v>14115.441168920175</v>
      </c>
      <c r="AL88" s="20">
        <f t="shared" si="114"/>
        <v>22.49812149819752</v>
      </c>
      <c r="AM88" s="20">
        <f t="shared" si="114"/>
        <v>5.6546955259963907</v>
      </c>
      <c r="AN88" s="20">
        <f t="shared" si="114"/>
        <v>1.3591856581262229</v>
      </c>
      <c r="AO88" s="7">
        <f t="shared" si="112"/>
        <v>1.3250131470389203E-2</v>
      </c>
      <c r="AP88" s="7">
        <f t="shared" si="112"/>
        <v>2.0404206763020707E-2</v>
      </c>
      <c r="AQ88" s="7">
        <f t="shared" si="112"/>
        <v>1.4769382814134905E-2</v>
      </c>
      <c r="AR88" s="17">
        <f t="shared" si="102"/>
        <v>71552.019141336044</v>
      </c>
      <c r="AS88" s="17">
        <f t="shared" si="103"/>
        <v>32423.575319539017</v>
      </c>
      <c r="AT88" s="17">
        <f t="shared" si="104"/>
        <v>9378.122544725331</v>
      </c>
      <c r="AU88" s="1">
        <f t="shared" si="64"/>
        <v>14310.40382826721</v>
      </c>
      <c r="AV88" s="1">
        <f t="shared" si="65"/>
        <v>6484.7150639078036</v>
      </c>
      <c r="AW88" s="1">
        <f t="shared" si="66"/>
        <v>1875.6245089450663</v>
      </c>
      <c r="AX88" s="16">
        <v>0</v>
      </c>
      <c r="AY88" s="16">
        <v>0</v>
      </c>
      <c r="AZ88" s="16">
        <v>0</v>
      </c>
      <c r="BA88">
        <f t="shared" si="108"/>
        <v>0</v>
      </c>
      <c r="BB88">
        <f t="shared" si="109"/>
        <v>0</v>
      </c>
      <c r="BC88">
        <f t="shared" si="109"/>
        <v>0</v>
      </c>
      <c r="BD88">
        <f t="shared" si="109"/>
        <v>0</v>
      </c>
      <c r="BE88">
        <f t="shared" si="110"/>
        <v>0</v>
      </c>
      <c r="BF88">
        <f t="shared" si="110"/>
        <v>0</v>
      </c>
      <c r="BG88">
        <f t="shared" si="110"/>
        <v>0</v>
      </c>
      <c r="BH88">
        <f t="shared" si="105"/>
        <v>0</v>
      </c>
      <c r="BI88">
        <f t="shared" si="113"/>
        <v>0</v>
      </c>
      <c r="BJ88">
        <f t="shared" si="113"/>
        <v>0</v>
      </c>
      <c r="BK88" s="7">
        <f t="shared" si="111"/>
        <v>4.6058350672732978E-2</v>
      </c>
      <c r="BL88" s="18">
        <f>MAX(BL$3*climate!$I198+BL$4*climate!$I198^2+BL$5*climate!$I198^6,-99)</f>
        <v>2.9940513653310035</v>
      </c>
      <c r="BM88" s="18">
        <f>MAX(BM$3*climate!$I198+BM$4*climate!$I198^2+BM$5*climate!$I198^6,-99)</f>
        <v>0.79656608731045342</v>
      </c>
      <c r="BN88" s="18">
        <f>MAX(BN$3*climate!$I198+BN$4*climate!$I198^2+BN$5*climate!$I198^6,-99)</f>
        <v>-0.66983319934730856</v>
      </c>
      <c r="BO88" s="18">
        <f>MAX(BO$3*climate!$I198+BO$4*climate!$I198^2+BO$5*climate!$I198^6,-99)</f>
        <v>1.4450545217192305</v>
      </c>
      <c r="BP88" s="18">
        <f>MAX(BP$3*climate!$I198+BP$4*climate!$I198^2+BP$5*climate!$I198^6,-99)</f>
        <v>0.45582458650313423</v>
      </c>
      <c r="BQ88" s="18">
        <f>MAX(BQ$3*climate!$I198+BQ$4*climate!$I198^2+BQ$5*climate!$I198^6,-99)</f>
        <v>-0.17245605362702607</v>
      </c>
    </row>
    <row r="89" spans="1:69">
      <c r="A89">
        <f t="shared" si="67"/>
        <v>2043</v>
      </c>
      <c r="B89" s="4">
        <f t="shared" si="72"/>
        <v>1243.417176333721</v>
      </c>
      <c r="C89" s="4">
        <f t="shared" si="73"/>
        <v>3336.7097581006956</v>
      </c>
      <c r="D89" s="4">
        <f t="shared" si="74"/>
        <v>5857.240300858859</v>
      </c>
      <c r="E89" s="11">
        <f t="shared" si="75"/>
        <v>1.7949513951526627E-3</v>
      </c>
      <c r="F89" s="11">
        <f t="shared" si="76"/>
        <v>3.5984818404211274E-3</v>
      </c>
      <c r="G89" s="11">
        <f t="shared" si="77"/>
        <v>7.9448335254410033E-3</v>
      </c>
      <c r="H89" s="4">
        <f t="shared" si="78"/>
        <v>72840.027696104095</v>
      </c>
      <c r="I89" s="4">
        <f t="shared" si="79"/>
        <v>33362.683213331242</v>
      </c>
      <c r="J89" s="4">
        <f t="shared" si="80"/>
        <v>9628.689405371555</v>
      </c>
      <c r="K89" s="4">
        <f t="shared" si="51"/>
        <v>58580.522356041947</v>
      </c>
      <c r="L89" s="4">
        <f t="shared" si="52"/>
        <v>9998.6770297701205</v>
      </c>
      <c r="M89" s="4">
        <f t="shared" si="53"/>
        <v>1643.8952323604824</v>
      </c>
      <c r="N89" s="11">
        <f t="shared" si="81"/>
        <v>1.6177020837695011E-2</v>
      </c>
      <c r="O89" s="11">
        <f t="shared" si="82"/>
        <v>2.5274305586927559E-2</v>
      </c>
      <c r="P89" s="11">
        <f t="shared" si="83"/>
        <v>1.8625423309114542E-2</v>
      </c>
      <c r="Q89" s="4">
        <f t="shared" si="84"/>
        <v>6349.2967268920156</v>
      </c>
      <c r="R89" s="4">
        <f t="shared" si="85"/>
        <v>12361.808746134022</v>
      </c>
      <c r="S89" s="4">
        <f t="shared" si="86"/>
        <v>3829.3923197865056</v>
      </c>
      <c r="T89" s="4">
        <f t="shared" si="87"/>
        <v>87.167686884770546</v>
      </c>
      <c r="U89" s="4">
        <f t="shared" si="88"/>
        <v>370.52801380179227</v>
      </c>
      <c r="V89" s="4">
        <f t="shared" si="89"/>
        <v>397.70649551227643</v>
      </c>
      <c r="W89" s="11">
        <f t="shared" si="90"/>
        <v>-1.219247815263802E-2</v>
      </c>
      <c r="X89" s="11">
        <f t="shared" si="91"/>
        <v>-1.3228699347321071E-2</v>
      </c>
      <c r="Y89" s="11">
        <f t="shared" si="92"/>
        <v>-1.2203590333800474E-2</v>
      </c>
      <c r="Z89" s="4">
        <f t="shared" si="107"/>
        <v>14064.695695561071</v>
      </c>
      <c r="AA89" s="4">
        <f t="shared" si="93"/>
        <v>40122.817047215212</v>
      </c>
      <c r="AB89" s="4">
        <f t="shared" si="94"/>
        <v>6432.3600400460527</v>
      </c>
      <c r="AC89" s="12">
        <f t="shared" si="95"/>
        <v>2.2275386786212281</v>
      </c>
      <c r="AD89" s="12">
        <f t="shared" si="96"/>
        <v>3.2955353656454296</v>
      </c>
      <c r="AE89" s="12">
        <f t="shared" si="97"/>
        <v>1.7035669307697869</v>
      </c>
      <c r="AF89" s="11">
        <f t="shared" si="98"/>
        <v>-2.9039671966837322E-3</v>
      </c>
      <c r="AG89" s="11">
        <f t="shared" si="99"/>
        <v>2.0567434751257441E-3</v>
      </c>
      <c r="AH89" s="11">
        <f t="shared" si="100"/>
        <v>8.257041531207765E-4</v>
      </c>
      <c r="AI89" s="1">
        <f t="shared" si="58"/>
        <v>120307.22205255064</v>
      </c>
      <c r="AJ89" s="1">
        <f t="shared" si="59"/>
        <v>50156.748431911794</v>
      </c>
      <c r="AK89" s="1">
        <f t="shared" si="60"/>
        <v>14579.521560973224</v>
      </c>
      <c r="AL89" s="20">
        <f t="shared" si="114"/>
        <v>22.793243535208546</v>
      </c>
      <c r="AM89" s="20">
        <f t="shared" si="114"/>
        <v>5.7689213069238052</v>
      </c>
      <c r="AN89" s="20">
        <f t="shared" si="114"/>
        <v>1.3790592480935675</v>
      </c>
      <c r="AO89" s="7">
        <f t="shared" si="112"/>
        <v>1.3117630155685312E-2</v>
      </c>
      <c r="AP89" s="7">
        <f t="shared" si="112"/>
        <v>2.0200164695390498E-2</v>
      </c>
      <c r="AQ89" s="7">
        <f t="shared" si="112"/>
        <v>1.4621688985993555E-2</v>
      </c>
      <c r="AR89" s="17">
        <f t="shared" si="102"/>
        <v>72840.027696104095</v>
      </c>
      <c r="AS89" s="17">
        <f t="shared" si="103"/>
        <v>33362.683213331242</v>
      </c>
      <c r="AT89" s="17">
        <f t="shared" si="104"/>
        <v>9628.689405371555</v>
      </c>
      <c r="AU89" s="1">
        <f t="shared" si="64"/>
        <v>14568.00553922082</v>
      </c>
      <c r="AV89" s="1">
        <f t="shared" si="65"/>
        <v>6672.5366426662486</v>
      </c>
      <c r="AW89" s="1">
        <f t="shared" si="66"/>
        <v>1925.7378810743112</v>
      </c>
      <c r="AX89" s="16">
        <v>0</v>
      </c>
      <c r="AY89" s="16">
        <v>0</v>
      </c>
      <c r="AZ89" s="16">
        <v>0</v>
      </c>
      <c r="BA89">
        <f t="shared" si="108"/>
        <v>0</v>
      </c>
      <c r="BB89">
        <f t="shared" si="109"/>
        <v>0</v>
      </c>
      <c r="BC89">
        <f t="shared" si="109"/>
        <v>0</v>
      </c>
      <c r="BD89">
        <f t="shared" si="109"/>
        <v>0</v>
      </c>
      <c r="BE89">
        <f t="shared" si="110"/>
        <v>0</v>
      </c>
      <c r="BF89">
        <f t="shared" si="110"/>
        <v>0</v>
      </c>
      <c r="BG89">
        <f t="shared" si="110"/>
        <v>0</v>
      </c>
      <c r="BH89">
        <f t="shared" si="105"/>
        <v>0</v>
      </c>
      <c r="BI89">
        <f t="shared" si="113"/>
        <v>0</v>
      </c>
      <c r="BJ89">
        <f t="shared" si="113"/>
        <v>0</v>
      </c>
      <c r="BK89" s="7">
        <f t="shared" si="111"/>
        <v>4.5948514975115734E-2</v>
      </c>
      <c r="BL89" s="18">
        <f>MAX(BL$3*climate!$I199+BL$4*climate!$I199^2+BL$5*climate!$I199^6,-99)</f>
        <v>2.8961993144566609</v>
      </c>
      <c r="BM89" s="18">
        <f>MAX(BM$3*climate!$I199+BM$4*climate!$I199^2+BM$5*climate!$I199^6,-99)</f>
        <v>0.69659691289829517</v>
      </c>
      <c r="BN89" s="18">
        <f>MAX(BN$3*climate!$I199+BN$4*climate!$I199^2+BN$5*climate!$I199^6,-99)</f>
        <v>-0.76842955471008745</v>
      </c>
      <c r="BO89" s="18">
        <f>MAX(BO$3*climate!$I199+BO$4*climate!$I199^2+BO$5*climate!$I199^6,-99)</f>
        <v>1.4648064617738674</v>
      </c>
      <c r="BP89" s="18">
        <f>MAX(BP$3*climate!$I199+BP$4*climate!$I199^2+BP$5*climate!$I199^6,-99)</f>
        <v>0.4390857838793194</v>
      </c>
      <c r="BQ89" s="18">
        <f>MAX(BQ$3*climate!$I199+BQ$4*climate!$I199^2+BQ$5*climate!$I199^6,-99)</f>
        <v>-0.21237110226283401</v>
      </c>
    </row>
    <row r="90" spans="1:69">
      <c r="A90">
        <f t="shared" si="67"/>
        <v>2044</v>
      </c>
      <c r="B90" s="4">
        <f t="shared" si="72"/>
        <v>1245.5374560593673</v>
      </c>
      <c r="C90" s="4">
        <f t="shared" si="73"/>
        <v>3348.1164930984128</v>
      </c>
      <c r="D90" s="4">
        <f t="shared" si="74"/>
        <v>5901.4483600122458</v>
      </c>
      <c r="E90" s="11">
        <f t="shared" si="75"/>
        <v>1.7052038253950294E-3</v>
      </c>
      <c r="F90" s="11">
        <f t="shared" si="76"/>
        <v>3.4185577484000707E-3</v>
      </c>
      <c r="G90" s="11">
        <f t="shared" si="77"/>
        <v>7.5475918491689524E-3</v>
      </c>
      <c r="H90" s="4">
        <f t="shared" si="78"/>
        <v>74125.166702066184</v>
      </c>
      <c r="I90" s="4">
        <f t="shared" si="79"/>
        <v>34311.36667819236</v>
      </c>
      <c r="J90" s="4">
        <f t="shared" si="80"/>
        <v>9879.4550079413675</v>
      </c>
      <c r="K90" s="4">
        <f t="shared" si="51"/>
        <v>59512.595419316785</v>
      </c>
      <c r="L90" s="4">
        <f t="shared" si="52"/>
        <v>10247.960830789358</v>
      </c>
      <c r="M90" s="4">
        <f t="shared" si="53"/>
        <v>1674.0729402774723</v>
      </c>
      <c r="N90" s="11">
        <f t="shared" si="81"/>
        <v>1.5910972210351204E-2</v>
      </c>
      <c r="O90" s="11">
        <f t="shared" si="82"/>
        <v>2.4931678488765874E-2</v>
      </c>
      <c r="P90" s="11">
        <f t="shared" si="83"/>
        <v>1.8357439892113803E-2</v>
      </c>
      <c r="Q90" s="4">
        <f t="shared" si="84"/>
        <v>6382.5398267041382</v>
      </c>
      <c r="R90" s="4">
        <f t="shared" si="85"/>
        <v>12545.141824427799</v>
      </c>
      <c r="S90" s="4">
        <f t="shared" si="86"/>
        <v>3881.1740160838067</v>
      </c>
      <c r="T90" s="4">
        <f t="shared" si="87"/>
        <v>86.10489676681199</v>
      </c>
      <c r="U90" s="4">
        <f t="shared" si="88"/>
        <v>365.62641010744835</v>
      </c>
      <c r="V90" s="4">
        <f t="shared" si="89"/>
        <v>392.85304836795314</v>
      </c>
      <c r="W90" s="11">
        <f t="shared" si="90"/>
        <v>-1.219247815263802E-2</v>
      </c>
      <c r="X90" s="11">
        <f t="shared" si="91"/>
        <v>-1.3228699347321071E-2</v>
      </c>
      <c r="Y90" s="11">
        <f t="shared" si="92"/>
        <v>-1.2203590333800474E-2</v>
      </c>
      <c r="Z90" s="4">
        <f t="shared" si="107"/>
        <v>14102.232350206774</v>
      </c>
      <c r="AA90" s="4">
        <f t="shared" si="93"/>
        <v>40822.567121872889</v>
      </c>
      <c r="AB90" s="4">
        <f t="shared" si="94"/>
        <v>6529.0127061135527</v>
      </c>
      <c r="AC90" s="12">
        <f t="shared" si="95"/>
        <v>2.2210699793691679</v>
      </c>
      <c r="AD90" s="12">
        <f t="shared" si="96"/>
        <v>3.3023134365057669</v>
      </c>
      <c r="AE90" s="12">
        <f t="shared" si="97"/>
        <v>1.7049735730596427</v>
      </c>
      <c r="AF90" s="11">
        <f t="shared" si="98"/>
        <v>-2.9039671966837322E-3</v>
      </c>
      <c r="AG90" s="11">
        <f t="shared" si="99"/>
        <v>2.0567434751257441E-3</v>
      </c>
      <c r="AH90" s="11">
        <f t="shared" si="100"/>
        <v>8.257041531207765E-4</v>
      </c>
      <c r="AI90" s="1">
        <f t="shared" si="58"/>
        <v>122844.50538651639</v>
      </c>
      <c r="AJ90" s="1">
        <f t="shared" si="59"/>
        <v>51813.610231386869</v>
      </c>
      <c r="AK90" s="1">
        <f t="shared" si="60"/>
        <v>15047.307285950214</v>
      </c>
      <c r="AL90" s="20">
        <f t="shared" si="114"/>
        <v>23.089246940564443</v>
      </c>
      <c r="AM90" s="20">
        <f t="shared" si="114"/>
        <v>5.8842891358332672</v>
      </c>
      <c r="AN90" s="20">
        <f t="shared" si="114"/>
        <v>1.3990217817582609</v>
      </c>
      <c r="AO90" s="7">
        <f t="shared" ref="AO90:AQ105" si="115">AO$5*AO89</f>
        <v>1.2986453854128459E-2</v>
      </c>
      <c r="AP90" s="7">
        <f t="shared" si="115"/>
        <v>1.9998163048436594E-2</v>
      </c>
      <c r="AQ90" s="7">
        <f t="shared" si="115"/>
        <v>1.447547209613362E-2</v>
      </c>
      <c r="AR90" s="17">
        <f t="shared" si="102"/>
        <v>74125.166702066184</v>
      </c>
      <c r="AS90" s="17">
        <f t="shared" si="103"/>
        <v>34311.36667819236</v>
      </c>
      <c r="AT90" s="17">
        <f t="shared" si="104"/>
        <v>9879.4550079413675</v>
      </c>
      <c r="AU90" s="1">
        <f t="shared" si="64"/>
        <v>14825.033340413238</v>
      </c>
      <c r="AV90" s="1">
        <f t="shared" si="65"/>
        <v>6862.2733356384724</v>
      </c>
      <c r="AW90" s="1">
        <f t="shared" si="66"/>
        <v>1975.8910015882736</v>
      </c>
      <c r="AX90" s="16">
        <v>0</v>
      </c>
      <c r="AY90" s="16">
        <v>0</v>
      </c>
      <c r="AZ90" s="16">
        <v>0</v>
      </c>
      <c r="BA90">
        <f t="shared" si="108"/>
        <v>0</v>
      </c>
      <c r="BB90">
        <f t="shared" si="109"/>
        <v>0</v>
      </c>
      <c r="BC90">
        <f t="shared" si="109"/>
        <v>0</v>
      </c>
      <c r="BD90">
        <f t="shared" si="109"/>
        <v>0</v>
      </c>
      <c r="BE90">
        <f t="shared" si="110"/>
        <v>0</v>
      </c>
      <c r="BF90">
        <f t="shared" si="110"/>
        <v>0</v>
      </c>
      <c r="BG90">
        <f t="shared" si="110"/>
        <v>0</v>
      </c>
      <c r="BH90">
        <f t="shared" si="105"/>
        <v>0</v>
      </c>
      <c r="BI90">
        <f t="shared" si="113"/>
        <v>0</v>
      </c>
      <c r="BJ90">
        <f t="shared" si="113"/>
        <v>0</v>
      </c>
      <c r="BK90" s="7">
        <f t="shared" si="111"/>
        <v>4.5830894946488038E-2</v>
      </c>
      <c r="BL90" s="18">
        <f>MAX(BL$3*climate!$I200+BL$4*climate!$I200^2+BL$5*climate!$I200^6,-99)</f>
        <v>2.7912007656738602</v>
      </c>
      <c r="BM90" s="18">
        <f>MAX(BM$3*climate!$I200+BM$4*climate!$I200^2+BM$5*climate!$I200^6,-99)</f>
        <v>0.59105208836598244</v>
      </c>
      <c r="BN90" s="18">
        <f>MAX(BN$3*climate!$I200+BN$4*climate!$I200^2+BN$5*climate!$I200^6,-99)</f>
        <v>-0.87141488750680418</v>
      </c>
      <c r="BO90" s="18">
        <f>MAX(BO$3*climate!$I200+BO$4*climate!$I200^2+BO$5*climate!$I200^6,-99)</f>
        <v>1.4806178838298369</v>
      </c>
      <c r="BP90" s="18">
        <f>MAX(BP$3*climate!$I200+BP$4*climate!$I200^2+BP$5*climate!$I200^6,-99)</f>
        <v>0.41761244456112767</v>
      </c>
      <c r="BQ90" s="18">
        <f>MAX(BQ$3*climate!$I200+BQ$4*climate!$I200^2+BQ$5*climate!$I200^6,-99)</f>
        <v>-0.25752501763073105</v>
      </c>
    </row>
    <row r="91" spans="1:69">
      <c r="A91">
        <f t="shared" si="67"/>
        <v>2045</v>
      </c>
      <c r="B91" s="4">
        <f t="shared" si="72"/>
        <v>1247.5551565323753</v>
      </c>
      <c r="C91" s="4">
        <f t="shared" si="73"/>
        <v>3358.9899361994389</v>
      </c>
      <c r="D91" s="4">
        <f t="shared" si="74"/>
        <v>5943.7629973755502</v>
      </c>
      <c r="E91" s="11">
        <f t="shared" si="75"/>
        <v>1.6199436341252779E-3</v>
      </c>
      <c r="F91" s="11">
        <f t="shared" si="76"/>
        <v>3.2476298609800669E-3</v>
      </c>
      <c r="G91" s="11">
        <f t="shared" si="77"/>
        <v>7.170212256710504E-3</v>
      </c>
      <c r="H91" s="4">
        <f t="shared" si="78"/>
        <v>75406.823774426957</v>
      </c>
      <c r="I91" s="4">
        <f t="shared" si="79"/>
        <v>35269.265339318175</v>
      </c>
      <c r="J91" s="4">
        <f t="shared" si="80"/>
        <v>10130.290859084649</v>
      </c>
      <c r="K91" s="4">
        <f t="shared" si="51"/>
        <v>60443.679287113009</v>
      </c>
      <c r="L91" s="4">
        <f t="shared" si="52"/>
        <v>10499.961598344031</v>
      </c>
      <c r="M91" s="4">
        <f t="shared" si="53"/>
        <v>1704.3564596296399</v>
      </c>
      <c r="N91" s="11">
        <f t="shared" si="81"/>
        <v>1.564515647882514E-2</v>
      </c>
      <c r="O91" s="11">
        <f t="shared" si="82"/>
        <v>2.4590332819925731E-2</v>
      </c>
      <c r="P91" s="11">
        <f t="shared" si="83"/>
        <v>1.8089725138946466E-2</v>
      </c>
      <c r="Q91" s="4">
        <f t="shared" si="84"/>
        <v>6413.7322745140646</v>
      </c>
      <c r="R91" s="4">
        <f t="shared" si="85"/>
        <v>12724.785835974166</v>
      </c>
      <c r="S91" s="4">
        <f t="shared" si="86"/>
        <v>3931.1488254707051</v>
      </c>
      <c r="T91" s="4">
        <f t="shared" si="87"/>
        <v>85.055064694147489</v>
      </c>
      <c r="U91" s="4">
        <f t="shared" si="88"/>
        <v>360.7896482546966</v>
      </c>
      <c r="V91" s="4">
        <f t="shared" si="89"/>
        <v>388.05883070428592</v>
      </c>
      <c r="W91" s="11">
        <f t="shared" si="90"/>
        <v>-1.219247815263802E-2</v>
      </c>
      <c r="X91" s="11">
        <f t="shared" si="91"/>
        <v>-1.3228699347321071E-2</v>
      </c>
      <c r="Y91" s="11">
        <f t="shared" si="92"/>
        <v>-1.2203590333800474E-2</v>
      </c>
      <c r="Z91" s="4">
        <f t="shared" si="107"/>
        <v>14134.900765928736</v>
      </c>
      <c r="AA91" s="4">
        <f t="shared" si="93"/>
        <v>41513.197158641073</v>
      </c>
      <c r="AB91" s="4">
        <f t="shared" si="94"/>
        <v>6622.7630612426265</v>
      </c>
      <c r="AC91" s="12">
        <f t="shared" si="95"/>
        <v>2.2146200650075407</v>
      </c>
      <c r="AD91" s="12">
        <f t="shared" si="96"/>
        <v>3.3091054481191202</v>
      </c>
      <c r="AE91" s="12">
        <f t="shared" si="97"/>
        <v>1.7063813768198792</v>
      </c>
      <c r="AF91" s="11">
        <f t="shared" si="98"/>
        <v>-2.9039671966837322E-3</v>
      </c>
      <c r="AG91" s="11">
        <f t="shared" si="99"/>
        <v>2.0567434751257441E-3</v>
      </c>
      <c r="AH91" s="11">
        <f t="shared" si="100"/>
        <v>8.257041531207765E-4</v>
      </c>
      <c r="AI91" s="1">
        <f t="shared" si="58"/>
        <v>125385.08818827799</v>
      </c>
      <c r="AJ91" s="1">
        <f t="shared" si="59"/>
        <v>53494.522543886655</v>
      </c>
      <c r="AK91" s="1">
        <f t="shared" si="60"/>
        <v>15518.467558943466</v>
      </c>
      <c r="AL91" s="20">
        <f t="shared" si="114"/>
        <v>23.386095906085458</v>
      </c>
      <c r="AM91" s="20">
        <f t="shared" si="114"/>
        <v>6.0007873596601797</v>
      </c>
      <c r="AN91" s="20">
        <f t="shared" si="114"/>
        <v>1.4190707675143486</v>
      </c>
      <c r="AO91" s="7">
        <f t="shared" si="115"/>
        <v>1.2856589315587174E-2</v>
      </c>
      <c r="AP91" s="7">
        <f t="shared" si="115"/>
        <v>1.979818141795223E-2</v>
      </c>
      <c r="AQ91" s="7">
        <f t="shared" si="115"/>
        <v>1.4330717375172284E-2</v>
      </c>
      <c r="AR91" s="17">
        <f t="shared" si="102"/>
        <v>75406.823774426957</v>
      </c>
      <c r="AS91" s="17">
        <f t="shared" si="103"/>
        <v>35269.265339318175</v>
      </c>
      <c r="AT91" s="17">
        <f t="shared" si="104"/>
        <v>10130.290859084649</v>
      </c>
      <c r="AU91" s="1">
        <f t="shared" si="64"/>
        <v>15081.364754885391</v>
      </c>
      <c r="AV91" s="1">
        <f t="shared" si="65"/>
        <v>7053.8530678636353</v>
      </c>
      <c r="AW91" s="1">
        <f t="shared" si="66"/>
        <v>2026.0581718169299</v>
      </c>
      <c r="AX91" s="16">
        <v>0</v>
      </c>
      <c r="AY91" s="16">
        <v>0</v>
      </c>
      <c r="AZ91" s="16">
        <v>0</v>
      </c>
      <c r="BA91">
        <f t="shared" si="108"/>
        <v>0</v>
      </c>
      <c r="BB91">
        <f t="shared" si="109"/>
        <v>0</v>
      </c>
      <c r="BC91">
        <f t="shared" si="109"/>
        <v>0</v>
      </c>
      <c r="BD91">
        <f t="shared" si="109"/>
        <v>0</v>
      </c>
      <c r="BE91">
        <f t="shared" si="110"/>
        <v>0</v>
      </c>
      <c r="BF91">
        <f t="shared" si="110"/>
        <v>0</v>
      </c>
      <c r="BG91">
        <f t="shared" si="110"/>
        <v>0</v>
      </c>
      <c r="BH91">
        <f t="shared" si="105"/>
        <v>0</v>
      </c>
      <c r="BI91">
        <f t="shared" si="113"/>
        <v>0</v>
      </c>
      <c r="BJ91">
        <f t="shared" si="113"/>
        <v>0</v>
      </c>
      <c r="BK91" s="7">
        <f t="shared" si="111"/>
        <v>4.5705885666264628E-2</v>
      </c>
      <c r="BL91" s="18">
        <f>MAX(BL$3*climate!$I201+BL$4*climate!$I201^2+BL$5*climate!$I201^6,-99)</f>
        <v>2.6788958291169447</v>
      </c>
      <c r="BM91" s="18">
        <f>MAX(BM$3*climate!$I201+BM$4*climate!$I201^2+BM$5*climate!$I201^6,-99)</f>
        <v>0.47982205648294141</v>
      </c>
      <c r="BN91" s="18">
        <f>MAX(BN$3*climate!$I201+BN$4*climate!$I201^2+BN$5*climate!$I201^6,-99)</f>
        <v>-0.97886264261774469</v>
      </c>
      <c r="BO91" s="18">
        <f>MAX(BO$3*climate!$I201+BO$4*climate!$I201^2+BO$5*climate!$I201^6,-99)</f>
        <v>1.4918950304962471</v>
      </c>
      <c r="BP91" s="18">
        <f>MAX(BP$3*climate!$I201+BP$4*climate!$I201^2+BP$5*climate!$I201^6,-99)</f>
        <v>0.39084129480928376</v>
      </c>
      <c r="BQ91" s="18">
        <f>MAX(BQ$3*climate!$I201+BQ$4*climate!$I201^2+BQ$5*climate!$I201^6,-99)</f>
        <v>-0.30846171612589146</v>
      </c>
    </row>
    <row r="92" spans="1:69">
      <c r="A92">
        <f t="shared" si="67"/>
        <v>2046</v>
      </c>
      <c r="B92" s="4">
        <f t="shared" si="72"/>
        <v>1249.4750771147178</v>
      </c>
      <c r="C92" s="4">
        <f t="shared" si="73"/>
        <v>3369.3532544179952</v>
      </c>
      <c r="D92" s="4">
        <f t="shared" si="74"/>
        <v>5984.2501375555757</v>
      </c>
      <c r="E92" s="11">
        <f t="shared" si="75"/>
        <v>1.5389464524190139E-3</v>
      </c>
      <c r="F92" s="11">
        <f t="shared" si="76"/>
        <v>3.0852483679310633E-3</v>
      </c>
      <c r="G92" s="11">
        <f t="shared" si="77"/>
        <v>6.8117016438749784E-3</v>
      </c>
      <c r="H92" s="4">
        <f t="shared" si="78"/>
        <v>76684.379209627616</v>
      </c>
      <c r="I92" s="4">
        <f t="shared" si="79"/>
        <v>36236.009526155103</v>
      </c>
      <c r="J92" s="4">
        <f t="shared" si="80"/>
        <v>10381.072255058385</v>
      </c>
      <c r="K92" s="4">
        <f t="shared" si="51"/>
        <v>61373.276357545954</v>
      </c>
      <c r="L92" s="4">
        <f t="shared" si="52"/>
        <v>10754.589023469527</v>
      </c>
      <c r="M92" s="4">
        <f t="shared" si="53"/>
        <v>1734.7323418032802</v>
      </c>
      <c r="N92" s="11">
        <f t="shared" si="81"/>
        <v>1.5379557985166326E-2</v>
      </c>
      <c r="O92" s="11">
        <f t="shared" si="82"/>
        <v>2.4250319655040764E-2</v>
      </c>
      <c r="P92" s="11">
        <f t="shared" si="83"/>
        <v>1.7822493646804993E-2</v>
      </c>
      <c r="Q92" s="4">
        <f t="shared" si="84"/>
        <v>6442.8706781803912</v>
      </c>
      <c r="R92" s="4">
        <f t="shared" si="85"/>
        <v>12900.630709834062</v>
      </c>
      <c r="S92" s="4">
        <f t="shared" si="86"/>
        <v>3979.3050027330792</v>
      </c>
      <c r="T92" s="4">
        <f t="shared" si="87"/>
        <v>84.018032676092886</v>
      </c>
      <c r="U92" s="4">
        <f t="shared" si="88"/>
        <v>356.01687047030947</v>
      </c>
      <c r="V92" s="4">
        <f t="shared" si="89"/>
        <v>383.32311970895717</v>
      </c>
      <c r="W92" s="11">
        <f t="shared" si="90"/>
        <v>-1.219247815263802E-2</v>
      </c>
      <c r="X92" s="11">
        <f t="shared" si="91"/>
        <v>-1.3228699347321071E-2</v>
      </c>
      <c r="Y92" s="11">
        <f t="shared" si="92"/>
        <v>-1.2203590333800474E-2</v>
      </c>
      <c r="Z92" s="4">
        <f t="shared" si="107"/>
        <v>14162.732294200703</v>
      </c>
      <c r="AA92" s="4">
        <f t="shared" si="93"/>
        <v>42194.262787095111</v>
      </c>
      <c r="AB92" s="4">
        <f t="shared" si="94"/>
        <v>6713.5780010721164</v>
      </c>
      <c r="AC92" s="12">
        <f t="shared" si="95"/>
        <v>2.2081888809856411</v>
      </c>
      <c r="AD92" s="12">
        <f t="shared" si="96"/>
        <v>3.3159114291580423</v>
      </c>
      <c r="AE92" s="12">
        <f t="shared" si="97"/>
        <v>1.7077903430095274</v>
      </c>
      <c r="AF92" s="11">
        <f t="shared" si="98"/>
        <v>-2.9039671966837322E-3</v>
      </c>
      <c r="AG92" s="11">
        <f t="shared" si="99"/>
        <v>2.0567434751257441E-3</v>
      </c>
      <c r="AH92" s="11">
        <f t="shared" si="100"/>
        <v>8.257041531207765E-4</v>
      </c>
      <c r="AI92" s="1">
        <f t="shared" si="58"/>
        <v>127927.94412433558</v>
      </c>
      <c r="AJ92" s="1">
        <f t="shared" si="59"/>
        <v>55198.923357361629</v>
      </c>
      <c r="AK92" s="1">
        <f t="shared" si="60"/>
        <v>15992.67897486605</v>
      </c>
      <c r="AL92" s="20">
        <f t="shared" si="114"/>
        <v>23.683754682537341</v>
      </c>
      <c r="AM92" s="20">
        <f t="shared" si="114"/>
        <v>6.1184039896893152</v>
      </c>
      <c r="AN92" s="20">
        <f t="shared" si="114"/>
        <v>1.4392037065979193</v>
      </c>
      <c r="AO92" s="7">
        <f t="shared" si="115"/>
        <v>1.2728023422431303E-2</v>
      </c>
      <c r="AP92" s="7">
        <f t="shared" si="115"/>
        <v>1.9600199603772708E-2</v>
      </c>
      <c r="AQ92" s="7">
        <f t="shared" si="115"/>
        <v>1.418741020142056E-2</v>
      </c>
      <c r="AR92" s="17">
        <f t="shared" si="102"/>
        <v>76684.379209627616</v>
      </c>
      <c r="AS92" s="17">
        <f t="shared" si="103"/>
        <v>36236.009526155103</v>
      </c>
      <c r="AT92" s="17">
        <f t="shared" si="104"/>
        <v>10381.072255058385</v>
      </c>
      <c r="AU92" s="1">
        <f t="shared" si="64"/>
        <v>15336.875841925525</v>
      </c>
      <c r="AV92" s="1">
        <f t="shared" si="65"/>
        <v>7247.2019052310206</v>
      </c>
      <c r="AW92" s="1">
        <f t="shared" si="66"/>
        <v>2076.2144510116773</v>
      </c>
      <c r="AX92" s="16">
        <v>0</v>
      </c>
      <c r="AY92" s="16">
        <v>0</v>
      </c>
      <c r="AZ92" s="16">
        <v>0</v>
      </c>
      <c r="BA92">
        <f t="shared" si="108"/>
        <v>0</v>
      </c>
      <c r="BB92">
        <f t="shared" si="109"/>
        <v>0</v>
      </c>
      <c r="BC92">
        <f t="shared" si="109"/>
        <v>0</v>
      </c>
      <c r="BD92">
        <f t="shared" si="109"/>
        <v>0</v>
      </c>
      <c r="BE92">
        <f t="shared" si="110"/>
        <v>0</v>
      </c>
      <c r="BF92">
        <f t="shared" si="110"/>
        <v>0</v>
      </c>
      <c r="BG92">
        <f t="shared" si="110"/>
        <v>0</v>
      </c>
      <c r="BH92">
        <f t="shared" si="105"/>
        <v>0</v>
      </c>
      <c r="BI92">
        <f t="shared" si="113"/>
        <v>0</v>
      </c>
      <c r="BJ92">
        <f t="shared" si="113"/>
        <v>0</v>
      </c>
      <c r="BK92" s="7">
        <f t="shared" si="111"/>
        <v>4.5573870632683339E-2</v>
      </c>
      <c r="BL92" s="18">
        <f>MAX(BL$3*climate!$I202+BL$4*climate!$I202^2+BL$5*climate!$I202^6,-99)</f>
        <v>2.5591318359342736</v>
      </c>
      <c r="BM92" s="18">
        <f>MAX(BM$3*climate!$I202+BM$4*climate!$I202^2+BM$5*climate!$I202^6,-99)</f>
        <v>0.36280297245891102</v>
      </c>
      <c r="BN92" s="18">
        <f>MAX(BN$3*climate!$I202+BN$4*climate!$I202^2+BN$5*climate!$I202^6,-99)</f>
        <v>-1.0908417020063417</v>
      </c>
      <c r="BO92" s="18">
        <f>MAX(BO$3*climate!$I202+BO$4*climate!$I202^2+BO$5*climate!$I202^6,-99)</f>
        <v>1.4979923211821147</v>
      </c>
      <c r="BP92" s="18">
        <f>MAX(BP$3*climate!$I202+BP$4*climate!$I202^2+BP$5*climate!$I202^6,-99)</f>
        <v>0.3581619785873601</v>
      </c>
      <c r="BQ92" s="18">
        <f>MAX(BQ$3*climate!$I202+BQ$4*climate!$I202^2+BQ$5*climate!$I202^6,-99)</f>
        <v>-0.36576918567688094</v>
      </c>
    </row>
    <row r="93" spans="1:69">
      <c r="A93">
        <f t="shared" si="67"/>
        <v>2047</v>
      </c>
      <c r="B93" s="4">
        <f t="shared" si="72"/>
        <v>1251.301808590164</v>
      </c>
      <c r="C93" s="4">
        <f t="shared" si="73"/>
        <v>3379.2287814657129</v>
      </c>
      <c r="D93" s="4">
        <f t="shared" si="74"/>
        <v>6022.9749177299555</v>
      </c>
      <c r="E93" s="11">
        <f t="shared" si="75"/>
        <v>1.4619991297980632E-3</v>
      </c>
      <c r="F93" s="11">
        <f t="shared" si="76"/>
        <v>2.9309859495345101E-3</v>
      </c>
      <c r="G93" s="11">
        <f t="shared" si="77"/>
        <v>6.4711165616812292E-3</v>
      </c>
      <c r="H93" s="4">
        <f t="shared" si="78"/>
        <v>77957.206882620507</v>
      </c>
      <c r="I93" s="4">
        <f t="shared" si="79"/>
        <v>37211.220472075816</v>
      </c>
      <c r="J93" s="4">
        <f t="shared" si="80"/>
        <v>10631.678157045031</v>
      </c>
      <c r="K93" s="4">
        <f t="shared" si="51"/>
        <v>62300.882446941025</v>
      </c>
      <c r="L93" s="4">
        <f t="shared" si="52"/>
        <v>11011.749389733759</v>
      </c>
      <c r="M93" s="4">
        <f t="shared" si="53"/>
        <v>1765.1871877713356</v>
      </c>
      <c r="N93" s="11">
        <f t="shared" si="81"/>
        <v>1.5114169300512126E-2</v>
      </c>
      <c r="O93" s="11">
        <f t="shared" si="82"/>
        <v>2.3911686974094071E-2</v>
      </c>
      <c r="P93" s="11">
        <f t="shared" si="83"/>
        <v>1.7555933693146786E-2</v>
      </c>
      <c r="Q93" s="4">
        <f t="shared" si="84"/>
        <v>6469.9527257872505</v>
      </c>
      <c r="R93" s="4">
        <f t="shared" si="85"/>
        <v>13072.570801180082</v>
      </c>
      <c r="S93" s="4">
        <f t="shared" si="86"/>
        <v>4025.6339168938771</v>
      </c>
      <c r="T93" s="4">
        <f t="shared" si="87"/>
        <v>82.993644648261991</v>
      </c>
      <c r="U93" s="4">
        <f t="shared" si="88"/>
        <v>351.30723032828359</v>
      </c>
      <c r="V93" s="4">
        <f t="shared" si="89"/>
        <v>378.64520139055469</v>
      </c>
      <c r="W93" s="11">
        <f t="shared" si="90"/>
        <v>-1.219247815263802E-2</v>
      </c>
      <c r="X93" s="11">
        <f t="shared" si="91"/>
        <v>-1.3228699347321071E-2</v>
      </c>
      <c r="Y93" s="11">
        <f t="shared" si="92"/>
        <v>-1.2203590333800474E-2</v>
      </c>
      <c r="Z93" s="4">
        <f t="shared" si="107"/>
        <v>14185.760432939798</v>
      </c>
      <c r="AA93" s="4">
        <f t="shared" si="93"/>
        <v>42865.330847142541</v>
      </c>
      <c r="AB93" s="4">
        <f t="shared" si="94"/>
        <v>6801.4299912448023</v>
      </c>
      <c r="AC93" s="12">
        <f t="shared" si="95"/>
        <v>2.2017763729111772</v>
      </c>
      <c r="AD93" s="12">
        <f t="shared" si="96"/>
        <v>3.3227314083540578</v>
      </c>
      <c r="AE93" s="12">
        <f t="shared" si="97"/>
        <v>1.7092004725884098</v>
      </c>
      <c r="AF93" s="11">
        <f t="shared" si="98"/>
        <v>-2.9039671966837322E-3</v>
      </c>
      <c r="AG93" s="11">
        <f t="shared" si="99"/>
        <v>2.0567434751257441E-3</v>
      </c>
      <c r="AH93" s="11">
        <f t="shared" si="100"/>
        <v>8.257041531207765E-4</v>
      </c>
      <c r="AI93" s="1">
        <f t="shared" si="58"/>
        <v>130472.02555382755</v>
      </c>
      <c r="AJ93" s="1">
        <f t="shared" si="59"/>
        <v>56926.232926856486</v>
      </c>
      <c r="AK93" s="1">
        <f t="shared" si="60"/>
        <v>16469.625528391123</v>
      </c>
      <c r="AL93" s="20">
        <f t="shared" si="114"/>
        <v>23.982187593024488</v>
      </c>
      <c r="AM93" s="20">
        <f t="shared" si="114"/>
        <v>6.2371267097492016</v>
      </c>
      <c r="AN93" s="20">
        <f t="shared" si="114"/>
        <v>1.4594180942133397</v>
      </c>
      <c r="AO93" s="7">
        <f t="shared" si="115"/>
        <v>1.2600743188206989E-2</v>
      </c>
      <c r="AP93" s="7">
        <f t="shared" si="115"/>
        <v>1.9404197607734982E-2</v>
      </c>
      <c r="AQ93" s="7">
        <f t="shared" si="115"/>
        <v>1.4045536099406354E-2</v>
      </c>
      <c r="AR93" s="17">
        <f t="shared" si="102"/>
        <v>77957.206882620507</v>
      </c>
      <c r="AS93" s="17">
        <f t="shared" si="103"/>
        <v>37211.220472075816</v>
      </c>
      <c r="AT93" s="17">
        <f t="shared" si="104"/>
        <v>10631.678157045031</v>
      </c>
      <c r="AU93" s="1">
        <f t="shared" si="64"/>
        <v>15591.441376524102</v>
      </c>
      <c r="AV93" s="1">
        <f t="shared" si="65"/>
        <v>7442.244094415164</v>
      </c>
      <c r="AW93" s="1">
        <f t="shared" si="66"/>
        <v>2126.3356314090065</v>
      </c>
      <c r="AX93" s="16">
        <v>0</v>
      </c>
      <c r="AY93" s="16">
        <v>0</v>
      </c>
      <c r="AZ93" s="16">
        <v>0</v>
      </c>
      <c r="BA93">
        <f t="shared" si="108"/>
        <v>0</v>
      </c>
      <c r="BB93">
        <f t="shared" si="109"/>
        <v>0</v>
      </c>
      <c r="BC93">
        <f t="shared" si="109"/>
        <v>0</v>
      </c>
      <c r="BD93">
        <f t="shared" si="109"/>
        <v>0</v>
      </c>
      <c r="BE93">
        <f t="shared" si="110"/>
        <v>0</v>
      </c>
      <c r="BF93">
        <f t="shared" si="110"/>
        <v>0</v>
      </c>
      <c r="BG93">
        <f t="shared" si="110"/>
        <v>0</v>
      </c>
      <c r="BH93">
        <f t="shared" si="105"/>
        <v>0</v>
      </c>
      <c r="BI93">
        <f t="shared" si="113"/>
        <v>0</v>
      </c>
      <c r="BJ93">
        <f t="shared" si="113"/>
        <v>0</v>
      </c>
      <c r="BK93" s="7">
        <f t="shared" si="111"/>
        <v>4.5435221990071745E-2</v>
      </c>
      <c r="BL93" s="18">
        <f>MAX(BL$3*climate!$I203+BL$4*climate!$I203^2+BL$5*climate!$I203^6,-99)</f>
        <v>2.4317638005280919</v>
      </c>
      <c r="BM93" s="18">
        <f>MAX(BM$3*climate!$I203+BM$4*climate!$I203^2+BM$5*climate!$I203^6,-99)</f>
        <v>0.23989701133581409</v>
      </c>
      <c r="BN93" s="18">
        <f>MAX(BN$3*climate!$I203+BN$4*climate!$I203^2+BN$5*climate!$I203^6,-99)</f>
        <v>-1.2074161876065443</v>
      </c>
      <c r="BO93" s="18">
        <f>MAX(BO$3*climate!$I203+BO$4*climate!$I203^2+BO$5*climate!$I203^6,-99)</f>
        <v>1.4982097668536549</v>
      </c>
      <c r="BP93" s="18">
        <f>MAX(BP$3*climate!$I203+BP$4*climate!$I203^2+BP$5*climate!$I203^6,-99)</f>
        <v>0.31891467443678811</v>
      </c>
      <c r="BQ93" s="18">
        <f>MAX(BQ$3*climate!$I203+BQ$4*climate!$I203^2+BQ$5*climate!$I203^6,-99)</f>
        <v>-0.43008174051588177</v>
      </c>
    </row>
    <row r="94" spans="1:69">
      <c r="A94">
        <f t="shared" si="67"/>
        <v>2048</v>
      </c>
      <c r="B94" s="4">
        <f t="shared" si="72"/>
        <v>1253.039740637674</v>
      </c>
      <c r="C94" s="4">
        <f t="shared" si="73"/>
        <v>3388.6380299405146</v>
      </c>
      <c r="D94" s="4">
        <f t="shared" si="74"/>
        <v>6060.001521833633</v>
      </c>
      <c r="E94" s="11">
        <f t="shared" si="75"/>
        <v>1.38889917330816E-3</v>
      </c>
      <c r="F94" s="11">
        <f t="shared" si="76"/>
        <v>2.7844366520577844E-3</v>
      </c>
      <c r="G94" s="11">
        <f t="shared" si="77"/>
        <v>6.1475607335971672E-3</v>
      </c>
      <c r="H94" s="4">
        <f t="shared" si="78"/>
        <v>79224.675187607558</v>
      </c>
      <c r="I94" s="4">
        <f t="shared" si="79"/>
        <v>38194.510551848965</v>
      </c>
      <c r="J94" s="4">
        <f t="shared" si="80"/>
        <v>10881.991071388618</v>
      </c>
      <c r="K94" s="4">
        <f t="shared" si="51"/>
        <v>63225.987666831694</v>
      </c>
      <c r="L94" s="4">
        <f t="shared" si="52"/>
        <v>11271.345659931536</v>
      </c>
      <c r="M94" s="4">
        <f t="shared" si="53"/>
        <v>1795.7076466370177</v>
      </c>
      <c r="N94" s="11">
        <f t="shared" si="81"/>
        <v>1.4848990633135051E-2</v>
      </c>
      <c r="O94" s="11">
        <f t="shared" si="82"/>
        <v>2.3574480403613096E-2</v>
      </c>
      <c r="P94" s="11">
        <f t="shared" si="83"/>
        <v>1.7290210962960906E-2</v>
      </c>
      <c r="Q94" s="4">
        <f t="shared" si="84"/>
        <v>6494.9772337411823</v>
      </c>
      <c r="R94" s="4">
        <f t="shared" si="85"/>
        <v>13240.504925803241</v>
      </c>
      <c r="S94" s="4">
        <f t="shared" si="86"/>
        <v>4070.1298599463544</v>
      </c>
      <c r="T94" s="4">
        <f t="shared" si="87"/>
        <v>81.981746449080248</v>
      </c>
      <c r="U94" s="4">
        <f t="shared" si="88"/>
        <v>346.65989259973065</v>
      </c>
      <c r="V94" s="4">
        <f t="shared" si="89"/>
        <v>374.02437047092496</v>
      </c>
      <c r="W94" s="11">
        <f t="shared" si="90"/>
        <v>-1.219247815263802E-2</v>
      </c>
      <c r="X94" s="11">
        <f t="shared" si="91"/>
        <v>-1.3228699347321071E-2</v>
      </c>
      <c r="Y94" s="11">
        <f t="shared" si="92"/>
        <v>-1.2203590333800474E-2</v>
      </c>
      <c r="Z94" s="4">
        <f t="shared" si="107"/>
        <v>14204.020902998533</v>
      </c>
      <c r="AA94" s="4">
        <f t="shared" si="93"/>
        <v>43525.979618182806</v>
      </c>
      <c r="AB94" s="4">
        <f t="shared" si="94"/>
        <v>6886.2967459291567</v>
      </c>
      <c r="AC94" s="12">
        <f t="shared" si="95"/>
        <v>2.1953824865498097</v>
      </c>
      <c r="AD94" s="12">
        <f t="shared" si="96"/>
        <v>3.3295654144977855</v>
      </c>
      <c r="AE94" s="12">
        <f t="shared" si="97"/>
        <v>1.7106117665171421</v>
      </c>
      <c r="AF94" s="11">
        <f t="shared" si="98"/>
        <v>-2.9039671966837322E-3</v>
      </c>
      <c r="AG94" s="11">
        <f t="shared" si="99"/>
        <v>2.0567434751257441E-3</v>
      </c>
      <c r="AH94" s="11">
        <f t="shared" si="100"/>
        <v>8.257041531207765E-4</v>
      </c>
      <c r="AI94" s="1">
        <f t="shared" si="58"/>
        <v>133016.26437496889</v>
      </c>
      <c r="AJ94" s="1">
        <f t="shared" si="59"/>
        <v>58675.853728586007</v>
      </c>
      <c r="AK94" s="1">
        <f t="shared" si="60"/>
        <v>16948.998606961017</v>
      </c>
      <c r="AL94" s="20">
        <f t="shared" si="114"/>
        <v>24.281359046106079</v>
      </c>
      <c r="AM94" s="20">
        <f t="shared" si="114"/>
        <v>6.3569428845378528</v>
      </c>
      <c r="AN94" s="20">
        <f t="shared" si="114"/>
        <v>1.4797114206444759</v>
      </c>
      <c r="AO94" s="7">
        <f t="shared" si="115"/>
        <v>1.247473575632492E-2</v>
      </c>
      <c r="AP94" s="7">
        <f t="shared" si="115"/>
        <v>1.9210155631657632E-2</v>
      </c>
      <c r="AQ94" s="7">
        <f t="shared" si="115"/>
        <v>1.390508073841229E-2</v>
      </c>
      <c r="AR94" s="17">
        <f t="shared" si="102"/>
        <v>79224.675187607558</v>
      </c>
      <c r="AS94" s="17">
        <f t="shared" si="103"/>
        <v>38194.510551848965</v>
      </c>
      <c r="AT94" s="17">
        <f t="shared" si="104"/>
        <v>10881.991071388618</v>
      </c>
      <c r="AU94" s="1">
        <f t="shared" si="64"/>
        <v>15844.935037521513</v>
      </c>
      <c r="AV94" s="1">
        <f t="shared" si="65"/>
        <v>7638.9021103697933</v>
      </c>
      <c r="AW94" s="1">
        <f t="shared" si="66"/>
        <v>2176.3982142777236</v>
      </c>
      <c r="AX94" s="16">
        <v>0</v>
      </c>
      <c r="AY94" s="16">
        <v>0</v>
      </c>
      <c r="AZ94" s="16">
        <v>0</v>
      </c>
      <c r="BA94">
        <f t="shared" si="108"/>
        <v>0</v>
      </c>
      <c r="BB94">
        <f t="shared" si="109"/>
        <v>0</v>
      </c>
      <c r="BC94">
        <f t="shared" si="109"/>
        <v>0</v>
      </c>
      <c r="BD94">
        <f t="shared" si="109"/>
        <v>0</v>
      </c>
      <c r="BE94">
        <f t="shared" si="110"/>
        <v>0</v>
      </c>
      <c r="BF94">
        <f t="shared" si="110"/>
        <v>0</v>
      </c>
      <c r="BG94">
        <f t="shared" si="110"/>
        <v>0</v>
      </c>
      <c r="BH94">
        <f t="shared" si="105"/>
        <v>0</v>
      </c>
      <c r="BI94">
        <f t="shared" si="113"/>
        <v>0</v>
      </c>
      <c r="BJ94">
        <f t="shared" si="113"/>
        <v>0</v>
      </c>
      <c r="BK94" s="7">
        <f t="shared" si="111"/>
        <v>4.5290300769776887E-2</v>
      </c>
      <c r="BL94" s="18">
        <f>MAX(BL$3*climate!$I204+BL$4*climate!$I204^2+BL$5*climate!$I204^6,-99)</f>
        <v>2.2966548480630422</v>
      </c>
      <c r="BM94" s="18">
        <f>MAX(BM$3*climate!$I204+BM$4*climate!$I204^2+BM$5*climate!$I204^6,-99)</f>
        <v>0.11101265097635071</v>
      </c>
      <c r="BN94" s="18">
        <f>MAX(BN$3*climate!$I204+BN$4*climate!$I204^2+BN$5*climate!$I204^6,-99)</f>
        <v>-1.3286452811501324</v>
      </c>
      <c r="BO94" s="18">
        <f>MAX(BO$3*climate!$I204+BO$4*climate!$I204^2+BO$5*climate!$I204^6,-99)</f>
        <v>1.4917904113681053</v>
      </c>
      <c r="BP94" s="18">
        <f>MAX(BP$3*climate!$I204+BP$4*climate!$I204^2+BP$5*climate!$I204^6,-99)</f>
        <v>0.27238773423644236</v>
      </c>
      <c r="BQ94" s="18">
        <f>MAX(BQ$3*climate!$I204+BQ$4*climate!$I204^2+BQ$5*climate!$I204^6,-99)</f>
        <v>-0.50208225704418241</v>
      </c>
    </row>
    <row r="95" spans="1:69">
      <c r="A95">
        <f t="shared" si="67"/>
        <v>2049</v>
      </c>
      <c r="B95" s="4">
        <f t="shared" si="72"/>
        <v>1254.6930692045732</v>
      </c>
      <c r="C95" s="4">
        <f t="shared" si="73"/>
        <v>3397.6017054750819</v>
      </c>
      <c r="D95" s="4">
        <f t="shared" si="74"/>
        <v>6095.3930378647374</v>
      </c>
      <c r="E95" s="11">
        <f t="shared" si="75"/>
        <v>1.319454214642752E-3</v>
      </c>
      <c r="F95" s="11">
        <f t="shared" si="76"/>
        <v>2.6452148194548949E-3</v>
      </c>
      <c r="G95" s="11">
        <f t="shared" si="77"/>
        <v>5.8401826969173088E-3</v>
      </c>
      <c r="H95" s="4">
        <f t="shared" si="78"/>
        <v>80486.148017972126</v>
      </c>
      <c r="I95" s="4">
        <f t="shared" si="79"/>
        <v>39185.483556278654</v>
      </c>
      <c r="J95" s="4">
        <f t="shared" si="80"/>
        <v>11131.896935566614</v>
      </c>
      <c r="K95" s="4">
        <f t="shared" si="51"/>
        <v>64148.077321409946</v>
      </c>
      <c r="L95" s="4">
        <f t="shared" si="52"/>
        <v>11533.277574335159</v>
      </c>
      <c r="M95" s="4">
        <f t="shared" si="53"/>
        <v>1826.2804164415627</v>
      </c>
      <c r="N95" s="11">
        <f t="shared" si="81"/>
        <v>1.4584029267161291E-2</v>
      </c>
      <c r="O95" s="11">
        <f t="shared" si="82"/>
        <v>2.3238743829387065E-2</v>
      </c>
      <c r="P95" s="11">
        <f t="shared" si="83"/>
        <v>1.7025471747475818E-2</v>
      </c>
      <c r="Q95" s="4">
        <f t="shared" si="84"/>
        <v>6517.9441928428387</v>
      </c>
      <c r="R95" s="4">
        <f t="shared" si="85"/>
        <v>13404.336399256266</v>
      </c>
      <c r="S95" s="4">
        <f t="shared" si="86"/>
        <v>4112.789865685676</v>
      </c>
      <c r="T95" s="4">
        <f t="shared" si="87"/>
        <v>80.98218579658473</v>
      </c>
      <c r="U95" s="4">
        <f t="shared" si="88"/>
        <v>342.07403310475422</v>
      </c>
      <c r="V95" s="4">
        <f t="shared" si="89"/>
        <v>369.4599302788402</v>
      </c>
      <c r="W95" s="11">
        <f t="shared" si="90"/>
        <v>-1.219247815263802E-2</v>
      </c>
      <c r="X95" s="11">
        <f t="shared" si="91"/>
        <v>-1.3228699347321071E-2</v>
      </c>
      <c r="Y95" s="11">
        <f t="shared" si="92"/>
        <v>-1.2203590333800474E-2</v>
      </c>
      <c r="Z95" s="4">
        <f t="shared" si="107"/>
        <v>14217.551719517658</v>
      </c>
      <c r="AA95" s="4">
        <f t="shared" si="93"/>
        <v>44175.799069307664</v>
      </c>
      <c r="AB95" s="4">
        <f t="shared" si="94"/>
        <v>6968.1609222056441</v>
      </c>
      <c r="AC95" s="12">
        <f t="shared" si="95"/>
        <v>2.1890071678246952</v>
      </c>
      <c r="AD95" s="12">
        <f t="shared" si="96"/>
        <v>3.3364134764390583</v>
      </c>
      <c r="AE95" s="12">
        <f t="shared" si="97"/>
        <v>1.7120242257571325</v>
      </c>
      <c r="AF95" s="11">
        <f t="shared" si="98"/>
        <v>-2.9039671966837322E-3</v>
      </c>
      <c r="AG95" s="11">
        <f t="shared" si="99"/>
        <v>2.0567434751257441E-3</v>
      </c>
      <c r="AH95" s="11">
        <f t="shared" si="100"/>
        <v>8.257041531207765E-4</v>
      </c>
      <c r="AI95" s="1">
        <f t="shared" si="58"/>
        <v>135559.5729749935</v>
      </c>
      <c r="AJ95" s="1">
        <f t="shared" si="59"/>
        <v>60447.170466097203</v>
      </c>
      <c r="AK95" s="1">
        <f t="shared" si="60"/>
        <v>17430.496960542638</v>
      </c>
      <c r="AL95" s="20">
        <f t="shared" si="114"/>
        <v>24.581233548631655</v>
      </c>
      <c r="AM95" s="20">
        <f t="shared" si="114"/>
        <v>6.4778395680698484</v>
      </c>
      <c r="AN95" s="20">
        <f t="shared" si="114"/>
        <v>1.5000811723503522</v>
      </c>
      <c r="AO95" s="7">
        <f t="shared" si="115"/>
        <v>1.234998839876167E-2</v>
      </c>
      <c r="AP95" s="7">
        <f t="shared" si="115"/>
        <v>1.9018054075341056E-2</v>
      </c>
      <c r="AQ95" s="7">
        <f t="shared" si="115"/>
        <v>1.3766029931028167E-2</v>
      </c>
      <c r="AR95" s="17">
        <f t="shared" si="102"/>
        <v>80486.148017972126</v>
      </c>
      <c r="AS95" s="17">
        <f t="shared" si="103"/>
        <v>39185.483556278654</v>
      </c>
      <c r="AT95" s="17">
        <f t="shared" si="104"/>
        <v>11131.896935566614</v>
      </c>
      <c r="AU95" s="1">
        <f t="shared" si="64"/>
        <v>16097.229603594425</v>
      </c>
      <c r="AV95" s="1">
        <f t="shared" si="65"/>
        <v>7837.096711255731</v>
      </c>
      <c r="AW95" s="1">
        <f t="shared" si="66"/>
        <v>2226.379387113323</v>
      </c>
      <c r="AX95" s="16">
        <v>0</v>
      </c>
      <c r="AY95" s="16">
        <v>0</v>
      </c>
      <c r="AZ95" s="16">
        <v>0</v>
      </c>
      <c r="BA95">
        <f t="shared" si="108"/>
        <v>0</v>
      </c>
      <c r="BB95">
        <f t="shared" si="109"/>
        <v>0</v>
      </c>
      <c r="BC95">
        <f t="shared" si="109"/>
        <v>0</v>
      </c>
      <c r="BD95">
        <f t="shared" si="109"/>
        <v>0</v>
      </c>
      <c r="BE95">
        <f t="shared" si="110"/>
        <v>0</v>
      </c>
      <c r="BF95">
        <f t="shared" si="110"/>
        <v>0</v>
      </c>
      <c r="BG95">
        <f t="shared" si="110"/>
        <v>0</v>
      </c>
      <c r="BH95">
        <f t="shared" si="105"/>
        <v>0</v>
      </c>
      <c r="BI95">
        <f t="shared" si="113"/>
        <v>0</v>
      </c>
      <c r="BJ95">
        <f t="shared" si="113"/>
        <v>0</v>
      </c>
      <c r="BK95" s="7">
        <f t="shared" si="111"/>
        <v>4.5139457140299627E-2</v>
      </c>
      <c r="BL95" s="18">
        <f>MAX(BL$3*climate!$I205+BL$4*climate!$I205^2+BL$5*climate!$I205^6,-99)</f>
        <v>2.1536766069021116</v>
      </c>
      <c r="BM95" s="18">
        <f>MAX(BM$3*climate!$I205+BM$4*climate!$I205^2+BM$5*climate!$I205^6,-99)</f>
        <v>-2.3935069600787173E-2</v>
      </c>
      <c r="BN95" s="18">
        <f>MAX(BN$3*climate!$I205+BN$4*climate!$I205^2+BN$5*climate!$I205^6,-99)</f>
        <v>-1.4545830611173631</v>
      </c>
      <c r="BO95" s="18">
        <f>MAX(BO$3*climate!$I205+BO$4*climate!$I205^2+BO$5*climate!$I205^6,-99)</f>
        <v>1.4779178168859342</v>
      </c>
      <c r="BP95" s="18">
        <f>MAX(BP$3*climate!$I205+BP$4*climate!$I205^2+BP$5*climate!$I205^6,-99)</f>
        <v>0.21781536009779701</v>
      </c>
      <c r="BQ95" s="18">
        <f>MAX(BQ$3*climate!$I205+BQ$4*climate!$I205^2+BQ$5*climate!$I205^6,-99)</f>
        <v>-0.58250437533627575</v>
      </c>
    </row>
    <row r="96" spans="1:69">
      <c r="A96">
        <f t="shared" si="67"/>
        <v>2050</v>
      </c>
      <c r="B96" s="4">
        <f t="shared" si="72"/>
        <v>1256.265803759906</v>
      </c>
      <c r="C96" s="4">
        <f t="shared" si="73"/>
        <v>3406.1397225379133</v>
      </c>
      <c r="D96" s="4">
        <f t="shared" si="74"/>
        <v>6129.2113363678527</v>
      </c>
      <c r="E96" s="11">
        <f t="shared" si="75"/>
        <v>1.2534815039106143E-3</v>
      </c>
      <c r="F96" s="11">
        <f t="shared" si="76"/>
        <v>2.51295407848215E-3</v>
      </c>
      <c r="G96" s="11">
        <f t="shared" si="77"/>
        <v>5.5481735620714432E-3</v>
      </c>
      <c r="H96" s="4">
        <f t="shared" si="78"/>
        <v>81740.985781020907</v>
      </c>
      <c r="I96" s="4">
        <f t="shared" si="79"/>
        <v>40183.735003185509</v>
      </c>
      <c r="J96" s="4">
        <f t="shared" si="80"/>
        <v>11381.285010519727</v>
      </c>
      <c r="K96" s="4">
        <f t="shared" si="51"/>
        <v>65066.632822748557</v>
      </c>
      <c r="L96" s="4">
        <f t="shared" si="52"/>
        <v>11797.441760035794</v>
      </c>
      <c r="M96" s="4">
        <f t="shared" si="53"/>
        <v>1856.8922469663501</v>
      </c>
      <c r="N96" s="11">
        <f t="shared" si="81"/>
        <v>1.4319299029591281E-2</v>
      </c>
      <c r="O96" s="11">
        <f t="shared" si="82"/>
        <v>2.2904519898877318E-2</v>
      </c>
      <c r="P96" s="11">
        <f t="shared" si="83"/>
        <v>1.6761845688754162E-2</v>
      </c>
      <c r="Q96" s="4">
        <f t="shared" si="84"/>
        <v>6538.8548119502439</v>
      </c>
      <c r="R96" s="4">
        <f t="shared" si="85"/>
        <v>13563.973079580677</v>
      </c>
      <c r="S96" s="4">
        <f t="shared" si="86"/>
        <v>4153.6135384214122</v>
      </c>
      <c r="T96" s="4">
        <f t="shared" si="87"/>
        <v>79.994812265506994</v>
      </c>
      <c r="U96" s="4">
        <f t="shared" si="88"/>
        <v>337.54883856628589</v>
      </c>
      <c r="V96" s="4">
        <f t="shared" si="89"/>
        <v>364.95119264496276</v>
      </c>
      <c r="W96" s="11">
        <f t="shared" si="90"/>
        <v>-1.219247815263802E-2</v>
      </c>
      <c r="X96" s="11">
        <f t="shared" si="91"/>
        <v>-1.3228699347321071E-2</v>
      </c>
      <c r="Y96" s="11">
        <f t="shared" si="92"/>
        <v>-1.2203590333800474E-2</v>
      </c>
      <c r="Z96" s="4">
        <f t="shared" si="107"/>
        <v>14226.393257323036</v>
      </c>
      <c r="AA96" s="4">
        <f t="shared" si="93"/>
        <v>44814.391127291863</v>
      </c>
      <c r="AB96" s="4">
        <f t="shared" si="94"/>
        <v>7047.009830187897</v>
      </c>
      <c r="AC96" s="12">
        <f t="shared" si="95"/>
        <v>2.1826503628160268</v>
      </c>
      <c r="AD96" s="12">
        <f t="shared" si="96"/>
        <v>3.3432756230870457</v>
      </c>
      <c r="AE96" s="12">
        <f t="shared" si="97"/>
        <v>1.7134378512705837</v>
      </c>
      <c r="AF96" s="11">
        <f t="shared" si="98"/>
        <v>-2.9039671966837322E-3</v>
      </c>
      <c r="AG96" s="11">
        <f t="shared" si="99"/>
        <v>2.0567434751257441E-3</v>
      </c>
      <c r="AH96" s="11">
        <f t="shared" si="100"/>
        <v>8.257041531207765E-4</v>
      </c>
      <c r="AI96" s="1">
        <f t="shared" si="58"/>
        <v>138100.84528108858</v>
      </c>
      <c r="AJ96" s="1">
        <f t="shared" si="59"/>
        <v>62239.550130743221</v>
      </c>
      <c r="AK96" s="1">
        <f t="shared" si="60"/>
        <v>17913.826651601696</v>
      </c>
      <c r="AL96" s="20">
        <f t="shared" si="114"/>
        <v>24.881775718292978</v>
      </c>
      <c r="AM96" s="20">
        <f t="shared" si="114"/>
        <v>6.599803512234816</v>
      </c>
      <c r="AN96" s="20">
        <f t="shared" si="114"/>
        <v>1.5205248330447234</v>
      </c>
      <c r="AO96" s="7">
        <f t="shared" si="115"/>
        <v>1.2226488514774054E-2</v>
      </c>
      <c r="AP96" s="7">
        <f t="shared" si="115"/>
        <v>1.8827873534587643E-2</v>
      </c>
      <c r="AQ96" s="7">
        <f t="shared" si="115"/>
        <v>1.3628369631717886E-2</v>
      </c>
      <c r="AR96" s="17">
        <f t="shared" si="102"/>
        <v>81740.985781020907</v>
      </c>
      <c r="AS96" s="17">
        <f t="shared" si="103"/>
        <v>40183.735003185509</v>
      </c>
      <c r="AT96" s="17">
        <f t="shared" si="104"/>
        <v>11381.285010519727</v>
      </c>
      <c r="AU96" s="1">
        <f t="shared" si="64"/>
        <v>16348.197156204182</v>
      </c>
      <c r="AV96" s="1">
        <f t="shared" si="65"/>
        <v>8036.7470006371022</v>
      </c>
      <c r="AW96" s="1">
        <f t="shared" si="66"/>
        <v>2276.2570021039455</v>
      </c>
      <c r="AX96" s="16">
        <v>0</v>
      </c>
      <c r="AY96" s="16">
        <v>0</v>
      </c>
      <c r="AZ96" s="16">
        <v>0</v>
      </c>
      <c r="BA96">
        <f t="shared" si="108"/>
        <v>0</v>
      </c>
      <c r="BB96">
        <f t="shared" si="109"/>
        <v>0</v>
      </c>
      <c r="BC96">
        <f t="shared" si="109"/>
        <v>0</v>
      </c>
      <c r="BD96">
        <f t="shared" si="109"/>
        <v>0</v>
      </c>
      <c r="BE96">
        <f t="shared" si="110"/>
        <v>0</v>
      </c>
      <c r="BF96">
        <f t="shared" si="110"/>
        <v>0</v>
      </c>
      <c r="BG96">
        <f t="shared" si="110"/>
        <v>0</v>
      </c>
      <c r="BH96">
        <f t="shared" si="105"/>
        <v>0</v>
      </c>
      <c r="BI96">
        <f t="shared" si="113"/>
        <v>0</v>
      </c>
      <c r="BJ96">
        <f t="shared" si="113"/>
        <v>0</v>
      </c>
      <c r="BK96" s="7">
        <f t="shared" si="111"/>
        <v>4.498303066303963E-2</v>
      </c>
      <c r="BL96" s="18">
        <f>MAX(BL$3*climate!$I206+BL$4*climate!$I206^2+BL$5*climate!$I206^6,-99)</f>
        <v>2.0027095657860201</v>
      </c>
      <c r="BM96" s="18">
        <f>MAX(BM$3*climate!$I206+BM$4*climate!$I206^2+BM$5*climate!$I206^6,-99)</f>
        <v>-0.16502431667823902</v>
      </c>
      <c r="BN96" s="18">
        <f>MAX(BN$3*climate!$I206+BN$4*climate!$I206^2+BN$5*climate!$I206^6,-99)</f>
        <v>-1.5852783569167341</v>
      </c>
      <c r="BO96" s="18">
        <f>MAX(BO$3*climate!$I206+BO$4*climate!$I206^2+BO$5*climate!$I206^6,-99)</f>
        <v>1.4557136118022462</v>
      </c>
      <c r="BP96" s="18">
        <f>MAX(BP$3*climate!$I206+BP$4*climate!$I206^2+BP$5*climate!$I206^6,-99)</f>
        <v>0.15437533653386026</v>
      </c>
      <c r="BQ96" s="18">
        <f>MAX(BQ$3*climate!$I206+BQ$4*climate!$I206^2+BQ$5*climate!$I206^6,-99)</f>
        <v>-0.67213464997156991</v>
      </c>
    </row>
    <row r="97" spans="1:69">
      <c r="A97">
        <f t="shared" si="67"/>
        <v>2051</v>
      </c>
      <c r="B97" s="4">
        <f t="shared" si="72"/>
        <v>1257.7617744114639</v>
      </c>
      <c r="C97" s="4">
        <f t="shared" si="73"/>
        <v>3414.2712216101636</v>
      </c>
      <c r="D97" s="4">
        <f t="shared" si="74"/>
        <v>6161.5169682459982</v>
      </c>
      <c r="E97" s="11">
        <f t="shared" si="75"/>
        <v>1.1908074287150835E-3</v>
      </c>
      <c r="F97" s="11">
        <f t="shared" si="76"/>
        <v>2.3873063745580422E-3</v>
      </c>
      <c r="G97" s="11">
        <f t="shared" si="77"/>
        <v>5.270764883967871E-3</v>
      </c>
      <c r="H97" s="4">
        <f t="shared" si="78"/>
        <v>82988.546443072308</v>
      </c>
      <c r="I97" s="4">
        <f t="shared" si="79"/>
        <v>41188.852483708237</v>
      </c>
      <c r="J97" s="4">
        <f t="shared" si="80"/>
        <v>11630.047779789324</v>
      </c>
      <c r="K97" s="4">
        <f t="shared" si="51"/>
        <v>65981.132621004144</v>
      </c>
      <c r="L97" s="4">
        <f t="shared" si="52"/>
        <v>12063.731850887832</v>
      </c>
      <c r="M97" s="4">
        <f t="shared" si="53"/>
        <v>1887.5299442857906</v>
      </c>
      <c r="N97" s="11">
        <f t="shared" si="81"/>
        <v>1.4054819783694938E-2</v>
      </c>
      <c r="O97" s="11">
        <f t="shared" si="82"/>
        <v>2.2571850428972251E-2</v>
      </c>
      <c r="P97" s="11">
        <f t="shared" si="83"/>
        <v>1.6499448134103645E-2</v>
      </c>
      <c r="Q97" s="4">
        <f t="shared" si="84"/>
        <v>6557.711558883494</v>
      </c>
      <c r="R97" s="4">
        <f t="shared" si="85"/>
        <v>13719.327412578383</v>
      </c>
      <c r="S97" s="4">
        <f t="shared" si="86"/>
        <v>4192.6028912853481</v>
      </c>
      <c r="T97" s="4">
        <f t="shared" si="87"/>
        <v>79.019477264635427</v>
      </c>
      <c r="U97" s="4">
        <f t="shared" si="88"/>
        <v>333.08350646585507</v>
      </c>
      <c r="V97" s="4">
        <f t="shared" si="89"/>
        <v>360.49747779809172</v>
      </c>
      <c r="W97" s="11">
        <f t="shared" si="90"/>
        <v>-1.219247815263802E-2</v>
      </c>
      <c r="X97" s="11">
        <f t="shared" si="91"/>
        <v>-1.3228699347321071E-2</v>
      </c>
      <c r="Y97" s="11">
        <f t="shared" si="92"/>
        <v>-1.2203590333800474E-2</v>
      </c>
      <c r="Z97" s="4">
        <f t="shared" si="107"/>
        <v>14230.588309638906</v>
      </c>
      <c r="AA97" s="4">
        <f t="shared" si="93"/>
        <v>45441.369959084863</v>
      </c>
      <c r="AB97" s="4">
        <f t="shared" si="94"/>
        <v>7122.8351586012705</v>
      </c>
      <c r="AC97" s="12">
        <f t="shared" si="95"/>
        <v>2.176312017760579</v>
      </c>
      <c r="AD97" s="12">
        <f t="shared" si="96"/>
        <v>3.3501518834103772</v>
      </c>
      <c r="AE97" s="12">
        <f t="shared" si="97"/>
        <v>1.7148526440204921</v>
      </c>
      <c r="AF97" s="11">
        <f t="shared" si="98"/>
        <v>-2.9039671966837322E-3</v>
      </c>
      <c r="AG97" s="11">
        <f t="shared" si="99"/>
        <v>2.0567434751257441E-3</v>
      </c>
      <c r="AH97" s="11">
        <f t="shared" si="100"/>
        <v>8.257041531207765E-4</v>
      </c>
      <c r="AI97" s="1">
        <f t="shared" si="58"/>
        <v>140638.9579091839</v>
      </c>
      <c r="AJ97" s="1">
        <f t="shared" si="59"/>
        <v>64052.342118305998</v>
      </c>
      <c r="AK97" s="1">
        <f t="shared" si="60"/>
        <v>18398.700988545472</v>
      </c>
      <c r="AL97" s="20">
        <f t="shared" si="114"/>
        <v>25.182950295889402</v>
      </c>
      <c r="AM97" s="20">
        <f t="shared" si="114"/>
        <v>6.7228211754574856</v>
      </c>
      <c r="AN97" s="20">
        <f t="shared" si="114"/>
        <v>1.5410398847590736</v>
      </c>
      <c r="AO97" s="7">
        <f t="shared" si="115"/>
        <v>1.2104223629626314E-2</v>
      </c>
      <c r="AP97" s="7">
        <f t="shared" si="115"/>
        <v>1.8639594799241765E-2</v>
      </c>
      <c r="AQ97" s="7">
        <f t="shared" si="115"/>
        <v>1.3492085935400707E-2</v>
      </c>
      <c r="AR97" s="17">
        <f t="shared" si="102"/>
        <v>82988.546443072308</v>
      </c>
      <c r="AS97" s="17">
        <f t="shared" si="103"/>
        <v>41188.852483708237</v>
      </c>
      <c r="AT97" s="17">
        <f t="shared" si="104"/>
        <v>11630.047779789324</v>
      </c>
      <c r="AU97" s="1">
        <f t="shared" si="64"/>
        <v>16597.709288614464</v>
      </c>
      <c r="AV97" s="1">
        <f t="shared" si="65"/>
        <v>8237.7704967416485</v>
      </c>
      <c r="AW97" s="1">
        <f t="shared" si="66"/>
        <v>2326.0095559578649</v>
      </c>
      <c r="AX97" s="16">
        <v>0</v>
      </c>
      <c r="AY97" s="16">
        <v>0</v>
      </c>
      <c r="AZ97" s="16">
        <v>0</v>
      </c>
      <c r="BA97">
        <f t="shared" si="108"/>
        <v>0</v>
      </c>
      <c r="BB97">
        <f t="shared" si="109"/>
        <v>0</v>
      </c>
      <c r="BC97">
        <f t="shared" si="109"/>
        <v>0</v>
      </c>
      <c r="BD97">
        <f t="shared" si="109"/>
        <v>0</v>
      </c>
      <c r="BE97">
        <f t="shared" si="110"/>
        <v>0</v>
      </c>
      <c r="BF97">
        <f t="shared" si="110"/>
        <v>0</v>
      </c>
      <c r="BG97">
        <f t="shared" si="110"/>
        <v>0</v>
      </c>
      <c r="BH97">
        <f t="shared" si="105"/>
        <v>0</v>
      </c>
      <c r="BI97">
        <f t="shared" si="113"/>
        <v>0</v>
      </c>
      <c r="BJ97">
        <f t="shared" si="113"/>
        <v>0</v>
      </c>
      <c r="BK97" s="7">
        <f t="shared" si="111"/>
        <v>4.4821350550776157E-2</v>
      </c>
      <c r="BL97" s="18">
        <f>MAX(BL$3*climate!$I207+BL$4*climate!$I207^2+BL$5*climate!$I207^6,-99)</f>
        <v>1.8436433957226264</v>
      </c>
      <c r="BM97" s="18">
        <f>MAX(BM$3*climate!$I207+BM$4*climate!$I207^2+BM$5*climate!$I207^6,-99)</f>
        <v>-0.31232625312236895</v>
      </c>
      <c r="BN97" s="18">
        <f>MAX(BN$3*climate!$I207+BN$4*climate!$I207^2+BN$5*climate!$I207^6,-99)</f>
        <v>-1.7207746203249128</v>
      </c>
      <c r="BO97" s="18">
        <f>MAX(BO$3*climate!$I207+BO$4*climate!$I207^2+BO$5*climate!$I207^6,-99)</f>
        <v>1.4242351204654846</v>
      </c>
      <c r="BP97" s="18">
        <f>MAX(BP$3*climate!$I207+BP$4*climate!$I207^2+BP$5*climate!$I207^6,-99)</f>
        <v>8.1186835823058079E-2</v>
      </c>
      <c r="BQ97" s="18">
        <f>MAX(BQ$3*climate!$I207+BQ$4*climate!$I207^2+BQ$5*climate!$I207^6,-99)</f>
        <v>-0.77181463312789322</v>
      </c>
    </row>
    <row r="98" spans="1:69">
      <c r="A98">
        <f t="shared" si="67"/>
        <v>2052</v>
      </c>
      <c r="B98" s="4">
        <f t="shared" si="72"/>
        <v>1259.1846388727608</v>
      </c>
      <c r="C98" s="4">
        <f t="shared" si="73"/>
        <v>3422.0145874893929</v>
      </c>
      <c r="D98" s="4">
        <f t="shared" si="74"/>
        <v>6192.369080150791</v>
      </c>
      <c r="E98" s="11">
        <f t="shared" si="75"/>
        <v>1.1312670572793293E-3</v>
      </c>
      <c r="F98" s="11">
        <f t="shared" si="76"/>
        <v>2.2679410558301399E-3</v>
      </c>
      <c r="G98" s="11">
        <f t="shared" si="77"/>
        <v>5.007226639769477E-3</v>
      </c>
      <c r="H98" s="4">
        <f t="shared" si="78"/>
        <v>84228.186600372879</v>
      </c>
      <c r="I98" s="4">
        <f t="shared" si="79"/>
        <v>42200.416042726756</v>
      </c>
      <c r="J98" s="4">
        <f t="shared" si="80"/>
        <v>11878.080855760711</v>
      </c>
      <c r="K98" s="4">
        <f t="shared" si="51"/>
        <v>66891.053146721271</v>
      </c>
      <c r="L98" s="4">
        <f t="shared" si="52"/>
        <v>12332.038617546532</v>
      </c>
      <c r="M98" s="4">
        <f t="shared" si="53"/>
        <v>1918.1803768504485</v>
      </c>
      <c r="N98" s="11">
        <f t="shared" si="81"/>
        <v>1.3790616947176648E-2</v>
      </c>
      <c r="O98" s="11">
        <f t="shared" si="82"/>
        <v>2.2240776732695089E-2</v>
      </c>
      <c r="P98" s="11">
        <f t="shared" si="83"/>
        <v>1.6238382155179698E-2</v>
      </c>
      <c r="Q98" s="4">
        <f t="shared" si="84"/>
        <v>6574.5181982544409</v>
      </c>
      <c r="R98" s="4">
        <f t="shared" si="85"/>
        <v>13870.316478610652</v>
      </c>
      <c r="S98" s="4">
        <f t="shared" si="86"/>
        <v>4229.7621937959766</v>
      </c>
      <c r="T98" s="4">
        <f t="shared" si="87"/>
        <v>78.056034014453488</v>
      </c>
      <c r="U98" s="4">
        <f t="shared" si="88"/>
        <v>328.67724490126682</v>
      </c>
      <c r="V98" s="4">
        <f t="shared" si="89"/>
        <v>356.09811426267549</v>
      </c>
      <c r="W98" s="11">
        <f t="shared" si="90"/>
        <v>-1.219247815263802E-2</v>
      </c>
      <c r="X98" s="11">
        <f t="shared" si="91"/>
        <v>-1.3228699347321071E-2</v>
      </c>
      <c r="Y98" s="11">
        <f t="shared" si="92"/>
        <v>-1.2203590333800474E-2</v>
      </c>
      <c r="Z98" s="4">
        <f t="shared" si="107"/>
        <v>14230.182139480032</v>
      </c>
      <c r="AA98" s="4">
        <f t="shared" si="93"/>
        <v>46056.362265503536</v>
      </c>
      <c r="AB98" s="4">
        <f t="shared" si="94"/>
        <v>7195.6327154222181</v>
      </c>
      <c r="AC98" s="12">
        <f t="shared" si="95"/>
        <v>2.1699920790512537</v>
      </c>
      <c r="AD98" s="12">
        <f t="shared" si="96"/>
        <v>3.3570422864372618</v>
      </c>
      <c r="AE98" s="12">
        <f t="shared" si="97"/>
        <v>1.7162686049706499</v>
      </c>
      <c r="AF98" s="11">
        <f t="shared" si="98"/>
        <v>-2.9039671966837322E-3</v>
      </c>
      <c r="AG98" s="11">
        <f t="shared" si="99"/>
        <v>2.0567434751257441E-3</v>
      </c>
      <c r="AH98" s="11">
        <f t="shared" si="100"/>
        <v>8.257041531207765E-4</v>
      </c>
      <c r="AI98" s="1">
        <f t="shared" si="58"/>
        <v>143172.77140687997</v>
      </c>
      <c r="AJ98" s="1">
        <f t="shared" si="59"/>
        <v>65884.878403217052</v>
      </c>
      <c r="AK98" s="1">
        <f t="shared" si="60"/>
        <v>18884.840445648792</v>
      </c>
      <c r="AL98" s="20">
        <f t="shared" si="114"/>
        <v>25.484722157304258</v>
      </c>
      <c r="AM98" s="20">
        <f t="shared" si="114"/>
        <v>6.8468787314495918</v>
      </c>
      <c r="AN98" s="20">
        <f t="shared" si="114"/>
        <v>1.5616238088885726</v>
      </c>
      <c r="AO98" s="7">
        <f t="shared" si="115"/>
        <v>1.198318139333005E-2</v>
      </c>
      <c r="AP98" s="7">
        <f t="shared" si="115"/>
        <v>1.8453198851249349E-2</v>
      </c>
      <c r="AQ98" s="7">
        <f t="shared" si="115"/>
        <v>1.3357165076046701E-2</v>
      </c>
      <c r="AR98" s="17">
        <f t="shared" si="102"/>
        <v>84228.186600372879</v>
      </c>
      <c r="AS98" s="17">
        <f t="shared" si="103"/>
        <v>42200.416042726756</v>
      </c>
      <c r="AT98" s="17">
        <f t="shared" si="104"/>
        <v>11878.080855760711</v>
      </c>
      <c r="AU98" s="1">
        <f t="shared" si="64"/>
        <v>16845.637320074577</v>
      </c>
      <c r="AV98" s="1">
        <f t="shared" si="65"/>
        <v>8440.0832085453512</v>
      </c>
      <c r="AW98" s="1">
        <f t="shared" si="66"/>
        <v>2375.6161711521422</v>
      </c>
      <c r="AX98" s="16">
        <v>0</v>
      </c>
      <c r="AY98" s="16">
        <v>0</v>
      </c>
      <c r="AZ98" s="16">
        <v>0</v>
      </c>
      <c r="BA98">
        <f t="shared" si="108"/>
        <v>0</v>
      </c>
      <c r="BB98">
        <f t="shared" si="109"/>
        <v>0</v>
      </c>
      <c r="BC98">
        <f t="shared" si="109"/>
        <v>0</v>
      </c>
      <c r="BD98">
        <f t="shared" si="109"/>
        <v>0</v>
      </c>
      <c r="BE98">
        <f t="shared" si="110"/>
        <v>0</v>
      </c>
      <c r="BF98">
        <f t="shared" si="110"/>
        <v>0</v>
      </c>
      <c r="BG98">
        <f t="shared" si="110"/>
        <v>0</v>
      </c>
      <c r="BH98">
        <f t="shared" si="105"/>
        <v>0</v>
      </c>
      <c r="BI98">
        <f t="shared" si="113"/>
        <v>0</v>
      </c>
      <c r="BJ98">
        <f t="shared" si="113"/>
        <v>0</v>
      </c>
      <c r="BK98" s="7">
        <f t="shared" si="111"/>
        <v>4.4654735926596939E-2</v>
      </c>
      <c r="BL98" s="18">
        <f>MAX(BL$3*climate!$I208+BL$4*climate!$I208^2+BL$5*climate!$I208^6,-99)</f>
        <v>1.6763772366960215</v>
      </c>
      <c r="BM98" s="18">
        <f>MAX(BM$3*climate!$I208+BM$4*climate!$I208^2+BM$5*climate!$I208^6,-99)</f>
        <v>-0.46590485442168994</v>
      </c>
      <c r="BN98" s="18">
        <f>MAX(BN$3*climate!$I208+BN$4*climate!$I208^2+BN$5*climate!$I208^6,-99)</f>
        <v>-1.8611098141464453</v>
      </c>
      <c r="BO98" s="18">
        <f>MAX(BO$3*climate!$I208+BO$4*climate!$I208^2+BO$5*climate!$I208^6,-99)</f>
        <v>1.382473094652005</v>
      </c>
      <c r="BP98" s="18">
        <f>MAX(BP$3*climate!$I208+BP$4*climate!$I208^2+BP$5*climate!$I208^6,-99)</f>
        <v>-2.6916848462514853E-3</v>
      </c>
      <c r="BQ98" s="18">
        <f>MAX(BQ$3*climate!$I208+BQ$4*climate!$I208^2+BQ$5*climate!$I208^6,-99)</f>
        <v>-0.88244287222930506</v>
      </c>
    </row>
    <row r="99" spans="1:69">
      <c r="A99">
        <f t="shared" si="67"/>
        <v>2053</v>
      </c>
      <c r="B99" s="4">
        <f t="shared" si="72"/>
        <v>1260.5378892687004</v>
      </c>
      <c r="C99" s="4">
        <f t="shared" si="73"/>
        <v>3429.3874684971788</v>
      </c>
      <c r="D99" s="4">
        <f t="shared" si="74"/>
        <v>6221.8253458011359</v>
      </c>
      <c r="E99" s="11">
        <f t="shared" si="75"/>
        <v>1.0747037044153628E-3</v>
      </c>
      <c r="F99" s="11">
        <f t="shared" si="76"/>
        <v>2.1545440030386327E-3</v>
      </c>
      <c r="G99" s="11">
        <f t="shared" si="77"/>
        <v>4.7568653077810028E-3</v>
      </c>
      <c r="H99" s="4">
        <f t="shared" si="78"/>
        <v>85459.262571292071</v>
      </c>
      <c r="I99" s="4">
        <f t="shared" si="79"/>
        <v>43217.998592044503</v>
      </c>
      <c r="J99" s="4">
        <f t="shared" si="80"/>
        <v>12125.282893178235</v>
      </c>
      <c r="K99" s="4">
        <f t="shared" si="51"/>
        <v>67795.869762289469</v>
      </c>
      <c r="L99" s="4">
        <f t="shared" si="52"/>
        <v>12602.250107067495</v>
      </c>
      <c r="M99" s="4">
        <f t="shared" si="53"/>
        <v>1948.8304829001845</v>
      </c>
      <c r="N99" s="11">
        <f t="shared" si="81"/>
        <v>1.3526721033731315E-2</v>
      </c>
      <c r="O99" s="11">
        <f t="shared" si="82"/>
        <v>2.1911339876644176E-2</v>
      </c>
      <c r="P99" s="11">
        <f t="shared" si="83"/>
        <v>1.5978740278879133E-2</v>
      </c>
      <c r="Q99" s="4">
        <f t="shared" si="84"/>
        <v>6589.2798259388355</v>
      </c>
      <c r="R99" s="4">
        <f t="shared" si="85"/>
        <v>14016.862039937052</v>
      </c>
      <c r="S99" s="4">
        <f t="shared" si="86"/>
        <v>4265.0978283009481</v>
      </c>
      <c r="T99" s="4">
        <f t="shared" si="87"/>
        <v>77.104337525050695</v>
      </c>
      <c r="U99" s="4">
        <f t="shared" si="88"/>
        <v>324.32927244616212</v>
      </c>
      <c r="V99" s="4">
        <f t="shared" si="89"/>
        <v>351.75243875757491</v>
      </c>
      <c r="W99" s="11">
        <f t="shared" si="90"/>
        <v>-1.219247815263802E-2</v>
      </c>
      <c r="X99" s="11">
        <f t="shared" si="91"/>
        <v>-1.3228699347321071E-2</v>
      </c>
      <c r="Y99" s="11">
        <f t="shared" si="92"/>
        <v>-1.2203590333800474E-2</v>
      </c>
      <c r="Z99" s="4">
        <f t="shared" si="107"/>
        <v>14225.22252317432</v>
      </c>
      <c r="AA99" s="4">
        <f t="shared" si="93"/>
        <v>46659.007582844308</v>
      </c>
      <c r="AB99" s="4">
        <f t="shared" si="94"/>
        <v>7265.4021830879119</v>
      </c>
      <c r="AC99" s="12">
        <f t="shared" si="95"/>
        <v>2.1636904932366252</v>
      </c>
      <c r="AD99" s="12">
        <f t="shared" si="96"/>
        <v>3.3639468612556129</v>
      </c>
      <c r="AE99" s="12">
        <f t="shared" si="97"/>
        <v>1.7176857350856449</v>
      </c>
      <c r="AF99" s="11">
        <f t="shared" si="98"/>
        <v>-2.9039671966837322E-3</v>
      </c>
      <c r="AG99" s="11">
        <f t="shared" si="99"/>
        <v>2.0567434751257441E-3</v>
      </c>
      <c r="AH99" s="11">
        <f t="shared" si="100"/>
        <v>8.257041531207765E-4</v>
      </c>
      <c r="AI99" s="1">
        <f t="shared" si="58"/>
        <v>145701.13158626657</v>
      </c>
      <c r="AJ99" s="1">
        <f t="shared" si="59"/>
        <v>67736.473771440709</v>
      </c>
      <c r="AK99" s="1">
        <f t="shared" si="60"/>
        <v>19371.972572236056</v>
      </c>
      <c r="AL99" s="20">
        <f t="shared" ref="AL99:AN114" si="116">AL98*(1+AO99)</f>
        <v>25.787056325190157</v>
      </c>
      <c r="AM99" s="20">
        <f t="shared" si="116"/>
        <v>6.9719620780440019</v>
      </c>
      <c r="AN99" s="20">
        <f t="shared" si="116"/>
        <v>1.5822740872205618</v>
      </c>
      <c r="AO99" s="7">
        <f t="shared" si="115"/>
        <v>1.186334957939675E-2</v>
      </c>
      <c r="AP99" s="7">
        <f t="shared" si="115"/>
        <v>1.8268666862736857E-2</v>
      </c>
      <c r="AQ99" s="7">
        <f t="shared" si="115"/>
        <v>1.3223593425286234E-2</v>
      </c>
      <c r="AR99" s="17">
        <f t="shared" si="102"/>
        <v>85459.262571292071</v>
      </c>
      <c r="AS99" s="17">
        <f t="shared" si="103"/>
        <v>43217.998592044503</v>
      </c>
      <c r="AT99" s="17">
        <f t="shared" si="104"/>
        <v>12125.282893178235</v>
      </c>
      <c r="AU99" s="1">
        <f t="shared" si="64"/>
        <v>17091.852514258415</v>
      </c>
      <c r="AV99" s="1">
        <f t="shared" si="65"/>
        <v>8643.599718408901</v>
      </c>
      <c r="AW99" s="1">
        <f t="shared" si="66"/>
        <v>2425.0565786356469</v>
      </c>
      <c r="AX99" s="16">
        <v>0</v>
      </c>
      <c r="AY99" s="16">
        <v>0</v>
      </c>
      <c r="AZ99" s="16">
        <v>0</v>
      </c>
      <c r="BA99">
        <f t="shared" si="108"/>
        <v>0</v>
      </c>
      <c r="BB99">
        <f t="shared" si="109"/>
        <v>0</v>
      </c>
      <c r="BC99">
        <f t="shared" si="109"/>
        <v>0</v>
      </c>
      <c r="BD99">
        <f t="shared" si="109"/>
        <v>0</v>
      </c>
      <c r="BE99">
        <f t="shared" si="110"/>
        <v>0</v>
      </c>
      <c r="BF99">
        <f t="shared" si="110"/>
        <v>0</v>
      </c>
      <c r="BG99">
        <f t="shared" si="110"/>
        <v>0</v>
      </c>
      <c r="BH99">
        <f t="shared" si="105"/>
        <v>0</v>
      </c>
      <c r="BI99">
        <f t="shared" si="113"/>
        <v>0</v>
      </c>
      <c r="BJ99">
        <f t="shared" si="113"/>
        <v>0</v>
      </c>
      <c r="BK99" s="7">
        <f t="shared" si="111"/>
        <v>4.4483496081470592E-2</v>
      </c>
      <c r="BL99" s="18">
        <f>MAX(BL$3*climate!$I209+BL$4*climate!$I209^2+BL$5*climate!$I209^6,-99)</f>
        <v>1.5008199494402135</v>
      </c>
      <c r="BM99" s="18">
        <f>MAX(BM$3*climate!$I209+BM$4*climate!$I209^2+BM$5*climate!$I209^6,-99)</f>
        <v>-0.6258167493160407</v>
      </c>
      <c r="BN99" s="18">
        <f>MAX(BN$3*climate!$I209+BN$4*climate!$I209^2+BN$5*climate!$I209^6,-99)</f>
        <v>-2.0063163179848313</v>
      </c>
      <c r="BO99" s="18">
        <f>MAX(BO$3*climate!$I209+BO$4*climate!$I209^2+BO$5*climate!$I209^6,-99)</f>
        <v>1.3293495673245062</v>
      </c>
      <c r="BP99" s="18">
        <f>MAX(BP$3*climate!$I209+BP$4*climate!$I209^2+BP$5*climate!$I209^6,-99)</f>
        <v>-9.8264475332176859E-2</v>
      </c>
      <c r="BQ99" s="18">
        <f>MAX(BQ$3*climate!$I209+BQ$4*climate!$I209^2+BQ$5*climate!$I209^6,-99)</f>
        <v>-1.0049768039248543</v>
      </c>
    </row>
    <row r="100" spans="1:69">
      <c r="A100">
        <f t="shared" si="67"/>
        <v>2054</v>
      </c>
      <c r="B100" s="4">
        <f t="shared" si="72"/>
        <v>1261.8248587708958</v>
      </c>
      <c r="C100" s="4">
        <f t="shared" si="73"/>
        <v>3436.4067963913076</v>
      </c>
      <c r="D100" s="4">
        <f t="shared" si="74"/>
        <v>6249.9419116827239</v>
      </c>
      <c r="E100" s="11">
        <f t="shared" si="75"/>
        <v>1.0209685191945946E-3</v>
      </c>
      <c r="F100" s="11">
        <f t="shared" si="76"/>
        <v>2.046816802886701E-3</v>
      </c>
      <c r="G100" s="11">
        <f t="shared" si="77"/>
        <v>4.5190220423919521E-3</v>
      </c>
      <c r="H100" s="4">
        <f t="shared" si="78"/>
        <v>86681.131505245328</v>
      </c>
      <c r="I100" s="4">
        <f t="shared" si="79"/>
        <v>44241.166354817142</v>
      </c>
      <c r="J100" s="4">
        <f t="shared" si="80"/>
        <v>12371.555509983818</v>
      </c>
      <c r="K100" s="4">
        <f t="shared" si="51"/>
        <v>68695.057719562377</v>
      </c>
      <c r="L100" s="4">
        <f t="shared" si="52"/>
        <v>12874.25179151559</v>
      </c>
      <c r="M100" s="4">
        <f t="shared" si="53"/>
        <v>1979.4672790251454</v>
      </c>
      <c r="N100" s="11">
        <f t="shared" si="81"/>
        <v>1.3263167216907235E-2</v>
      </c>
      <c r="O100" s="11">
        <f t="shared" si="82"/>
        <v>2.158358087938228E-2</v>
      </c>
      <c r="P100" s="11">
        <f t="shared" si="83"/>
        <v>1.572060597049374E-2</v>
      </c>
      <c r="Q100" s="4">
        <f t="shared" si="84"/>
        <v>6602.0028999428159</v>
      </c>
      <c r="R100" s="4">
        <f t="shared" si="85"/>
        <v>14158.890587643009</v>
      </c>
      <c r="S100" s="4">
        <f t="shared" si="86"/>
        <v>4298.6181548900931</v>
      </c>
      <c r="T100" s="4">
        <f t="shared" si="87"/>
        <v>76.164244574302884</v>
      </c>
      <c r="U100" s="4">
        <f t="shared" si="88"/>
        <v>320.03881801143643</v>
      </c>
      <c r="V100" s="4">
        <f t="shared" si="89"/>
        <v>347.45979609606223</v>
      </c>
      <c r="W100" s="11">
        <f t="shared" si="90"/>
        <v>-1.219247815263802E-2</v>
      </c>
      <c r="X100" s="11">
        <f t="shared" si="91"/>
        <v>-1.3228699347321071E-2</v>
      </c>
      <c r="Y100" s="11">
        <f t="shared" si="92"/>
        <v>-1.2203590333800474E-2</v>
      </c>
      <c r="Z100" s="4">
        <f t="shared" si="107"/>
        <v>14215.759785555161</v>
      </c>
      <c r="AA100" s="4">
        <f t="shared" si="93"/>
        <v>47248.958589178132</v>
      </c>
      <c r="AB100" s="4">
        <f t="shared" si="94"/>
        <v>7332.1468877130537</v>
      </c>
      <c r="AC100" s="12">
        <f t="shared" si="95"/>
        <v>2.1574072070204897</v>
      </c>
      <c r="AD100" s="12">
        <f t="shared" si="96"/>
        <v>3.37086563701317</v>
      </c>
      <c r="AE100" s="12">
        <f t="shared" si="97"/>
        <v>1.7191040353308615</v>
      </c>
      <c r="AF100" s="11">
        <f t="shared" si="98"/>
        <v>-2.9039671966837322E-3</v>
      </c>
      <c r="AG100" s="11">
        <f t="shared" si="99"/>
        <v>2.0567434751257441E-3</v>
      </c>
      <c r="AH100" s="11">
        <f t="shared" si="100"/>
        <v>8.257041531207765E-4</v>
      </c>
      <c r="AI100" s="1">
        <f t="shared" si="58"/>
        <v>148222.87094189832</v>
      </c>
      <c r="AJ100" s="1">
        <f t="shared" si="59"/>
        <v>69606.426112705536</v>
      </c>
      <c r="AK100" s="1">
        <f t="shared" si="60"/>
        <v>19859.831893648097</v>
      </c>
      <c r="AL100" s="20">
        <f t="shared" si="116"/>
        <v>26.089917980361392</v>
      </c>
      <c r="AM100" s="20">
        <f t="shared" si="116"/>
        <v>7.0980568461015885</v>
      </c>
      <c r="AN100" s="20">
        <f t="shared" si="116"/>
        <v>1.6029882029451648</v>
      </c>
      <c r="AO100" s="7">
        <f t="shared" si="115"/>
        <v>1.1744716083602781E-2</v>
      </c>
      <c r="AP100" s="7">
        <f t="shared" si="115"/>
        <v>1.8085980194109487E-2</v>
      </c>
      <c r="AQ100" s="7">
        <f t="shared" si="115"/>
        <v>1.3091357491033372E-2</v>
      </c>
      <c r="AR100" s="17">
        <f t="shared" si="102"/>
        <v>86681.131505245328</v>
      </c>
      <c r="AS100" s="17">
        <f t="shared" si="103"/>
        <v>44241.166354817142</v>
      </c>
      <c r="AT100" s="17">
        <f t="shared" si="104"/>
        <v>12371.555509983818</v>
      </c>
      <c r="AU100" s="1">
        <f t="shared" si="64"/>
        <v>17336.226301049068</v>
      </c>
      <c r="AV100" s="1">
        <f t="shared" si="65"/>
        <v>8848.2332709634284</v>
      </c>
      <c r="AW100" s="1">
        <f t="shared" si="66"/>
        <v>2474.3111019967637</v>
      </c>
      <c r="AX100" s="16">
        <v>0</v>
      </c>
      <c r="AY100" s="16">
        <v>0</v>
      </c>
      <c r="AZ100" s="16">
        <v>0</v>
      </c>
      <c r="BA100">
        <f t="shared" si="108"/>
        <v>0</v>
      </c>
      <c r="BB100">
        <f t="shared" si="109"/>
        <v>0</v>
      </c>
      <c r="BC100">
        <f t="shared" si="109"/>
        <v>0</v>
      </c>
      <c r="BD100">
        <f t="shared" si="109"/>
        <v>0</v>
      </c>
      <c r="BE100">
        <f t="shared" si="110"/>
        <v>0</v>
      </c>
      <c r="BF100">
        <f t="shared" si="110"/>
        <v>0</v>
      </c>
      <c r="BG100">
        <f t="shared" si="110"/>
        <v>0</v>
      </c>
      <c r="BH100">
        <f t="shared" si="105"/>
        <v>0</v>
      </c>
      <c r="BI100">
        <f t="shared" si="113"/>
        <v>0</v>
      </c>
      <c r="BJ100">
        <f t="shared" si="113"/>
        <v>0</v>
      </c>
      <c r="BK100" s="7">
        <f t="shared" si="111"/>
        <v>4.4307930729097639E-2</v>
      </c>
      <c r="BL100" s="18">
        <f>MAX(BL$3*climate!$I210+BL$4*climate!$I210^2+BL$5*climate!$I210^6,-99)</f>
        <v>1.3168903326490451</v>
      </c>
      <c r="BM100" s="18">
        <f>MAX(BM$3*climate!$I210+BM$4*climate!$I210^2+BM$5*climate!$I210^6,-99)</f>
        <v>-0.79211108476080661</v>
      </c>
      <c r="BN100" s="18">
        <f>MAX(BN$3*climate!$I210+BN$4*climate!$I210^2+BN$5*climate!$I210^6,-99)</f>
        <v>-2.1564208509525642</v>
      </c>
      <c r="BO100" s="18">
        <f>MAX(BO$3*climate!$I210+BO$4*climate!$I210^2+BO$5*climate!$I210^6,-99)</f>
        <v>1.2637158496077399</v>
      </c>
      <c r="BP100" s="18">
        <f>MAX(BP$3*climate!$I210+BP$4*climate!$I210^2+BP$5*climate!$I210^6,-99)</f>
        <v>-0.20660035408922917</v>
      </c>
      <c r="BQ100" s="18">
        <f>MAX(BQ$3*climate!$I210+BQ$4*climate!$I210^2+BQ$5*climate!$I210^6,-99)</f>
        <v>-1.1404345257965165</v>
      </c>
    </row>
    <row r="101" spans="1:69">
      <c r="A101">
        <f t="shared" si="67"/>
        <v>2055</v>
      </c>
      <c r="B101" s="4">
        <f t="shared" si="72"/>
        <v>1263.048728055561</v>
      </c>
      <c r="C101" s="4">
        <f t="shared" si="73"/>
        <v>3443.0888068050945</v>
      </c>
      <c r="D101" s="4">
        <f t="shared" si="74"/>
        <v>6276.7733556821595</v>
      </c>
      <c r="E101" s="11">
        <f t="shared" si="75"/>
        <v>9.699200932348648E-4</v>
      </c>
      <c r="F101" s="11">
        <f t="shared" si="76"/>
        <v>1.9444759627423658E-3</v>
      </c>
      <c r="G101" s="11">
        <f t="shared" si="77"/>
        <v>4.2930709402723543E-3</v>
      </c>
      <c r="H101" s="4">
        <f t="shared" si="78"/>
        <v>87893.152503809266</v>
      </c>
      <c r="I101" s="4">
        <f t="shared" si="79"/>
        <v>45269.479339578313</v>
      </c>
      <c r="J101" s="4">
        <f t="shared" si="80"/>
        <v>12616.80321543034</v>
      </c>
      <c r="K101" s="4">
        <f t="shared" si="51"/>
        <v>69588.093120618607</v>
      </c>
      <c r="L101" s="4">
        <f t="shared" si="52"/>
        <v>13147.926725010819</v>
      </c>
      <c r="M101" s="4">
        <f t="shared" si="53"/>
        <v>2010.0778697081289</v>
      </c>
      <c r="N101" s="11">
        <f t="shared" si="81"/>
        <v>1.2999994915237068E-2</v>
      </c>
      <c r="O101" s="11">
        <f t="shared" si="82"/>
        <v>2.1257540859623836E-2</v>
      </c>
      <c r="P101" s="11">
        <f t="shared" si="83"/>
        <v>1.5464054903730817E-2</v>
      </c>
      <c r="Q101" s="4">
        <f t="shared" si="84"/>
        <v>6612.6952674492732</v>
      </c>
      <c r="R101" s="4">
        <f t="shared" si="85"/>
        <v>14296.333387246073</v>
      </c>
      <c r="S101" s="4">
        <f t="shared" si="86"/>
        <v>4330.3333843518858</v>
      </c>
      <c r="T101" s="4">
        <f t="shared" si="87"/>
        <v>75.235613686318516</v>
      </c>
      <c r="U101" s="4">
        <f t="shared" si="88"/>
        <v>315.80512070849113</v>
      </c>
      <c r="V101" s="4">
        <f t="shared" si="89"/>
        <v>343.21953908704006</v>
      </c>
      <c r="W101" s="11">
        <f t="shared" si="90"/>
        <v>-1.219247815263802E-2</v>
      </c>
      <c r="X101" s="11">
        <f t="shared" si="91"/>
        <v>-1.3228699347321071E-2</v>
      </c>
      <c r="Y101" s="11">
        <f t="shared" si="92"/>
        <v>-1.2203590333800474E-2</v>
      </c>
      <c r="Z101" s="4">
        <f t="shared" si="107"/>
        <v>14201.846826449124</v>
      </c>
      <c r="AA101" s="4">
        <f t="shared" si="93"/>
        <v>47825.881412159652</v>
      </c>
      <c r="AB101" s="4">
        <f t="shared" si="94"/>
        <v>7395.8735816974922</v>
      </c>
      <c r="AC101" s="12">
        <f t="shared" si="95"/>
        <v>2.1511421672614133</v>
      </c>
      <c r="AD101" s="12">
        <f t="shared" si="96"/>
        <v>3.3777986429176226</v>
      </c>
      <c r="AE101" s="12">
        <f t="shared" si="97"/>
        <v>1.7205235066724809</v>
      </c>
      <c r="AF101" s="11">
        <f t="shared" si="98"/>
        <v>-2.9039671966837322E-3</v>
      </c>
      <c r="AG101" s="11">
        <f t="shared" si="99"/>
        <v>2.0567434751257441E-3</v>
      </c>
      <c r="AH101" s="11">
        <f t="shared" si="100"/>
        <v>8.257041531207765E-4</v>
      </c>
      <c r="AI101" s="1">
        <f t="shared" si="58"/>
        <v>150736.81014875756</v>
      </c>
      <c r="AJ101" s="1">
        <f t="shared" si="59"/>
        <v>71494.016772398405</v>
      </c>
      <c r="AK101" s="1">
        <f t="shared" si="60"/>
        <v>20348.159806280055</v>
      </c>
      <c r="AL101" s="20">
        <f t="shared" si="116"/>
        <v>26.393272472891983</v>
      </c>
      <c r="AM101" s="20">
        <f t="shared" si="116"/>
        <v>7.2251484084814921</v>
      </c>
      <c r="AN101" s="20">
        <f t="shared" si="116"/>
        <v>1.6237636416476424</v>
      </c>
      <c r="AO101" s="7">
        <f t="shared" si="115"/>
        <v>1.1627268922766753E-2</v>
      </c>
      <c r="AP101" s="7">
        <f t="shared" si="115"/>
        <v>1.7905120392168392E-2</v>
      </c>
      <c r="AQ101" s="7">
        <f t="shared" si="115"/>
        <v>1.2960443916123037E-2</v>
      </c>
      <c r="AR101" s="17">
        <f t="shared" si="102"/>
        <v>87893.152503809266</v>
      </c>
      <c r="AS101" s="17">
        <f t="shared" si="103"/>
        <v>45269.479339578313</v>
      </c>
      <c r="AT101" s="17">
        <f t="shared" si="104"/>
        <v>12616.80321543034</v>
      </c>
      <c r="AU101" s="1">
        <f t="shared" si="64"/>
        <v>17578.630500761854</v>
      </c>
      <c r="AV101" s="1">
        <f t="shared" si="65"/>
        <v>9053.8958679156622</v>
      </c>
      <c r="AW101" s="1">
        <f t="shared" si="66"/>
        <v>2523.3606430860682</v>
      </c>
      <c r="AX101" s="16">
        <v>0</v>
      </c>
      <c r="AY101" s="16">
        <v>0</v>
      </c>
      <c r="AZ101" s="16">
        <v>0</v>
      </c>
      <c r="BA101">
        <f t="shared" si="108"/>
        <v>0</v>
      </c>
      <c r="BB101">
        <f t="shared" si="109"/>
        <v>0</v>
      </c>
      <c r="BC101">
        <f t="shared" si="109"/>
        <v>0</v>
      </c>
      <c r="BD101">
        <f t="shared" si="109"/>
        <v>0</v>
      </c>
      <c r="BE101">
        <f t="shared" si="110"/>
        <v>0</v>
      </c>
      <c r="BF101">
        <f t="shared" si="110"/>
        <v>0</v>
      </c>
      <c r="BG101">
        <f t="shared" si="110"/>
        <v>0</v>
      </c>
      <c r="BH101">
        <f t="shared" si="105"/>
        <v>0</v>
      </c>
      <c r="BI101">
        <f t="shared" si="113"/>
        <v>0</v>
      </c>
      <c r="BJ101">
        <f t="shared" si="113"/>
        <v>0</v>
      </c>
      <c r="BK101" s="7">
        <f t="shared" si="111"/>
        <v>4.4128330256925946E-2</v>
      </c>
      <c r="BL101" s="18">
        <f>MAX(BL$3*climate!$I211+BL$4*climate!$I211^2+BL$5*climate!$I211^6,-99)</f>
        <v>1.1245173061121214</v>
      </c>
      <c r="BM101" s="18">
        <f>MAX(BM$3*climate!$I211+BM$4*climate!$I211^2+BM$5*climate!$I211^6,-99)</f>
        <v>-0.96482941488597262</v>
      </c>
      <c r="BN101" s="18">
        <f>MAX(BN$3*climate!$I211+BN$4*climate!$I211^2+BN$5*climate!$I211^6,-99)</f>
        <v>-2.3114444110875896</v>
      </c>
      <c r="BO101" s="18">
        <f>MAX(BO$3*climate!$I211+BO$4*climate!$I211^2+BO$5*climate!$I211^6,-99)</f>
        <v>1.1843506921547813</v>
      </c>
      <c r="BP101" s="18">
        <f>MAX(BP$3*climate!$I211+BP$4*climate!$I211^2+BP$5*climate!$I211^6,-99)</f>
        <v>-0.32883441957020221</v>
      </c>
      <c r="BQ101" s="18">
        <f>MAX(BQ$3*climate!$I211+BQ$4*climate!$I211^2+BQ$5*climate!$I211^6,-99)</f>
        <v>-1.2898964269638755</v>
      </c>
    </row>
    <row r="102" spans="1:69">
      <c r="A102">
        <f t="shared" si="67"/>
        <v>2056</v>
      </c>
      <c r="B102" s="4">
        <f t="shared" si="72"/>
        <v>1264.2125315786329</v>
      </c>
      <c r="C102" s="4">
        <f t="shared" si="73"/>
        <v>3449.4490600563936</v>
      </c>
      <c r="D102" s="4">
        <f t="shared" si="74"/>
        <v>6302.3726573095164</v>
      </c>
      <c r="E102" s="11">
        <f t="shared" si="75"/>
        <v>9.214240885731215E-4</v>
      </c>
      <c r="F102" s="11">
        <f t="shared" si="76"/>
        <v>1.8472521646052474E-3</v>
      </c>
      <c r="G102" s="11">
        <f t="shared" si="77"/>
        <v>4.0784173932587363E-3</v>
      </c>
      <c r="H102" s="4">
        <f t="shared" si="78"/>
        <v>89094.687749539327</v>
      </c>
      <c r="I102" s="4">
        <f t="shared" si="79"/>
        <v>46302.491842090007</v>
      </c>
      <c r="J102" s="4">
        <f t="shared" si="80"/>
        <v>12860.933345337595</v>
      </c>
      <c r="K102" s="4">
        <f t="shared" si="51"/>
        <v>70474.453878641783</v>
      </c>
      <c r="L102" s="4">
        <f t="shared" si="52"/>
        <v>13423.155708620039</v>
      </c>
      <c r="M102" s="4">
        <f t="shared" si="53"/>
        <v>2040.6494576961318</v>
      </c>
      <c r="N102" s="11">
        <f t="shared" si="81"/>
        <v>1.2737247397867746E-2</v>
      </c>
      <c r="O102" s="11">
        <f t="shared" si="82"/>
        <v>2.0933261141900195E-2</v>
      </c>
      <c r="P102" s="11">
        <f t="shared" si="83"/>
        <v>1.5209156047492733E-2</v>
      </c>
      <c r="Q102" s="4">
        <f t="shared" si="84"/>
        <v>6621.3661878636076</v>
      </c>
      <c r="R102" s="4">
        <f t="shared" si="85"/>
        <v>14429.126522117578</v>
      </c>
      <c r="S102" s="4">
        <f t="shared" si="86"/>
        <v>4360.2554587355044</v>
      </c>
      <c r="T102" s="4">
        <f t="shared" si="87"/>
        <v>74.318305110147762</v>
      </c>
      <c r="U102" s="4">
        <f t="shared" si="88"/>
        <v>311.62742971429407</v>
      </c>
      <c r="V102" s="4">
        <f t="shared" si="89"/>
        <v>339.03102843746598</v>
      </c>
      <c r="W102" s="11">
        <f t="shared" si="90"/>
        <v>-1.219247815263802E-2</v>
      </c>
      <c r="X102" s="11">
        <f t="shared" si="91"/>
        <v>-1.3228699347321071E-2</v>
      </c>
      <c r="Y102" s="11">
        <f t="shared" si="92"/>
        <v>-1.2203590333800474E-2</v>
      </c>
      <c r="Z102" s="4">
        <f t="shared" si="107"/>
        <v>14183.539138167505</v>
      </c>
      <c r="AA102" s="4">
        <f t="shared" si="93"/>
        <v>48389.455935269325</v>
      </c>
      <c r="AB102" s="4">
        <f t="shared" si="94"/>
        <v>7456.5922390699561</v>
      </c>
      <c r="AC102" s="12">
        <f t="shared" si="95"/>
        <v>2.144895320972283</v>
      </c>
      <c r="AD102" s="12">
        <f t="shared" si="96"/>
        <v>3.3847459082367322</v>
      </c>
      <c r="AE102" s="12">
        <f t="shared" si="97"/>
        <v>1.7219441500774824</v>
      </c>
      <c r="AF102" s="11">
        <f t="shared" si="98"/>
        <v>-2.9039671966837322E-3</v>
      </c>
      <c r="AG102" s="11">
        <f t="shared" si="99"/>
        <v>2.0567434751257441E-3</v>
      </c>
      <c r="AH102" s="11">
        <f t="shared" si="100"/>
        <v>8.257041531207765E-4</v>
      </c>
      <c r="AI102" s="1">
        <f t="shared" si="58"/>
        <v>153241.75963464365</v>
      </c>
      <c r="AJ102" s="1">
        <f t="shared" si="59"/>
        <v>73398.510963074223</v>
      </c>
      <c r="AK102" s="1">
        <f t="shared" si="60"/>
        <v>20836.704468738117</v>
      </c>
      <c r="AL102" s="20">
        <f t="shared" si="116"/>
        <v>26.697085332918213</v>
      </c>
      <c r="AM102" s="20">
        <f t="shared" si="116"/>
        <v>7.353221889065586</v>
      </c>
      <c r="AN102" s="20">
        <f t="shared" si="116"/>
        <v>1.6445978922821503</v>
      </c>
      <c r="AO102" s="7">
        <f t="shared" si="115"/>
        <v>1.1510996233539086E-2</v>
      </c>
      <c r="AP102" s="7">
        <f t="shared" si="115"/>
        <v>1.7726069188246707E-2</v>
      </c>
      <c r="AQ102" s="7">
        <f t="shared" si="115"/>
        <v>1.2830839476961807E-2</v>
      </c>
      <c r="AR102" s="17">
        <f t="shared" si="102"/>
        <v>89094.687749539327</v>
      </c>
      <c r="AS102" s="17">
        <f t="shared" si="103"/>
        <v>46302.491842090007</v>
      </c>
      <c r="AT102" s="17">
        <f t="shared" si="104"/>
        <v>12860.933345337595</v>
      </c>
      <c r="AU102" s="1">
        <f t="shared" si="64"/>
        <v>17818.937549907867</v>
      </c>
      <c r="AV102" s="1">
        <f t="shared" si="65"/>
        <v>9260.4983684180024</v>
      </c>
      <c r="AW102" s="1">
        <f t="shared" si="66"/>
        <v>2572.1866690675192</v>
      </c>
      <c r="AX102" s="16">
        <v>0</v>
      </c>
      <c r="AY102" s="16">
        <v>0</v>
      </c>
      <c r="AZ102" s="16">
        <v>0</v>
      </c>
      <c r="BA102">
        <f t="shared" si="108"/>
        <v>0</v>
      </c>
      <c r="BB102">
        <f t="shared" si="109"/>
        <v>0</v>
      </c>
      <c r="BC102">
        <f t="shared" si="109"/>
        <v>0</v>
      </c>
      <c r="BD102">
        <f t="shared" si="109"/>
        <v>0</v>
      </c>
      <c r="BE102">
        <f t="shared" si="110"/>
        <v>0</v>
      </c>
      <c r="BF102">
        <f t="shared" si="110"/>
        <v>0</v>
      </c>
      <c r="BG102">
        <f t="shared" si="110"/>
        <v>0</v>
      </c>
      <c r="BH102">
        <f t="shared" si="105"/>
        <v>0</v>
      </c>
      <c r="BI102">
        <f t="shared" si="113"/>
        <v>0</v>
      </c>
      <c r="BJ102">
        <f t="shared" si="113"/>
        <v>0</v>
      </c>
      <c r="BK102" s="7">
        <f t="shared" si="111"/>
        <v>4.3944975972605133E-2</v>
      </c>
      <c r="BL102" s="18">
        <f>MAX(BL$3*climate!$I212+BL$4*climate!$I212^2+BL$5*climate!$I212^6,-99)</f>
        <v>0.92364006037573709</v>
      </c>
      <c r="BM102" s="18">
        <f>MAX(BM$3*climate!$I212+BM$4*climate!$I212^2+BM$5*climate!$I212^6,-99)</f>
        <v>-1.144005613531375</v>
      </c>
      <c r="BN102" s="18">
        <f>MAX(BN$3*climate!$I212+BN$4*climate!$I212^2+BN$5*climate!$I212^6,-99)</f>
        <v>-2.4714022311877404</v>
      </c>
      <c r="BO102" s="18">
        <f>MAX(BO$3*climate!$I212+BO$4*climate!$I212^2+BO$5*climate!$I212^6,-99)</f>
        <v>1.0899586321415531</v>
      </c>
      <c r="BP102" s="18">
        <f>MAX(BP$3*climate!$I212+BP$4*climate!$I212^2+BP$5*climate!$I212^6,-99)</f>
        <v>-0.46616959166809147</v>
      </c>
      <c r="BQ102" s="18">
        <f>MAX(BQ$3*climate!$I212+BQ$4*climate!$I212^2+BQ$5*climate!$I212^6,-99)</f>
        <v>-1.4545066586790825</v>
      </c>
    </row>
    <row r="103" spans="1:69">
      <c r="A103">
        <f t="shared" si="67"/>
        <v>2057</v>
      </c>
      <c r="B103" s="4">
        <f t="shared" si="72"/>
        <v>1265.3191636643219</v>
      </c>
      <c r="C103" s="4">
        <f t="shared" si="73"/>
        <v>3455.5024621871344</v>
      </c>
      <c r="D103" s="4">
        <f t="shared" si="74"/>
        <v>6326.791178260667</v>
      </c>
      <c r="E103" s="11">
        <f t="shared" si="75"/>
        <v>8.7535288414446535E-4</v>
      </c>
      <c r="F103" s="11">
        <f t="shared" si="76"/>
        <v>1.7548895563749849E-3</v>
      </c>
      <c r="G103" s="11">
        <f t="shared" si="77"/>
        <v>3.8744965235957994E-3</v>
      </c>
      <c r="H103" s="4">
        <f t="shared" si="78"/>
        <v>90285.103638056549</v>
      </c>
      <c r="I103" s="4">
        <f t="shared" si="79"/>
        <v>47339.752973136303</v>
      </c>
      <c r="J103" s="4">
        <f t="shared" si="80"/>
        <v>13103.856004285852</v>
      </c>
      <c r="K103" s="4">
        <f t="shared" si="51"/>
        <v>71353.620675904342</v>
      </c>
      <c r="L103" s="4">
        <f t="shared" si="52"/>
        <v>13699.817462486471</v>
      </c>
      <c r="M103" s="4">
        <f t="shared" si="53"/>
        <v>2071.169355061329</v>
      </c>
      <c r="N103" s="11">
        <f t="shared" si="81"/>
        <v>1.2474971409874192E-2</v>
      </c>
      <c r="O103" s="11">
        <f t="shared" si="82"/>
        <v>2.0610783326365345E-2</v>
      </c>
      <c r="P103" s="11">
        <f t="shared" si="83"/>
        <v>1.4955972594947298E-2</v>
      </c>
      <c r="Q103" s="4">
        <f t="shared" si="84"/>
        <v>6628.026351710997</v>
      </c>
      <c r="R103" s="4">
        <f t="shared" si="85"/>
        <v>14557.210933906837</v>
      </c>
      <c r="S103" s="4">
        <f t="shared" si="86"/>
        <v>4388.3979390760078</v>
      </c>
      <c r="T103" s="4">
        <f t="shared" si="87"/>
        <v>73.412180798751194</v>
      </c>
      <c r="U103" s="4">
        <f t="shared" si="88"/>
        <v>307.50500413822522</v>
      </c>
      <c r="V103" s="4">
        <f t="shared" si="89"/>
        <v>334.89363265596808</v>
      </c>
      <c r="W103" s="11">
        <f t="shared" si="90"/>
        <v>-1.219247815263802E-2</v>
      </c>
      <c r="X103" s="11">
        <f t="shared" si="91"/>
        <v>-1.3228699347321071E-2</v>
      </c>
      <c r="Y103" s="11">
        <f t="shared" si="92"/>
        <v>-1.2203590333800474E-2</v>
      </c>
      <c r="Z103" s="4">
        <f t="shared" si="107"/>
        <v>14160.894813791621</v>
      </c>
      <c r="AA103" s="4">
        <f t="shared" si="93"/>
        <v>48939.376099514768</v>
      </c>
      <c r="AB103" s="4">
        <f t="shared" si="94"/>
        <v>7514.3158628901019</v>
      </c>
      <c r="AC103" s="12">
        <f t="shared" si="95"/>
        <v>2.1386666153198592</v>
      </c>
      <c r="AD103" s="12">
        <f t="shared" si="96"/>
        <v>3.3917074622984567</v>
      </c>
      <c r="AE103" s="12">
        <f t="shared" si="97"/>
        <v>1.7233659665136434</v>
      </c>
      <c r="AF103" s="11">
        <f t="shared" si="98"/>
        <v>-2.9039671966837322E-3</v>
      </c>
      <c r="AG103" s="11">
        <f t="shared" si="99"/>
        <v>2.0567434751257441E-3</v>
      </c>
      <c r="AH103" s="11">
        <f t="shared" si="100"/>
        <v>8.257041531207765E-4</v>
      </c>
      <c r="AI103" s="1">
        <f t="shared" si="58"/>
        <v>155736.52122108714</v>
      </c>
      <c r="AJ103" s="1">
        <f t="shared" si="59"/>
        <v>75319.158235184805</v>
      </c>
      <c r="AK103" s="1">
        <f t="shared" si="60"/>
        <v>21325.220690931827</v>
      </c>
      <c r="AL103" s="20">
        <f t="shared" si="116"/>
        <v>27.001322281144773</v>
      </c>
      <c r="AM103" s="20">
        <f t="shared" si="116"/>
        <v>7.4822621718280713</v>
      </c>
      <c r="AN103" s="20">
        <f t="shared" si="116"/>
        <v>1.6654884481265722</v>
      </c>
      <c r="AO103" s="7">
        <f t="shared" si="115"/>
        <v>1.1395886271203696E-2</v>
      </c>
      <c r="AP103" s="7">
        <f t="shared" si="115"/>
        <v>1.754880849636424E-2</v>
      </c>
      <c r="AQ103" s="7">
        <f t="shared" si="115"/>
        <v>1.2702531082192188E-2</v>
      </c>
      <c r="AR103" s="17">
        <f t="shared" si="102"/>
        <v>90285.103638056549</v>
      </c>
      <c r="AS103" s="17">
        <f t="shared" si="103"/>
        <v>47339.752973136303</v>
      </c>
      <c r="AT103" s="17">
        <f t="shared" si="104"/>
        <v>13103.856004285852</v>
      </c>
      <c r="AU103" s="1">
        <f t="shared" si="64"/>
        <v>18057.020727611311</v>
      </c>
      <c r="AV103" s="1">
        <f t="shared" si="65"/>
        <v>9467.9505946272602</v>
      </c>
      <c r="AW103" s="1">
        <f t="shared" si="66"/>
        <v>2620.7712008571707</v>
      </c>
      <c r="AX103" s="16">
        <v>0</v>
      </c>
      <c r="AY103" s="16">
        <v>0</v>
      </c>
      <c r="AZ103" s="16">
        <v>0</v>
      </c>
      <c r="BA103">
        <f t="shared" si="108"/>
        <v>0</v>
      </c>
      <c r="BB103">
        <f t="shared" si="109"/>
        <v>0</v>
      </c>
      <c r="BC103">
        <f t="shared" si="109"/>
        <v>0</v>
      </c>
      <c r="BD103">
        <f t="shared" si="109"/>
        <v>0</v>
      </c>
      <c r="BE103">
        <f t="shared" si="110"/>
        <v>0</v>
      </c>
      <c r="BF103">
        <f t="shared" si="110"/>
        <v>0</v>
      </c>
      <c r="BG103">
        <f t="shared" si="110"/>
        <v>0</v>
      </c>
      <c r="BH103">
        <f t="shared" si="105"/>
        <v>0</v>
      </c>
      <c r="BI103">
        <f t="shared" si="113"/>
        <v>0</v>
      </c>
      <c r="BJ103">
        <f t="shared" si="113"/>
        <v>0</v>
      </c>
      <c r="BK103" s="7">
        <f t="shared" si="111"/>
        <v>4.3758140345250912E-2</v>
      </c>
      <c r="BL103" s="18">
        <f>MAX(BL$3*climate!$I213+BL$4*climate!$I213^2+BL$5*climate!$I213^6,-99)</f>
        <v>0.71420817362812983</v>
      </c>
      <c r="BM103" s="18">
        <f>MAX(BM$3*climate!$I213+BM$4*climate!$I213^2+BM$5*climate!$I213^6,-99)</f>
        <v>-1.3296658098674783</v>
      </c>
      <c r="BN103" s="18">
        <f>MAX(BN$3*climate!$I213+BN$4*climate!$I213^2+BN$5*climate!$I213^6,-99)</f>
        <v>-2.6363037507231182</v>
      </c>
      <c r="BO103" s="18">
        <f>MAX(BO$3*climate!$I213+BO$4*climate!$I213^2+BO$5*climate!$I213^6,-99)</f>
        <v>0.97916854700808953</v>
      </c>
      <c r="BP103" s="18">
        <f>MAX(BP$3*climate!$I213+BP$4*climate!$I213^2+BP$5*climate!$I213^6,-99)</f>
        <v>-0.6198779634874243</v>
      </c>
      <c r="BQ103" s="18">
        <f>MAX(BQ$3*climate!$I213+BQ$4*climate!$I213^2+BQ$5*climate!$I213^6,-99)</f>
        <v>-1.6354744260955014</v>
      </c>
    </row>
    <row r="104" spans="1:69">
      <c r="A104">
        <f t="shared" si="67"/>
        <v>2058</v>
      </c>
      <c r="B104" s="4">
        <f t="shared" si="72"/>
        <v>1266.3713844046349</v>
      </c>
      <c r="C104" s="4">
        <f t="shared" si="73"/>
        <v>3461.2632861109082</v>
      </c>
      <c r="D104" s="4">
        <f t="shared" si="74"/>
        <v>6350.0786521650707</v>
      </c>
      <c r="E104" s="11">
        <f t="shared" si="75"/>
        <v>8.3158523993724209E-4</v>
      </c>
      <c r="F104" s="11">
        <f t="shared" si="76"/>
        <v>1.6671450785562356E-3</v>
      </c>
      <c r="G104" s="11">
        <f t="shared" si="77"/>
        <v>3.6807716974160093E-3</v>
      </c>
      <c r="H104" s="4">
        <f t="shared" si="78"/>
        <v>91463.771909053292</v>
      </c>
      <c r="I104" s="4">
        <f t="shared" si="79"/>
        <v>48380.807210282437</v>
      </c>
      <c r="J104" s="4">
        <f t="shared" si="80"/>
        <v>13345.484014481701</v>
      </c>
      <c r="K104" s="4">
        <f t="shared" si="51"/>
        <v>72225.077915870308</v>
      </c>
      <c r="L104" s="4">
        <f t="shared" si="52"/>
        <v>13977.788804573531</v>
      </c>
      <c r="M104" s="4">
        <f t="shared" si="53"/>
        <v>2101.6249948229433</v>
      </c>
      <c r="N104" s="11">
        <f t="shared" si="81"/>
        <v>1.2213216816624017E-2</v>
      </c>
      <c r="O104" s="11">
        <f t="shared" si="82"/>
        <v>2.0290149328501261E-2</v>
      </c>
      <c r="P104" s="11">
        <f t="shared" si="83"/>
        <v>1.4704562756874262E-2</v>
      </c>
      <c r="Q104" s="4">
        <f t="shared" si="84"/>
        <v>6632.6878952696106</v>
      </c>
      <c r="R104" s="4">
        <f t="shared" si="85"/>
        <v>14680.532459208887</v>
      </c>
      <c r="S104" s="4">
        <f t="shared" si="86"/>
        <v>4414.775899841633</v>
      </c>
      <c r="T104" s="4">
        <f t="shared" si="87"/>
        <v>72.517104388224908</v>
      </c>
      <c r="U104" s="4">
        <f t="shared" si="88"/>
        <v>303.43711289068392</v>
      </c>
      <c r="V104" s="4">
        <f t="shared" si="89"/>
        <v>330.80672795763638</v>
      </c>
      <c r="W104" s="11">
        <f t="shared" si="90"/>
        <v>-1.219247815263802E-2</v>
      </c>
      <c r="X104" s="11">
        <f t="shared" si="91"/>
        <v>-1.3228699347321071E-2</v>
      </c>
      <c r="Y104" s="11">
        <f t="shared" si="92"/>
        <v>-1.2203590333800474E-2</v>
      </c>
      <c r="Z104" s="4">
        <f t="shared" si="107"/>
        <v>14133.974546118208</v>
      </c>
      <c r="AA104" s="4">
        <f t="shared" si="93"/>
        <v>49475.350197740416</v>
      </c>
      <c r="AB104" s="4">
        <f t="shared" si="94"/>
        <v>7569.0603040184214</v>
      </c>
      <c r="AC104" s="12">
        <f t="shared" si="95"/>
        <v>2.1324559976243278</v>
      </c>
      <c r="AD104" s="12">
        <f t="shared" si="96"/>
        <v>3.3986833344910745</v>
      </c>
      <c r="AE104" s="12">
        <f t="shared" si="97"/>
        <v>1.7247889569495407</v>
      </c>
      <c r="AF104" s="11">
        <f t="shared" si="98"/>
        <v>-2.9039671966837322E-3</v>
      </c>
      <c r="AG104" s="11">
        <f t="shared" si="99"/>
        <v>2.0567434751257441E-3</v>
      </c>
      <c r="AH104" s="11">
        <f t="shared" si="100"/>
        <v>8.257041531207765E-4</v>
      </c>
      <c r="AI104" s="1">
        <f t="shared" si="58"/>
        <v>158219.88982658976</v>
      </c>
      <c r="AJ104" s="1">
        <f t="shared" si="59"/>
        <v>77255.193006293586</v>
      </c>
      <c r="AK104" s="1">
        <f t="shared" si="60"/>
        <v>21813.469822695813</v>
      </c>
      <c r="AL104" s="20">
        <f t="shared" si="116"/>
        <v>27.305949239053938</v>
      </c>
      <c r="AM104" s="20">
        <f t="shared" si="116"/>
        <v>7.6122539099413427</v>
      </c>
      <c r="AN104" s="20">
        <f t="shared" si="116"/>
        <v>1.6864328077181385</v>
      </c>
      <c r="AO104" s="7">
        <f t="shared" si="115"/>
        <v>1.128192740849166E-2</v>
      </c>
      <c r="AP104" s="7">
        <f t="shared" si="115"/>
        <v>1.7373320411400599E-2</v>
      </c>
      <c r="AQ104" s="7">
        <f t="shared" si="115"/>
        <v>1.2575505771370267E-2</v>
      </c>
      <c r="AR104" s="17">
        <f t="shared" si="102"/>
        <v>91463.771909053292</v>
      </c>
      <c r="AS104" s="17">
        <f t="shared" si="103"/>
        <v>48380.807210282437</v>
      </c>
      <c r="AT104" s="17">
        <f t="shared" si="104"/>
        <v>13345.484014481701</v>
      </c>
      <c r="AU104" s="1">
        <f t="shared" si="64"/>
        <v>18292.754381810661</v>
      </c>
      <c r="AV104" s="1">
        <f t="shared" si="65"/>
        <v>9676.1614420564874</v>
      </c>
      <c r="AW104" s="1">
        <f t="shared" si="66"/>
        <v>2669.0968028963403</v>
      </c>
      <c r="AX104" s="16">
        <v>0</v>
      </c>
      <c r="AY104" s="16">
        <v>0</v>
      </c>
      <c r="AZ104" s="16">
        <v>0</v>
      </c>
      <c r="BA104">
        <f t="shared" si="108"/>
        <v>0</v>
      </c>
      <c r="BB104">
        <f t="shared" si="109"/>
        <v>0</v>
      </c>
      <c r="BC104">
        <f t="shared" si="109"/>
        <v>0</v>
      </c>
      <c r="BD104">
        <f t="shared" si="109"/>
        <v>0</v>
      </c>
      <c r="BE104">
        <f t="shared" si="110"/>
        <v>0</v>
      </c>
      <c r="BF104">
        <f t="shared" si="110"/>
        <v>0</v>
      </c>
      <c r="BG104">
        <f t="shared" si="110"/>
        <v>0</v>
      </c>
      <c r="BH104">
        <f t="shared" si="105"/>
        <v>0</v>
      </c>
      <c r="BI104">
        <f t="shared" si="113"/>
        <v>0</v>
      </c>
      <c r="BJ104">
        <f t="shared" si="113"/>
        <v>0</v>
      </c>
      <c r="BK104" s="7">
        <f t="shared" si="111"/>
        <v>4.3568087241149217E-2</v>
      </c>
      <c r="BL104" s="18">
        <f>MAX(BL$3*climate!$I214+BL$4*climate!$I214^2+BL$5*climate!$I214^6,-99)</f>
        <v>0.49618169659976097</v>
      </c>
      <c r="BM104" s="18">
        <f>MAX(BM$3*climate!$I214+BM$4*climate!$I214^2+BM$5*climate!$I214^6,-99)</f>
        <v>-1.5218283465449982</v>
      </c>
      <c r="BN104" s="18">
        <f>MAX(BN$3*climate!$I214+BN$4*climate!$I214^2+BN$5*climate!$I214^6,-99)</f>
        <v>-2.8061526034389983</v>
      </c>
      <c r="BO104" s="18">
        <f>MAX(BO$3*climate!$I214+BO$4*climate!$I214^2+BO$5*climate!$I214^6,-99)</f>
        <v>0.85053243575612436</v>
      </c>
      <c r="BP104" s="18">
        <f>MAX(BP$3*climate!$I214+BP$4*climate!$I214^2+BP$5*climate!$I214^6,-99)</f>
        <v>-0.79130194401288056</v>
      </c>
      <c r="BQ104" s="18">
        <f>MAX(BQ$3*climate!$I214+BQ$4*climate!$I214^2+BQ$5*climate!$I214^6,-99)</f>
        <v>-1.8340750826526593</v>
      </c>
    </row>
    <row r="105" spans="1:69">
      <c r="A105">
        <f t="shared" si="67"/>
        <v>2059</v>
      </c>
      <c r="B105" s="4">
        <f t="shared" si="72"/>
        <v>1267.3718253686072</v>
      </c>
      <c r="C105" s="4">
        <f t="shared" si="73"/>
        <v>3466.7451927612838</v>
      </c>
      <c r="D105" s="4">
        <f t="shared" si="74"/>
        <v>6372.2831824553632</v>
      </c>
      <c r="E105" s="11">
        <f t="shared" si="75"/>
        <v>7.9000597794037992E-4</v>
      </c>
      <c r="F105" s="11">
        <f t="shared" si="76"/>
        <v>1.5837878246284238E-3</v>
      </c>
      <c r="G105" s="11">
        <f t="shared" si="77"/>
        <v>3.4967331125452085E-3</v>
      </c>
      <c r="H105" s="4">
        <f t="shared" si="78"/>
        <v>92630.070771967396</v>
      </c>
      <c r="I105" s="4">
        <f t="shared" si="79"/>
        <v>49425.194971537858</v>
      </c>
      <c r="J105" s="4">
        <f t="shared" si="80"/>
        <v>13585.732870981739</v>
      </c>
      <c r="K105" s="4">
        <f t="shared" si="51"/>
        <v>73088.314666476435</v>
      </c>
      <c r="L105" s="4">
        <f t="shared" si="52"/>
        <v>14256.944835386183</v>
      </c>
      <c r="M105" s="4">
        <f t="shared" si="53"/>
        <v>2132.0039430116626</v>
      </c>
      <c r="N105" s="11">
        <f t="shared" si="81"/>
        <v>1.1952036266567267E-2</v>
      </c>
      <c r="O105" s="11">
        <f t="shared" si="82"/>
        <v>1.9971401393710675E-2</v>
      </c>
      <c r="P105" s="11">
        <f t="shared" si="83"/>
        <v>1.4454980438257881E-2</v>
      </c>
      <c r="Q105" s="4">
        <f t="shared" si="84"/>
        <v>6635.3644108555227</v>
      </c>
      <c r="R105" s="4">
        <f t="shared" si="85"/>
        <v>14799.041861772988</v>
      </c>
      <c r="S105" s="4">
        <f t="shared" si="86"/>
        <v>4439.4058296686308</v>
      </c>
      <c r="T105" s="4">
        <f t="shared" si="87"/>
        <v>71.632941177278909</v>
      </c>
      <c r="U105" s="4">
        <f t="shared" si="88"/>
        <v>299.42303455343392</v>
      </c>
      <c r="V105" s="4">
        <f t="shared" si="89"/>
        <v>326.76969816997644</v>
      </c>
      <c r="W105" s="11">
        <f t="shared" si="90"/>
        <v>-1.219247815263802E-2</v>
      </c>
      <c r="X105" s="11">
        <f t="shared" si="91"/>
        <v>-1.3228699347321071E-2</v>
      </c>
      <c r="Y105" s="11">
        <f t="shared" si="92"/>
        <v>-1.2203590333800474E-2</v>
      </c>
      <c r="Z105" s="4">
        <f t="shared" si="107"/>
        <v>14102.841617205298</v>
      </c>
      <c r="AA105" s="4">
        <f t="shared" si="93"/>
        <v>49997.101158831785</v>
      </c>
      <c r="AB105" s="4">
        <f t="shared" si="94"/>
        <v>7620.844090561246</v>
      </c>
      <c r="AC105" s="12">
        <f t="shared" si="95"/>
        <v>2.1262634153588551</v>
      </c>
      <c r="AD105" s="12">
        <f t="shared" si="96"/>
        <v>3.4056735542633074</v>
      </c>
      <c r="AE105" s="12">
        <f t="shared" si="97"/>
        <v>1.7262131223545507</v>
      </c>
      <c r="AF105" s="11">
        <f t="shared" si="98"/>
        <v>-2.9039671966837322E-3</v>
      </c>
      <c r="AG105" s="11">
        <f t="shared" si="99"/>
        <v>2.0567434751257441E-3</v>
      </c>
      <c r="AH105" s="11">
        <f t="shared" si="100"/>
        <v>8.257041531207765E-4</v>
      </c>
      <c r="AI105" s="1">
        <f t="shared" si="58"/>
        <v>160690.65522574144</v>
      </c>
      <c r="AJ105" s="1">
        <f t="shared" si="59"/>
        <v>79205.835147720718</v>
      </c>
      <c r="AK105" s="1">
        <f t="shared" si="60"/>
        <v>22301.219643322573</v>
      </c>
      <c r="AL105" s="20">
        <f t="shared" si="116"/>
        <v>27.610932338817552</v>
      </c>
      <c r="AM105" s="20">
        <f t="shared" si="116"/>
        <v>7.7431815349093869</v>
      </c>
      <c r="AN105" s="20">
        <f t="shared" si="116"/>
        <v>1.7074284757695612</v>
      </c>
      <c r="AO105" s="7">
        <f t="shared" si="115"/>
        <v>1.1169108134406743E-2</v>
      </c>
      <c r="AP105" s="7">
        <f t="shared" si="115"/>
        <v>1.7199587207286593E-2</v>
      </c>
      <c r="AQ105" s="7">
        <f t="shared" si="115"/>
        <v>1.2449750713656563E-2</v>
      </c>
      <c r="AR105" s="17">
        <f t="shared" si="102"/>
        <v>92630.070771967396</v>
      </c>
      <c r="AS105" s="17">
        <f t="shared" si="103"/>
        <v>49425.194971537858</v>
      </c>
      <c r="AT105" s="17">
        <f t="shared" si="104"/>
        <v>13585.732870981739</v>
      </c>
      <c r="AU105" s="1">
        <f t="shared" si="64"/>
        <v>18526.014154393481</v>
      </c>
      <c r="AV105" s="1">
        <f t="shared" si="65"/>
        <v>9885.0389943075716</v>
      </c>
      <c r="AW105" s="1">
        <f t="shared" si="66"/>
        <v>2717.146574196348</v>
      </c>
      <c r="AX105" s="16">
        <v>0</v>
      </c>
      <c r="AY105" s="16">
        <v>0</v>
      </c>
      <c r="AZ105" s="16">
        <v>0</v>
      </c>
      <c r="BA105">
        <f t="shared" si="108"/>
        <v>0</v>
      </c>
      <c r="BB105">
        <f t="shared" si="109"/>
        <v>0</v>
      </c>
      <c r="BC105">
        <f t="shared" si="109"/>
        <v>0</v>
      </c>
      <c r="BD105">
        <f t="shared" si="109"/>
        <v>0</v>
      </c>
      <c r="BE105">
        <f t="shared" si="110"/>
        <v>0</v>
      </c>
      <c r="BF105">
        <f t="shared" si="110"/>
        <v>0</v>
      </c>
      <c r="BG105">
        <f t="shared" si="110"/>
        <v>0</v>
      </c>
      <c r="BH105">
        <f t="shared" si="105"/>
        <v>0</v>
      </c>
      <c r="BI105">
        <f t="shared" si="113"/>
        <v>0</v>
      </c>
      <c r="BJ105">
        <f t="shared" si="113"/>
        <v>0</v>
      </c>
      <c r="BK105" s="7">
        <f t="shared" si="111"/>
        <v>4.3375072153661404E-2</v>
      </c>
      <c r="BL105" s="18">
        <f>MAX(BL$3*climate!$I215+BL$4*climate!$I215^2+BL$5*climate!$I215^6,-99)</f>
        <v>0.26953120635204719</v>
      </c>
      <c r="BM105" s="18">
        <f>MAX(BM$3*climate!$I215+BM$4*climate!$I215^2+BM$5*climate!$I215^6,-99)</f>
        <v>-1.7205037597569284</v>
      </c>
      <c r="BN105" s="18">
        <f>MAX(BN$3*climate!$I215+BN$4*climate!$I215^2+BN$5*climate!$I215^6,-99)</f>
        <v>-2.9809466202187682</v>
      </c>
      <c r="BO105" s="18">
        <f>MAX(BO$3*climate!$I215+BO$4*climate!$I215^2+BO$5*climate!$I215^6,-99)</f>
        <v>0.70252444810991266</v>
      </c>
      <c r="BP105" s="18">
        <f>MAX(BP$3*climate!$I215+BP$4*climate!$I215^2+BP$5*climate!$I215^6,-99)</f>
        <v>-0.98185517270264477</v>
      </c>
      <c r="BQ105" s="18">
        <f>MAX(BQ$3*climate!$I215+BQ$4*climate!$I215^2+BQ$5*climate!$I215^6,-99)</f>
        <v>-2.0516510089522937</v>
      </c>
    </row>
    <row r="106" spans="1:69">
      <c r="A106">
        <f t="shared" si="67"/>
        <v>2060</v>
      </c>
      <c r="B106" s="4">
        <f t="shared" si="72"/>
        <v>1268.322995121006</v>
      </c>
      <c r="C106" s="4">
        <f t="shared" si="73"/>
        <v>3471.9612521472991</v>
      </c>
      <c r="D106" s="4">
        <f t="shared" si="74"/>
        <v>6393.4512473816394</v>
      </c>
      <c r="E106" s="11">
        <f t="shared" si="75"/>
        <v>7.5050567904336087E-4</v>
      </c>
      <c r="F106" s="11">
        <f t="shared" si="76"/>
        <v>1.5045984333970025E-3</v>
      </c>
      <c r="G106" s="11">
        <f t="shared" si="77"/>
        <v>3.3218964569179479E-3</v>
      </c>
      <c r="H106" s="4">
        <f t="shared" si="78"/>
        <v>93783.386022186591</v>
      </c>
      <c r="I106" s="4">
        <f t="shared" si="79"/>
        <v>50472.453208792242</v>
      </c>
      <c r="J106" s="4">
        <f t="shared" si="80"/>
        <v>13824.520702917966</v>
      </c>
      <c r="K106" s="4">
        <f t="shared" si="51"/>
        <v>73942.825591709057</v>
      </c>
      <c r="L106" s="4">
        <f t="shared" si="52"/>
        <v>14537.159128022127</v>
      </c>
      <c r="M106" s="4">
        <f t="shared" si="53"/>
        <v>2162.2939110671459</v>
      </c>
      <c r="N106" s="11">
        <f t="shared" si="81"/>
        <v>1.1691484871856783E-2</v>
      </c>
      <c r="O106" s="11">
        <f t="shared" si="82"/>
        <v>1.9654582091139572E-2</v>
      </c>
      <c r="P106" s="11">
        <f t="shared" si="83"/>
        <v>1.4207275814272613E-2</v>
      </c>
      <c r="Q106" s="4">
        <f t="shared" si="84"/>
        <v>6636.0709527049094</v>
      </c>
      <c r="R106" s="4">
        <f t="shared" si="85"/>
        <v>14912.694859608106</v>
      </c>
      <c r="S106" s="4">
        <f t="shared" si="86"/>
        <v>4462.3055379587377</v>
      </c>
      <c r="T106" s="4">
        <f t="shared" si="87"/>
        <v>70.759558106965727</v>
      </c>
      <c r="U106" s="4">
        <f t="shared" si="88"/>
        <v>295.46205725166402</v>
      </c>
      <c r="V106" s="4">
        <f t="shared" si="89"/>
        <v>322.78193464001043</v>
      </c>
      <c r="W106" s="11">
        <f t="shared" si="90"/>
        <v>-1.219247815263802E-2</v>
      </c>
      <c r="X106" s="11">
        <f t="shared" si="91"/>
        <v>-1.3228699347321071E-2</v>
      </c>
      <c r="Y106" s="11">
        <f t="shared" si="92"/>
        <v>-1.2203590333800474E-2</v>
      </c>
      <c r="Z106" s="4">
        <f t="shared" si="107"/>
        <v>14067.56187852885</v>
      </c>
      <c r="AA106" s="4">
        <f t="shared" si="93"/>
        <v>50504.366819248731</v>
      </c>
      <c r="AB106" s="4">
        <f t="shared" si="94"/>
        <v>7669.6882673044338</v>
      </c>
      <c r="AC106" s="12">
        <f t="shared" si="95"/>
        <v>2.1200888161491442</v>
      </c>
      <c r="AD106" s="12">
        <f t="shared" si="96"/>
        <v>3.4126781511244468</v>
      </c>
      <c r="AE106" s="12">
        <f t="shared" si="97"/>
        <v>1.7276384636988504</v>
      </c>
      <c r="AF106" s="11">
        <f t="shared" si="98"/>
        <v>-2.9039671966837322E-3</v>
      </c>
      <c r="AG106" s="11">
        <f t="shared" si="99"/>
        <v>2.0567434751257441E-3</v>
      </c>
      <c r="AH106" s="11">
        <f t="shared" si="100"/>
        <v>8.257041531207765E-4</v>
      </c>
      <c r="AI106" s="1">
        <f t="shared" si="58"/>
        <v>163147.60385756078</v>
      </c>
      <c r="AJ106" s="1">
        <f t="shared" si="59"/>
        <v>81170.290627256225</v>
      </c>
      <c r="AK106" s="1">
        <f t="shared" si="60"/>
        <v>22788.244253186662</v>
      </c>
      <c r="AL106" s="20">
        <f t="shared" si="116"/>
        <v>27.916237932911752</v>
      </c>
      <c r="AM106" s="20">
        <f t="shared" si="116"/>
        <v>7.8750292657201975</v>
      </c>
      <c r="AN106" s="20">
        <f t="shared" si="116"/>
        <v>1.7284729640654435</v>
      </c>
      <c r="AO106" s="7">
        <f t="shared" ref="AO106:AQ121" si="117">AO$5*AO105</f>
        <v>1.1057417053062676E-2</v>
      </c>
      <c r="AP106" s="7">
        <f t="shared" si="117"/>
        <v>1.7027591335213726E-2</v>
      </c>
      <c r="AQ106" s="7">
        <f t="shared" si="117"/>
        <v>1.2325253206519997E-2</v>
      </c>
      <c r="AR106" s="17">
        <f t="shared" si="102"/>
        <v>93783.386022186591</v>
      </c>
      <c r="AS106" s="17">
        <f t="shared" si="103"/>
        <v>50472.453208792242</v>
      </c>
      <c r="AT106" s="17">
        <f t="shared" si="104"/>
        <v>13824.520702917966</v>
      </c>
      <c r="AU106" s="1">
        <f t="shared" si="64"/>
        <v>18756.677204437317</v>
      </c>
      <c r="AV106" s="1">
        <f t="shared" si="65"/>
        <v>10094.49064175845</v>
      </c>
      <c r="AW106" s="1">
        <f t="shared" si="66"/>
        <v>2764.9041405835933</v>
      </c>
      <c r="AX106" s="16">
        <v>0</v>
      </c>
      <c r="AY106" s="16">
        <v>0</v>
      </c>
      <c r="AZ106" s="16">
        <v>0</v>
      </c>
      <c r="BA106">
        <f t="shared" si="108"/>
        <v>0</v>
      </c>
      <c r="BB106">
        <f t="shared" si="109"/>
        <v>0</v>
      </c>
      <c r="BC106">
        <f t="shared" si="109"/>
        <v>0</v>
      </c>
      <c r="BD106">
        <f t="shared" si="109"/>
        <v>0</v>
      </c>
      <c r="BE106">
        <f t="shared" si="110"/>
        <v>0</v>
      </c>
      <c r="BF106">
        <f t="shared" si="110"/>
        <v>0</v>
      </c>
      <c r="BG106">
        <f t="shared" si="110"/>
        <v>0</v>
      </c>
      <c r="BH106">
        <f t="shared" si="105"/>
        <v>0</v>
      </c>
      <c r="BI106">
        <f t="shared" si="113"/>
        <v>0</v>
      </c>
      <c r="BJ106">
        <f t="shared" si="113"/>
        <v>0</v>
      </c>
      <c r="BK106" s="7">
        <f t="shared" si="111"/>
        <v>4.3179342427151796E-2</v>
      </c>
      <c r="BL106" s="18">
        <f>MAX(BL$3*climate!$I216+BL$4*climate!$I216^2+BL$5*climate!$I216^6,-99)</f>
        <v>3.4237829901824668E-2</v>
      </c>
      <c r="BM106" s="18">
        <f>MAX(BM$3*climate!$I216+BM$4*climate!$I216^2+BM$5*climate!$I216^6,-99)</f>
        <v>-1.9256947805429778</v>
      </c>
      <c r="BN106" s="18">
        <f>MAX(BN$3*climate!$I216+BN$4*climate!$I216^2+BN$5*climate!$I216^6,-99)</f>
        <v>-3.1606778467376371</v>
      </c>
      <c r="BO106" s="18">
        <f>MAX(BO$3*climate!$I216+BO$4*climate!$I216^2+BO$5*climate!$I216^6,-99)</f>
        <v>0.53354018114885049</v>
      </c>
      <c r="BP106" s="18">
        <f>MAX(BP$3*climate!$I216+BP$4*climate!$I216^2+BP$5*climate!$I216^6,-99)</f>
        <v>-1.1930231876763229</v>
      </c>
      <c r="BQ106" s="18">
        <f>MAX(BQ$3*climate!$I216+BQ$4*climate!$I216^2+BQ$5*climate!$I216^6,-99)</f>
        <v>-2.2896122586071646</v>
      </c>
    </row>
    <row r="107" spans="1:69">
      <c r="A107">
        <f t="shared" si="67"/>
        <v>2061</v>
      </c>
      <c r="B107" s="4">
        <f t="shared" si="72"/>
        <v>1269.2272845511707</v>
      </c>
      <c r="C107" s="4">
        <f t="shared" si="73"/>
        <v>3476.9239642350558</v>
      </c>
      <c r="D107" s="4">
        <f t="shared" si="74"/>
        <v>6413.627711275486</v>
      </c>
      <c r="E107" s="11">
        <f t="shared" si="75"/>
        <v>7.1298039509119283E-4</v>
      </c>
      <c r="F107" s="11">
        <f t="shared" si="76"/>
        <v>1.4293685117271523E-3</v>
      </c>
      <c r="G107" s="11">
        <f t="shared" si="77"/>
        <v>3.1558016340720503E-3</v>
      </c>
      <c r="H107" s="4">
        <f t="shared" si="78"/>
        <v>94923.112143777427</v>
      </c>
      <c r="I107" s="4">
        <f t="shared" si="79"/>
        <v>51522.116018836459</v>
      </c>
      <c r="J107" s="4">
        <f t="shared" si="80"/>
        <v>14061.768240338699</v>
      </c>
      <c r="K107" s="4">
        <f t="shared" si="51"/>
        <v>74788.111868667023</v>
      </c>
      <c r="L107" s="4">
        <f t="shared" si="52"/>
        <v>14818.303922896293</v>
      </c>
      <c r="M107" s="4">
        <f t="shared" si="53"/>
        <v>2192.4827684677412</v>
      </c>
      <c r="N107" s="11">
        <f t="shared" si="81"/>
        <v>1.1431619906242085E-2</v>
      </c>
      <c r="O107" s="11">
        <f t="shared" si="82"/>
        <v>1.933973429046576E-2</v>
      </c>
      <c r="P107" s="11">
        <f t="shared" si="83"/>
        <v>1.3961495819824199E-2</v>
      </c>
      <c r="Q107" s="4">
        <f t="shared" si="84"/>
        <v>6634.8240384281553</v>
      </c>
      <c r="R107" s="4">
        <f t="shared" si="85"/>
        <v>15021.452146401605</v>
      </c>
      <c r="S107" s="4">
        <f t="shared" si="86"/>
        <v>4483.4940669282933</v>
      </c>
      <c r="T107" s="4">
        <f t="shared" si="87"/>
        <v>69.896823740656231</v>
      </c>
      <c r="U107" s="4">
        <f t="shared" si="88"/>
        <v>291.55347852774077</v>
      </c>
      <c r="V107" s="4">
        <f t="shared" si="89"/>
        <v>318.84283614251217</v>
      </c>
      <c r="W107" s="11">
        <f t="shared" si="90"/>
        <v>-1.219247815263802E-2</v>
      </c>
      <c r="X107" s="11">
        <f t="shared" si="91"/>
        <v>-1.3228699347321071E-2</v>
      </c>
      <c r="Y107" s="11">
        <f t="shared" si="92"/>
        <v>-1.2203590333800474E-2</v>
      </c>
      <c r="Z107" s="4">
        <f t="shared" si="107"/>
        <v>14028.203721825446</v>
      </c>
      <c r="AA107" s="4">
        <f t="shared" si="93"/>
        <v>50996.900179483142</v>
      </c>
      <c r="AB107" s="4">
        <f t="shared" si="94"/>
        <v>7715.616244461261</v>
      </c>
      <c r="AC107" s="12">
        <f t="shared" si="95"/>
        <v>2.1139321477729909</v>
      </c>
      <c r="AD107" s="12">
        <f t="shared" si="96"/>
        <v>3.4196971546444761</v>
      </c>
      <c r="AE107" s="12">
        <f t="shared" si="97"/>
        <v>1.7290649819534178</v>
      </c>
      <c r="AF107" s="11">
        <f t="shared" si="98"/>
        <v>-2.9039671966837322E-3</v>
      </c>
      <c r="AG107" s="11">
        <f t="shared" si="99"/>
        <v>2.0567434751257441E-3</v>
      </c>
      <c r="AH107" s="11">
        <f t="shared" si="100"/>
        <v>8.257041531207765E-4</v>
      </c>
      <c r="AI107" s="1">
        <f t="shared" si="58"/>
        <v>165589.52067624204</v>
      </c>
      <c r="AJ107" s="1">
        <f t="shared" si="59"/>
        <v>83147.752206289064</v>
      </c>
      <c r="AK107" s="1">
        <f t="shared" si="60"/>
        <v>23274.32396845159</v>
      </c>
      <c r="AL107" s="20">
        <f t="shared" si="116"/>
        <v>28.22183260343472</v>
      </c>
      <c r="AM107" s="20">
        <f t="shared" si="116"/>
        <v>8.0077811180088343</v>
      </c>
      <c r="AN107" s="20">
        <f t="shared" si="116"/>
        <v>1.7495637923387468</v>
      </c>
      <c r="AO107" s="7">
        <f t="shared" si="117"/>
        <v>1.0946842882532049E-2</v>
      </c>
      <c r="AP107" s="7">
        <f t="shared" si="117"/>
        <v>1.6857315421861589E-2</v>
      </c>
      <c r="AQ107" s="7">
        <f t="shared" si="117"/>
        <v>1.2202000674454797E-2</v>
      </c>
      <c r="AR107" s="17">
        <f t="shared" si="102"/>
        <v>94923.112143777427</v>
      </c>
      <c r="AS107" s="17">
        <f t="shared" si="103"/>
        <v>51522.116018836459</v>
      </c>
      <c r="AT107" s="17">
        <f t="shared" si="104"/>
        <v>14061.768240338699</v>
      </c>
      <c r="AU107" s="1">
        <f t="shared" si="64"/>
        <v>18984.622428755487</v>
      </c>
      <c r="AV107" s="1">
        <f t="shared" si="65"/>
        <v>10304.423203767292</v>
      </c>
      <c r="AW107" s="1">
        <f t="shared" si="66"/>
        <v>2812.3536480677399</v>
      </c>
      <c r="AX107" s="16">
        <v>0</v>
      </c>
      <c r="AY107" s="16">
        <v>0</v>
      </c>
      <c r="AZ107" s="16">
        <v>0</v>
      </c>
      <c r="BA107">
        <f t="shared" si="108"/>
        <v>0</v>
      </c>
      <c r="BB107">
        <f t="shared" si="109"/>
        <v>0</v>
      </c>
      <c r="BC107">
        <f t="shared" si="109"/>
        <v>0</v>
      </c>
      <c r="BD107">
        <f t="shared" si="109"/>
        <v>0</v>
      </c>
      <c r="BE107">
        <f t="shared" si="110"/>
        <v>0</v>
      </c>
      <c r="BF107">
        <f t="shared" si="110"/>
        <v>0</v>
      </c>
      <c r="BG107">
        <f t="shared" si="110"/>
        <v>0</v>
      </c>
      <c r="BH107">
        <f t="shared" si="105"/>
        <v>0</v>
      </c>
      <c r="BI107">
        <f t="shared" si="113"/>
        <v>0</v>
      </c>
      <c r="BJ107">
        <f t="shared" si="113"/>
        <v>0</v>
      </c>
      <c r="BK107" s="7">
        <f t="shared" si="111"/>
        <v>4.298113747492957E-2</v>
      </c>
      <c r="BL107" s="18">
        <f>MAX(BL$3*climate!$I217+BL$4*climate!$I217^2+BL$5*climate!$I217^6,-99)</f>
        <v>-0.20970676130554367</v>
      </c>
      <c r="BM107" s="18">
        <f>MAX(BM$3*climate!$I217+BM$4*climate!$I217^2+BM$5*climate!$I217^6,-99)</f>
        <v>-2.137396356618595</v>
      </c>
      <c r="BN107" s="18">
        <f>MAX(BN$3*climate!$I217+BN$4*climate!$I217^2+BN$5*climate!$I217^6,-99)</f>
        <v>-3.345332575403213</v>
      </c>
      <c r="BO107" s="18">
        <f>MAX(BO$3*climate!$I217+BO$4*climate!$I217^2+BO$5*climate!$I217^6,-99)</f>
        <v>0.34189626212687774</v>
      </c>
      <c r="BP107" s="18">
        <f>MAX(BP$3*climate!$I217+BP$4*climate!$I217^2+BP$5*climate!$I217^6,-99)</f>
        <v>-1.4263638299920787</v>
      </c>
      <c r="BQ107" s="18">
        <f>MAX(BQ$3*climate!$I217+BQ$4*climate!$I217^2+BQ$5*climate!$I217^6,-99)</f>
        <v>-2.5494369543254471</v>
      </c>
    </row>
    <row r="108" spans="1:69">
      <c r="A108">
        <f t="shared" si="67"/>
        <v>2062</v>
      </c>
      <c r="B108" s="4">
        <f t="shared" si="72"/>
        <v>1270.0869720134303</v>
      </c>
      <c r="C108" s="4">
        <f t="shared" si="73"/>
        <v>3481.6452795855957</v>
      </c>
      <c r="D108" s="4">
        <f t="shared" si="74"/>
        <v>6432.8558412464799</v>
      </c>
      <c r="E108" s="11">
        <f t="shared" si="75"/>
        <v>6.7733137533663318E-4</v>
      </c>
      <c r="F108" s="11">
        <f t="shared" si="76"/>
        <v>1.3579000861407946E-3</v>
      </c>
      <c r="G108" s="11">
        <f t="shared" si="77"/>
        <v>2.9980115523684475E-3</v>
      </c>
      <c r="H108" s="4">
        <f t="shared" si="78"/>
        <v>96048.653394877241</v>
      </c>
      <c r="I108" s="4">
        <f t="shared" si="79"/>
        <v>52573.715269732122</v>
      </c>
      <c r="J108" s="4">
        <f t="shared" si="80"/>
        <v>14297.398786252543</v>
      </c>
      <c r="K108" s="4">
        <f t="shared" si="51"/>
        <v>75623.682087388268</v>
      </c>
      <c r="L108" s="4">
        <f t="shared" si="52"/>
        <v>15100.250326474881</v>
      </c>
      <c r="M108" s="4">
        <f t="shared" si="53"/>
        <v>2222.5585554987611</v>
      </c>
      <c r="N108" s="11">
        <f t="shared" si="81"/>
        <v>1.1172500519715856E-2</v>
      </c>
      <c r="O108" s="11">
        <f t="shared" si="82"/>
        <v>1.9026901124827189E-2</v>
      </c>
      <c r="P108" s="11">
        <f t="shared" si="83"/>
        <v>1.3717684564535482E-2</v>
      </c>
      <c r="Q108" s="4">
        <f t="shared" si="84"/>
        <v>6631.6416460379642</v>
      </c>
      <c r="R108" s="4">
        <f t="shared" si="85"/>
        <v>15125.279406727723</v>
      </c>
      <c r="S108" s="4">
        <f t="shared" si="86"/>
        <v>4502.9916087130659</v>
      </c>
      <c r="T108" s="4">
        <f t="shared" si="87"/>
        <v>69.044608244259493</v>
      </c>
      <c r="U108" s="4">
        <f t="shared" si="88"/>
        <v>287.69660521663167</v>
      </c>
      <c r="V108" s="4">
        <f t="shared" si="89"/>
        <v>314.95180878936191</v>
      </c>
      <c r="W108" s="11">
        <f t="shared" si="90"/>
        <v>-1.219247815263802E-2</v>
      </c>
      <c r="X108" s="11">
        <f t="shared" si="91"/>
        <v>-1.3228699347321071E-2</v>
      </c>
      <c r="Y108" s="11">
        <f t="shared" si="92"/>
        <v>-1.2203590333800474E-2</v>
      </c>
      <c r="Z108" s="4">
        <f t="shared" si="107"/>
        <v>13984.838040758134</v>
      </c>
      <c r="AA108" s="4">
        <f t="shared" si="93"/>
        <v>51474.469643204044</v>
      </c>
      <c r="AB108" s="4">
        <f t="shared" si="94"/>
        <v>7758.6536550795136</v>
      </c>
      <c r="AC108" s="12">
        <f t="shared" si="95"/>
        <v>2.1077933581598431</v>
      </c>
      <c r="AD108" s="12">
        <f t="shared" si="96"/>
        <v>3.426730594454197</v>
      </c>
      <c r="AE108" s="12">
        <f t="shared" si="97"/>
        <v>1.7304926780900325</v>
      </c>
      <c r="AF108" s="11">
        <f t="shared" si="98"/>
        <v>-2.9039671966837322E-3</v>
      </c>
      <c r="AG108" s="11">
        <f t="shared" si="99"/>
        <v>2.0567434751257441E-3</v>
      </c>
      <c r="AH108" s="11">
        <f t="shared" si="100"/>
        <v>8.257041531207765E-4</v>
      </c>
      <c r="AI108" s="1">
        <f t="shared" si="58"/>
        <v>168015.19103737333</v>
      </c>
      <c r="AJ108" s="1">
        <f t="shared" si="59"/>
        <v>85137.400189427455</v>
      </c>
      <c r="AK108" s="1">
        <f t="shared" si="60"/>
        <v>23759.245219674172</v>
      </c>
      <c r="AL108" s="20">
        <f t="shared" si="116"/>
        <v>28.527683171127968</v>
      </c>
      <c r="AM108" s="20">
        <f t="shared" si="116"/>
        <v>8.1414209132229818</v>
      </c>
      <c r="AN108" s="20">
        <f t="shared" si="116"/>
        <v>1.7706984891271249</v>
      </c>
      <c r="AO108" s="7">
        <f t="shared" si="117"/>
        <v>1.0837374453706729E-2</v>
      </c>
      <c r="AP108" s="7">
        <f t="shared" si="117"/>
        <v>1.6688742267642973E-2</v>
      </c>
      <c r="AQ108" s="7">
        <f t="shared" si="117"/>
        <v>1.2079980667710249E-2</v>
      </c>
      <c r="AR108" s="17">
        <f t="shared" si="102"/>
        <v>96048.653394877241</v>
      </c>
      <c r="AS108" s="17">
        <f t="shared" si="103"/>
        <v>52573.715269732122</v>
      </c>
      <c r="AT108" s="17">
        <f t="shared" si="104"/>
        <v>14297.398786252543</v>
      </c>
      <c r="AU108" s="1">
        <f t="shared" si="64"/>
        <v>19209.730678975448</v>
      </c>
      <c r="AV108" s="1">
        <f t="shared" si="65"/>
        <v>10514.743053946426</v>
      </c>
      <c r="AW108" s="1">
        <f t="shared" si="66"/>
        <v>2859.4797572505086</v>
      </c>
      <c r="AX108" s="16">
        <v>0</v>
      </c>
      <c r="AY108" s="16">
        <v>0</v>
      </c>
      <c r="AZ108" s="16">
        <v>0</v>
      </c>
      <c r="BA108">
        <f t="shared" si="108"/>
        <v>0</v>
      </c>
      <c r="BB108">
        <f t="shared" si="109"/>
        <v>0</v>
      </c>
      <c r="BC108">
        <f t="shared" si="109"/>
        <v>0</v>
      </c>
      <c r="BD108">
        <f t="shared" si="109"/>
        <v>0</v>
      </c>
      <c r="BE108">
        <f t="shared" si="110"/>
        <v>0</v>
      </c>
      <c r="BF108">
        <f t="shared" si="110"/>
        <v>0</v>
      </c>
      <c r="BG108">
        <f t="shared" si="110"/>
        <v>0</v>
      </c>
      <c r="BH108">
        <f t="shared" si="105"/>
        <v>0</v>
      </c>
      <c r="BI108">
        <f t="shared" si="113"/>
        <v>0</v>
      </c>
      <c r="BJ108">
        <f t="shared" si="113"/>
        <v>0</v>
      </c>
      <c r="BK108" s="7">
        <f t="shared" si="111"/>
        <v>4.2780688991177901E-2</v>
      </c>
      <c r="BL108" s="18">
        <f>MAX(BL$3*climate!$I218+BL$4*climate!$I218^2+BL$5*climate!$I218^6,-99)</f>
        <v>-0.46230038500402948</v>
      </c>
      <c r="BM108" s="18">
        <f>MAX(BM$3*climate!$I218+BM$4*climate!$I218^2+BM$5*climate!$I218^6,-99)</f>
        <v>-2.3555956939689562</v>
      </c>
      <c r="BN108" s="18">
        <f>MAX(BN$3*climate!$I218+BN$4*climate!$I218^2+BN$5*climate!$I218^6,-99)</f>
        <v>-3.5348913910484532</v>
      </c>
      <c r="BO108" s="18">
        <f>MAX(BO$3*climate!$I218+BO$4*climate!$I218^2+BO$5*climate!$I218^6,-99)</f>
        <v>0.12583023510749491</v>
      </c>
      <c r="BP108" s="18">
        <f>MAX(BP$3*climate!$I218+BP$4*climate!$I218^2+BP$5*climate!$I218^6,-99)</f>
        <v>-1.6835073675123953</v>
      </c>
      <c r="BQ108" s="18">
        <f>MAX(BQ$3*climate!$I218+BQ$4*climate!$I218^2+BQ$5*climate!$I218^6,-99)</f>
        <v>-2.8326714184465653</v>
      </c>
    </row>
    <row r="109" spans="1:69">
      <c r="A109">
        <f t="shared" si="67"/>
        <v>2063</v>
      </c>
      <c r="B109" s="4">
        <f t="shared" si="72"/>
        <v>1270.9042282812038</v>
      </c>
      <c r="C109" s="4">
        <f t="shared" si="73"/>
        <v>3486.1366196894041</v>
      </c>
      <c r="D109" s="4">
        <f t="shared" si="74"/>
        <v>6451.1773285669187</v>
      </c>
      <c r="E109" s="11">
        <f t="shared" si="75"/>
        <v>6.4346480656980146E-4</v>
      </c>
      <c r="F109" s="11">
        <f t="shared" si="76"/>
        <v>1.2900050818337547E-3</v>
      </c>
      <c r="G109" s="11">
        <f t="shared" si="77"/>
        <v>2.8481109747500251E-3</v>
      </c>
      <c r="H109" s="4">
        <f t="shared" si="78"/>
        <v>97159.424872044488</v>
      </c>
      <c r="I109" s="4">
        <f t="shared" si="79"/>
        <v>53626.781240264201</v>
      </c>
      <c r="J109" s="4">
        <f t="shared" si="80"/>
        <v>14531.338193446816</v>
      </c>
      <c r="K109" s="4">
        <f t="shared" si="51"/>
        <v>76449.05313081287</v>
      </c>
      <c r="L109" s="4">
        <f t="shared" si="52"/>
        <v>15382.868513352198</v>
      </c>
      <c r="M109" s="4">
        <f t="shared" si="53"/>
        <v>2252.5094960728425</v>
      </c>
      <c r="N109" s="11">
        <f t="shared" si="81"/>
        <v>1.0914187469354353E-2</v>
      </c>
      <c r="O109" s="11">
        <f t="shared" si="82"/>
        <v>1.8716125942747297E-2</v>
      </c>
      <c r="P109" s="11">
        <f t="shared" si="83"/>
        <v>1.3475883683685463E-2</v>
      </c>
      <c r="Q109" s="4">
        <f t="shared" si="84"/>
        <v>6626.5432065796494</v>
      </c>
      <c r="R109" s="4">
        <f t="shared" si="85"/>
        <v>15224.147324585037</v>
      </c>
      <c r="S109" s="4">
        <f t="shared" si="86"/>
        <v>4520.8194271510338</v>
      </c>
      <c r="T109" s="4">
        <f t="shared" si="87"/>
        <v>68.202783366683903</v>
      </c>
      <c r="U109" s="4">
        <f t="shared" si="88"/>
        <v>283.89075332297591</v>
      </c>
      <c r="V109" s="4">
        <f t="shared" si="89"/>
        <v>311.10826594000707</v>
      </c>
      <c r="W109" s="11">
        <f t="shared" si="90"/>
        <v>-1.219247815263802E-2</v>
      </c>
      <c r="X109" s="11">
        <f t="shared" si="91"/>
        <v>-1.3228699347321071E-2</v>
      </c>
      <c r="Y109" s="11">
        <f t="shared" si="92"/>
        <v>-1.2203590333800474E-2</v>
      </c>
      <c r="Z109" s="4">
        <f t="shared" si="107"/>
        <v>13937.538183599074</v>
      </c>
      <c r="AA109" s="4">
        <f t="shared" si="93"/>
        <v>51936.859237025463</v>
      </c>
      <c r="AB109" s="4">
        <f t="shared" si="94"/>
        <v>7798.8282204742891</v>
      </c>
      <c r="AC109" s="12">
        <f t="shared" si="95"/>
        <v>2.1016723953903593</v>
      </c>
      <c r="AD109" s="12">
        <f t="shared" si="96"/>
        <v>3.4337785002453542</v>
      </c>
      <c r="AE109" s="12">
        <f t="shared" si="97"/>
        <v>1.7319215530812766</v>
      </c>
      <c r="AF109" s="11">
        <f t="shared" si="98"/>
        <v>-2.9039671966837322E-3</v>
      </c>
      <c r="AG109" s="11">
        <f t="shared" si="99"/>
        <v>2.0567434751257441E-3</v>
      </c>
      <c r="AH109" s="11">
        <f t="shared" si="100"/>
        <v>8.257041531207765E-4</v>
      </c>
      <c r="AI109" s="1">
        <f t="shared" si="58"/>
        <v>170423.40261261145</v>
      </c>
      <c r="AJ109" s="1">
        <f t="shared" si="59"/>
        <v>87138.403224431138</v>
      </c>
      <c r="AK109" s="1">
        <f t="shared" si="60"/>
        <v>24242.800454957265</v>
      </c>
      <c r="AL109" s="20">
        <f t="shared" si="116"/>
        <v>28.833756704101965</v>
      </c>
      <c r="AM109" s="20">
        <f t="shared" si="116"/>
        <v>8.2759322877830268</v>
      </c>
      <c r="AN109" s="20">
        <f t="shared" si="116"/>
        <v>1.7918745926089543</v>
      </c>
      <c r="AO109" s="7">
        <f t="shared" si="117"/>
        <v>1.0729000709169661E-2</v>
      </c>
      <c r="AP109" s="7">
        <f t="shared" si="117"/>
        <v>1.6521854844966544E-2</v>
      </c>
      <c r="AQ109" s="7">
        <f t="shared" si="117"/>
        <v>1.1959180861033146E-2</v>
      </c>
      <c r="AR109" s="17">
        <f t="shared" si="102"/>
        <v>97159.424872044488</v>
      </c>
      <c r="AS109" s="17">
        <f t="shared" si="103"/>
        <v>53626.781240264201</v>
      </c>
      <c r="AT109" s="17">
        <f t="shared" si="104"/>
        <v>14531.338193446816</v>
      </c>
      <c r="AU109" s="1">
        <f t="shared" si="64"/>
        <v>19431.884974408898</v>
      </c>
      <c r="AV109" s="1">
        <f t="shared" si="65"/>
        <v>10725.356248052842</v>
      </c>
      <c r="AW109" s="1">
        <f t="shared" si="66"/>
        <v>2906.2676386893636</v>
      </c>
      <c r="AX109" s="16">
        <v>0</v>
      </c>
      <c r="AY109" s="16">
        <v>0</v>
      </c>
      <c r="AZ109" s="16">
        <v>0</v>
      </c>
      <c r="BA109">
        <f t="shared" si="108"/>
        <v>0</v>
      </c>
      <c r="BB109">
        <f t="shared" si="109"/>
        <v>0</v>
      </c>
      <c r="BC109">
        <f t="shared" si="109"/>
        <v>0</v>
      </c>
      <c r="BD109">
        <f t="shared" si="109"/>
        <v>0</v>
      </c>
      <c r="BE109">
        <f t="shared" si="110"/>
        <v>0</v>
      </c>
      <c r="BF109">
        <f t="shared" si="110"/>
        <v>0</v>
      </c>
      <c r="BG109">
        <f t="shared" si="110"/>
        <v>0</v>
      </c>
      <c r="BH109">
        <f t="shared" si="105"/>
        <v>0</v>
      </c>
      <c r="BI109">
        <f t="shared" si="113"/>
        <v>0</v>
      </c>
      <c r="BJ109">
        <f t="shared" si="113"/>
        <v>0</v>
      </c>
      <c r="BK109" s="7">
        <f t="shared" si="111"/>
        <v>4.2578221156966939E-2</v>
      </c>
      <c r="BL109" s="18">
        <f>MAX(BL$3*climate!$I219+BL$4*climate!$I219^2+BL$5*climate!$I219^6,-99)</f>
        <v>-0.72353040867597507</v>
      </c>
      <c r="BM109" s="18">
        <f>MAX(BM$3*climate!$I219+BM$4*climate!$I219^2+BM$5*climate!$I219^6,-99)</f>
        <v>-2.58027231741195</v>
      </c>
      <c r="BN109" s="18">
        <f>MAX(BN$3*climate!$I219+BN$4*climate!$I219^2+BN$5*climate!$I219^6,-99)</f>
        <v>-3.7293292298159759</v>
      </c>
      <c r="BO109" s="18">
        <f>MAX(BO$3*climate!$I219+BO$4*climate!$I219^2+BO$5*climate!$I219^6,-99)</f>
        <v>-0.11649923223070768</v>
      </c>
      <c r="BP109" s="18">
        <f>MAX(BP$3*climate!$I219+BP$4*climate!$I219^2+BP$5*climate!$I219^6,-99)</f>
        <v>-1.9661563230380958</v>
      </c>
      <c r="BQ109" s="18">
        <f>MAX(BQ$3*climate!$I219+BQ$4*climate!$I219^2+BQ$5*climate!$I219^6,-99)</f>
        <v>-3.140930023265069</v>
      </c>
    </row>
    <row r="110" spans="1:69">
      <c r="A110">
        <f t="shared" si="67"/>
        <v>2064</v>
      </c>
      <c r="B110" s="4">
        <f t="shared" si="72"/>
        <v>1271.6811213174526</v>
      </c>
      <c r="C110" s="4">
        <f t="shared" si="73"/>
        <v>3490.4088969470022</v>
      </c>
      <c r="D110" s="4">
        <f t="shared" si="74"/>
        <v>6468.632314068991</v>
      </c>
      <c r="E110" s="11">
        <f t="shared" si="75"/>
        <v>6.1129156624131135E-4</v>
      </c>
      <c r="F110" s="11">
        <f t="shared" si="76"/>
        <v>1.2255048277420668E-3</v>
      </c>
      <c r="G110" s="11">
        <f t="shared" si="77"/>
        <v>2.7057054260125235E-3</v>
      </c>
      <c r="H110" s="4">
        <f t="shared" si="78"/>
        <v>98254.853550030937</v>
      </c>
      <c r="I110" s="4">
        <f t="shared" si="79"/>
        <v>54680.843270186444</v>
      </c>
      <c r="J110" s="4">
        <f t="shared" si="80"/>
        <v>14763.514845639895</v>
      </c>
      <c r="K110" s="4">
        <f t="shared" si="51"/>
        <v>77263.751032365413</v>
      </c>
      <c r="L110" s="4">
        <f t="shared" si="52"/>
        <v>15666.027931001092</v>
      </c>
      <c r="M110" s="4">
        <f t="shared" si="53"/>
        <v>2282.3240105222708</v>
      </c>
      <c r="N110" s="11">
        <f t="shared" si="81"/>
        <v>1.0656742865846835E-2</v>
      </c>
      <c r="O110" s="11">
        <f t="shared" si="82"/>
        <v>1.8407452251386847E-2</v>
      </c>
      <c r="P110" s="11">
        <f t="shared" si="83"/>
        <v>1.323613263402823E-2</v>
      </c>
      <c r="Q110" s="4">
        <f t="shared" si="84"/>
        <v>6619.5495924163761</v>
      </c>
      <c r="R110" s="4">
        <f t="shared" si="85"/>
        <v>15318.031584862791</v>
      </c>
      <c r="S110" s="4">
        <f t="shared" si="86"/>
        <v>4536.999783884281</v>
      </c>
      <c r="T110" s="4">
        <f t="shared" si="87"/>
        <v>67.371222420536512</v>
      </c>
      <c r="U110" s="4">
        <f t="shared" si="88"/>
        <v>280.13524789978175</v>
      </c>
      <c r="V110" s="4">
        <f t="shared" si="89"/>
        <v>307.31162811301618</v>
      </c>
      <c r="W110" s="11">
        <f t="shared" si="90"/>
        <v>-1.219247815263802E-2</v>
      </c>
      <c r="X110" s="11">
        <f t="shared" si="91"/>
        <v>-1.3228699347321071E-2</v>
      </c>
      <c r="Y110" s="11">
        <f t="shared" si="92"/>
        <v>-1.2203590333800474E-2</v>
      </c>
      <c r="Z110" s="4">
        <f t="shared" si="107"/>
        <v>13886.379897175228</v>
      </c>
      <c r="AA110" s="4">
        <f t="shared" si="93"/>
        <v>52383.868809016094</v>
      </c>
      <c r="AB110" s="4">
        <f t="shared" si="94"/>
        <v>7836.1696230802208</v>
      </c>
      <c r="AC110" s="12">
        <f t="shared" si="95"/>
        <v>2.09556920769597</v>
      </c>
      <c r="AD110" s="12">
        <f t="shared" si="96"/>
        <v>3.4408409017707609</v>
      </c>
      <c r="AE110" s="12">
        <f t="shared" si="97"/>
        <v>1.7333516079005351</v>
      </c>
      <c r="AF110" s="11">
        <f t="shared" si="98"/>
        <v>-2.9039671966837322E-3</v>
      </c>
      <c r="AG110" s="11">
        <f t="shared" si="99"/>
        <v>2.0567434751257441E-3</v>
      </c>
      <c r="AH110" s="11">
        <f t="shared" si="100"/>
        <v>8.257041531207765E-4</v>
      </c>
      <c r="AI110" s="1">
        <f t="shared" si="58"/>
        <v>172812.94732575919</v>
      </c>
      <c r="AJ110" s="1">
        <f t="shared" si="59"/>
        <v>89149.919150040863</v>
      </c>
      <c r="AK110" s="1">
        <f t="shared" si="60"/>
        <v>24724.788048150906</v>
      </c>
      <c r="AL110" s="20">
        <f t="shared" si="116"/>
        <v>29.14002052626704</v>
      </c>
      <c r="AM110" s="20">
        <f t="shared" si="116"/>
        <v>8.4112987022288941</v>
      </c>
      <c r="AN110" s="20">
        <f t="shared" si="116"/>
        <v>1.8130896514189219</v>
      </c>
      <c r="AO110" s="7">
        <f t="shared" si="117"/>
        <v>1.0621710702077965E-2</v>
      </c>
      <c r="AP110" s="7">
        <f t="shared" si="117"/>
        <v>1.6356636296516878E-2</v>
      </c>
      <c r="AQ110" s="7">
        <f t="shared" si="117"/>
        <v>1.1839589052422814E-2</v>
      </c>
      <c r="AR110" s="17">
        <f t="shared" si="102"/>
        <v>98254.853550030937</v>
      </c>
      <c r="AS110" s="17">
        <f t="shared" si="103"/>
        <v>54680.843270186444</v>
      </c>
      <c r="AT110" s="17">
        <f t="shared" si="104"/>
        <v>14763.514845639895</v>
      </c>
      <c r="AU110" s="1">
        <f t="shared" si="64"/>
        <v>19650.97071000619</v>
      </c>
      <c r="AV110" s="1">
        <f t="shared" si="65"/>
        <v>10936.16865403729</v>
      </c>
      <c r="AW110" s="1">
        <f t="shared" si="66"/>
        <v>2952.702969127979</v>
      </c>
      <c r="AX110" s="16">
        <v>0</v>
      </c>
      <c r="AY110" s="16">
        <v>0</v>
      </c>
      <c r="AZ110" s="16">
        <v>0</v>
      </c>
      <c r="BA110">
        <f t="shared" si="108"/>
        <v>0</v>
      </c>
      <c r="BB110">
        <f t="shared" si="109"/>
        <v>0</v>
      </c>
      <c r="BC110">
        <f t="shared" si="109"/>
        <v>0</v>
      </c>
      <c r="BD110">
        <f t="shared" si="109"/>
        <v>0</v>
      </c>
      <c r="BE110">
        <f t="shared" si="110"/>
        <v>0</v>
      </c>
      <c r="BF110">
        <f t="shared" si="110"/>
        <v>0</v>
      </c>
      <c r="BG110">
        <f t="shared" si="110"/>
        <v>0</v>
      </c>
      <c r="BH110">
        <f t="shared" si="105"/>
        <v>0</v>
      </c>
      <c r="BI110">
        <f t="shared" si="113"/>
        <v>0</v>
      </c>
      <c r="BJ110">
        <f t="shared" si="113"/>
        <v>0</v>
      </c>
      <c r="BK110" s="7">
        <f t="shared" si="111"/>
        <v>4.2373950840441016E-2</v>
      </c>
      <c r="BL110" s="18">
        <f>MAX(BL$3*climate!$I220+BL$4*climate!$I220^2+BL$5*climate!$I220^6,-99)</f>
        <v>-0.99337383592031081</v>
      </c>
      <c r="BM110" s="18">
        <f>MAX(BM$3*climate!$I220+BM$4*climate!$I220^2+BM$5*climate!$I220^6,-99)</f>
        <v>-2.811398149303205</v>
      </c>
      <c r="BN110" s="18">
        <f>MAX(BN$3*climate!$I220+BN$4*climate!$I220^2+BN$5*climate!$I220^6,-99)</f>
        <v>-3.9286154506498336</v>
      </c>
      <c r="BO110" s="18">
        <f>MAX(BO$3*climate!$I220+BO$4*climate!$I220^2+BO$5*climate!$I220^6,-99)</f>
        <v>-0.38701180671736068</v>
      </c>
      <c r="BP110" s="18">
        <f>MAX(BP$3*climate!$I220+BP$4*climate!$I220^2+BP$5*climate!$I220^6,-99)</f>
        <v>-2.2760849927389777</v>
      </c>
      <c r="BQ110" s="18">
        <f>MAX(BQ$3*climate!$I220+BQ$4*climate!$I220^2+BQ$5*climate!$I220^6,-99)</f>
        <v>-3.4758947477608548</v>
      </c>
    </row>
    <row r="111" spans="1:69">
      <c r="A111">
        <f t="shared" si="67"/>
        <v>2065</v>
      </c>
      <c r="B111" s="4">
        <f t="shared" si="72"/>
        <v>1272.4196208646417</v>
      </c>
      <c r="C111" s="4">
        <f t="shared" si="73"/>
        <v>3494.4725342533047</v>
      </c>
      <c r="D111" s="4">
        <f t="shared" si="74"/>
        <v>6485.2594169424947</v>
      </c>
      <c r="E111" s="11">
        <f t="shared" si="75"/>
        <v>5.8072698792924573E-4</v>
      </c>
      <c r="F111" s="11">
        <f t="shared" si="76"/>
        <v>1.1642295863549634E-3</v>
      </c>
      <c r="G111" s="11">
        <f t="shared" si="77"/>
        <v>2.5704201547118973E-3</v>
      </c>
      <c r="H111" s="4">
        <f t="shared" si="78"/>
        <v>99334.379293618316</v>
      </c>
      <c r="I111" s="4">
        <f t="shared" si="79"/>
        <v>55735.430418959826</v>
      </c>
      <c r="J111" s="4">
        <f t="shared" si="80"/>
        <v>14993.859642520441</v>
      </c>
      <c r="K111" s="4">
        <f t="shared" si="51"/>
        <v>78067.311808755403</v>
      </c>
      <c r="L111" s="4">
        <f t="shared" si="52"/>
        <v>15949.597506528782</v>
      </c>
      <c r="M111" s="4">
        <f t="shared" si="53"/>
        <v>2311.9907282890717</v>
      </c>
      <c r="N111" s="11">
        <f t="shared" si="81"/>
        <v>1.0400229935165539E-2</v>
      </c>
      <c r="O111" s="11">
        <f t="shared" si="82"/>
        <v>1.8100923653183498E-2</v>
      </c>
      <c r="P111" s="11">
        <f t="shared" si="83"/>
        <v>1.2998468942195585E-2</v>
      </c>
      <c r="Q111" s="4">
        <f t="shared" si="84"/>
        <v>6610.6831012451039</v>
      </c>
      <c r="R111" s="4">
        <f t="shared" si="85"/>
        <v>15406.912867397354</v>
      </c>
      <c r="S111" s="4">
        <f t="shared" si="86"/>
        <v>4551.5558684411099</v>
      </c>
      <c r="T111" s="4">
        <f t="shared" si="87"/>
        <v>66.549800263057605</v>
      </c>
      <c r="U111" s="4">
        <f t="shared" si="88"/>
        <v>276.42942292872829</v>
      </c>
      <c r="V111" s="4">
        <f t="shared" si="89"/>
        <v>303.56132289871169</v>
      </c>
      <c r="W111" s="11">
        <f t="shared" si="90"/>
        <v>-1.219247815263802E-2</v>
      </c>
      <c r="X111" s="11">
        <f t="shared" si="91"/>
        <v>-1.3228699347321071E-2</v>
      </c>
      <c r="Y111" s="11">
        <f t="shared" si="92"/>
        <v>-1.2203590333800474E-2</v>
      </c>
      <c r="Z111" s="4">
        <f t="shared" si="107"/>
        <v>13831.441262370963</v>
      </c>
      <c r="AA111" s="4">
        <f t="shared" si="93"/>
        <v>52815.314204250419</v>
      </c>
      <c r="AB111" s="4">
        <f t="shared" si="94"/>
        <v>7870.7093861454596</v>
      </c>
      <c r="AC111" s="12">
        <f t="shared" si="95"/>
        <v>2.0894837434584406</v>
      </c>
      <c r="AD111" s="12">
        <f t="shared" si="96"/>
        <v>3.4479178288444237</v>
      </c>
      <c r="AE111" s="12">
        <f t="shared" si="97"/>
        <v>1.7347828435219972</v>
      </c>
      <c r="AF111" s="11">
        <f t="shared" si="98"/>
        <v>-2.9039671966837322E-3</v>
      </c>
      <c r="AG111" s="11">
        <f t="shared" si="99"/>
        <v>2.0567434751257441E-3</v>
      </c>
      <c r="AH111" s="11">
        <f t="shared" si="100"/>
        <v>8.257041531207765E-4</v>
      </c>
      <c r="AI111" s="1">
        <f t="shared" si="58"/>
        <v>175182.62330318947</v>
      </c>
      <c r="AJ111" s="1">
        <f t="shared" si="59"/>
        <v>91171.095889074073</v>
      </c>
      <c r="AK111" s="1">
        <f t="shared" si="60"/>
        <v>25205.012212463793</v>
      </c>
      <c r="AL111" s="20">
        <f t="shared" si="116"/>
        <v>29.446442225470832</v>
      </c>
      <c r="AM111" s="20">
        <f t="shared" si="116"/>
        <v>8.5475034503460794</v>
      </c>
      <c r="AN111" s="20">
        <f t="shared" si="116"/>
        <v>1.8343412254430425</v>
      </c>
      <c r="AO111" s="7">
        <f t="shared" si="117"/>
        <v>1.0515493595057185E-2</v>
      </c>
      <c r="AP111" s="7">
        <f t="shared" si="117"/>
        <v>1.6193069933551709E-2</v>
      </c>
      <c r="AQ111" s="7">
        <f t="shared" si="117"/>
        <v>1.1721193161898586E-2</v>
      </c>
      <c r="AR111" s="17">
        <f t="shared" si="102"/>
        <v>99334.379293618316</v>
      </c>
      <c r="AS111" s="17">
        <f t="shared" si="103"/>
        <v>55735.430418959826</v>
      </c>
      <c r="AT111" s="17">
        <f t="shared" si="104"/>
        <v>14993.859642520441</v>
      </c>
      <c r="AU111" s="1">
        <f t="shared" si="64"/>
        <v>19866.875858723666</v>
      </c>
      <c r="AV111" s="1">
        <f t="shared" si="65"/>
        <v>11147.086083791966</v>
      </c>
      <c r="AW111" s="1">
        <f t="shared" si="66"/>
        <v>2998.7719285040885</v>
      </c>
      <c r="AX111" s="16">
        <v>0</v>
      </c>
      <c r="AY111" s="16">
        <v>0</v>
      </c>
      <c r="AZ111" s="16">
        <v>0</v>
      </c>
      <c r="BA111">
        <f t="shared" si="108"/>
        <v>0</v>
      </c>
      <c r="BB111">
        <f t="shared" si="109"/>
        <v>0</v>
      </c>
      <c r="BC111">
        <f t="shared" si="109"/>
        <v>0</v>
      </c>
      <c r="BD111">
        <f t="shared" si="109"/>
        <v>0</v>
      </c>
      <c r="BE111">
        <f t="shared" si="110"/>
        <v>0</v>
      </c>
      <c r="BF111">
        <f t="shared" si="110"/>
        <v>0</v>
      </c>
      <c r="BG111">
        <f t="shared" si="110"/>
        <v>0</v>
      </c>
      <c r="BH111">
        <f t="shared" si="105"/>
        <v>0</v>
      </c>
      <c r="BI111">
        <f t="shared" si="113"/>
        <v>0</v>
      </c>
      <c r="BJ111">
        <f t="shared" si="113"/>
        <v>0</v>
      </c>
      <c r="BK111" s="7">
        <f t="shared" si="111"/>
        <v>4.2168087791299519E-2</v>
      </c>
      <c r="BL111" s="18">
        <f>MAX(BL$3*climate!$I221+BL$4*climate!$I221^2+BL$5*climate!$I221^6,-99)</f>
        <v>-1.2717974174232438</v>
      </c>
      <c r="BM111" s="18">
        <f>MAX(BM$3*climate!$I221+BM$4*climate!$I221^2+BM$5*climate!$I221^6,-99)</f>
        <v>-3.0489376055305701</v>
      </c>
      <c r="BN111" s="18">
        <f>MAX(BN$3*climate!$I221+BN$4*climate!$I221^2+BN$5*climate!$I221^6,-99)</f>
        <v>-4.1327139187918753</v>
      </c>
      <c r="BO111" s="18">
        <f>MAX(BO$3*climate!$I221+BO$4*climate!$I221^2+BO$5*climate!$I221^6,-99)</f>
        <v>-0.68770459946752815</v>
      </c>
      <c r="BP111" s="18">
        <f>MAX(BP$3*climate!$I221+BP$4*climate!$I221^2+BP$5*climate!$I221^6,-99)</f>
        <v>-2.6151386424184113</v>
      </c>
      <c r="BQ111" s="18">
        <f>MAX(BQ$3*climate!$I221+BQ$4*climate!$I221^2+BQ$5*climate!$I221^6,-99)</f>
        <v>-3.8393144287888989</v>
      </c>
    </row>
    <row r="112" spans="1:69">
      <c r="A112">
        <f t="shared" si="67"/>
        <v>2066</v>
      </c>
      <c r="B112" s="4">
        <f t="shared" si="72"/>
        <v>1273.1216028577583</v>
      </c>
      <c r="C112" s="4">
        <f t="shared" si="73"/>
        <v>3498.3374841507334</v>
      </c>
      <c r="D112" s="4">
        <f t="shared" si="74"/>
        <v>6501.0957663806466</v>
      </c>
      <c r="E112" s="11">
        <f t="shared" si="75"/>
        <v>5.5169063853278337E-4</v>
      </c>
      <c r="F112" s="11">
        <f t="shared" si="76"/>
        <v>1.1060181070372151E-3</v>
      </c>
      <c r="G112" s="11">
        <f t="shared" si="77"/>
        <v>2.4418991469763022E-3</v>
      </c>
      <c r="H112" s="4">
        <f t="shared" si="78"/>
        <v>100397.45583835128</v>
      </c>
      <c r="I112" s="4">
        <f t="shared" si="79"/>
        <v>56790.072130685541</v>
      </c>
      <c r="J112" s="4">
        <f t="shared" si="80"/>
        <v>15222.305988225584</v>
      </c>
      <c r="K112" s="4">
        <f t="shared" si="51"/>
        <v>78859.28226572428</v>
      </c>
      <c r="L112" s="4">
        <f t="shared" si="52"/>
        <v>16233.445854773518</v>
      </c>
      <c r="M112" s="4">
        <f t="shared" si="53"/>
        <v>2341.4985004443788</v>
      </c>
      <c r="N112" s="11">
        <f t="shared" si="81"/>
        <v>1.0144712794889044E-2</v>
      </c>
      <c r="O112" s="11">
        <f t="shared" si="82"/>
        <v>1.7796583777649921E-2</v>
      </c>
      <c r="P112" s="11">
        <f t="shared" si="83"/>
        <v>1.2762928412409114E-2</v>
      </c>
      <c r="Q112" s="4">
        <f t="shared" si="84"/>
        <v>6599.9674359406763</v>
      </c>
      <c r="R112" s="4">
        <f t="shared" si="85"/>
        <v>15490.776833340622</v>
      </c>
      <c r="S112" s="4">
        <f t="shared" si="86"/>
        <v>4564.5117319803485</v>
      </c>
      <c r="T112" s="4">
        <f t="shared" si="87"/>
        <v>65.738393277287855</v>
      </c>
      <c r="U112" s="4">
        <f t="shared" si="88"/>
        <v>272.77262120205069</v>
      </c>
      <c r="V112" s="4">
        <f t="shared" si="89"/>
        <v>299.8567848728693</v>
      </c>
      <c r="W112" s="11">
        <f t="shared" si="90"/>
        <v>-1.219247815263802E-2</v>
      </c>
      <c r="X112" s="11">
        <f t="shared" si="91"/>
        <v>-1.3228699347321071E-2</v>
      </c>
      <c r="Y112" s="11">
        <f t="shared" si="92"/>
        <v>-1.2203590333800474E-2</v>
      </c>
      <c r="Z112" s="4">
        <f t="shared" si="107"/>
        <v>13772.802621524695</v>
      </c>
      <c r="AA112" s="4">
        <f t="shared" si="93"/>
        <v>53231.027415887635</v>
      </c>
      <c r="AB112" s="4">
        <f t="shared" si="94"/>
        <v>7902.4807597204244</v>
      </c>
      <c r="AC112" s="12">
        <f t="shared" si="95"/>
        <v>2.0834159512094335</v>
      </c>
      <c r="AD112" s="12">
        <f t="shared" si="96"/>
        <v>3.4550093113416693</v>
      </c>
      <c r="AE112" s="12">
        <f t="shared" si="97"/>
        <v>1.736215260920656</v>
      </c>
      <c r="AF112" s="11">
        <f t="shared" si="98"/>
        <v>-2.9039671966837322E-3</v>
      </c>
      <c r="AG112" s="11">
        <f t="shared" si="99"/>
        <v>2.0567434751257441E-3</v>
      </c>
      <c r="AH112" s="11">
        <f t="shared" si="100"/>
        <v>8.257041531207765E-4</v>
      </c>
      <c r="AI112" s="1">
        <f t="shared" si="58"/>
        <v>177531.2368315942</v>
      </c>
      <c r="AJ112" s="1">
        <f t="shared" si="59"/>
        <v>93201.072383958628</v>
      </c>
      <c r="AK112" s="1">
        <f t="shared" si="60"/>
        <v>25683.282919721503</v>
      </c>
      <c r="AL112" s="20">
        <f t="shared" si="116"/>
        <v>29.752989661343801</v>
      </c>
      <c r="AM112" s="20">
        <f t="shared" si="116"/>
        <v>8.6845296682635222</v>
      </c>
      <c r="AN112" s="20">
        <f t="shared" si="116"/>
        <v>1.8556268865930114</v>
      </c>
      <c r="AO112" s="7">
        <f t="shared" si="117"/>
        <v>1.0410338659106613E-2</v>
      </c>
      <c r="AP112" s="7">
        <f t="shared" si="117"/>
        <v>1.6031139234216191E-2</v>
      </c>
      <c r="AQ112" s="7">
        <f t="shared" si="117"/>
        <v>1.16039812302796E-2</v>
      </c>
      <c r="AR112" s="17">
        <f t="shared" si="102"/>
        <v>100397.45583835128</v>
      </c>
      <c r="AS112" s="17">
        <f t="shared" si="103"/>
        <v>56790.072130685541</v>
      </c>
      <c r="AT112" s="17">
        <f t="shared" si="104"/>
        <v>15222.305988225584</v>
      </c>
      <c r="AU112" s="1">
        <f t="shared" si="64"/>
        <v>20079.491167670258</v>
      </c>
      <c r="AV112" s="1">
        <f t="shared" si="65"/>
        <v>11358.01442613711</v>
      </c>
      <c r="AW112" s="1">
        <f t="shared" si="66"/>
        <v>3044.461197645117</v>
      </c>
      <c r="AX112" s="16">
        <v>0</v>
      </c>
      <c r="AY112" s="16">
        <v>0</v>
      </c>
      <c r="AZ112" s="16">
        <v>0</v>
      </c>
      <c r="BA112">
        <f t="shared" si="108"/>
        <v>0</v>
      </c>
      <c r="BB112">
        <f t="shared" si="109"/>
        <v>0</v>
      </c>
      <c r="BC112">
        <f t="shared" si="109"/>
        <v>0</v>
      </c>
      <c r="BD112">
        <f t="shared" si="109"/>
        <v>0</v>
      </c>
      <c r="BE112">
        <f t="shared" si="110"/>
        <v>0</v>
      </c>
      <c r="BF112">
        <f t="shared" si="110"/>
        <v>0</v>
      </c>
      <c r="BG112">
        <f t="shared" si="110"/>
        <v>0</v>
      </c>
      <c r="BH112">
        <f t="shared" si="105"/>
        <v>0</v>
      </c>
      <c r="BI112">
        <f t="shared" si="113"/>
        <v>0</v>
      </c>
      <c r="BJ112">
        <f t="shared" si="113"/>
        <v>0</v>
      </c>
      <c r="BK112" s="7">
        <f t="shared" si="111"/>
        <v>4.1960834829749299E-2</v>
      </c>
      <c r="BL112" s="18">
        <f>MAX(BL$3*climate!$I222+BL$4*climate!$I222^2+BL$5*climate!$I222^6,-99)</f>
        <v>-1.5587577853066925</v>
      </c>
      <c r="BM112" s="18">
        <f>MAX(BM$3*climate!$I222+BM$4*climate!$I222^2+BM$5*climate!$I222^6,-99)</f>
        <v>-3.2928477079244178</v>
      </c>
      <c r="BN112" s="18">
        <f>MAX(BN$3*climate!$I222+BN$4*climate!$I222^2+BN$5*climate!$I222^6,-99)</f>
        <v>-4.3415831006641143</v>
      </c>
      <c r="BO112" s="18">
        <f>MAX(BO$3*climate!$I222+BO$4*climate!$I222^2+BO$5*climate!$I222^6,-99)</f>
        <v>-1.0206509158231363</v>
      </c>
      <c r="BP112" s="18">
        <f>MAX(BP$3*climate!$I222+BP$4*climate!$I222^2+BP$5*climate!$I222^6,-99)</f>
        <v>-2.9852323708073341</v>
      </c>
      <c r="BQ112" s="18">
        <f>MAX(BQ$3*climate!$I222+BQ$4*climate!$I222^2+BQ$5*climate!$I222^6,-99)</f>
        <v>-4.2330036963590079</v>
      </c>
    </row>
    <row r="113" spans="1:69">
      <c r="A113">
        <f t="shared" si="67"/>
        <v>2067</v>
      </c>
      <c r="B113" s="4">
        <f t="shared" si="72"/>
        <v>1273.7888536642681</v>
      </c>
      <c r="C113" s="4">
        <f t="shared" si="73"/>
        <v>3502.0132475226314</v>
      </c>
      <c r="D113" s="4">
        <f t="shared" si="74"/>
        <v>6516.1770355766657</v>
      </c>
      <c r="E113" s="11">
        <f t="shared" si="75"/>
        <v>5.2410610660614415E-4</v>
      </c>
      <c r="F113" s="11">
        <f t="shared" si="76"/>
        <v>1.0507172016853542E-3</v>
      </c>
      <c r="G113" s="11">
        <f t="shared" si="77"/>
        <v>2.3198041896274869E-3</v>
      </c>
      <c r="H113" s="4">
        <f t="shared" si="78"/>
        <v>101443.55173718986</v>
      </c>
      <c r="I113" s="4">
        <f t="shared" si="79"/>
        <v>57844.298902944116</v>
      </c>
      <c r="J113" s="4">
        <f t="shared" si="80"/>
        <v>15448.789782812324</v>
      </c>
      <c r="K113" s="4">
        <f t="shared" si="51"/>
        <v>79639.220774597299</v>
      </c>
      <c r="L113" s="4">
        <f t="shared" si="52"/>
        <v>16517.441487082866</v>
      </c>
      <c r="M113" s="4">
        <f t="shared" si="53"/>
        <v>2370.8364119737489</v>
      </c>
      <c r="N113" s="11">
        <f t="shared" si="81"/>
        <v>9.890256244597051E-3</v>
      </c>
      <c r="O113" s="11">
        <f t="shared" si="82"/>
        <v>1.7494476209796161E-2</v>
      </c>
      <c r="P113" s="11">
        <f t="shared" si="83"/>
        <v>1.2529545299218459E-2</v>
      </c>
      <c r="Q113" s="4">
        <f t="shared" si="84"/>
        <v>6587.4276803448829</v>
      </c>
      <c r="R113" s="4">
        <f t="shared" si="85"/>
        <v>15569.614103621272</v>
      </c>
      <c r="S113" s="4">
        <f t="shared" si="86"/>
        <v>4575.8922244006098</v>
      </c>
      <c r="T113" s="4">
        <f t="shared" si="87"/>
        <v>64.936879353465002</v>
      </c>
      <c r="U113" s="4">
        <f t="shared" si="88"/>
        <v>269.16419420598805</v>
      </c>
      <c r="V113" s="4">
        <f t="shared" si="89"/>
        <v>296.19745551147025</v>
      </c>
      <c r="W113" s="11">
        <f t="shared" si="90"/>
        <v>-1.219247815263802E-2</v>
      </c>
      <c r="X113" s="11">
        <f t="shared" si="91"/>
        <v>-1.3228699347321071E-2</v>
      </c>
      <c r="Y113" s="11">
        <f t="shared" si="92"/>
        <v>-1.2203590333800474E-2</v>
      </c>
      <c r="Z113" s="4">
        <f t="shared" si="107"/>
        <v>13710.546498096002</v>
      </c>
      <c r="AA113" s="4">
        <f t="shared" si="93"/>
        <v>53630.856710452332</v>
      </c>
      <c r="AB113" s="4">
        <f t="shared" si="94"/>
        <v>7931.5186124268494</v>
      </c>
      <c r="AC113" s="12">
        <f t="shared" si="95"/>
        <v>2.0773657796300737</v>
      </c>
      <c r="AD113" s="12">
        <f t="shared" si="96"/>
        <v>3.46211537919927</v>
      </c>
      <c r="AE113" s="12">
        <f t="shared" si="97"/>
        <v>1.73764886107231</v>
      </c>
      <c r="AF113" s="11">
        <f t="shared" si="98"/>
        <v>-2.9039671966837322E-3</v>
      </c>
      <c r="AG113" s="11">
        <f t="shared" si="99"/>
        <v>2.0567434751257441E-3</v>
      </c>
      <c r="AH113" s="11">
        <f t="shared" si="100"/>
        <v>8.257041531207765E-4</v>
      </c>
      <c r="AI113" s="1">
        <f t="shared" si="58"/>
        <v>179857.60431610505</v>
      </c>
      <c r="AJ113" s="1">
        <f t="shared" si="59"/>
        <v>95238.979571699863</v>
      </c>
      <c r="AK113" s="1">
        <f t="shared" si="60"/>
        <v>26159.41582539447</v>
      </c>
      <c r="AL113" s="20">
        <f t="shared" si="116"/>
        <v>30.059630972854336</v>
      </c>
      <c r="AM113" s="20">
        <f t="shared" si="116"/>
        <v>8.8223603435161788</v>
      </c>
      <c r="AN113" s="20">
        <f t="shared" si="116"/>
        <v>1.8769442195598145</v>
      </c>
      <c r="AO113" s="7">
        <f t="shared" si="117"/>
        <v>1.0306235272515547E-2</v>
      </c>
      <c r="AP113" s="7">
        <f t="shared" si="117"/>
        <v>1.5870827841874029E-2</v>
      </c>
      <c r="AQ113" s="7">
        <f t="shared" si="117"/>
        <v>1.1487941417976804E-2</v>
      </c>
      <c r="AR113" s="17">
        <f t="shared" si="102"/>
        <v>101443.55173718986</v>
      </c>
      <c r="AS113" s="17">
        <f t="shared" si="103"/>
        <v>57844.298902944116</v>
      </c>
      <c r="AT113" s="17">
        <f t="shared" si="104"/>
        <v>15448.789782812324</v>
      </c>
      <c r="AU113" s="1">
        <f t="shared" si="64"/>
        <v>20288.710347437973</v>
      </c>
      <c r="AV113" s="1">
        <f t="shared" si="65"/>
        <v>11568.859780588824</v>
      </c>
      <c r="AW113" s="1">
        <f t="shared" si="66"/>
        <v>3089.7579565624651</v>
      </c>
      <c r="AX113" s="16">
        <v>0</v>
      </c>
      <c r="AY113" s="16">
        <v>0</v>
      </c>
      <c r="AZ113" s="16">
        <v>0</v>
      </c>
      <c r="BA113">
        <f t="shared" si="108"/>
        <v>0</v>
      </c>
      <c r="BB113">
        <f t="shared" si="109"/>
        <v>0</v>
      </c>
      <c r="BC113">
        <f t="shared" si="109"/>
        <v>0</v>
      </c>
      <c r="BD113">
        <f t="shared" si="109"/>
        <v>0</v>
      </c>
      <c r="BE113">
        <f t="shared" si="110"/>
        <v>0</v>
      </c>
      <c r="BF113">
        <f t="shared" si="110"/>
        <v>0</v>
      </c>
      <c r="BG113">
        <f t="shared" si="110"/>
        <v>0</v>
      </c>
      <c r="BH113">
        <f t="shared" si="105"/>
        <v>0</v>
      </c>
      <c r="BI113">
        <f t="shared" si="113"/>
        <v>0</v>
      </c>
      <c r="BJ113">
        <f t="shared" si="113"/>
        <v>0</v>
      </c>
      <c r="BK113" s="7">
        <f t="shared" si="111"/>
        <v>4.1752388030041859E-2</v>
      </c>
      <c r="BL113" s="18">
        <f>MAX(BL$3*climate!$I223+BL$4*climate!$I223^2+BL$5*climate!$I223^6,-99)</f>
        <v>-1.8542016096080332</v>
      </c>
      <c r="BM113" s="18">
        <f>MAX(BM$3*climate!$I223+BM$4*climate!$I223^2+BM$5*climate!$I223^6,-99)</f>
        <v>-3.5430782121940769</v>
      </c>
      <c r="BN113" s="18">
        <f>MAX(BN$3*climate!$I223+BN$4*climate!$I223^2+BN$5*climate!$I223^6,-99)</f>
        <v>-4.5551761695063169</v>
      </c>
      <c r="BO113" s="18">
        <f>MAX(BO$3*climate!$I223+BO$4*climate!$I223^2+BO$5*climate!$I223^6,-99)</f>
        <v>-1.3879986359009067</v>
      </c>
      <c r="BP113" s="18">
        <f>MAX(BP$3*climate!$I223+BP$4*climate!$I223^2+BP$5*climate!$I223^6,-99)</f>
        <v>-3.3883496308783836</v>
      </c>
      <c r="BQ113" s="18">
        <f>MAX(BQ$3*climate!$I223+BQ$4*climate!$I223^2+BQ$5*climate!$I223^6,-99)</f>
        <v>-4.6588415843445947</v>
      </c>
    </row>
    <row r="114" spans="1:69">
      <c r="A114">
        <f t="shared" si="67"/>
        <v>2068</v>
      </c>
      <c r="B114" s="4">
        <f t="shared" si="72"/>
        <v>1274.4230741551637</v>
      </c>
      <c r="C114" s="4">
        <f t="shared" si="73"/>
        <v>3505.5088918043484</v>
      </c>
      <c r="D114" s="4">
        <f t="shared" si="74"/>
        <v>6530.5374776247763</v>
      </c>
      <c r="E114" s="11">
        <f t="shared" si="75"/>
        <v>4.9790080127583693E-4</v>
      </c>
      <c r="F114" s="11">
        <f t="shared" si="76"/>
        <v>9.981813416010865E-4</v>
      </c>
      <c r="G114" s="11">
        <f t="shared" si="77"/>
        <v>2.2038139801461125E-3</v>
      </c>
      <c r="H114" s="4">
        <f t="shared" si="78"/>
        <v>102472.15127031099</v>
      </c>
      <c r="I114" s="4">
        <f t="shared" si="79"/>
        <v>58897.642957274329</v>
      </c>
      <c r="J114" s="4">
        <f t="shared" si="80"/>
        <v>15673.249416282806</v>
      </c>
      <c r="K114" s="4">
        <f t="shared" si="51"/>
        <v>80406.698017643372</v>
      </c>
      <c r="L114" s="4">
        <f t="shared" si="52"/>
        <v>16801.453020123037</v>
      </c>
      <c r="M114" s="4">
        <f t="shared" si="53"/>
        <v>2399.9937937701457</v>
      </c>
      <c r="N114" s="11">
        <f t="shared" si="81"/>
        <v>9.6369255698554035E-3</v>
      </c>
      <c r="O114" s="11">
        <f t="shared" si="82"/>
        <v>1.7194644416465898E-2</v>
      </c>
      <c r="P114" s="11">
        <f t="shared" si="83"/>
        <v>1.2298352450274219E-2</v>
      </c>
      <c r="Q114" s="4">
        <f t="shared" si="84"/>
        <v>6573.090271135934</v>
      </c>
      <c r="R114" s="4">
        <f t="shared" si="85"/>
        <v>15643.420229337722</v>
      </c>
      <c r="S114" s="4">
        <f t="shared" si="86"/>
        <v>4585.7229345382584</v>
      </c>
      <c r="T114" s="4">
        <f t="shared" si="87"/>
        <v>64.145137870647389</v>
      </c>
      <c r="U114" s="4">
        <f t="shared" si="88"/>
        <v>265.60350200577312</v>
      </c>
      <c r="V114" s="4">
        <f t="shared" si="89"/>
        <v>292.58278310649416</v>
      </c>
      <c r="W114" s="11">
        <f t="shared" si="90"/>
        <v>-1.219247815263802E-2</v>
      </c>
      <c r="X114" s="11">
        <f t="shared" si="91"/>
        <v>-1.3228699347321071E-2</v>
      </c>
      <c r="Y114" s="11">
        <f t="shared" si="92"/>
        <v>-1.2203590333800474E-2</v>
      </c>
      <c r="Z114" s="4">
        <f t="shared" si="107"/>
        <v>13644.757509012983</v>
      </c>
      <c r="AA114" s="4">
        <f t="shared" si="93"/>
        <v>54014.666726176991</v>
      </c>
      <c r="AB114" s="4">
        <f t="shared" si="94"/>
        <v>7957.8593285252791</v>
      </c>
      <c r="AC114" s="12">
        <f t="shared" si="95"/>
        <v>2.0713331775505148</v>
      </c>
      <c r="AD114" s="12">
        <f t="shared" si="96"/>
        <v>3.4692360624155705</v>
      </c>
      <c r="AE114" s="12">
        <f t="shared" si="97"/>
        <v>1.7390836449535629</v>
      </c>
      <c r="AF114" s="11">
        <f t="shared" si="98"/>
        <v>-2.9039671966837322E-3</v>
      </c>
      <c r="AG114" s="11">
        <f t="shared" si="99"/>
        <v>2.0567434751257441E-3</v>
      </c>
      <c r="AH114" s="11">
        <f t="shared" si="100"/>
        <v>8.257041531207765E-4</v>
      </c>
      <c r="AI114" s="1">
        <f t="shared" si="58"/>
        <v>182160.5542319325</v>
      </c>
      <c r="AJ114" s="1">
        <f t="shared" si="59"/>
        <v>97283.941395118702</v>
      </c>
      <c r="AK114" s="1">
        <f t="shared" si="60"/>
        <v>26633.232199417489</v>
      </c>
      <c r="AL114" s="20">
        <f t="shared" si="116"/>
        <v>30.366334585575459</v>
      </c>
      <c r="AM114" s="20">
        <f t="shared" si="116"/>
        <v>8.9609783240653922</v>
      </c>
      <c r="AN114" s="20">
        <f t="shared" si="116"/>
        <v>1.8982908225465367</v>
      </c>
      <c r="AO114" s="7">
        <f t="shared" si="117"/>
        <v>1.0203172919790391E-2</v>
      </c>
      <c r="AP114" s="7">
        <f t="shared" si="117"/>
        <v>1.5712119563455289E-2</v>
      </c>
      <c r="AQ114" s="7">
        <f t="shared" si="117"/>
        <v>1.1373062003797035E-2</v>
      </c>
      <c r="AR114" s="17">
        <f t="shared" si="102"/>
        <v>102472.15127031099</v>
      </c>
      <c r="AS114" s="17">
        <f t="shared" si="103"/>
        <v>58897.642957274329</v>
      </c>
      <c r="AT114" s="17">
        <f t="shared" si="104"/>
        <v>15673.249416282806</v>
      </c>
      <c r="AU114" s="1">
        <f t="shared" si="64"/>
        <v>20494.430254062201</v>
      </c>
      <c r="AV114" s="1">
        <f t="shared" si="65"/>
        <v>11779.528591454866</v>
      </c>
      <c r="AW114" s="1">
        <f t="shared" si="66"/>
        <v>3134.6498832565612</v>
      </c>
      <c r="AX114" s="16">
        <v>0</v>
      </c>
      <c r="AY114" s="16">
        <v>0</v>
      </c>
      <c r="AZ114" s="16">
        <v>0</v>
      </c>
      <c r="BA114">
        <f t="shared" si="108"/>
        <v>0</v>
      </c>
      <c r="BB114">
        <f t="shared" si="109"/>
        <v>0</v>
      </c>
      <c r="BC114">
        <f t="shared" si="109"/>
        <v>0</v>
      </c>
      <c r="BD114">
        <f t="shared" si="109"/>
        <v>0</v>
      </c>
      <c r="BE114">
        <f t="shared" si="110"/>
        <v>0</v>
      </c>
      <c r="BF114">
        <f t="shared" si="110"/>
        <v>0</v>
      </c>
      <c r="BG114">
        <f t="shared" si="110"/>
        <v>0</v>
      </c>
      <c r="BH114">
        <f t="shared" si="105"/>
        <v>0</v>
      </c>
      <c r="BI114">
        <f t="shared" si="113"/>
        <v>0</v>
      </c>
      <c r="BJ114">
        <f t="shared" si="113"/>
        <v>0</v>
      </c>
      <c r="BK114" s="7">
        <f t="shared" si="111"/>
        <v>4.1542936898805144E-2</v>
      </c>
      <c r="BL114" s="18">
        <f>MAX(BL$3*climate!$I224+BL$4*climate!$I224^2+BL$5*climate!$I224^6,-99)</f>
        <v>-2.1580657756296127</v>
      </c>
      <c r="BM114" s="18">
        <f>MAX(BM$3*climate!$I224+BM$4*climate!$I224^2+BM$5*climate!$I224^6,-99)</f>
        <v>-3.7995717504888091</v>
      </c>
      <c r="BN114" s="18">
        <f>MAX(BN$3*climate!$I224+BN$4*climate!$I224^2+BN$5*climate!$I224^6,-99)</f>
        <v>-4.7734411211289247</v>
      </c>
      <c r="BO114" s="18">
        <f>MAX(BO$3*climate!$I224+BO$4*climate!$I224^2+BO$5*climate!$I224^6,-99)</f>
        <v>-1.7919682182524266</v>
      </c>
      <c r="BP114" s="18">
        <f>MAX(BP$3*climate!$I224+BP$4*climate!$I224^2+BP$5*climate!$I224^6,-99)</f>
        <v>-3.826540402089031</v>
      </c>
      <c r="BQ114" s="18">
        <f>MAX(BQ$3*climate!$I224+BQ$4*climate!$I224^2+BQ$5*climate!$I224^6,-99)</f>
        <v>-5.118769809785424</v>
      </c>
    </row>
    <row r="115" spans="1:69">
      <c r="A115">
        <f t="shared" si="67"/>
        <v>2069</v>
      </c>
      <c r="B115" s="4">
        <f t="shared" si="72"/>
        <v>1275.0258836114608</v>
      </c>
      <c r="C115" s="4">
        <f t="shared" si="73"/>
        <v>3508.8330686945337</v>
      </c>
      <c r="D115" s="4">
        <f t="shared" si="74"/>
        <v>6544.2099629262812</v>
      </c>
      <c r="E115" s="11">
        <f t="shared" si="75"/>
        <v>4.7300576121204503E-4</v>
      </c>
      <c r="F115" s="11">
        <f t="shared" si="76"/>
        <v>9.482722745210321E-4</v>
      </c>
      <c r="G115" s="11">
        <f t="shared" si="77"/>
        <v>2.0936232811388069E-3</v>
      </c>
      <c r="H115" s="4">
        <f t="shared" si="78"/>
        <v>103482.75531549208</v>
      </c>
      <c r="I115" s="4">
        <f t="shared" si="79"/>
        <v>59949.638909054425</v>
      </c>
      <c r="J115" s="4">
        <f t="shared" si="80"/>
        <v>15895.625764733872</v>
      </c>
      <c r="K115" s="4">
        <f t="shared" si="51"/>
        <v>81161.297700389594</v>
      </c>
      <c r="L115" s="4">
        <f t="shared" si="52"/>
        <v>17085.349384078501</v>
      </c>
      <c r="M115" s="4">
        <f t="shared" si="53"/>
        <v>2428.9602342810608</v>
      </c>
      <c r="N115" s="11">
        <f t="shared" si="81"/>
        <v>9.3847863592240177E-3</v>
      </c>
      <c r="O115" s="11">
        <f t="shared" si="82"/>
        <v>1.689713167161444E-2</v>
      </c>
      <c r="P115" s="11">
        <f t="shared" si="83"/>
        <v>1.2069381423446046E-2</v>
      </c>
      <c r="Q115" s="4">
        <f t="shared" si="84"/>
        <v>6556.9829659299548</v>
      </c>
      <c r="R115" s="4">
        <f t="shared" si="85"/>
        <v>15712.195653977426</v>
      </c>
      <c r="S115" s="4">
        <f t="shared" si="86"/>
        <v>4594.0301331987539</v>
      </c>
      <c r="T115" s="4">
        <f t="shared" si="87"/>
        <v>63.363049678561566</v>
      </c>
      <c r="U115" s="4">
        <f t="shared" si="88"/>
        <v>262.08991313214318</v>
      </c>
      <c r="V115" s="4">
        <f t="shared" si="89"/>
        <v>289.01222268273932</v>
      </c>
      <c r="W115" s="11">
        <f t="shared" si="90"/>
        <v>-1.219247815263802E-2</v>
      </c>
      <c r="X115" s="11">
        <f t="shared" si="91"/>
        <v>-1.3228699347321071E-2</v>
      </c>
      <c r="Y115" s="11">
        <f t="shared" si="92"/>
        <v>-1.2203590333800474E-2</v>
      </c>
      <c r="Z115" s="4">
        <f t="shared" si="107"/>
        <v>13575.522270140505</v>
      </c>
      <c r="AA115" s="4">
        <f t="shared" si="93"/>
        <v>54382.338543452097</v>
      </c>
      <c r="AB115" s="4">
        <f t="shared" si="94"/>
        <v>7981.5407098324158</v>
      </c>
      <c r="AC115" s="12">
        <f t="shared" si="95"/>
        <v>2.0653180939495055</v>
      </c>
      <c r="AD115" s="12">
        <f t="shared" si="96"/>
        <v>3.4763713910506144</v>
      </c>
      <c r="AE115" s="12">
        <f t="shared" si="97"/>
        <v>1.7405196135418255</v>
      </c>
      <c r="AF115" s="11">
        <f t="shared" si="98"/>
        <v>-2.9039671966837322E-3</v>
      </c>
      <c r="AG115" s="11">
        <f t="shared" si="99"/>
        <v>2.0567434751257441E-3</v>
      </c>
      <c r="AH115" s="11">
        <f t="shared" si="100"/>
        <v>8.257041531207765E-4</v>
      </c>
      <c r="AI115" s="1">
        <f t="shared" si="58"/>
        <v>184438.92906280147</v>
      </c>
      <c r="AJ115" s="1">
        <f t="shared" si="59"/>
        <v>99335.0758470617</v>
      </c>
      <c r="AK115" s="1">
        <f t="shared" si="60"/>
        <v>27104.558862732301</v>
      </c>
      <c r="AL115" s="20">
        <f t="shared" ref="AL115:AN130" si="118">AL114*(1+AO115)</f>
        <v>30.673069218665127</v>
      </c>
      <c r="AM115" s="20">
        <f t="shared" si="118"/>
        <v>9.1003663272703061</v>
      </c>
      <c r="AN115" s="20">
        <f t="shared" si="118"/>
        <v>1.9196643079803366</v>
      </c>
      <c r="AO115" s="7">
        <f t="shared" si="117"/>
        <v>1.0101141190592487E-2</v>
      </c>
      <c r="AP115" s="7">
        <f t="shared" si="117"/>
        <v>1.5554998367820736E-2</v>
      </c>
      <c r="AQ115" s="7">
        <f t="shared" si="117"/>
        <v>1.1259331383759065E-2</v>
      </c>
      <c r="AR115" s="17">
        <f t="shared" si="102"/>
        <v>103482.75531549208</v>
      </c>
      <c r="AS115" s="17">
        <f t="shared" si="103"/>
        <v>59949.638909054425</v>
      </c>
      <c r="AT115" s="17">
        <f t="shared" si="104"/>
        <v>15895.625764733872</v>
      </c>
      <c r="AU115" s="1">
        <f t="shared" si="64"/>
        <v>20696.551063098417</v>
      </c>
      <c r="AV115" s="1">
        <f t="shared" si="65"/>
        <v>11989.927781810886</v>
      </c>
      <c r="AW115" s="1">
        <f t="shared" si="66"/>
        <v>3179.1251529467745</v>
      </c>
      <c r="AX115" s="16">
        <v>0</v>
      </c>
      <c r="AY115" s="16">
        <v>0</v>
      </c>
      <c r="AZ115" s="16">
        <v>0</v>
      </c>
      <c r="BA115">
        <f t="shared" si="108"/>
        <v>0</v>
      </c>
      <c r="BB115">
        <f t="shared" si="109"/>
        <v>0</v>
      </c>
      <c r="BC115">
        <f t="shared" si="109"/>
        <v>0</v>
      </c>
      <c r="BD115">
        <f t="shared" si="109"/>
        <v>0</v>
      </c>
      <c r="BE115">
        <f t="shared" si="110"/>
        <v>0</v>
      </c>
      <c r="BF115">
        <f t="shared" si="110"/>
        <v>0</v>
      </c>
      <c r="BG115">
        <f t="shared" si="110"/>
        <v>0</v>
      </c>
      <c r="BH115">
        <f t="shared" si="105"/>
        <v>0</v>
      </c>
      <c r="BI115">
        <f t="shared" si="113"/>
        <v>0</v>
      </c>
      <c r="BJ115">
        <f t="shared" si="113"/>
        <v>0</v>
      </c>
      <c r="BK115" s="7">
        <f t="shared" si="111"/>
        <v>4.1332664548283854E-2</v>
      </c>
      <c r="BL115" s="18">
        <f>MAX(BL$3*climate!$I225+BL$4*climate!$I225^2+BL$5*climate!$I225^6,-99)</f>
        <v>-2.4702775808863358</v>
      </c>
      <c r="BM115" s="18">
        <f>MAX(BM$3*climate!$I225+BM$4*climate!$I225^2+BM$5*climate!$I225^6,-99)</f>
        <v>-4.0622639876740863</v>
      </c>
      <c r="BN115" s="18">
        <f>MAX(BN$3*climate!$I225+BN$4*climate!$I225^2+BN$5*climate!$I225^6,-99)</f>
        <v>-4.996320899135303</v>
      </c>
      <c r="BO115" s="18">
        <f>MAX(BO$3*climate!$I225+BO$4*climate!$I225^2+BO$5*climate!$I225^6,-99)</f>
        <v>-2.2348503213201196</v>
      </c>
      <c r="BP115" s="18">
        <f>MAX(BP$3*climate!$I225+BP$4*climate!$I225^2+BP$5*climate!$I225^6,-99)</f>
        <v>-4.3019190084881247</v>
      </c>
      <c r="BQ115" s="18">
        <f>MAX(BQ$3*climate!$I225+BQ$4*climate!$I225^2+BQ$5*climate!$I225^6,-99)</f>
        <v>-5.6147907158778647</v>
      </c>
    </row>
    <row r="116" spans="1:69">
      <c r="A116">
        <f t="shared" si="67"/>
        <v>2070</v>
      </c>
      <c r="B116" s="4">
        <f t="shared" si="72"/>
        <v>1275.5988234706715</v>
      </c>
      <c r="C116" s="4">
        <f t="shared" si="73"/>
        <v>3511.9940313537513</v>
      </c>
      <c r="D116" s="4">
        <f t="shared" si="74"/>
        <v>6557.2260177445714</v>
      </c>
      <c r="E116" s="11">
        <f t="shared" si="75"/>
        <v>4.4935547315144275E-4</v>
      </c>
      <c r="F116" s="11">
        <f t="shared" si="76"/>
        <v>9.0085866079498041E-4</v>
      </c>
      <c r="G116" s="11">
        <f t="shared" si="77"/>
        <v>1.9889421170818664E-3</v>
      </c>
      <c r="H116" s="4">
        <f t="shared" si="78"/>
        <v>104474.88217672432</v>
      </c>
      <c r="I116" s="4">
        <f t="shared" si="79"/>
        <v>60999.824434591479</v>
      </c>
      <c r="J116" s="4">
        <f t="shared" si="80"/>
        <v>16115.862188212641</v>
      </c>
      <c r="K116" s="4">
        <f t="shared" si="51"/>
        <v>81902.617229190641</v>
      </c>
      <c r="L116" s="4">
        <f t="shared" si="52"/>
        <v>17369.000029615134</v>
      </c>
      <c r="M116" s="4">
        <f t="shared" si="53"/>
        <v>2457.7255907606896</v>
      </c>
      <c r="N116" s="11">
        <f t="shared" si="81"/>
        <v>9.1339043337830272E-3</v>
      </c>
      <c r="O116" s="11">
        <f t="shared" si="82"/>
        <v>1.6601980981492792E-2</v>
      </c>
      <c r="P116" s="11">
        <f t="shared" si="83"/>
        <v>1.1842662581976304E-2</v>
      </c>
      <c r="Q116" s="4">
        <f t="shared" si="84"/>
        <v>6539.1348077812545</v>
      </c>
      <c r="R116" s="4">
        <f t="shared" si="85"/>
        <v>15775.945667412187</v>
      </c>
      <c r="S116" s="4">
        <f t="shared" si="86"/>
        <v>4600.8407187861185</v>
      </c>
      <c r="T116" s="4">
        <f t="shared" si="87"/>
        <v>62.590497079671188</v>
      </c>
      <c r="U116" s="4">
        <f t="shared" si="88"/>
        <v>258.62280446935256</v>
      </c>
      <c r="V116" s="4">
        <f t="shared" si="89"/>
        <v>285.48523591565805</v>
      </c>
      <c r="W116" s="11">
        <f t="shared" si="90"/>
        <v>-1.219247815263802E-2</v>
      </c>
      <c r="X116" s="11">
        <f t="shared" si="91"/>
        <v>-1.3228699347321071E-2</v>
      </c>
      <c r="Y116" s="11">
        <f t="shared" si="92"/>
        <v>-1.2203590333800474E-2</v>
      </c>
      <c r="Z116" s="4">
        <f t="shared" si="107"/>
        <v>13502.929295334839</v>
      </c>
      <c r="AA116" s="4">
        <f t="shared" si="93"/>
        <v>54733.769726611608</v>
      </c>
      <c r="AB116" s="4">
        <f t="shared" si="94"/>
        <v>8002.6018820730633</v>
      </c>
      <c r="AC116" s="12">
        <f t="shared" si="95"/>
        <v>2.0593204779539587</v>
      </c>
      <c r="AD116" s="12">
        <f t="shared" si="96"/>
        <v>3.4835213952262718</v>
      </c>
      <c r="AE116" s="12">
        <f t="shared" si="97"/>
        <v>1.7419567678153152</v>
      </c>
      <c r="AF116" s="11">
        <f t="shared" si="98"/>
        <v>-2.9039671966837322E-3</v>
      </c>
      <c r="AG116" s="11">
        <f t="shared" si="99"/>
        <v>2.0567434751257441E-3</v>
      </c>
      <c r="AH116" s="11">
        <f t="shared" si="100"/>
        <v>8.257041531207765E-4</v>
      </c>
      <c r="AI116" s="1">
        <f t="shared" si="58"/>
        <v>186691.58721961975</v>
      </c>
      <c r="AJ116" s="1">
        <f t="shared" si="59"/>
        <v>101391.49604416642</v>
      </c>
      <c r="AK116" s="1">
        <f t="shared" si="60"/>
        <v>27573.228129405845</v>
      </c>
      <c r="AL116" s="20">
        <f t="shared" si="118"/>
        <v>30.979803891562412</v>
      </c>
      <c r="AM116" s="20">
        <f t="shared" si="118"/>
        <v>9.2405069488038922</v>
      </c>
      <c r="AN116" s="20">
        <f t="shared" si="118"/>
        <v>1.9410623032035705</v>
      </c>
      <c r="AO116" s="7">
        <f t="shared" si="117"/>
        <v>1.0000129778686563E-2</v>
      </c>
      <c r="AP116" s="7">
        <f t="shared" si="117"/>
        <v>1.5399448384142528E-2</v>
      </c>
      <c r="AQ116" s="7">
        <f t="shared" si="117"/>
        <v>1.1146738069921475E-2</v>
      </c>
      <c r="AR116" s="17">
        <f t="shared" si="102"/>
        <v>104474.88217672432</v>
      </c>
      <c r="AS116" s="17">
        <f t="shared" si="103"/>
        <v>60999.824434591479</v>
      </c>
      <c r="AT116" s="17">
        <f t="shared" si="104"/>
        <v>16115.862188212641</v>
      </c>
      <c r="AU116" s="1">
        <f t="shared" si="64"/>
        <v>20894.976435344866</v>
      </c>
      <c r="AV116" s="1">
        <f t="shared" si="65"/>
        <v>12199.964886918297</v>
      </c>
      <c r="AW116" s="1">
        <f t="shared" si="66"/>
        <v>3223.1724376425282</v>
      </c>
      <c r="AX116" s="16">
        <v>0</v>
      </c>
      <c r="AY116" s="16">
        <v>0</v>
      </c>
      <c r="AZ116" s="16">
        <v>0</v>
      </c>
      <c r="BA116">
        <f t="shared" si="108"/>
        <v>0</v>
      </c>
      <c r="BB116">
        <f t="shared" si="109"/>
        <v>0</v>
      </c>
      <c r="BC116">
        <f t="shared" si="109"/>
        <v>0</v>
      </c>
      <c r="BD116">
        <f t="shared" si="109"/>
        <v>0</v>
      </c>
      <c r="BE116">
        <f t="shared" si="110"/>
        <v>0</v>
      </c>
      <c r="BF116">
        <f t="shared" si="110"/>
        <v>0</v>
      </c>
      <c r="BG116">
        <f t="shared" si="110"/>
        <v>0</v>
      </c>
      <c r="BH116">
        <f t="shared" si="105"/>
        <v>0</v>
      </c>
      <c r="BI116">
        <f t="shared" si="113"/>
        <v>0</v>
      </c>
      <c r="BJ116">
        <f t="shared" si="113"/>
        <v>0</v>
      </c>
      <c r="BK116" s="7">
        <f t="shared" si="111"/>
        <v>4.1121747864705877E-2</v>
      </c>
      <c r="BL116" s="18">
        <f>MAX(BL$3*climate!$I226+BL$4*climate!$I226^2+BL$5*climate!$I226^6,-99)</f>
        <v>-2.7907549503755575</v>
      </c>
      <c r="BM116" s="18">
        <f>MAX(BM$3*climate!$I226+BM$4*climate!$I226^2+BM$5*climate!$I226^6,-99)</f>
        <v>-4.3310837904100801</v>
      </c>
      <c r="BN116" s="18">
        <f>MAX(BN$3*climate!$I226+BN$4*climate!$I226^2+BN$5*climate!$I226^6,-99)</f>
        <v>-5.223753528963984</v>
      </c>
      <c r="BO116" s="18">
        <f>MAX(BO$3*climate!$I226+BO$4*climate!$I226^2+BO$5*climate!$I226^6,-99)</f>
        <v>-2.7190030396476832</v>
      </c>
      <c r="BP116" s="18">
        <f>MAX(BP$3*climate!$I226+BP$4*climate!$I226^2+BP$5*climate!$I226^6,-99)</f>
        <v>-4.8166615797363219</v>
      </c>
      <c r="BQ116" s="18">
        <f>MAX(BQ$3*climate!$I226+BQ$4*climate!$I226^2+BQ$5*climate!$I226^6,-99)</f>
        <v>-6.1489648757615152</v>
      </c>
    </row>
    <row r="117" spans="1:69">
      <c r="A117">
        <f t="shared" si="67"/>
        <v>2071</v>
      </c>
      <c r="B117" s="4">
        <f t="shared" si="72"/>
        <v>1276.1433609179001</v>
      </c>
      <c r="C117" s="4">
        <f t="shared" si="73"/>
        <v>3514.9996510815663</v>
      </c>
      <c r="D117" s="4">
        <f t="shared" si="74"/>
        <v>6569.6158635925931</v>
      </c>
      <c r="E117" s="11">
        <f t="shared" si="75"/>
        <v>4.2688769949387058E-4</v>
      </c>
      <c r="F117" s="11">
        <f t="shared" si="76"/>
        <v>8.558157277552313E-4</v>
      </c>
      <c r="G117" s="11">
        <f t="shared" si="77"/>
        <v>1.889495011227773E-3</v>
      </c>
      <c r="H117" s="4">
        <f t="shared" si="78"/>
        <v>105448.0683689156</v>
      </c>
      <c r="I117" s="4">
        <f t="shared" si="79"/>
        <v>62047.74093326919</v>
      </c>
      <c r="J117" s="4">
        <f t="shared" si="80"/>
        <v>16333.904529875206</v>
      </c>
      <c r="K117" s="4">
        <f t="shared" si="51"/>
        <v>82630.268352506479</v>
      </c>
      <c r="L117" s="4">
        <f t="shared" si="52"/>
        <v>17652.275132993851</v>
      </c>
      <c r="M117" s="4">
        <f t="shared" si="53"/>
        <v>2486.2800000825332</v>
      </c>
      <c r="N117" s="11">
        <f t="shared" si="81"/>
        <v>8.8843451886235769E-3</v>
      </c>
      <c r="O117" s="11">
        <f t="shared" si="82"/>
        <v>1.6309235010404599E-2</v>
      </c>
      <c r="P117" s="11">
        <f t="shared" si="83"/>
        <v>1.1618225170941798E-2</v>
      </c>
      <c r="Q117" s="4">
        <f t="shared" si="84"/>
        <v>6519.5760862611314</v>
      </c>
      <c r="R117" s="4">
        <f t="shared" si="85"/>
        <v>15834.680351670124</v>
      </c>
      <c r="S117" s="4">
        <f t="shared" si="86"/>
        <v>4606.1821653154366</v>
      </c>
      <c r="T117" s="4">
        <f t="shared" si="87"/>
        <v>61.827363811464544</v>
      </c>
      <c r="U117" s="4">
        <f t="shared" si="88"/>
        <v>255.2015611446665</v>
      </c>
      <c r="V117" s="4">
        <f t="shared" si="89"/>
        <v>282.00129105019499</v>
      </c>
      <c r="W117" s="11">
        <f t="shared" si="90"/>
        <v>-1.219247815263802E-2</v>
      </c>
      <c r="X117" s="11">
        <f t="shared" si="91"/>
        <v>-1.3228699347321071E-2</v>
      </c>
      <c r="Y117" s="11">
        <f t="shared" si="92"/>
        <v>-1.2203590333800474E-2</v>
      </c>
      <c r="Z117" s="4">
        <f t="shared" si="107"/>
        <v>13427.06888957224</v>
      </c>
      <c r="AA117" s="4">
        <f t="shared" si="93"/>
        <v>55068.874336464185</v>
      </c>
      <c r="AB117" s="4">
        <f t="shared" si="94"/>
        <v>8021.0832052836186</v>
      </c>
      <c r="AC117" s="12">
        <f t="shared" si="95"/>
        <v>2.0533402788385211</v>
      </c>
      <c r="AD117" s="12">
        <f t="shared" si="96"/>
        <v>3.4906861051263642</v>
      </c>
      <c r="AE117" s="12">
        <f t="shared" si="97"/>
        <v>1.743395108753057</v>
      </c>
      <c r="AF117" s="11">
        <f t="shared" si="98"/>
        <v>-2.9039671966837322E-3</v>
      </c>
      <c r="AG117" s="11">
        <f t="shared" si="99"/>
        <v>2.0567434751257441E-3</v>
      </c>
      <c r="AH117" s="11">
        <f t="shared" si="100"/>
        <v>8.257041531207765E-4</v>
      </c>
      <c r="AI117" s="1">
        <f t="shared" si="58"/>
        <v>188917.40493300263</v>
      </c>
      <c r="AJ117" s="1">
        <f t="shared" si="59"/>
        <v>103452.31132666807</v>
      </c>
      <c r="AK117" s="1">
        <f t="shared" si="60"/>
        <v>28039.077754107791</v>
      </c>
      <c r="AL117" s="20">
        <f t="shared" si="118"/>
        <v>31.286507930401957</v>
      </c>
      <c r="AM117" s="20">
        <f t="shared" si="118"/>
        <v>9.3813826715072945</v>
      </c>
      <c r="AN117" s="20">
        <f t="shared" si="118"/>
        <v>1.9624824511440673</v>
      </c>
      <c r="AO117" s="7">
        <f t="shared" si="117"/>
        <v>9.9001284808996979E-3</v>
      </c>
      <c r="AP117" s="7">
        <f t="shared" si="117"/>
        <v>1.5245453900301104E-2</v>
      </c>
      <c r="AQ117" s="7">
        <f t="shared" si="117"/>
        <v>1.1035270689222261E-2</v>
      </c>
      <c r="AR117" s="17">
        <f t="shared" si="102"/>
        <v>105448.0683689156</v>
      </c>
      <c r="AS117" s="17">
        <f t="shared" si="103"/>
        <v>62047.74093326919</v>
      </c>
      <c r="AT117" s="17">
        <f t="shared" si="104"/>
        <v>16333.904529875206</v>
      </c>
      <c r="AU117" s="1">
        <f t="shared" si="64"/>
        <v>21089.613673783122</v>
      </c>
      <c r="AV117" s="1">
        <f t="shared" si="65"/>
        <v>12409.548186653839</v>
      </c>
      <c r="AW117" s="1">
        <f t="shared" si="66"/>
        <v>3266.7809059750416</v>
      </c>
      <c r="AX117" s="16">
        <v>0</v>
      </c>
      <c r="AY117" s="16">
        <v>0</v>
      </c>
      <c r="AZ117" s="16">
        <v>0</v>
      </c>
      <c r="BA117">
        <f t="shared" si="108"/>
        <v>0</v>
      </c>
      <c r="BB117">
        <f t="shared" si="109"/>
        <v>0</v>
      </c>
      <c r="BC117">
        <f t="shared" si="109"/>
        <v>0</v>
      </c>
      <c r="BD117">
        <f t="shared" si="109"/>
        <v>0</v>
      </c>
      <c r="BE117">
        <f t="shared" si="110"/>
        <v>0</v>
      </c>
      <c r="BF117">
        <f t="shared" si="110"/>
        <v>0</v>
      </c>
      <c r="BG117">
        <f t="shared" si="110"/>
        <v>0</v>
      </c>
      <c r="BH117">
        <f t="shared" si="105"/>
        <v>0</v>
      </c>
      <c r="BI117">
        <f t="shared" si="113"/>
        <v>0</v>
      </c>
      <c r="BJ117">
        <f t="shared" si="113"/>
        <v>0</v>
      </c>
      <c r="BK117" s="7">
        <f t="shared" si="111"/>
        <v>4.0910357671880754E-2</v>
      </c>
      <c r="BL117" s="18">
        <f>MAX(BL$3*climate!$I227+BL$4*climate!$I227^2+BL$5*climate!$I227^6,-99)</f>
        <v>-3.1194066688940083</v>
      </c>
      <c r="BM117" s="18">
        <f>MAX(BM$3*climate!$I227+BM$4*climate!$I227^2+BM$5*climate!$I227^6,-99)</f>
        <v>-4.6059534081192446</v>
      </c>
      <c r="BN117" s="18">
        <f>MAX(BN$3*climate!$I227+BN$4*climate!$I227^2+BN$5*climate!$I227^6,-99)</f>
        <v>-5.4556722601009486</v>
      </c>
      <c r="BO117" s="18">
        <f>MAX(BO$3*climate!$I227+BO$4*climate!$I227^2+BO$5*climate!$I227^6,-99)</f>
        <v>-3.2468487541561757</v>
      </c>
      <c r="BP117" s="18">
        <f>MAX(BP$3*climate!$I227+BP$4*climate!$I227^2+BP$5*climate!$I227^6,-99)</f>
        <v>-5.3730031542798535</v>
      </c>
      <c r="BQ117" s="18">
        <f>MAX(BQ$3*climate!$I227+BQ$4*climate!$I227^2+BQ$5*climate!$I227^6,-99)</f>
        <v>-6.7234083562960469</v>
      </c>
    </row>
    <row r="118" spans="1:69">
      <c r="A118">
        <f t="shared" si="67"/>
        <v>2072</v>
      </c>
      <c r="B118" s="4">
        <f t="shared" si="72"/>
        <v>1276.6608923262884</v>
      </c>
      <c r="C118" s="4">
        <f t="shared" si="73"/>
        <v>3517.8574334667933</v>
      </c>
      <c r="D118" s="4">
        <f t="shared" si="74"/>
        <v>6581.408457172538</v>
      </c>
      <c r="E118" s="11">
        <f t="shared" si="75"/>
        <v>4.0554331451917705E-4</v>
      </c>
      <c r="F118" s="11">
        <f t="shared" si="76"/>
        <v>8.1302494136746973E-4</v>
      </c>
      <c r="G118" s="11">
        <f t="shared" si="77"/>
        <v>1.7950202606663843E-3</v>
      </c>
      <c r="H118" s="4">
        <f t="shared" si="78"/>
        <v>106401.86935675883</v>
      </c>
      <c r="I118" s="4">
        <f t="shared" si="79"/>
        <v>63092.93418266291</v>
      </c>
      <c r="J118" s="4">
        <f t="shared" si="80"/>
        <v>16549.701116060547</v>
      </c>
      <c r="K118" s="4">
        <f t="shared" si="51"/>
        <v>83343.877764499339</v>
      </c>
      <c r="L118" s="4">
        <f t="shared" si="52"/>
        <v>17935.045798739437</v>
      </c>
      <c r="M118" s="4">
        <f t="shared" si="53"/>
        <v>2514.6138890717812</v>
      </c>
      <c r="N118" s="11">
        <f t="shared" si="81"/>
        <v>8.636174445767919E-3</v>
      </c>
      <c r="O118" s="11">
        <f t="shared" si="82"/>
        <v>1.601893600769122E-2</v>
      </c>
      <c r="P118" s="11">
        <f t="shared" si="83"/>
        <v>1.1396097377732062E-2</v>
      </c>
      <c r="Q118" s="4">
        <f t="shared" si="84"/>
        <v>6498.3382953066302</v>
      </c>
      <c r="R118" s="4">
        <f t="shared" si="85"/>
        <v>15888.414518535097</v>
      </c>
      <c r="S118" s="4">
        <f t="shared" si="86"/>
        <v>4610.0824726120154</v>
      </c>
      <c r="T118" s="4">
        <f t="shared" si="87"/>
        <v>61.073535028958062</v>
      </c>
      <c r="U118" s="4">
        <f t="shared" si="88"/>
        <v>251.82557641931672</v>
      </c>
      <c r="V118" s="4">
        <f t="shared" si="89"/>
        <v>278.55986282061559</v>
      </c>
      <c r="W118" s="11">
        <f t="shared" si="90"/>
        <v>-1.219247815263802E-2</v>
      </c>
      <c r="X118" s="11">
        <f t="shared" si="91"/>
        <v>-1.3228699347321071E-2</v>
      </c>
      <c r="Y118" s="11">
        <f t="shared" si="92"/>
        <v>-1.2203590333800474E-2</v>
      </c>
      <c r="Z118" s="4">
        <f t="shared" si="107"/>
        <v>13348.033036655925</v>
      </c>
      <c r="AA118" s="4">
        <f t="shared" si="93"/>
        <v>55387.582913152743</v>
      </c>
      <c r="AB118" s="4">
        <f t="shared" si="94"/>
        <v>8037.0261879165746</v>
      </c>
      <c r="AC118" s="12">
        <f t="shared" si="95"/>
        <v>2.0473774460251448</v>
      </c>
      <c r="AD118" s="12">
        <f t="shared" si="96"/>
        <v>3.4978655509967949</v>
      </c>
      <c r="AE118" s="12">
        <f t="shared" si="97"/>
        <v>1.7448346373348849</v>
      </c>
      <c r="AF118" s="11">
        <f t="shared" si="98"/>
        <v>-2.9039671966837322E-3</v>
      </c>
      <c r="AG118" s="11">
        <f t="shared" si="99"/>
        <v>2.0567434751257441E-3</v>
      </c>
      <c r="AH118" s="11">
        <f t="shared" si="100"/>
        <v>8.257041531207765E-4</v>
      </c>
      <c r="AI118" s="1">
        <f t="shared" si="58"/>
        <v>191115.27811348549</v>
      </c>
      <c r="AJ118" s="1">
        <f t="shared" si="59"/>
        <v>105516.62838065511</v>
      </c>
      <c r="AK118" s="1">
        <f t="shared" si="60"/>
        <v>28501.950884672056</v>
      </c>
      <c r="AL118" s="20">
        <f t="shared" si="118"/>
        <v>31.593150974149328</v>
      </c>
      <c r="AM118" s="20">
        <f t="shared" si="118"/>
        <v>9.5229758741764474</v>
      </c>
      <c r="AN118" s="20">
        <f t="shared" si="118"/>
        <v>1.9839224109645783</v>
      </c>
      <c r="AO118" s="7">
        <f t="shared" si="117"/>
        <v>9.8011271960907007E-3</v>
      </c>
      <c r="AP118" s="7">
        <f t="shared" si="117"/>
        <v>1.5092999361298093E-2</v>
      </c>
      <c r="AQ118" s="7">
        <f t="shared" si="117"/>
        <v>1.0924917982330038E-2</v>
      </c>
      <c r="AR118" s="17">
        <f t="shared" si="102"/>
        <v>106401.86935675883</v>
      </c>
      <c r="AS118" s="17">
        <f t="shared" si="103"/>
        <v>63092.93418266291</v>
      </c>
      <c r="AT118" s="17">
        <f t="shared" si="104"/>
        <v>16549.701116060547</v>
      </c>
      <c r="AU118" s="1">
        <f t="shared" si="64"/>
        <v>21280.373871351767</v>
      </c>
      <c r="AV118" s="1">
        <f t="shared" si="65"/>
        <v>12618.586836532582</v>
      </c>
      <c r="AW118" s="1">
        <f t="shared" si="66"/>
        <v>3309.9402232121097</v>
      </c>
      <c r="AX118" s="16">
        <v>0</v>
      </c>
      <c r="AY118" s="16">
        <v>0</v>
      </c>
      <c r="AZ118" s="16">
        <v>0</v>
      </c>
      <c r="BA118">
        <f t="shared" si="108"/>
        <v>0</v>
      </c>
      <c r="BB118">
        <f t="shared" si="109"/>
        <v>0</v>
      </c>
      <c r="BC118">
        <f t="shared" si="109"/>
        <v>0</v>
      </c>
      <c r="BD118">
        <f t="shared" si="109"/>
        <v>0</v>
      </c>
      <c r="BE118">
        <f t="shared" si="110"/>
        <v>0</v>
      </c>
      <c r="BF118">
        <f t="shared" si="110"/>
        <v>0</v>
      </c>
      <c r="BG118">
        <f t="shared" si="110"/>
        <v>0</v>
      </c>
      <c r="BH118">
        <f t="shared" si="105"/>
        <v>0</v>
      </c>
      <c r="BI118">
        <f t="shared" si="113"/>
        <v>0</v>
      </c>
      <c r="BJ118">
        <f t="shared" si="113"/>
        <v>0</v>
      </c>
      <c r="BK118" s="7">
        <f t="shared" si="111"/>
        <v>4.0698658890195388E-2</v>
      </c>
      <c r="BL118" s="18">
        <f>MAX(BL$3*climate!$I228+BL$4*climate!$I228^2+BL$5*climate!$I228^6,-99)</f>
        <v>-3.4561326291316234</v>
      </c>
      <c r="BM118" s="18">
        <f>MAX(BM$3*climate!$I228+BM$4*climate!$I228^2+BM$5*climate!$I228^6,-99)</f>
        <v>-4.8867886649328636</v>
      </c>
      <c r="BN118" s="18">
        <f>MAX(BN$3*climate!$I228+BN$4*climate!$I228^2+BN$5*climate!$I228^6,-99)</f>
        <v>-5.6920057158137194</v>
      </c>
      <c r="BO118" s="18">
        <f>MAX(BO$3*climate!$I228+BO$4*climate!$I228^2+BO$5*climate!$I228^6,-99)</f>
        <v>-3.8208705982065032</v>
      </c>
      <c r="BP118" s="18">
        <f>MAX(BP$3*climate!$I228+BP$4*climate!$I228^2+BP$5*climate!$I228^6,-99)</f>
        <v>-5.9732344261595287</v>
      </c>
      <c r="BQ118" s="18">
        <f>MAX(BQ$3*climate!$I228+BQ$4*climate!$I228^2+BQ$5*climate!$I228^6,-99)</f>
        <v>-7.3402896431585258</v>
      </c>
    </row>
    <row r="119" spans="1:69">
      <c r="A119">
        <f t="shared" si="67"/>
        <v>2073</v>
      </c>
      <c r="B119" s="4">
        <f t="shared" si="72"/>
        <v>1277.1527465515899</v>
      </c>
      <c r="C119" s="4">
        <f t="shared" si="73"/>
        <v>3520.5745340086974</v>
      </c>
      <c r="D119" s="4">
        <f t="shared" si="74"/>
        <v>6592.631530620667</v>
      </c>
      <c r="E119" s="11">
        <f t="shared" si="75"/>
        <v>3.8526614879321819E-4</v>
      </c>
      <c r="F119" s="11">
        <f t="shared" si="76"/>
        <v>7.7237369429909622E-4</v>
      </c>
      <c r="G119" s="11">
        <f t="shared" si="77"/>
        <v>1.705269247633065E-3</v>
      </c>
      <c r="H119" s="4">
        <f t="shared" si="78"/>
        <v>107335.86024606317</v>
      </c>
      <c r="I119" s="4">
        <f t="shared" si="79"/>
        <v>64134.954984596319</v>
      </c>
      <c r="J119" s="4">
        <f t="shared" si="80"/>
        <v>16763.202756911491</v>
      </c>
      <c r="K119" s="4">
        <f t="shared" si="51"/>
        <v>84043.087669723289</v>
      </c>
      <c r="L119" s="4">
        <f t="shared" si="52"/>
        <v>18217.184259288821</v>
      </c>
      <c r="M119" s="4">
        <f t="shared" si="53"/>
        <v>2542.7179843210965</v>
      </c>
      <c r="N119" s="11">
        <f t="shared" si="81"/>
        <v>8.3894573180249843E-3</v>
      </c>
      <c r="O119" s="11">
        <f t="shared" si="82"/>
        <v>1.5731125736473617E-2</v>
      </c>
      <c r="P119" s="11">
        <f t="shared" si="83"/>
        <v>1.117630637906375E-2</v>
      </c>
      <c r="Q119" s="4">
        <f t="shared" si="84"/>
        <v>6475.454088040874</v>
      </c>
      <c r="R119" s="4">
        <f t="shared" si="85"/>
        <v>15937.167639071959</v>
      </c>
      <c r="S119" s="4">
        <f t="shared" si="86"/>
        <v>4612.5701185197549</v>
      </c>
      <c r="T119" s="4">
        <f t="shared" si="87"/>
        <v>60.32889728741312</v>
      </c>
      <c r="U119" s="4">
        <f t="shared" si="88"/>
        <v>248.49425158089974</v>
      </c>
      <c r="V119" s="4">
        <f t="shared" si="89"/>
        <v>275.16043237131316</v>
      </c>
      <c r="W119" s="11">
        <f t="shared" si="90"/>
        <v>-1.219247815263802E-2</v>
      </c>
      <c r="X119" s="11">
        <f t="shared" si="91"/>
        <v>-1.3228699347321071E-2</v>
      </c>
      <c r="Y119" s="11">
        <f t="shared" si="92"/>
        <v>-1.2203590333800474E-2</v>
      </c>
      <c r="Z119" s="4">
        <f t="shared" si="107"/>
        <v>13265.915282019523</v>
      </c>
      <c r="AA119" s="4">
        <f t="shared" si="93"/>
        <v>55689.842429096927</v>
      </c>
      <c r="AB119" s="4">
        <f t="shared" si="94"/>
        <v>8050.4734043258313</v>
      </c>
      <c r="AC119" s="12">
        <f t="shared" si="95"/>
        <v>2.0414319290826577</v>
      </c>
      <c r="AD119" s="12">
        <f t="shared" si="96"/>
        <v>3.5050597631456748</v>
      </c>
      <c r="AE119" s="12">
        <f t="shared" si="97"/>
        <v>1.7462753545414413</v>
      </c>
      <c r="AF119" s="11">
        <f t="shared" si="98"/>
        <v>-2.9039671966837322E-3</v>
      </c>
      <c r="AG119" s="11">
        <f t="shared" si="99"/>
        <v>2.0567434751257441E-3</v>
      </c>
      <c r="AH119" s="11">
        <f t="shared" si="100"/>
        <v>8.257041531207765E-4</v>
      </c>
      <c r="AI119" s="1">
        <f t="shared" si="58"/>
        <v>193284.1241734887</v>
      </c>
      <c r="AJ119" s="1">
        <f t="shared" si="59"/>
        <v>107583.55237912219</v>
      </c>
      <c r="AK119" s="1">
        <f t="shared" si="60"/>
        <v>28961.696019416962</v>
      </c>
      <c r="AL119" s="20">
        <f t="shared" si="118"/>
        <v>31.899702980460034</v>
      </c>
      <c r="AM119" s="20">
        <f t="shared" si="118"/>
        <v>9.6652688402751838</v>
      </c>
      <c r="AN119" s="20">
        <f t="shared" si="118"/>
        <v>2.005379858691442</v>
      </c>
      <c r="AO119" s="7">
        <f t="shared" si="117"/>
        <v>9.7031159241297935E-3</v>
      </c>
      <c r="AP119" s="7">
        <f t="shared" si="117"/>
        <v>1.4942069367685112E-2</v>
      </c>
      <c r="AQ119" s="7">
        <f t="shared" si="117"/>
        <v>1.0815668802506737E-2</v>
      </c>
      <c r="AR119" s="17">
        <f t="shared" si="102"/>
        <v>107335.86024606317</v>
      </c>
      <c r="AS119" s="17">
        <f t="shared" si="103"/>
        <v>64134.954984596319</v>
      </c>
      <c r="AT119" s="17">
        <f t="shared" si="104"/>
        <v>16763.202756911491</v>
      </c>
      <c r="AU119" s="1">
        <f t="shared" si="64"/>
        <v>21467.172049212633</v>
      </c>
      <c r="AV119" s="1">
        <f t="shared" si="65"/>
        <v>12826.990996919265</v>
      </c>
      <c r="AW119" s="1">
        <f t="shared" si="66"/>
        <v>3352.6405513822983</v>
      </c>
      <c r="AX119" s="16">
        <v>0</v>
      </c>
      <c r="AY119" s="16">
        <v>0</v>
      </c>
      <c r="AZ119" s="16">
        <v>0</v>
      </c>
      <c r="BA119">
        <f t="shared" si="108"/>
        <v>0</v>
      </c>
      <c r="BB119">
        <f t="shared" si="109"/>
        <v>0</v>
      </c>
      <c r="BC119">
        <f t="shared" si="109"/>
        <v>0</v>
      </c>
      <c r="BD119">
        <f t="shared" si="109"/>
        <v>0</v>
      </c>
      <c r="BE119">
        <f t="shared" si="110"/>
        <v>0</v>
      </c>
      <c r="BF119">
        <f t="shared" si="110"/>
        <v>0</v>
      </c>
      <c r="BG119">
        <f t="shared" si="110"/>
        <v>0</v>
      </c>
      <c r="BH119">
        <f t="shared" si="105"/>
        <v>0</v>
      </c>
      <c r="BI119">
        <f t="shared" si="113"/>
        <v>0</v>
      </c>
      <c r="BJ119">
        <f t="shared" si="113"/>
        <v>0</v>
      </c>
      <c r="BK119" s="7">
        <f t="shared" si="111"/>
        <v>4.0486810691187286E-2</v>
      </c>
      <c r="BL119" s="18">
        <f>MAX(BL$3*climate!$I229+BL$4*climate!$I229^2+BL$5*climate!$I229^6,-99)</f>
        <v>-3.8008240942818006</v>
      </c>
      <c r="BM119" s="18">
        <f>MAX(BM$3*climate!$I229+BM$4*climate!$I229^2+BM$5*climate!$I229^6,-99)</f>
        <v>-5.1734991617129218</v>
      </c>
      <c r="BN119" s="18">
        <f>MAX(BN$3*climate!$I229+BN$4*climate!$I229^2+BN$5*climate!$I229^6,-99)</f>
        <v>-5.9326780497630658</v>
      </c>
      <c r="BO119" s="18">
        <f>MAX(BO$3*climate!$I229+BO$4*climate!$I229^2+BO$5*climate!$I229^6,-99)</f>
        <v>-4.4436085436156212</v>
      </c>
      <c r="BP119" s="18">
        <f>MAX(BP$3*climate!$I229+BP$4*climate!$I229^2+BP$5*climate!$I229^6,-99)</f>
        <v>-6.619698139214278</v>
      </c>
      <c r="BQ119" s="18">
        <f>MAX(BQ$3*climate!$I229+BQ$4*climate!$I229^2+BQ$5*climate!$I229^6,-99)</f>
        <v>-8.0018262307613437</v>
      </c>
    </row>
    <row r="120" spans="1:69">
      <c r="A120">
        <f t="shared" si="67"/>
        <v>2074</v>
      </c>
      <c r="B120" s="4">
        <f t="shared" si="72"/>
        <v>1277.6201880856702</v>
      </c>
      <c r="C120" s="4">
        <f t="shared" si="73"/>
        <v>3523.1577732096403</v>
      </c>
      <c r="D120" s="4">
        <f t="shared" si="74"/>
        <v>6603.3116318403027</v>
      </c>
      <c r="E120" s="11">
        <f t="shared" si="75"/>
        <v>3.6600284135355728E-4</v>
      </c>
      <c r="F120" s="11">
        <f t="shared" si="76"/>
        <v>7.3375500958414142E-4</v>
      </c>
      <c r="G120" s="11">
        <f t="shared" si="77"/>
        <v>1.6200057852514117E-3</v>
      </c>
      <c r="H120" s="4">
        <f t="shared" si="78"/>
        <v>108249.63642605825</v>
      </c>
      <c r="I120" s="4">
        <f t="shared" si="79"/>
        <v>65173.359800181104</v>
      </c>
      <c r="J120" s="4">
        <f t="shared" si="80"/>
        <v>16974.362747191681</v>
      </c>
      <c r="K120" s="4">
        <f t="shared" si="51"/>
        <v>84727.556307837265</v>
      </c>
      <c r="L120" s="4">
        <f t="shared" si="52"/>
        <v>18498.564071062694</v>
      </c>
      <c r="M120" s="4">
        <f t="shared" si="53"/>
        <v>2570.5833214569989</v>
      </c>
      <c r="N120" s="11">
        <f t="shared" si="81"/>
        <v>8.1442585832143255E-3</v>
      </c>
      <c r="O120" s="11">
        <f t="shared" si="82"/>
        <v>1.5445845404478353E-2</v>
      </c>
      <c r="P120" s="11">
        <f t="shared" si="83"/>
        <v>1.095887837649534E-2</v>
      </c>
      <c r="Q120" s="4">
        <f t="shared" si="84"/>
        <v>6450.9572287747933</v>
      </c>
      <c r="R120" s="4">
        <f t="shared" si="85"/>
        <v>15980.963765219245</v>
      </c>
      <c r="S120" s="4">
        <f t="shared" si="86"/>
        <v>4613.6740129581713</v>
      </c>
      <c r="T120" s="4">
        <f t="shared" si="87"/>
        <v>59.59333852526359</v>
      </c>
      <c r="U120" s="4">
        <f t="shared" si="88"/>
        <v>245.20699583719846</v>
      </c>
      <c r="V120" s="4">
        <f t="shared" si="89"/>
        <v>271.80248717858223</v>
      </c>
      <c r="W120" s="11">
        <f t="shared" si="90"/>
        <v>-1.219247815263802E-2</v>
      </c>
      <c r="X120" s="11">
        <f t="shared" si="91"/>
        <v>-1.3228699347321071E-2</v>
      </c>
      <c r="Y120" s="11">
        <f t="shared" si="92"/>
        <v>-1.2203590333800474E-2</v>
      </c>
      <c r="Z120" s="4">
        <f t="shared" si="107"/>
        <v>13180.810611155255</v>
      </c>
      <c r="AA120" s="4">
        <f t="shared" si="93"/>
        <v>55975.616211940171</v>
      </c>
      <c r="AB120" s="4">
        <f t="shared" si="94"/>
        <v>8061.4684153434655</v>
      </c>
      <c r="AC120" s="12">
        <f t="shared" si="95"/>
        <v>2.0355036777263389</v>
      </c>
      <c r="AD120" s="12">
        <f t="shared" si="96"/>
        <v>3.5122687719434507</v>
      </c>
      <c r="AE120" s="12">
        <f t="shared" si="97"/>
        <v>1.7477172613541787</v>
      </c>
      <c r="AF120" s="11">
        <f t="shared" si="98"/>
        <v>-2.9039671966837322E-3</v>
      </c>
      <c r="AG120" s="11">
        <f t="shared" si="99"/>
        <v>2.0567434751257441E-3</v>
      </c>
      <c r="AH120" s="11">
        <f t="shared" si="100"/>
        <v>8.257041531207765E-4</v>
      </c>
      <c r="AI120" s="1">
        <f t="shared" si="58"/>
        <v>195422.8838053525</v>
      </c>
      <c r="AJ120" s="1">
        <f t="shared" si="59"/>
        <v>109652.18813812925</v>
      </c>
      <c r="AK120" s="1">
        <f t="shared" si="60"/>
        <v>29418.166968857564</v>
      </c>
      <c r="AL120" s="20">
        <f t="shared" si="118"/>
        <v>32.206134231265096</v>
      </c>
      <c r="AM120" s="20">
        <f t="shared" si="118"/>
        <v>9.8082437665692126</v>
      </c>
      <c r="AN120" s="20">
        <f t="shared" si="118"/>
        <v>2.0268524878225183</v>
      </c>
      <c r="AO120" s="7">
        <f t="shared" si="117"/>
        <v>9.6060847648884954E-3</v>
      </c>
      <c r="AP120" s="7">
        <f t="shared" si="117"/>
        <v>1.4792648674008261E-2</v>
      </c>
      <c r="AQ120" s="7">
        <f t="shared" si="117"/>
        <v>1.070751211448167E-2</v>
      </c>
      <c r="AR120" s="17">
        <f t="shared" si="102"/>
        <v>108249.63642605825</v>
      </c>
      <c r="AS120" s="17">
        <f t="shared" si="103"/>
        <v>65173.359800181104</v>
      </c>
      <c r="AT120" s="17">
        <f t="shared" si="104"/>
        <v>16974.362747191681</v>
      </c>
      <c r="AU120" s="1">
        <f t="shared" si="64"/>
        <v>21649.927285211652</v>
      </c>
      <c r="AV120" s="1">
        <f t="shared" si="65"/>
        <v>13034.671960036221</v>
      </c>
      <c r="AW120" s="1">
        <f t="shared" si="66"/>
        <v>3394.8725494383361</v>
      </c>
      <c r="AX120" s="16">
        <v>0</v>
      </c>
      <c r="AY120" s="16">
        <v>0</v>
      </c>
      <c r="AZ120" s="16">
        <v>0</v>
      </c>
      <c r="BA120">
        <f t="shared" si="108"/>
        <v>0</v>
      </c>
      <c r="BB120">
        <f t="shared" si="109"/>
        <v>0</v>
      </c>
      <c r="BC120">
        <f t="shared" si="109"/>
        <v>0</v>
      </c>
      <c r="BD120">
        <f t="shared" si="109"/>
        <v>0</v>
      </c>
      <c r="BE120">
        <f t="shared" si="110"/>
        <v>0</v>
      </c>
      <c r="BF120">
        <f t="shared" si="110"/>
        <v>0</v>
      </c>
      <c r="BG120">
        <f t="shared" si="110"/>
        <v>0</v>
      </c>
      <c r="BH120">
        <f t="shared" si="105"/>
        <v>0</v>
      </c>
      <c r="BI120">
        <f t="shared" si="113"/>
        <v>0</v>
      </c>
      <c r="BJ120">
        <f t="shared" si="113"/>
        <v>0</v>
      </c>
      <c r="BK120" s="7">
        <f t="shared" si="111"/>
        <v>4.0274966647765947E-2</v>
      </c>
      <c r="BL120" s="18">
        <f>MAX(BL$3*climate!$I230+BL$4*climate!$I230^2+BL$5*climate!$I230^6,-99)</f>
        <v>-4.1533639739209569</v>
      </c>
      <c r="BM120" s="18">
        <f>MAX(BM$3*climate!$I230+BM$4*climate!$I230^2+BM$5*climate!$I230^6,-99)</f>
        <v>-5.4659884872547906</v>
      </c>
      <c r="BN120" s="18">
        <f>MAX(BN$3*climate!$I230+BN$4*climate!$I230^2+BN$5*climate!$I230^6,-99)</f>
        <v>-6.1776091088543943</v>
      </c>
      <c r="BO120" s="18">
        <f>MAX(BO$3*climate!$I230+BO$4*climate!$I230^2+BO$5*climate!$I230^6,-99)</f>
        <v>-5.1176551132553962</v>
      </c>
      <c r="BP120" s="18">
        <f>MAX(BP$3*climate!$I230+BP$4*climate!$I230^2+BP$5*climate!$I230^6,-99)</f>
        <v>-7.3147851347302701</v>
      </c>
      <c r="BQ120" s="18">
        <f>MAX(BQ$3*climate!$I230+BQ$4*climate!$I230^2+BQ$5*climate!$I230^6,-99)</f>
        <v>-8.7102808826748515</v>
      </c>
    </row>
    <row r="121" spans="1:69">
      <c r="A121">
        <f t="shared" si="67"/>
        <v>2075</v>
      </c>
      <c r="B121" s="4">
        <f t="shared" si="72"/>
        <v>1278.0644200737297</v>
      </c>
      <c r="C121" s="4">
        <f t="shared" si="73"/>
        <v>3525.6136511420054</v>
      </c>
      <c r="D121" s="4">
        <f t="shared" si="74"/>
        <v>6613.4741647334313</v>
      </c>
      <c r="E121" s="11">
        <f t="shared" si="75"/>
        <v>3.4770269928587939E-4</v>
      </c>
      <c r="F121" s="11">
        <f t="shared" si="76"/>
        <v>6.9706725910493434E-4</v>
      </c>
      <c r="G121" s="11">
        <f t="shared" si="77"/>
        <v>1.5390054959888411E-3</v>
      </c>
      <c r="H121" s="4">
        <f t="shared" si="78"/>
        <v>109142.8141614011</v>
      </c>
      <c r="I121" s="4">
        <f t="shared" si="79"/>
        <v>66207.711371962403</v>
      </c>
      <c r="J121" s="4">
        <f t="shared" si="80"/>
        <v>17183.136866969478</v>
      </c>
      <c r="K121" s="4">
        <f t="shared" ref="K121:K184" si="119">H121/B121*1000</f>
        <v>85396.958437435256</v>
      </c>
      <c r="L121" s="4">
        <f t="shared" ref="L121:L184" si="120">I121/C121*1000</f>
        <v>18779.060306428248</v>
      </c>
      <c r="M121" s="4">
        <f t="shared" ref="M121:M184" si="121">J121/D121*1000</f>
        <v>2598.2012538279992</v>
      </c>
      <c r="N121" s="11">
        <f t="shared" si="81"/>
        <v>7.9006424682648291E-3</v>
      </c>
      <c r="O121" s="11">
        <f t="shared" si="82"/>
        <v>1.5163135597337174E-2</v>
      </c>
      <c r="P121" s="11">
        <f t="shared" si="83"/>
        <v>1.0743838622335078E-2</v>
      </c>
      <c r="Q121" s="4">
        <f t="shared" si="84"/>
        <v>6424.8825424071965</v>
      </c>
      <c r="R121" s="4">
        <f t="shared" si="85"/>
        <v>16019.831443633773</v>
      </c>
      <c r="S121" s="4">
        <f t="shared" si="86"/>
        <v>4613.4234536846216</v>
      </c>
      <c r="T121" s="4">
        <f t="shared" si="87"/>
        <v>58.866748047251555</v>
      </c>
      <c r="U121" s="4">
        <f t="shared" si="88"/>
        <v>241.96322621140837</v>
      </c>
      <c r="V121" s="4">
        <f t="shared" si="89"/>
        <v>268.48552097334675</v>
      </c>
      <c r="W121" s="11">
        <f t="shared" si="90"/>
        <v>-1.219247815263802E-2</v>
      </c>
      <c r="X121" s="11">
        <f t="shared" si="91"/>
        <v>-1.3228699347321071E-2</v>
      </c>
      <c r="Y121" s="11">
        <f t="shared" si="92"/>
        <v>-1.2203590333800474E-2</v>
      </c>
      <c r="Z121" s="4">
        <f t="shared" si="107"/>
        <v>13092.815324200683</v>
      </c>
      <c r="AA121" s="4">
        <f t="shared" si="93"/>
        <v>56244.883837576883</v>
      </c>
      <c r="AB121" s="4">
        <f t="shared" si="94"/>
        <v>8070.0556916861951</v>
      </c>
      <c r="AC121" s="12">
        <f t="shared" si="95"/>
        <v>2.0295926418174925</v>
      </c>
      <c r="AD121" s="12">
        <f t="shared" si="96"/>
        <v>3.5194926078230333</v>
      </c>
      <c r="AE121" s="12">
        <f t="shared" si="97"/>
        <v>1.7491603587553597</v>
      </c>
      <c r="AF121" s="11">
        <f t="shared" si="98"/>
        <v>-2.9039671966837322E-3</v>
      </c>
      <c r="AG121" s="11">
        <f t="shared" si="99"/>
        <v>2.0567434751257441E-3</v>
      </c>
      <c r="AH121" s="11">
        <f t="shared" si="100"/>
        <v>8.257041531207765E-4</v>
      </c>
      <c r="AI121" s="1">
        <f t="shared" ref="AI121:AI184" si="122">(1-$AI$5)*AI120+AU120</f>
        <v>197530.52271002892</v>
      </c>
      <c r="AJ121" s="1">
        <f t="shared" ref="AJ121:AJ184" si="123">(1-$AI$5)*AJ120+AV120</f>
        <v>111721.64128435255</v>
      </c>
      <c r="AK121" s="1">
        <f t="shared" ref="AK121:AK184" si="124">(1-$AI$5)*AK120+AW120</f>
        <v>29871.222821410145</v>
      </c>
      <c r="AL121" s="20">
        <f t="shared" si="118"/>
        <v>32.512415338086257</v>
      </c>
      <c r="AM121" s="20">
        <f t="shared" si="118"/>
        <v>9.9518827716756224</v>
      </c>
      <c r="AN121" s="20">
        <f t="shared" si="118"/>
        <v>2.0483380099144686</v>
      </c>
      <c r="AO121" s="7">
        <f t="shared" si="117"/>
        <v>9.51002391723961E-3</v>
      </c>
      <c r="AP121" s="7">
        <f t="shared" si="117"/>
        <v>1.4644722187268179E-2</v>
      </c>
      <c r="AQ121" s="7">
        <f t="shared" si="117"/>
        <v>1.0600436993336853E-2</v>
      </c>
      <c r="AR121" s="17">
        <f t="shared" si="102"/>
        <v>109142.8141614011</v>
      </c>
      <c r="AS121" s="17">
        <f t="shared" si="103"/>
        <v>66207.711371962403</v>
      </c>
      <c r="AT121" s="17">
        <f t="shared" si="104"/>
        <v>17183.136866969478</v>
      </c>
      <c r="AU121" s="1">
        <f t="shared" ref="AU121:AU184" si="125">$AU$5*AR121</f>
        <v>21828.562832280222</v>
      </c>
      <c r="AV121" s="1">
        <f t="shared" ref="AV121:AV184" si="126">$AU$5*AS121</f>
        <v>13241.542274392481</v>
      </c>
      <c r="AW121" s="1">
        <f t="shared" ref="AW121:AW184" si="127">$AU$5*AT121</f>
        <v>3436.6273733938961</v>
      </c>
      <c r="AX121" s="16">
        <v>0</v>
      </c>
      <c r="AY121" s="16">
        <v>0</v>
      </c>
      <c r="AZ121" s="16">
        <v>0</v>
      </c>
      <c r="BA121">
        <f t="shared" si="108"/>
        <v>0</v>
      </c>
      <c r="BB121">
        <f t="shared" si="109"/>
        <v>0</v>
      </c>
      <c r="BC121">
        <f t="shared" si="109"/>
        <v>0</v>
      </c>
      <c r="BD121">
        <f t="shared" si="109"/>
        <v>0</v>
      </c>
      <c r="BE121">
        <f t="shared" si="110"/>
        <v>0</v>
      </c>
      <c r="BF121">
        <f t="shared" si="110"/>
        <v>0</v>
      </c>
      <c r="BG121">
        <f t="shared" si="110"/>
        <v>0</v>
      </c>
      <c r="BH121">
        <f t="shared" si="105"/>
        <v>0</v>
      </c>
      <c r="BI121">
        <f t="shared" si="113"/>
        <v>0</v>
      </c>
      <c r="BJ121">
        <f t="shared" si="113"/>
        <v>0</v>
      </c>
      <c r="BK121" s="7">
        <f t="shared" si="111"/>
        <v>4.0063274880262484E-2</v>
      </c>
      <c r="BL121" s="18">
        <f>MAX(BL$3*climate!$I231+BL$4*climate!$I231^2+BL$5*climate!$I231^6,-99)</f>
        <v>-4.5136271119272209</v>
      </c>
      <c r="BM121" s="18">
        <f>MAX(BM$3*climate!$I231+BM$4*climate!$I231^2+BM$5*climate!$I231^6,-99)</f>
        <v>-5.7641544377880098</v>
      </c>
      <c r="BN121" s="18">
        <f>MAX(BN$3*climate!$I231+BN$4*climate!$I231^2+BN$5*climate!$I231^6,-99)</f>
        <v>-6.4267146016988148</v>
      </c>
      <c r="BO121" s="18">
        <f>MAX(BO$3*climate!$I231+BO$4*climate!$I231^2+BO$5*climate!$I231^6,-99)</f>
        <v>-5.84565072931834</v>
      </c>
      <c r="BP121" s="18">
        <f>MAX(BP$3*climate!$I231+BP$4*climate!$I231^2+BP$5*climate!$I231^6,-99)</f>
        <v>-8.0609300608729608</v>
      </c>
      <c r="BQ121" s="18">
        <f>MAX(BQ$3*climate!$I231+BQ$4*climate!$I231^2+BQ$5*climate!$I231^6,-99)</f>
        <v>-9.4679575704176742</v>
      </c>
    </row>
    <row r="122" spans="1:69">
      <c r="A122">
        <f t="shared" ref="A122:A185" si="128">1+A121</f>
        <v>2076</v>
      </c>
      <c r="B122" s="4">
        <f t="shared" si="72"/>
        <v>1278.4865872000146</v>
      </c>
      <c r="C122" s="4">
        <f t="shared" si="73"/>
        <v>3527.9483614942465</v>
      </c>
      <c r="D122" s="4">
        <f t="shared" si="74"/>
        <v>6623.1434291661817</v>
      </c>
      <c r="E122" s="11">
        <f t="shared" ref="E122:E185" si="129">E121*$E$5</f>
        <v>3.3031756432158539E-4</v>
      </c>
      <c r="F122" s="11">
        <f t="shared" ref="F122:F185" si="130">F121*$E$5</f>
        <v>6.6221389614968759E-4</v>
      </c>
      <c r="G122" s="11">
        <f t="shared" ref="G122:G185" si="131">G121*$E$5</f>
        <v>1.4620552211893989E-3</v>
      </c>
      <c r="H122" s="4">
        <f t="shared" si="78"/>
        <v>110015.03113282952</v>
      </c>
      <c r="I122" s="4">
        <f t="shared" si="79"/>
        <v>67237.579331375135</v>
      </c>
      <c r="J122" s="4">
        <f t="shared" si="80"/>
        <v>17389.483381859958</v>
      </c>
      <c r="K122" s="4">
        <f t="shared" si="119"/>
        <v>86050.985778248185</v>
      </c>
      <c r="L122" s="4">
        <f t="shared" si="120"/>
        <v>19058.54974104467</v>
      </c>
      <c r="M122" s="4">
        <f t="shared" si="121"/>
        <v>2625.5634605891664</v>
      </c>
      <c r="N122" s="11">
        <f t="shared" ref="N122:N185" si="132">K122/K121-1</f>
        <v>7.6586725426772695E-3</v>
      </c>
      <c r="O122" s="11">
        <f t="shared" ref="O122:O185" si="133">L122/L121-1</f>
        <v>1.4883036214583756E-2</v>
      </c>
      <c r="P122" s="11">
        <f t="shared" ref="P122:P185" si="134">M122/M121-1</f>
        <v>1.0531211437471821E-2</v>
      </c>
      <c r="Q122" s="4">
        <f t="shared" ref="Q122:Q185" si="135">T122*H122/1000</f>
        <v>6397.2658614455795</v>
      </c>
      <c r="R122" s="4">
        <f t="shared" ref="R122:R185" si="136">U122*I122/1000</f>
        <v>16053.803622009878</v>
      </c>
      <c r="S122" s="4">
        <f t="shared" ref="S122:S185" si="137">V122*J122/1000</f>
        <v>4611.8480836337185</v>
      </c>
      <c r="T122" s="4">
        <f t="shared" si="87"/>
        <v>58.149016507768593</v>
      </c>
      <c r="U122" s="4">
        <f t="shared" si="88"/>
        <v>238.76236743874981</v>
      </c>
      <c r="V122" s="4">
        <f t="shared" si="89"/>
        <v>265.20903366483105</v>
      </c>
      <c r="W122" s="11">
        <f t="shared" ref="W122:W185" si="138">T$5-1</f>
        <v>-1.219247815263802E-2</v>
      </c>
      <c r="X122" s="11">
        <f t="shared" ref="X122:X185" si="139">U$5-1</f>
        <v>-1.3228699347321071E-2</v>
      </c>
      <c r="Y122" s="11">
        <f t="shared" ref="Y122:Y185" si="140">V$5-1</f>
        <v>-1.2203590333800474E-2</v>
      </c>
      <c r="Z122" s="4">
        <f t="shared" si="107"/>
        <v>13002.026907221183</v>
      </c>
      <c r="AA122" s="4">
        <f t="shared" si="93"/>
        <v>56497.640993491623</v>
      </c>
      <c r="AB122" s="4">
        <f t="shared" si="94"/>
        <v>8076.2805399579283</v>
      </c>
      <c r="AC122" s="12">
        <f t="shared" si="95"/>
        <v>2.0236987713630237</v>
      </c>
      <c r="AD122" s="12">
        <f t="shared" si="96"/>
        <v>3.5267313012799266</v>
      </c>
      <c r="AE122" s="12">
        <f t="shared" si="97"/>
        <v>1.7506046477280581</v>
      </c>
      <c r="AF122" s="11">
        <f t="shared" ref="AF122:AF185" si="141">AC$5-1</f>
        <v>-2.9039671966837322E-3</v>
      </c>
      <c r="AG122" s="11">
        <f t="shared" ref="AG122:AG185" si="142">AD$5-1</f>
        <v>2.0567434751257441E-3</v>
      </c>
      <c r="AH122" s="11">
        <f t="shared" ref="AH122:AH185" si="143">AE$5-1</f>
        <v>8.257041531207765E-4</v>
      </c>
      <c r="AI122" s="1">
        <f t="shared" si="122"/>
        <v>199606.03327130625</v>
      </c>
      <c r="AJ122" s="1">
        <f t="shared" si="123"/>
        <v>113791.01943030978</v>
      </c>
      <c r="AK122" s="1">
        <f t="shared" si="124"/>
        <v>30320.727912663024</v>
      </c>
      <c r="AL122" s="20">
        <f t="shared" si="118"/>
        <v>32.81851724708396</v>
      </c>
      <c r="AM122" s="20">
        <f t="shared" si="118"/>
        <v>10.096167904522758</v>
      </c>
      <c r="AN122" s="20">
        <f t="shared" si="118"/>
        <v>2.0698341551494726</v>
      </c>
      <c r="AO122" s="7">
        <f t="shared" ref="AO122:AQ137" si="144">AO$5*AO121</f>
        <v>9.4149236780672139E-3</v>
      </c>
      <c r="AP122" s="7">
        <f t="shared" si="144"/>
        <v>1.4498274965395496E-2</v>
      </c>
      <c r="AQ122" s="7">
        <f t="shared" si="144"/>
        <v>1.0494432623403485E-2</v>
      </c>
      <c r="AR122" s="17">
        <f t="shared" si="102"/>
        <v>110015.03113282952</v>
      </c>
      <c r="AS122" s="17">
        <f t="shared" si="103"/>
        <v>67237.579331375135</v>
      </c>
      <c r="AT122" s="17">
        <f t="shared" si="104"/>
        <v>17389.483381859958</v>
      </c>
      <c r="AU122" s="1">
        <f t="shared" si="125"/>
        <v>22003.006226565907</v>
      </c>
      <c r="AV122" s="1">
        <f t="shared" si="126"/>
        <v>13447.515866275027</v>
      </c>
      <c r="AW122" s="1">
        <f t="shared" si="127"/>
        <v>3477.8966763719918</v>
      </c>
      <c r="AX122" s="16">
        <v>0</v>
      </c>
      <c r="AY122" s="16">
        <v>0</v>
      </c>
      <c r="AZ122" s="16">
        <v>0</v>
      </c>
      <c r="BA122">
        <f t="shared" si="108"/>
        <v>0</v>
      </c>
      <c r="BB122">
        <f t="shared" si="109"/>
        <v>0</v>
      </c>
      <c r="BC122">
        <f t="shared" si="109"/>
        <v>0</v>
      </c>
      <c r="BD122">
        <f t="shared" si="109"/>
        <v>0</v>
      </c>
      <c r="BE122">
        <f t="shared" si="110"/>
        <v>0</v>
      </c>
      <c r="BF122">
        <f t="shared" si="110"/>
        <v>0</v>
      </c>
      <c r="BG122">
        <f t="shared" si="110"/>
        <v>0</v>
      </c>
      <c r="BH122">
        <f t="shared" si="105"/>
        <v>0</v>
      </c>
      <c r="BI122">
        <f t="shared" si="113"/>
        <v>0</v>
      </c>
      <c r="BJ122">
        <f t="shared" si="113"/>
        <v>0</v>
      </c>
      <c r="BK122" s="7">
        <f t="shared" si="111"/>
        <v>3.9851878198411378E-2</v>
      </c>
      <c r="BL122" s="18">
        <f>MAX(BL$3*climate!$I232+BL$4*climate!$I232^2+BL$5*climate!$I232^6,-99)</f>
        <v>-4.8814805852286334</v>
      </c>
      <c r="BM122" s="18">
        <f>MAX(BM$3*climate!$I232+BM$4*climate!$I232^2+BM$5*climate!$I232^6,-99)</f>
        <v>-6.0678892439068068</v>
      </c>
      <c r="BN122" s="18">
        <f>MAX(BN$3*climate!$I232+BN$4*climate!$I232^2+BN$5*climate!$I232^6,-99)</f>
        <v>-6.6799062720638966</v>
      </c>
      <c r="BO122" s="18">
        <f>MAX(BO$3*climate!$I232+BO$4*climate!$I232^2+BO$5*climate!$I232^6,-99)</f>
        <v>-6.6302787087625124</v>
      </c>
      <c r="BP122" s="18">
        <f>MAX(BP$3*climate!$I232+BP$4*climate!$I232^2+BP$5*climate!$I232^6,-99)</f>
        <v>-8.8606067545006972</v>
      </c>
      <c r="BQ122" s="18">
        <f>MAX(BQ$3*climate!$I232+BQ$4*climate!$I232^2+BQ$5*climate!$I232^6,-99)</f>
        <v>-10.277197100633227</v>
      </c>
    </row>
    <row r="123" spans="1:69">
      <c r="A123">
        <f t="shared" si="128"/>
        <v>2077</v>
      </c>
      <c r="B123" s="4">
        <f t="shared" si="72"/>
        <v>1278.8877784467413</v>
      </c>
      <c r="C123" s="4">
        <f t="shared" si="73"/>
        <v>3530.1678051026324</v>
      </c>
      <c r="D123" s="4">
        <f t="shared" si="74"/>
        <v>6632.3426605259147</v>
      </c>
      <c r="E123" s="11">
        <f t="shared" si="129"/>
        <v>3.1380168610550612E-4</v>
      </c>
      <c r="F123" s="11">
        <f t="shared" si="130"/>
        <v>6.2910320134220322E-4</v>
      </c>
      <c r="G123" s="11">
        <f t="shared" si="131"/>
        <v>1.3889524601299289E-3</v>
      </c>
      <c r="H123" s="4">
        <f t="shared" si="78"/>
        <v>110865.9469256178</v>
      </c>
      <c r="I123" s="4">
        <f t="shared" si="79"/>
        <v>68262.54078980253</v>
      </c>
      <c r="J123" s="4">
        <f t="shared" si="80"/>
        <v>17593.363042537811</v>
      </c>
      <c r="K123" s="4">
        <f t="shared" si="119"/>
        <v>86689.347411129987</v>
      </c>
      <c r="L123" s="4">
        <f t="shared" si="120"/>
        <v>19336.911036108082</v>
      </c>
      <c r="M123" s="4">
        <f t="shared" si="121"/>
        <v>2652.6619541612672</v>
      </c>
      <c r="N123" s="11">
        <f t="shared" si="132"/>
        <v>7.4184116208366735E-3</v>
      </c>
      <c r="O123" s="11">
        <f t="shared" si="133"/>
        <v>1.4605586408494187E-2</v>
      </c>
      <c r="P123" s="11">
        <f t="shared" si="134"/>
        <v>1.0321020222463062E-2</v>
      </c>
      <c r="Q123" s="4">
        <f t="shared" si="135"/>
        <v>6368.1439708741582</v>
      </c>
      <c r="R123" s="4">
        <f t="shared" si="136"/>
        <v>16082.917548131474</v>
      </c>
      <c r="S123" s="4">
        <f t="shared" si="137"/>
        <v>4608.977849720588</v>
      </c>
      <c r="T123" s="4">
        <f t="shared" si="87"/>
        <v>57.440035894400239</v>
      </c>
      <c r="U123" s="4">
        <f t="shared" si="88"/>
        <v>235.60385186444799</v>
      </c>
      <c r="V123" s="4">
        <f t="shared" si="89"/>
        <v>261.97253126516233</v>
      </c>
      <c r="W123" s="11">
        <f t="shared" si="138"/>
        <v>-1.219247815263802E-2</v>
      </c>
      <c r="X123" s="11">
        <f t="shared" si="139"/>
        <v>-1.3228699347321071E-2</v>
      </c>
      <c r="Y123" s="11">
        <f t="shared" si="140"/>
        <v>-1.2203590333800474E-2</v>
      </c>
      <c r="Z123" s="4">
        <f t="shared" si="107"/>
        <v>12908.543900724791</v>
      </c>
      <c r="AA123" s="4">
        <f t="shared" si="93"/>
        <v>56733.899312784386</v>
      </c>
      <c r="AB123" s="4">
        <f t="shared" si="94"/>
        <v>8080.1890310402287</v>
      </c>
      <c r="AC123" s="12">
        <f t="shared" si="95"/>
        <v>2.0178220165150162</v>
      </c>
      <c r="AD123" s="12">
        <f t="shared" si="96"/>
        <v>3.5339848828723559</v>
      </c>
      <c r="AE123" s="12">
        <f t="shared" si="97"/>
        <v>1.7520501292561597</v>
      </c>
      <c r="AF123" s="11">
        <f t="shared" si="141"/>
        <v>-2.9039671966837322E-3</v>
      </c>
      <c r="AG123" s="11">
        <f t="shared" si="142"/>
        <v>2.0567434751257441E-3</v>
      </c>
      <c r="AH123" s="11">
        <f t="shared" si="143"/>
        <v>8.257041531207765E-4</v>
      </c>
      <c r="AI123" s="1">
        <f t="shared" si="122"/>
        <v>201648.43617074157</v>
      </c>
      <c r="AJ123" s="1">
        <f t="shared" si="123"/>
        <v>115859.43335355383</v>
      </c>
      <c r="AK123" s="1">
        <f t="shared" si="124"/>
        <v>30766.551797768712</v>
      </c>
      <c r="AL123" s="20">
        <f t="shared" si="118"/>
        <v>33.124411243841507</v>
      </c>
      <c r="AM123" s="20">
        <f t="shared" si="118"/>
        <v>10.241081152715564</v>
      </c>
      <c r="AN123" s="20">
        <f t="shared" si="118"/>
        <v>2.0913386728814793</v>
      </c>
      <c r="AO123" s="7">
        <f t="shared" si="144"/>
        <v>9.3207744412865424E-3</v>
      </c>
      <c r="AP123" s="7">
        <f t="shared" si="144"/>
        <v>1.4353292215741541E-2</v>
      </c>
      <c r="AQ123" s="7">
        <f t="shared" si="144"/>
        <v>1.0389488297169449E-2</v>
      </c>
      <c r="AR123" s="17">
        <f t="shared" si="102"/>
        <v>110865.9469256178</v>
      </c>
      <c r="AS123" s="17">
        <f t="shared" si="103"/>
        <v>68262.54078980253</v>
      </c>
      <c r="AT123" s="17">
        <f t="shared" si="104"/>
        <v>17593.363042537811</v>
      </c>
      <c r="AU123" s="1">
        <f t="shared" si="125"/>
        <v>22173.189385123562</v>
      </c>
      <c r="AV123" s="1">
        <f t="shared" si="126"/>
        <v>13652.508157960507</v>
      </c>
      <c r="AW123" s="1">
        <f t="shared" si="127"/>
        <v>3518.6726085075625</v>
      </c>
      <c r="AX123" s="16">
        <v>0</v>
      </c>
      <c r="AY123" s="16">
        <v>0</v>
      </c>
      <c r="AZ123" s="16">
        <v>0</v>
      </c>
      <c r="BA123">
        <f t="shared" si="108"/>
        <v>0</v>
      </c>
      <c r="BB123">
        <f t="shared" si="109"/>
        <v>0</v>
      </c>
      <c r="BC123">
        <f t="shared" si="109"/>
        <v>0</v>
      </c>
      <c r="BD123">
        <f t="shared" si="109"/>
        <v>0</v>
      </c>
      <c r="BE123">
        <f t="shared" si="110"/>
        <v>0</v>
      </c>
      <c r="BF123">
        <f t="shared" si="110"/>
        <v>0</v>
      </c>
      <c r="BG123">
        <f t="shared" si="110"/>
        <v>0</v>
      </c>
      <c r="BH123">
        <f t="shared" si="105"/>
        <v>0</v>
      </c>
      <c r="BI123">
        <f t="shared" si="113"/>
        <v>0</v>
      </c>
      <c r="BJ123">
        <f t="shared" si="113"/>
        <v>0</v>
      </c>
      <c r="BK123" s="7">
        <f t="shared" si="111"/>
        <v>3.9640914239362085E-2</v>
      </c>
      <c r="BL123" s="18">
        <f>MAX(BL$3*climate!$I233+BL$4*climate!$I233^2+BL$5*climate!$I233^6,-99)</f>
        <v>-5.2567840121943767</v>
      </c>
      <c r="BM123" s="18">
        <f>MAX(BM$3*climate!$I233+BM$4*climate!$I233^2+BM$5*climate!$I233^6,-99)</f>
        <v>-6.3770798040783809</v>
      </c>
      <c r="BN123" s="18">
        <f>MAX(BN$3*climate!$I233+BN$4*climate!$I233^2+BN$5*climate!$I233^6,-99)</f>
        <v>-6.9370920767055573</v>
      </c>
      <c r="BO123" s="18">
        <f>MAX(BO$3*climate!$I233+BO$4*climate!$I233^2+BO$5*climate!$I233^6,-99)</f>
        <v>-7.4742599198267996</v>
      </c>
      <c r="BP123" s="18">
        <f>MAX(BP$3*climate!$I233+BP$4*climate!$I233^2+BP$5*climate!$I233^6,-99)</f>
        <v>-9.7163233081744682</v>
      </c>
      <c r="BQ123" s="18">
        <f>MAX(BQ$3*climate!$I233+BQ$4*climate!$I233^2+BQ$5*climate!$I233^6,-99)</f>
        <v>-11.140372442783164</v>
      </c>
    </row>
    <row r="124" spans="1:69">
      <c r="A124">
        <f t="shared" si="128"/>
        <v>2078</v>
      </c>
      <c r="B124" s="4">
        <f t="shared" si="72"/>
        <v>1279.2690297308968</v>
      </c>
      <c r="C124" s="4">
        <f t="shared" si="73"/>
        <v>3532.2776029767242</v>
      </c>
      <c r="D124" s="4">
        <f t="shared" si="74"/>
        <v>6641.0940687479388</v>
      </c>
      <c r="E124" s="11">
        <f t="shared" si="129"/>
        <v>2.9811160180023079E-4</v>
      </c>
      <c r="F124" s="11">
        <f t="shared" si="130"/>
        <v>5.9764804127509304E-4</v>
      </c>
      <c r="G124" s="11">
        <f t="shared" si="131"/>
        <v>1.3195048371234324E-3</v>
      </c>
      <c r="H124" s="4">
        <f t="shared" si="78"/>
        <v>111695.24346520002</v>
      </c>
      <c r="I124" s="4">
        <f t="shared" si="79"/>
        <v>69282.180911625692</v>
      </c>
      <c r="J124" s="4">
        <f t="shared" si="80"/>
        <v>17794.739083256081</v>
      </c>
      <c r="K124" s="4">
        <f t="shared" si="119"/>
        <v>87311.770135399827</v>
      </c>
      <c r="L124" s="4">
        <f t="shared" si="120"/>
        <v>19614.024915040696</v>
      </c>
      <c r="M124" s="4">
        <f t="shared" si="121"/>
        <v>2679.4890870460094</v>
      </c>
      <c r="N124" s="11">
        <f t="shared" si="132"/>
        <v>7.1799216727050919E-3</v>
      </c>
      <c r="O124" s="11">
        <f t="shared" si="133"/>
        <v>1.4330824525962571E-2</v>
      </c>
      <c r="P124" s="11">
        <f t="shared" si="134"/>
        <v>1.0113287463054954E-2</v>
      </c>
      <c r="Q124" s="4">
        <f t="shared" si="135"/>
        <v>6337.5545510983857</v>
      </c>
      <c r="R124" s="4">
        <f t="shared" si="136"/>
        <v>16107.214661948765</v>
      </c>
      <c r="S124" s="4">
        <f t="shared" si="137"/>
        <v>4604.8429630084302</v>
      </c>
      <c r="T124" s="4">
        <f t="shared" si="87"/>
        <v>56.73969951167102</v>
      </c>
      <c r="U124" s="4">
        <f t="shared" si="88"/>
        <v>232.48711934306243</v>
      </c>
      <c r="V124" s="4">
        <f t="shared" si="89"/>
        <v>258.77552581489357</v>
      </c>
      <c r="W124" s="11">
        <f t="shared" si="138"/>
        <v>-1.219247815263802E-2</v>
      </c>
      <c r="X124" s="11">
        <f t="shared" si="139"/>
        <v>-1.3228699347321071E-2</v>
      </c>
      <c r="Y124" s="11">
        <f t="shared" si="140"/>
        <v>-1.2203590333800474E-2</v>
      </c>
      <c r="Z124" s="4">
        <f t="shared" si="107"/>
        <v>12812.46576594281</v>
      </c>
      <c r="AA124" s="4">
        <f t="shared" si="93"/>
        <v>56953.686179391349</v>
      </c>
      <c r="AB124" s="4">
        <f t="shared" si="94"/>
        <v>8081.8279306868217</v>
      </c>
      <c r="AC124" s="12">
        <f t="shared" si="95"/>
        <v>2.0119623275703105</v>
      </c>
      <c r="AD124" s="12">
        <f t="shared" si="96"/>
        <v>3.5412533832213966</v>
      </c>
      <c r="AE124" s="12">
        <f t="shared" si="97"/>
        <v>1.7534968043243622</v>
      </c>
      <c r="AF124" s="11">
        <f t="shared" si="141"/>
        <v>-2.9039671966837322E-3</v>
      </c>
      <c r="AG124" s="11">
        <f t="shared" si="142"/>
        <v>2.0567434751257441E-3</v>
      </c>
      <c r="AH124" s="11">
        <f t="shared" si="143"/>
        <v>8.257041531207765E-4</v>
      </c>
      <c r="AI124" s="1">
        <f t="shared" si="122"/>
        <v>203656.78193879095</v>
      </c>
      <c r="AJ124" s="1">
        <f t="shared" si="123"/>
        <v>117925.99817615896</v>
      </c>
      <c r="AK124" s="1">
        <f t="shared" si="124"/>
        <v>31208.569226499407</v>
      </c>
      <c r="AL124" s="20">
        <f t="shared" si="118"/>
        <v>33.430068957888729</v>
      </c>
      <c r="AM124" s="20">
        <f t="shared" si="118"/>
        <v>10.386604450801714</v>
      </c>
      <c r="AN124" s="20">
        <f t="shared" si="118"/>
        <v>2.112849332162126</v>
      </c>
      <c r="AO124" s="7">
        <f t="shared" si="144"/>
        <v>9.2275666968736764E-3</v>
      </c>
      <c r="AP124" s="7">
        <f t="shared" si="144"/>
        <v>1.4209759293584126E-2</v>
      </c>
      <c r="AQ124" s="7">
        <f t="shared" si="144"/>
        <v>1.0285593414197755E-2</v>
      </c>
      <c r="AR124" s="17">
        <f t="shared" si="102"/>
        <v>111695.24346520002</v>
      </c>
      <c r="AS124" s="17">
        <f t="shared" si="103"/>
        <v>69282.180911625692</v>
      </c>
      <c r="AT124" s="17">
        <f t="shared" si="104"/>
        <v>17794.739083256081</v>
      </c>
      <c r="AU124" s="1">
        <f t="shared" si="125"/>
        <v>22339.048693040007</v>
      </c>
      <c r="AV124" s="1">
        <f t="shared" si="126"/>
        <v>13856.436182325138</v>
      </c>
      <c r="AW124" s="1">
        <f t="shared" si="127"/>
        <v>3558.9478166512163</v>
      </c>
      <c r="AX124" s="16">
        <v>0</v>
      </c>
      <c r="AY124" s="16">
        <v>0</v>
      </c>
      <c r="AZ124" s="16">
        <v>0</v>
      </c>
      <c r="BA124">
        <f t="shared" si="108"/>
        <v>0</v>
      </c>
      <c r="BB124">
        <f t="shared" si="109"/>
        <v>0</v>
      </c>
      <c r="BC124">
        <f t="shared" si="109"/>
        <v>0</v>
      </c>
      <c r="BD124">
        <f t="shared" si="109"/>
        <v>0</v>
      </c>
      <c r="BE124">
        <f t="shared" si="110"/>
        <v>0</v>
      </c>
      <c r="BF124">
        <f t="shared" si="110"/>
        <v>0</v>
      </c>
      <c r="BG124">
        <f t="shared" si="110"/>
        <v>0</v>
      </c>
      <c r="BH124">
        <f t="shared" si="105"/>
        <v>0</v>
      </c>
      <c r="BI124">
        <f t="shared" si="113"/>
        <v>0</v>
      </c>
      <c r="BJ124">
        <f t="shared" si="113"/>
        <v>0</v>
      </c>
      <c r="BK124" s="7">
        <f t="shared" si="111"/>
        <v>3.9430515601853261E-2</v>
      </c>
      <c r="BL124" s="18">
        <f>MAX(BL$3*climate!$I234+BL$4*climate!$I234^2+BL$5*climate!$I234^6,-99)</f>
        <v>-5.6393898695086051</v>
      </c>
      <c r="BM124" s="18">
        <f>MAX(BM$3*climate!$I234+BM$4*climate!$I234^2+BM$5*climate!$I234^6,-99)</f>
        <v>-6.6916079238954573</v>
      </c>
      <c r="BN124" s="18">
        <f>MAX(BN$3*climate!$I234+BN$4*climate!$I234^2+BN$5*climate!$I234^6,-99)</f>
        <v>-7.1981763669854795</v>
      </c>
      <c r="BO124" s="18">
        <f>MAX(BO$3*climate!$I234+BO$4*climate!$I234^2+BO$5*climate!$I234^6,-99)</f>
        <v>-8.3803471158175054</v>
      </c>
      <c r="BP124" s="18">
        <f>MAX(BP$3*climate!$I234+BP$4*climate!$I234^2+BP$5*climate!$I234^6,-99)</f>
        <v>-10.630616837330159</v>
      </c>
      <c r="BQ124" s="18">
        <f>MAX(BQ$3*climate!$I234+BQ$4*climate!$I234^2+BQ$5*climate!$I234^6,-99)</f>
        <v>-12.059883771540232</v>
      </c>
    </row>
    <row r="125" spans="1:69">
      <c r="A125">
        <f t="shared" si="128"/>
        <v>2079</v>
      </c>
      <c r="B125" s="4">
        <f t="shared" si="72"/>
        <v>1279.6313264235039</v>
      </c>
      <c r="C125" s="4">
        <f t="shared" si="73"/>
        <v>3534.2831088278504</v>
      </c>
      <c r="D125" s="4">
        <f t="shared" si="74"/>
        <v>6649.4188767080686</v>
      </c>
      <c r="E125" s="11">
        <f t="shared" si="129"/>
        <v>2.8320602171021922E-4</v>
      </c>
      <c r="F125" s="11">
        <f t="shared" si="130"/>
        <v>5.677656392113384E-4</v>
      </c>
      <c r="G125" s="11">
        <f t="shared" si="131"/>
        <v>1.2535295952672608E-3</v>
      </c>
      <c r="H125" s="4">
        <f t="shared" si="78"/>
        <v>112502.62539952768</v>
      </c>
      <c r="I125" s="4">
        <f t="shared" si="79"/>
        <v>70296.093467747633</v>
      </c>
      <c r="J125" s="4">
        <f t="shared" si="80"/>
        <v>17993.577219128118</v>
      </c>
      <c r="K125" s="4">
        <f t="shared" si="119"/>
        <v>87917.998783263654</v>
      </c>
      <c r="L125" s="4">
        <f t="shared" si="120"/>
        <v>19889.774334196285</v>
      </c>
      <c r="M125" s="4">
        <f t="shared" si="121"/>
        <v>2706.0375579822412</v>
      </c>
      <c r="N125" s="11">
        <f t="shared" si="132"/>
        <v>6.9432637423765264E-3</v>
      </c>
      <c r="O125" s="11">
        <f t="shared" si="133"/>
        <v>1.4058788053447069E-2</v>
      </c>
      <c r="P125" s="11">
        <f t="shared" si="134"/>
        <v>9.9080347311657491E-3</v>
      </c>
      <c r="Q125" s="4">
        <f t="shared" si="135"/>
        <v>6305.5361191964648</v>
      </c>
      <c r="R125" s="4">
        <f t="shared" si="136"/>
        <v>16126.740481000705</v>
      </c>
      <c r="S125" s="4">
        <f t="shared" si="137"/>
        <v>4599.4738601535237</v>
      </c>
      <c r="T125" s="4">
        <f t="shared" si="87"/>
        <v>56.047901964987723</v>
      </c>
      <c r="U125" s="4">
        <f t="shared" si="88"/>
        <v>229.41161713914832</v>
      </c>
      <c r="V125" s="4">
        <f t="shared" si="89"/>
        <v>255.6175353094348</v>
      </c>
      <c r="W125" s="11">
        <f t="shared" si="138"/>
        <v>-1.219247815263802E-2</v>
      </c>
      <c r="X125" s="11">
        <f t="shared" si="139"/>
        <v>-1.3228699347321071E-2</v>
      </c>
      <c r="Y125" s="11">
        <f t="shared" si="140"/>
        <v>-1.2203590333800474E-2</v>
      </c>
      <c r="Z125" s="4">
        <f t="shared" si="107"/>
        <v>12713.892749403572</v>
      </c>
      <c r="AA125" s="4">
        <f t="shared" si="93"/>
        <v>57157.04450514169</v>
      </c>
      <c r="AB125" s="4">
        <f t="shared" si="94"/>
        <v>8081.2446321612406</v>
      </c>
      <c r="AC125" s="12">
        <f t="shared" si="95"/>
        <v>2.006119654970083</v>
      </c>
      <c r="AD125" s="12">
        <f t="shared" si="96"/>
        <v>3.548536833011104</v>
      </c>
      <c r="AE125" s="12">
        <f t="shared" si="97"/>
        <v>1.7549446739181769</v>
      </c>
      <c r="AF125" s="11">
        <f t="shared" si="141"/>
        <v>-2.9039671966837322E-3</v>
      </c>
      <c r="AG125" s="11">
        <f t="shared" si="142"/>
        <v>2.0567434751257441E-3</v>
      </c>
      <c r="AH125" s="11">
        <f t="shared" si="143"/>
        <v>8.257041531207765E-4</v>
      </c>
      <c r="AI125" s="1">
        <f t="shared" si="122"/>
        <v>205630.15243795188</v>
      </c>
      <c r="AJ125" s="1">
        <f t="shared" si="123"/>
        <v>119989.83454086821</v>
      </c>
      <c r="AK125" s="1">
        <f t="shared" si="124"/>
        <v>31646.660120500685</v>
      </c>
      <c r="AL125" s="20">
        <f t="shared" si="118"/>
        <v>33.735462366968832</v>
      </c>
      <c r="AM125" s="20">
        <f t="shared" si="118"/>
        <v>10.532719688434041</v>
      </c>
      <c r="AN125" s="20">
        <f t="shared" si="118"/>
        <v>2.1343639222464441</v>
      </c>
      <c r="AO125" s="7">
        <f t="shared" si="144"/>
        <v>9.1352910299049399E-3</v>
      </c>
      <c r="AP125" s="7">
        <f t="shared" si="144"/>
        <v>1.4067661700648285E-2</v>
      </c>
      <c r="AQ125" s="7">
        <f t="shared" si="144"/>
        <v>1.0182737480055777E-2</v>
      </c>
      <c r="AR125" s="17">
        <f t="shared" si="102"/>
        <v>112502.62539952768</v>
      </c>
      <c r="AS125" s="17">
        <f t="shared" si="103"/>
        <v>70296.093467747633</v>
      </c>
      <c r="AT125" s="17">
        <f t="shared" si="104"/>
        <v>17993.577219128118</v>
      </c>
      <c r="AU125" s="1">
        <f t="shared" si="125"/>
        <v>22500.525079905536</v>
      </c>
      <c r="AV125" s="1">
        <f t="shared" si="126"/>
        <v>14059.218693549527</v>
      </c>
      <c r="AW125" s="1">
        <f t="shared" si="127"/>
        <v>3598.7154438256239</v>
      </c>
      <c r="AX125" s="16">
        <v>0</v>
      </c>
      <c r="AY125" s="16">
        <v>0</v>
      </c>
      <c r="AZ125" s="16">
        <v>0</v>
      </c>
      <c r="BA125">
        <f t="shared" si="108"/>
        <v>0</v>
      </c>
      <c r="BB125">
        <f t="shared" si="109"/>
        <v>0</v>
      </c>
      <c r="BC125">
        <f t="shared" si="109"/>
        <v>0</v>
      </c>
      <c r="BD125">
        <f t="shared" si="109"/>
        <v>0</v>
      </c>
      <c r="BE125">
        <f t="shared" si="110"/>
        <v>0</v>
      </c>
      <c r="BF125">
        <f t="shared" si="110"/>
        <v>0</v>
      </c>
      <c r="BG125">
        <f t="shared" si="110"/>
        <v>0</v>
      </c>
      <c r="BH125">
        <f t="shared" si="105"/>
        <v>0</v>
      </c>
      <c r="BI125">
        <f t="shared" si="113"/>
        <v>0</v>
      </c>
      <c r="BJ125">
        <f t="shared" si="113"/>
        <v>0</v>
      </c>
      <c r="BK125" s="7">
        <f t="shared" si="111"/>
        <v>3.922080997661756E-2</v>
      </c>
      <c r="BL125" s="18">
        <f>MAX(BL$3*climate!$I235+BL$4*climate!$I235^2+BL$5*climate!$I235^6,-99)</f>
        <v>-6.0291438163949778</v>
      </c>
      <c r="BM125" s="18">
        <f>MAX(BM$3*climate!$I235+BM$4*climate!$I235^2+BM$5*climate!$I235^6,-99)</f>
        <v>-7.0113505602598334</v>
      </c>
      <c r="BN125" s="18">
        <f>MAX(BN$3*climate!$I235+BN$4*climate!$I235^2+BN$5*climate!$I235^6,-99)</f>
        <v>-7.4630600736927901</v>
      </c>
      <c r="BO125" s="18">
        <f>MAX(BO$3*climate!$I235+BO$4*climate!$I235^2+BO$5*climate!$I235^6,-99)</f>
        <v>-9.3513189645878114</v>
      </c>
      <c r="BP125" s="18">
        <f>MAX(BP$3*climate!$I235+BP$4*climate!$I235^2+BP$5*climate!$I235^6,-99)</f>
        <v>-11.60604796464883</v>
      </c>
      <c r="BQ125" s="18">
        <f>MAX(BQ$3*climate!$I235+BQ$4*climate!$I235^2+BQ$5*climate!$I235^6,-99)</f>
        <v>-13.038153240035822</v>
      </c>
    </row>
    <row r="126" spans="1:69">
      <c r="A126">
        <f t="shared" si="128"/>
        <v>2080</v>
      </c>
      <c r="B126" s="4">
        <f t="shared" si="72"/>
        <v>1279.9756057558554</v>
      </c>
      <c r="C126" s="4">
        <f t="shared" si="73"/>
        <v>3536.1894211108661</v>
      </c>
      <c r="D126" s="4">
        <f t="shared" si="74"/>
        <v>6657.3373578936862</v>
      </c>
      <c r="E126" s="11">
        <f t="shared" si="129"/>
        <v>2.6904572062470827E-4</v>
      </c>
      <c r="F126" s="11">
        <f t="shared" si="130"/>
        <v>5.3937735725077146E-4</v>
      </c>
      <c r="G126" s="11">
        <f t="shared" si="131"/>
        <v>1.1908531155038976E-3</v>
      </c>
      <c r="H126" s="4">
        <f t="shared" si="78"/>
        <v>113287.82042793308</v>
      </c>
      <c r="I126" s="4">
        <f t="shared" si="79"/>
        <v>71303.881368176691</v>
      </c>
      <c r="J126" s="4">
        <f t="shared" si="80"/>
        <v>18189.845641952037</v>
      </c>
      <c r="K126" s="4">
        <f t="shared" si="119"/>
        <v>88507.796491194837</v>
      </c>
      <c r="L126" s="4">
        <f t="shared" si="120"/>
        <v>20164.044647183277</v>
      </c>
      <c r="M126" s="4">
        <f t="shared" si="121"/>
        <v>2732.300417431019</v>
      </c>
      <c r="N126" s="11">
        <f t="shared" si="132"/>
        <v>6.7084978740832302E-3</v>
      </c>
      <c r="O126" s="11">
        <f t="shared" si="133"/>
        <v>1.3789513565040323E-2</v>
      </c>
      <c r="P126" s="11">
        <f t="shared" si="134"/>
        <v>9.7052826821666383E-3</v>
      </c>
      <c r="Q126" s="4">
        <f t="shared" si="135"/>
        <v>6272.1279687089291</v>
      </c>
      <c r="R126" s="4">
        <f t="shared" si="136"/>
        <v>16141.544479531025</v>
      </c>
      <c r="S126" s="4">
        <f t="shared" si="137"/>
        <v>4592.9011660525975</v>
      </c>
      <c r="T126" s="4">
        <f t="shared" si="87"/>
        <v>55.364539144778412</v>
      </c>
      <c r="U126" s="4">
        <f t="shared" si="88"/>
        <v>226.3767998292318</v>
      </c>
      <c r="V126" s="4">
        <f t="shared" si="89"/>
        <v>252.49808362638268</v>
      </c>
      <c r="W126" s="11">
        <f t="shared" si="138"/>
        <v>-1.219247815263802E-2</v>
      </c>
      <c r="X126" s="11">
        <f t="shared" si="139"/>
        <v>-1.3228699347321071E-2</v>
      </c>
      <c r="Y126" s="11">
        <f t="shared" si="140"/>
        <v>-1.2203590333800474E-2</v>
      </c>
      <c r="Z126" s="4">
        <f t="shared" si="107"/>
        <v>12612.925746317684</v>
      </c>
      <c r="AA126" s="4">
        <f t="shared" si="93"/>
        <v>57344.032479408736</v>
      </c>
      <c r="AB126" s="4">
        <f t="shared" si="94"/>
        <v>8078.4870907778686</v>
      </c>
      <c r="AC126" s="12">
        <f t="shared" si="95"/>
        <v>2.0002939492994276</v>
      </c>
      <c r="AD126" s="12">
        <f t="shared" si="96"/>
        <v>3.5558352629886429</v>
      </c>
      <c r="AE126" s="12">
        <f t="shared" si="97"/>
        <v>1.7563937390239284</v>
      </c>
      <c r="AF126" s="11">
        <f t="shared" si="141"/>
        <v>-2.9039671966837322E-3</v>
      </c>
      <c r="AG126" s="11">
        <f t="shared" si="142"/>
        <v>2.0567434751257441E-3</v>
      </c>
      <c r="AH126" s="11">
        <f t="shared" si="143"/>
        <v>8.257041531207765E-4</v>
      </c>
      <c r="AI126" s="1">
        <f t="shared" si="122"/>
        <v>207567.66227406223</v>
      </c>
      <c r="AJ126" s="1">
        <f t="shared" si="123"/>
        <v>122050.06978033092</v>
      </c>
      <c r="AK126" s="1">
        <f t="shared" si="124"/>
        <v>32080.709552276239</v>
      </c>
      <c r="AL126" s="20">
        <f t="shared" si="118"/>
        <v>34.040563801051995</v>
      </c>
      <c r="AM126" s="20">
        <f t="shared" si="118"/>
        <v>10.679408718425043</v>
      </c>
      <c r="AN126" s="20">
        <f t="shared" si="118"/>
        <v>2.1558802530785104</v>
      </c>
      <c r="AO126" s="7">
        <f t="shared" si="144"/>
        <v>9.0439381196058908E-3</v>
      </c>
      <c r="AP126" s="7">
        <f t="shared" si="144"/>
        <v>1.3926985083641801E-2</v>
      </c>
      <c r="AQ126" s="7">
        <f t="shared" si="144"/>
        <v>1.008091010525522E-2</v>
      </c>
      <c r="AR126" s="17">
        <f t="shared" si="102"/>
        <v>113287.82042793308</v>
      </c>
      <c r="AS126" s="17">
        <f t="shared" si="103"/>
        <v>71303.881368176691</v>
      </c>
      <c r="AT126" s="17">
        <f t="shared" si="104"/>
        <v>18189.845641952037</v>
      </c>
      <c r="AU126" s="1">
        <f t="shared" si="125"/>
        <v>22657.564085586619</v>
      </c>
      <c r="AV126" s="1">
        <f t="shared" si="126"/>
        <v>14260.77627363534</v>
      </c>
      <c r="AW126" s="1">
        <f t="shared" si="127"/>
        <v>3637.9691283904076</v>
      </c>
      <c r="AX126" s="16">
        <v>0</v>
      </c>
      <c r="AY126" s="16">
        <v>0</v>
      </c>
      <c r="AZ126" s="16">
        <v>0</v>
      </c>
      <c r="BA126">
        <f t="shared" si="108"/>
        <v>0</v>
      </c>
      <c r="BB126">
        <f t="shared" si="109"/>
        <v>0</v>
      </c>
      <c r="BC126">
        <f t="shared" si="109"/>
        <v>0</v>
      </c>
      <c r="BD126">
        <f t="shared" si="109"/>
        <v>0</v>
      </c>
      <c r="BE126">
        <f t="shared" si="110"/>
        <v>0</v>
      </c>
      <c r="BF126">
        <f t="shared" si="110"/>
        <v>0</v>
      </c>
      <c r="BG126">
        <f t="shared" si="110"/>
        <v>0</v>
      </c>
      <c r="BH126">
        <f t="shared" si="105"/>
        <v>0</v>
      </c>
      <c r="BI126">
        <f t="shared" si="113"/>
        <v>0</v>
      </c>
      <c r="BJ126">
        <f t="shared" si="113"/>
        <v>0</v>
      </c>
      <c r="BK126" s="7">
        <f t="shared" si="111"/>
        <v>3.9011920273141792E-2</v>
      </c>
      <c r="BL126" s="18">
        <f>MAX(BL$3*climate!$I236+BL$4*climate!$I236^2+BL$5*climate!$I236^6,-99)</f>
        <v>-6.4258850250904196</v>
      </c>
      <c r="BM126" s="18">
        <f>MAX(BM$3*climate!$I236+BM$4*climate!$I236^2+BM$5*climate!$I236^6,-99)</f>
        <v>-7.33618006970549</v>
      </c>
      <c r="BN126" s="18">
        <f>MAX(BN$3*climate!$I236+BN$4*climate!$I236^2+BN$5*climate!$I236^6,-99)</f>
        <v>-7.7316408945041326</v>
      </c>
      <c r="BO126" s="18">
        <f>MAX(BO$3*climate!$I236+BO$4*climate!$I236^2+BO$5*climate!$I236^6,-99)</f>
        <v>-10.389973794243907</v>
      </c>
      <c r="BP126" s="18">
        <f>MAX(BP$3*climate!$I236+BP$4*climate!$I236^2+BP$5*climate!$I236^6,-99)</f>
        <v>-12.645195040629163</v>
      </c>
      <c r="BQ126" s="18">
        <f>MAX(BQ$3*climate!$I236+BQ$4*climate!$I236^2+BQ$5*climate!$I236^6,-99)</f>
        <v>-14.077619501994858</v>
      </c>
    </row>
    <row r="127" spans="1:69">
      <c r="A127">
        <f t="shared" si="128"/>
        <v>2081</v>
      </c>
      <c r="B127" s="4">
        <f t="shared" si="72"/>
        <v>1280.3027591171265</v>
      </c>
      <c r="C127" s="4">
        <f t="shared" si="73"/>
        <v>3538.0013945903279</v>
      </c>
      <c r="D127" s="4">
        <f t="shared" si="74"/>
        <v>6664.8688732806149</v>
      </c>
      <c r="E127" s="11">
        <f t="shared" si="129"/>
        <v>2.5559343459347284E-4</v>
      </c>
      <c r="F127" s="11">
        <f t="shared" si="130"/>
        <v>5.1240848938823285E-4</v>
      </c>
      <c r="G127" s="11">
        <f t="shared" si="131"/>
        <v>1.1313104597287028E-3</v>
      </c>
      <c r="H127" s="4">
        <f t="shared" si="78"/>
        <v>114050.57957645734</v>
      </c>
      <c r="I127" s="4">
        <f t="shared" si="79"/>
        <v>72305.157172360356</v>
      </c>
      <c r="J127" s="4">
        <f t="shared" si="80"/>
        <v>18383.515014379063</v>
      </c>
      <c r="K127" s="4">
        <f t="shared" si="119"/>
        <v>89080.944928295357</v>
      </c>
      <c r="L127" s="4">
        <f t="shared" si="120"/>
        <v>20436.723762437272</v>
      </c>
      <c r="M127" s="4">
        <f t="shared" si="121"/>
        <v>2758.2710723804889</v>
      </c>
      <c r="N127" s="11">
        <f t="shared" si="132"/>
        <v>6.4756830451375702E-3</v>
      </c>
      <c r="O127" s="11">
        <f t="shared" si="133"/>
        <v>1.3523036673700695E-2</v>
      </c>
      <c r="P127" s="11">
        <f t="shared" si="134"/>
        <v>9.5050510492138418E-3</v>
      </c>
      <c r="Q127" s="4">
        <f t="shared" si="135"/>
        <v>6237.3701081959944</v>
      </c>
      <c r="R127" s="4">
        <f t="shared" si="136"/>
        <v>16151.679961669977</v>
      </c>
      <c r="S127" s="4">
        <f t="shared" si="137"/>
        <v>4585.1556576281528</v>
      </c>
      <c r="T127" s="4">
        <f t="shared" si="87"/>
        <v>54.689508210824826</v>
      </c>
      <c r="U127" s="4">
        <f t="shared" si="88"/>
        <v>223.38212920508221</v>
      </c>
      <c r="V127" s="4">
        <f t="shared" si="89"/>
        <v>249.41670045373661</v>
      </c>
      <c r="W127" s="11">
        <f t="shared" si="138"/>
        <v>-1.219247815263802E-2</v>
      </c>
      <c r="X127" s="11">
        <f t="shared" si="139"/>
        <v>-1.3228699347321071E-2</v>
      </c>
      <c r="Y127" s="11">
        <f t="shared" si="140"/>
        <v>-1.2203590333800474E-2</v>
      </c>
      <c r="Z127" s="4">
        <f t="shared" si="107"/>
        <v>12509.666163282738</v>
      </c>
      <c r="AA127" s="4">
        <f t="shared" si="93"/>
        <v>57514.72329222496</v>
      </c>
      <c r="AB127" s="4">
        <f t="shared" si="94"/>
        <v>8073.603760226375</v>
      </c>
      <c r="AC127" s="12">
        <f t="shared" si="95"/>
        <v>1.9944851612869372</v>
      </c>
      <c r="AD127" s="12">
        <f t="shared" si="96"/>
        <v>3.563148703964417</v>
      </c>
      <c r="AE127" s="12">
        <f t="shared" si="97"/>
        <v>1.7578440006287557</v>
      </c>
      <c r="AF127" s="11">
        <f t="shared" si="141"/>
        <v>-2.9039671966837322E-3</v>
      </c>
      <c r="AG127" s="11">
        <f t="shared" si="142"/>
        <v>2.0567434751257441E-3</v>
      </c>
      <c r="AH127" s="11">
        <f t="shared" si="143"/>
        <v>8.257041531207765E-4</v>
      </c>
      <c r="AI127" s="1">
        <f t="shared" si="122"/>
        <v>209468.46013224262</v>
      </c>
      <c r="AJ127" s="1">
        <f t="shared" si="123"/>
        <v>124105.83907593315</v>
      </c>
      <c r="AK127" s="1">
        <f t="shared" si="124"/>
        <v>32510.607725439022</v>
      </c>
      <c r="AL127" s="20">
        <f t="shared" si="118"/>
        <v>34.345345946099478</v>
      </c>
      <c r="AM127" s="20">
        <f t="shared" si="118"/>
        <v>10.826653364689427</v>
      </c>
      <c r="AN127" s="20">
        <f t="shared" si="118"/>
        <v>2.1773961557571999</v>
      </c>
      <c r="AO127" s="7">
        <f t="shared" si="144"/>
        <v>8.9534987384098322E-3</v>
      </c>
      <c r="AP127" s="7">
        <f t="shared" si="144"/>
        <v>1.3787715232805383E-2</v>
      </c>
      <c r="AQ127" s="7">
        <f t="shared" si="144"/>
        <v>9.9801010042026676E-3</v>
      </c>
      <c r="AR127" s="17">
        <f t="shared" si="102"/>
        <v>114050.57957645734</v>
      </c>
      <c r="AS127" s="17">
        <f t="shared" si="103"/>
        <v>72305.157172360356</v>
      </c>
      <c r="AT127" s="17">
        <f t="shared" si="104"/>
        <v>18383.515014379063</v>
      </c>
      <c r="AU127" s="1">
        <f t="shared" si="125"/>
        <v>22810.11591529147</v>
      </c>
      <c r="AV127" s="1">
        <f t="shared" si="126"/>
        <v>14461.031434472072</v>
      </c>
      <c r="AW127" s="1">
        <f t="shared" si="127"/>
        <v>3676.7030028758127</v>
      </c>
      <c r="AX127" s="16">
        <v>0</v>
      </c>
      <c r="AY127" s="16">
        <v>0</v>
      </c>
      <c r="AZ127" s="16">
        <v>0</v>
      </c>
      <c r="BA127">
        <f t="shared" si="108"/>
        <v>0</v>
      </c>
      <c r="BB127">
        <f t="shared" si="109"/>
        <v>0</v>
      </c>
      <c r="BC127">
        <f t="shared" si="109"/>
        <v>0</v>
      </c>
      <c r="BD127">
        <f t="shared" si="109"/>
        <v>0</v>
      </c>
      <c r="BE127">
        <f t="shared" si="110"/>
        <v>0</v>
      </c>
      <c r="BF127">
        <f t="shared" si="110"/>
        <v>0</v>
      </c>
      <c r="BG127">
        <f t="shared" si="110"/>
        <v>0</v>
      </c>
      <c r="BH127">
        <f t="shared" si="105"/>
        <v>0</v>
      </c>
      <c r="BI127">
        <f t="shared" si="113"/>
        <v>0</v>
      </c>
      <c r="BJ127">
        <f t="shared" si="113"/>
        <v>0</v>
      </c>
      <c r="BK127" s="7">
        <f t="shared" si="111"/>
        <v>3.8803964742841285E-2</v>
      </c>
      <c r="BL127" s="18">
        <f>MAX(BL$3*climate!$I237+BL$4*climate!$I237^2+BL$5*climate!$I237^6,-99)</f>
        <v>-6.8294465164992175</v>
      </c>
      <c r="BM127" s="18">
        <f>MAX(BM$3*climate!$I237+BM$4*climate!$I237^2+BM$5*climate!$I237^6,-99)</f>
        <v>-7.6659644600930328</v>
      </c>
      <c r="BN127" s="18">
        <f>MAX(BN$3*climate!$I237+BN$4*climate!$I237^2+BN$5*climate!$I237^6,-99)</f>
        <v>-8.003813483532852</v>
      </c>
      <c r="BO127" s="18">
        <f>MAX(BO$3*climate!$I237+BO$4*climate!$I237^2+BO$5*climate!$I237^6,-99)</f>
        <v>-11.499123077598465</v>
      </c>
      <c r="BP127" s="18">
        <f>MAX(BP$3*climate!$I237+BP$4*climate!$I237^2+BP$5*climate!$I237^6,-99)</f>
        <v>-13.750648121218207</v>
      </c>
      <c r="BQ127" s="18">
        <f>MAX(BQ$3*climate!$I237+BQ$4*climate!$I237^2+BQ$5*climate!$I237^6,-99)</f>
        <v>-15.180732002557283</v>
      </c>
    </row>
    <row r="128" spans="1:69">
      <c r="A128">
        <f t="shared" si="128"/>
        <v>2082</v>
      </c>
      <c r="B128" s="4">
        <f t="shared" si="72"/>
        <v>1280.6136342476727</v>
      </c>
      <c r="C128" s="4">
        <f t="shared" si="73"/>
        <v>3539.723651442881</v>
      </c>
      <c r="D128" s="4">
        <f t="shared" si="74"/>
        <v>6672.031907356225</v>
      </c>
      <c r="E128" s="11">
        <f t="shared" si="129"/>
        <v>2.4281376286379918E-4</v>
      </c>
      <c r="F128" s="11">
        <f t="shared" si="130"/>
        <v>4.8678806491882118E-4</v>
      </c>
      <c r="G128" s="11">
        <f t="shared" si="131"/>
        <v>1.0747449367422676E-3</v>
      </c>
      <c r="H128" s="4">
        <f t="shared" si="78"/>
        <v>114790.67741979435</v>
      </c>
      <c r="I128" s="4">
        <f t="shared" si="79"/>
        <v>73299.543576063137</v>
      </c>
      <c r="J128" s="4">
        <f t="shared" si="80"/>
        <v>18574.558462249355</v>
      </c>
      <c r="K128" s="4">
        <f t="shared" si="119"/>
        <v>89637.244481807254</v>
      </c>
      <c r="L128" s="4">
        <f t="shared" si="120"/>
        <v>20707.702293704308</v>
      </c>
      <c r="M128" s="4">
        <f t="shared" si="121"/>
        <v>2783.9432904644896</v>
      </c>
      <c r="N128" s="11">
        <f t="shared" si="132"/>
        <v>6.2448771054199881E-3</v>
      </c>
      <c r="O128" s="11">
        <f t="shared" si="133"/>
        <v>1.3259391985573243E-2</v>
      </c>
      <c r="P128" s="11">
        <f t="shared" si="134"/>
        <v>9.3073586352934168E-3</v>
      </c>
      <c r="Q128" s="4">
        <f t="shared" si="135"/>
        <v>6201.3031987907025</v>
      </c>
      <c r="R128" s="4">
        <f t="shared" si="136"/>
        <v>16157.203929073745</v>
      </c>
      <c r="S128" s="4">
        <f t="shared" si="137"/>
        <v>4576.2682286973031</v>
      </c>
      <c r="T128" s="4">
        <f t="shared" si="87"/>
        <v>54.022707576785827</v>
      </c>
      <c r="U128" s="4">
        <f t="shared" si="88"/>
        <v>220.42707417826375</v>
      </c>
      <c r="V128" s="4">
        <f t="shared" si="89"/>
        <v>246.37292121899097</v>
      </c>
      <c r="W128" s="11">
        <f t="shared" si="138"/>
        <v>-1.219247815263802E-2</v>
      </c>
      <c r="X128" s="11">
        <f t="shared" si="139"/>
        <v>-1.3228699347321071E-2</v>
      </c>
      <c r="Y128" s="11">
        <f t="shared" si="140"/>
        <v>-1.2203590333800474E-2</v>
      </c>
      <c r="Z128" s="4">
        <f t="shared" si="107"/>
        <v>12404.215780801451</v>
      </c>
      <c r="AA128" s="4">
        <f t="shared" si="93"/>
        <v>57669.20483183438</v>
      </c>
      <c r="AB128" s="4">
        <f t="shared" si="94"/>
        <v>8066.6435305774912</v>
      </c>
      <c r="AC128" s="12">
        <f t="shared" si="95"/>
        <v>1.9886932418042875</v>
      </c>
      <c r="AD128" s="12">
        <f t="shared" si="96"/>
        <v>3.5704771868121985</v>
      </c>
      <c r="AE128" s="12">
        <f t="shared" si="97"/>
        <v>1.7592954597206132</v>
      </c>
      <c r="AF128" s="11">
        <f t="shared" si="141"/>
        <v>-2.9039671966837322E-3</v>
      </c>
      <c r="AG128" s="11">
        <f t="shared" si="142"/>
        <v>2.0567434751257441E-3</v>
      </c>
      <c r="AH128" s="11">
        <f t="shared" si="143"/>
        <v>8.257041531207765E-4</v>
      </c>
      <c r="AI128" s="1">
        <f t="shared" si="122"/>
        <v>211331.73003430985</v>
      </c>
      <c r="AJ128" s="1">
        <f t="shared" si="123"/>
        <v>126156.2866028119</v>
      </c>
      <c r="AK128" s="1">
        <f t="shared" si="124"/>
        <v>32936.249955770938</v>
      </c>
      <c r="AL128" s="20">
        <f t="shared" si="118"/>
        <v>34.64978184758214</v>
      </c>
      <c r="AM128" s="20">
        <f t="shared" si="118"/>
        <v>10.974435430070892</v>
      </c>
      <c r="AN128" s="20">
        <f t="shared" si="118"/>
        <v>2.1989094829822133</v>
      </c>
      <c r="AO128" s="7">
        <f t="shared" si="144"/>
        <v>8.8639637510257337E-3</v>
      </c>
      <c r="AP128" s="7">
        <f t="shared" si="144"/>
        <v>1.3649838080477329E-2</v>
      </c>
      <c r="AQ128" s="7">
        <f t="shared" si="144"/>
        <v>9.8802999941606413E-3</v>
      </c>
      <c r="AR128" s="17">
        <f t="shared" si="102"/>
        <v>114790.67741979435</v>
      </c>
      <c r="AS128" s="17">
        <f t="shared" si="103"/>
        <v>73299.543576063137</v>
      </c>
      <c r="AT128" s="17">
        <f t="shared" si="104"/>
        <v>18574.558462249355</v>
      </c>
      <c r="AU128" s="1">
        <f t="shared" si="125"/>
        <v>22958.135483958871</v>
      </c>
      <c r="AV128" s="1">
        <f t="shared" si="126"/>
        <v>14659.908715212629</v>
      </c>
      <c r="AW128" s="1">
        <f t="shared" si="127"/>
        <v>3714.9116924498712</v>
      </c>
      <c r="AX128" s="16">
        <v>0</v>
      </c>
      <c r="AY128" s="16">
        <v>0</v>
      </c>
      <c r="AZ128" s="16">
        <v>0</v>
      </c>
      <c r="BA128">
        <f t="shared" si="108"/>
        <v>0</v>
      </c>
      <c r="BB128">
        <f t="shared" si="109"/>
        <v>0</v>
      </c>
      <c r="BC128">
        <f t="shared" si="109"/>
        <v>0</v>
      </c>
      <c r="BD128">
        <f t="shared" si="109"/>
        <v>0</v>
      </c>
      <c r="BE128">
        <f t="shared" si="110"/>
        <v>0</v>
      </c>
      <c r="BF128">
        <f t="shared" si="110"/>
        <v>0</v>
      </c>
      <c r="BG128">
        <f t="shared" si="110"/>
        <v>0</v>
      </c>
      <c r="BH128">
        <f t="shared" si="105"/>
        <v>0</v>
      </c>
      <c r="BI128">
        <f t="shared" si="113"/>
        <v>0</v>
      </c>
      <c r="BJ128">
        <f t="shared" si="113"/>
        <v>0</v>
      </c>
      <c r="BK128" s="7">
        <f t="shared" si="111"/>
        <v>3.8597057098741477E-2</v>
      </c>
      <c r="BL128" s="18">
        <f>MAX(BL$3*climate!$I238+BL$4*climate!$I238^2+BL$5*climate!$I238^6,-99)</f>
        <v>-7.2396554999927396</v>
      </c>
      <c r="BM128" s="18">
        <f>MAX(BM$3*climate!$I238+BM$4*climate!$I238^2+BM$5*climate!$I238^6,-99)</f>
        <v>-8.0005676449318308</v>
      </c>
      <c r="BN128" s="18">
        <f>MAX(BN$3*climate!$I238+BN$4*climate!$I238^2+BN$5*climate!$I238^6,-99)</f>
        <v>-8.2794696424354761</v>
      </c>
      <c r="BO128" s="18">
        <f>MAX(BO$3*climate!$I238+BO$4*climate!$I238^2+BO$5*climate!$I238^6,-99)</f>
        <v>-12.681584679736464</v>
      </c>
      <c r="BP128" s="18">
        <f>MAX(BP$3*climate!$I238+BP$4*climate!$I238^2+BP$5*climate!$I238^6,-99)</f>
        <v>-14.925002725076332</v>
      </c>
      <c r="BQ128" s="18">
        <f>MAX(BQ$3*climate!$I238+BQ$4*climate!$I238^2+BQ$5*climate!$I238^6,-99)</f>
        <v>-16.349945059225707</v>
      </c>
    </row>
    <row r="129" spans="1:69">
      <c r="A129">
        <f t="shared" si="128"/>
        <v>2083</v>
      </c>
      <c r="B129" s="4">
        <f t="shared" si="72"/>
        <v>1280.9090373322138</v>
      </c>
      <c r="C129" s="4">
        <f t="shared" si="73"/>
        <v>3541.3605919081824</v>
      </c>
      <c r="D129" s="4">
        <f t="shared" si="74"/>
        <v>6678.8441032409282</v>
      </c>
      <c r="E129" s="11">
        <f t="shared" si="129"/>
        <v>2.3067307472060921E-4</v>
      </c>
      <c r="F129" s="11">
        <f t="shared" si="130"/>
        <v>4.6244866167288008E-4</v>
      </c>
      <c r="G129" s="11">
        <f t="shared" si="131"/>
        <v>1.0210076899051543E-3</v>
      </c>
      <c r="H129" s="4">
        <f t="shared" si="78"/>
        <v>115507.91225018006</v>
      </c>
      <c r="I129" s="4">
        <f t="shared" si="79"/>
        <v>74286.673873695763</v>
      </c>
      <c r="J129" s="4">
        <f t="shared" si="80"/>
        <v>18762.951564940351</v>
      </c>
      <c r="K129" s="4">
        <f t="shared" si="119"/>
        <v>90176.514400079279</v>
      </c>
      <c r="L129" s="4">
        <f t="shared" si="120"/>
        <v>20976.873703128906</v>
      </c>
      <c r="M129" s="4">
        <f t="shared" si="121"/>
        <v>2809.3112033915531</v>
      </c>
      <c r="N129" s="11">
        <f t="shared" si="132"/>
        <v>6.0161367229609741E-3</v>
      </c>
      <c r="O129" s="11">
        <f t="shared" si="133"/>
        <v>1.2998613057443542E-2</v>
      </c>
      <c r="P129" s="11">
        <f t="shared" si="134"/>
        <v>9.1122233035254574E-3</v>
      </c>
      <c r="Q129" s="4">
        <f t="shared" si="135"/>
        <v>6163.9684909725784</v>
      </c>
      <c r="R129" s="4">
        <f t="shared" si="136"/>
        <v>16158.176943432498</v>
      </c>
      <c r="S129" s="4">
        <f t="shared" si="137"/>
        <v>4566.2698558786087</v>
      </c>
      <c r="T129" s="4">
        <f t="shared" si="87"/>
        <v>53.364036894909511</v>
      </c>
      <c r="U129" s="4">
        <f t="shared" si="88"/>
        <v>217.51111068594986</v>
      </c>
      <c r="V129" s="4">
        <f t="shared" si="89"/>
        <v>243.36628701909271</v>
      </c>
      <c r="W129" s="11">
        <f t="shared" si="138"/>
        <v>-1.219247815263802E-2</v>
      </c>
      <c r="X129" s="11">
        <f t="shared" si="139"/>
        <v>-1.3228699347321071E-2</v>
      </c>
      <c r="Y129" s="11">
        <f t="shared" si="140"/>
        <v>-1.2203590333800474E-2</v>
      </c>
      <c r="Z129" s="4">
        <f t="shared" si="107"/>
        <v>12296.676616092633</v>
      </c>
      <c r="AA129" s="4">
        <f t="shared" si="93"/>
        <v>57807.579357745868</v>
      </c>
      <c r="AB129" s="4">
        <f t="shared" si="94"/>
        <v>8057.6556678849074</v>
      </c>
      <c r="AC129" s="12">
        <f t="shared" si="95"/>
        <v>1.9829181418658213</v>
      </c>
      <c r="AD129" s="12">
        <f t="shared" si="96"/>
        <v>3.5778207424692599</v>
      </c>
      <c r="AE129" s="12">
        <f t="shared" si="97"/>
        <v>1.7607481172882711</v>
      </c>
      <c r="AF129" s="11">
        <f t="shared" si="141"/>
        <v>-2.9039671966837322E-3</v>
      </c>
      <c r="AG129" s="11">
        <f t="shared" si="142"/>
        <v>2.0567434751257441E-3</v>
      </c>
      <c r="AH129" s="11">
        <f t="shared" si="143"/>
        <v>8.257041531207765E-4</v>
      </c>
      <c r="AI129" s="1">
        <f t="shared" si="122"/>
        <v>213156.69251483775</v>
      </c>
      <c r="AJ129" s="1">
        <f t="shared" si="123"/>
        <v>128200.56665774334</v>
      </c>
      <c r="AK129" s="1">
        <f t="shared" si="124"/>
        <v>33357.536652643714</v>
      </c>
      <c r="AL129" s="20">
        <f t="shared" si="118"/>
        <v>34.95384491375728</v>
      </c>
      <c r="AM129" s="20">
        <f t="shared" si="118"/>
        <v>11.122736704049561</v>
      </c>
      <c r="AN129" s="20">
        <f t="shared" si="118"/>
        <v>2.2204181094805633</v>
      </c>
      <c r="AO129" s="7">
        <f t="shared" si="144"/>
        <v>8.7753241135154758E-3</v>
      </c>
      <c r="AP129" s="7">
        <f t="shared" si="144"/>
        <v>1.3513339699672555E-2</v>
      </c>
      <c r="AQ129" s="7">
        <f t="shared" si="144"/>
        <v>9.7814969942190341E-3</v>
      </c>
      <c r="AR129" s="17">
        <f t="shared" si="102"/>
        <v>115507.91225018006</v>
      </c>
      <c r="AS129" s="17">
        <f t="shared" si="103"/>
        <v>74286.673873695763</v>
      </c>
      <c r="AT129" s="17">
        <f t="shared" si="104"/>
        <v>18762.951564940351</v>
      </c>
      <c r="AU129" s="1">
        <f t="shared" si="125"/>
        <v>23101.582450036014</v>
      </c>
      <c r="AV129" s="1">
        <f t="shared" si="126"/>
        <v>14857.334774739153</v>
      </c>
      <c r="AW129" s="1">
        <f t="shared" si="127"/>
        <v>3752.5903129880703</v>
      </c>
      <c r="AX129" s="16">
        <v>0</v>
      </c>
      <c r="AY129" s="16">
        <v>0</v>
      </c>
      <c r="AZ129" s="16">
        <v>0</v>
      </c>
      <c r="BA129">
        <f t="shared" si="108"/>
        <v>0</v>
      </c>
      <c r="BB129">
        <f t="shared" si="109"/>
        <v>0</v>
      </c>
      <c r="BC129">
        <f t="shared" si="109"/>
        <v>0</v>
      </c>
      <c r="BD129">
        <f t="shared" si="109"/>
        <v>0</v>
      </c>
      <c r="BE129">
        <f t="shared" si="110"/>
        <v>0</v>
      </c>
      <c r="BF129">
        <f t="shared" si="110"/>
        <v>0</v>
      </c>
      <c r="BG129">
        <f t="shared" si="110"/>
        <v>0</v>
      </c>
      <c r="BH129">
        <f t="shared" si="105"/>
        <v>0</v>
      </c>
      <c r="BI129">
        <f t="shared" si="113"/>
        <v>0</v>
      </c>
      <c r="BJ129">
        <f t="shared" si="113"/>
        <v>0</v>
      </c>
      <c r="BK129" s="7">
        <f t="shared" si="111"/>
        <v>3.8391306631757355E-2</v>
      </c>
      <c r="BL129" s="18">
        <f>MAX(BL$3*climate!$I239+BL$4*climate!$I239^2+BL$5*climate!$I239^6,-99)</f>
        <v>-7.6563337163554657</v>
      </c>
      <c r="BM129" s="18">
        <f>MAX(BM$3*climate!$I239+BM$4*climate!$I239^2+BM$5*climate!$I239^6,-99)</f>
        <v>-8.3398496996115874</v>
      </c>
      <c r="BN129" s="18">
        <f>MAX(BN$3*climate!$I239+BN$4*climate!$I239^2+BN$5*climate!$I239^6,-99)</f>
        <v>-8.5584985125618669</v>
      </c>
      <c r="BO129" s="18">
        <f>MAX(BO$3*climate!$I239+BO$4*climate!$I239^2+BO$5*climate!$I239^6,-99)</f>
        <v>-13.940175894745717</v>
      </c>
      <c r="BP129" s="18">
        <f>MAX(BP$3*climate!$I239+BP$4*climate!$I239^2+BP$5*climate!$I239^6,-99)</f>
        <v>-16.170853394625908</v>
      </c>
      <c r="BQ129" s="18">
        <f>MAX(BQ$3*climate!$I239+BQ$4*climate!$I239^2+BQ$5*climate!$I239^6,-99)</f>
        <v>-17.587711755880463</v>
      </c>
    </row>
    <row r="130" spans="1:69">
      <c r="A130">
        <f t="shared" si="128"/>
        <v>2084</v>
      </c>
      <c r="B130" s="4">
        <f t="shared" si="72"/>
        <v>1281.1897349969886</v>
      </c>
      <c r="C130" s="4">
        <f t="shared" si="73"/>
        <v>3542.9164045011003</v>
      </c>
      <c r="D130" s="4">
        <f t="shared" si="74"/>
        <v>6685.3222968705604</v>
      </c>
      <c r="E130" s="11">
        <f t="shared" si="129"/>
        <v>2.1913942098457874E-4</v>
      </c>
      <c r="F130" s="11">
        <f t="shared" si="130"/>
        <v>4.3932622858923606E-4</v>
      </c>
      <c r="G130" s="11">
        <f t="shared" si="131"/>
        <v>9.6995730540989651E-4</v>
      </c>
      <c r="H130" s="4">
        <f t="shared" si="78"/>
        <v>116202.10619373019</v>
      </c>
      <c r="I130" s="4">
        <f t="shared" si="79"/>
        <v>75266.192395108083</v>
      </c>
      <c r="J130" s="4">
        <f t="shared" si="80"/>
        <v>18948.672343593938</v>
      </c>
      <c r="K130" s="4">
        <f t="shared" si="119"/>
        <v>90698.592893427543</v>
      </c>
      <c r="L130" s="4">
        <f t="shared" si="120"/>
        <v>21244.134436670905</v>
      </c>
      <c r="M130" s="4">
        <f t="shared" si="121"/>
        <v>2834.3693096836819</v>
      </c>
      <c r="N130" s="11">
        <f t="shared" si="132"/>
        <v>5.7895173352120466E-3</v>
      </c>
      <c r="O130" s="11">
        <f t="shared" si="133"/>
        <v>1.2740732357183093E-2</v>
      </c>
      <c r="P130" s="11">
        <f t="shared" si="134"/>
        <v>8.9196619662061938E-3</v>
      </c>
      <c r="Q130" s="4">
        <f t="shared" si="135"/>
        <v>6125.4077607826157</v>
      </c>
      <c r="R130" s="4">
        <f t="shared" si="136"/>
        <v>16154.662984271898</v>
      </c>
      <c r="S130" s="4">
        <f t="shared" si="137"/>
        <v>4555.1915654994182</v>
      </c>
      <c r="T130" s="4">
        <f t="shared" si="87"/>
        <v>52.71339704093176</v>
      </c>
      <c r="U130" s="4">
        <f t="shared" si="88"/>
        <v>214.63372159798357</v>
      </c>
      <c r="V130" s="4">
        <f t="shared" si="89"/>
        <v>240.39634455125361</v>
      </c>
      <c r="W130" s="11">
        <f t="shared" si="138"/>
        <v>-1.219247815263802E-2</v>
      </c>
      <c r="X130" s="11">
        <f t="shared" si="139"/>
        <v>-1.3228699347321071E-2</v>
      </c>
      <c r="Y130" s="11">
        <f t="shared" si="140"/>
        <v>-1.2203590333800474E-2</v>
      </c>
      <c r="Z130" s="4">
        <f t="shared" si="107"/>
        <v>12187.150786657063</v>
      </c>
      <c r="AA130" s="4">
        <f t="shared" si="93"/>
        <v>57929.963150439515</v>
      </c>
      <c r="AB130" s="4">
        <f t="shared" si="94"/>
        <v>8046.689755313193</v>
      </c>
      <c r="AC130" s="12">
        <f t="shared" si="95"/>
        <v>1.9771598126281338</v>
      </c>
      <c r="AD130" s="12">
        <f t="shared" si="96"/>
        <v>3.5851794019365029</v>
      </c>
      <c r="AE130" s="12">
        <f t="shared" si="97"/>
        <v>1.7622019743213155</v>
      </c>
      <c r="AF130" s="11">
        <f t="shared" si="141"/>
        <v>-2.9039671966837322E-3</v>
      </c>
      <c r="AG130" s="11">
        <f t="shared" si="142"/>
        <v>2.0567434751257441E-3</v>
      </c>
      <c r="AH130" s="11">
        <f t="shared" si="143"/>
        <v>8.257041531207765E-4</v>
      </c>
      <c r="AI130" s="1">
        <f t="shared" si="122"/>
        <v>214942.60571338999</v>
      </c>
      <c r="AJ130" s="1">
        <f t="shared" si="123"/>
        <v>130237.84476670816</v>
      </c>
      <c r="AK130" s="1">
        <f t="shared" si="124"/>
        <v>33774.373300367413</v>
      </c>
      <c r="AL130" s="20">
        <f t="shared" si="118"/>
        <v>35.257508918707735</v>
      </c>
      <c r="AM130" s="20">
        <f t="shared" si="118"/>
        <v>11.271538970326679</v>
      </c>
      <c r="AN130" s="20">
        <f t="shared" si="118"/>
        <v>2.2419199324137193</v>
      </c>
      <c r="AO130" s="7">
        <f t="shared" si="144"/>
        <v>8.6875708723803211E-3</v>
      </c>
      <c r="AP130" s="7">
        <f t="shared" si="144"/>
        <v>1.3378206302675829E-2</v>
      </c>
      <c r="AQ130" s="7">
        <f t="shared" si="144"/>
        <v>9.6836820242768434E-3</v>
      </c>
      <c r="AR130" s="17">
        <f t="shared" si="102"/>
        <v>116202.10619373019</v>
      </c>
      <c r="AS130" s="17">
        <f t="shared" si="103"/>
        <v>75266.192395108083</v>
      </c>
      <c r="AT130" s="17">
        <f t="shared" si="104"/>
        <v>18948.672343593938</v>
      </c>
      <c r="AU130" s="1">
        <f t="shared" si="125"/>
        <v>23240.421238746039</v>
      </c>
      <c r="AV130" s="1">
        <f t="shared" si="126"/>
        <v>15053.238479021617</v>
      </c>
      <c r="AW130" s="1">
        <f t="shared" si="127"/>
        <v>3789.7344687187879</v>
      </c>
      <c r="AX130" s="16">
        <v>0</v>
      </c>
      <c r="AY130" s="16">
        <v>0</v>
      </c>
      <c r="AZ130" s="16">
        <v>0</v>
      </c>
      <c r="BA130">
        <f t="shared" si="108"/>
        <v>0</v>
      </c>
      <c r="BB130">
        <f t="shared" si="109"/>
        <v>0</v>
      </c>
      <c r="BC130">
        <f t="shared" si="109"/>
        <v>0</v>
      </c>
      <c r="BD130">
        <f t="shared" si="109"/>
        <v>0</v>
      </c>
      <c r="BE130">
        <f t="shared" si="110"/>
        <v>0</v>
      </c>
      <c r="BF130">
        <f t="shared" si="110"/>
        <v>0</v>
      </c>
      <c r="BG130">
        <f t="shared" si="110"/>
        <v>0</v>
      </c>
      <c r="BH130">
        <f t="shared" ref="BH130:BH193" si="145">IF(AX129=0.99,2*BB$5*AX130*AR130/Z130*1000,BH129*(1+BK129))</f>
        <v>0</v>
      </c>
      <c r="BI130">
        <f t="shared" si="113"/>
        <v>0</v>
      </c>
      <c r="BJ130">
        <f t="shared" si="113"/>
        <v>0</v>
      </c>
      <c r="BK130" s="7">
        <f t="shared" si="111"/>
        <v>3.8186818323622224E-2</v>
      </c>
      <c r="BL130" s="18">
        <f>MAX(BL$3*climate!$I240+BL$4*climate!$I240^2+BL$5*climate!$I240^6,-99)</f>
        <v>-8.0792977829150026</v>
      </c>
      <c r="BM130" s="18">
        <f>MAX(BM$3*climate!$I240+BM$4*climate!$I240^2+BM$5*climate!$I240^6,-99)</f>
        <v>-8.6836671188516785</v>
      </c>
      <c r="BN130" s="18">
        <f>MAX(BN$3*climate!$I240+BN$4*climate!$I240^2+BN$5*climate!$I240^6,-99)</f>
        <v>-8.8407867676544019</v>
      </c>
      <c r="BO130" s="18">
        <f>MAX(BO$3*climate!$I240+BO$4*climate!$I240^2+BO$5*climate!$I240^6,-99)</f>
        <v>-15.277706299181542</v>
      </c>
      <c r="BP130" s="18">
        <f>MAX(BP$3*climate!$I240+BP$4*climate!$I240^2+BP$5*climate!$I240^6,-99)</f>
        <v>-17.490787086448719</v>
      </c>
      <c r="BQ130" s="18">
        <f>MAX(BQ$3*climate!$I240+BQ$4*climate!$I240^2+BQ$5*climate!$I240^6,-99)</f>
        <v>-18.896477674154188</v>
      </c>
    </row>
    <row r="131" spans="1:69">
      <c r="A131">
        <f t="shared" si="128"/>
        <v>2085</v>
      </c>
      <c r="B131" s="4">
        <f t="shared" ref="B131:B194" si="146">B130*(1+E131)</f>
        <v>1281.4564562148523</v>
      </c>
      <c r="C131" s="4">
        <f t="shared" ref="C131:C194" si="147">C130*(1+F131)</f>
        <v>3544.3950757981866</v>
      </c>
      <c r="D131" s="4">
        <f t="shared" ref="D131:D194" si="148">D130*(1+G131)</f>
        <v>6691.4825502113863</v>
      </c>
      <c r="E131" s="11">
        <f t="shared" si="129"/>
        <v>2.0818244993534981E-4</v>
      </c>
      <c r="F131" s="11">
        <f t="shared" si="130"/>
        <v>4.1735991715977425E-4</v>
      </c>
      <c r="G131" s="11">
        <f t="shared" si="131"/>
        <v>9.2145944013940161E-4</v>
      </c>
      <c r="H131" s="4">
        <f t="shared" ref="H131:H194" si="149">AR131</f>
        <v>116873.10527489592</v>
      </c>
      <c r="I131" s="4">
        <f t="shared" ref="I131:I194" si="150">AS131</f>
        <v>76237.754915971047</v>
      </c>
      <c r="J131" s="4">
        <f t="shared" ref="J131:J194" si="151">AT131</f>
        <v>19131.701247108598</v>
      </c>
      <c r="K131" s="4">
        <f t="shared" si="119"/>
        <v>91203.337193457221</v>
      </c>
      <c r="L131" s="4">
        <f t="shared" si="120"/>
        <v>21509.384051607889</v>
      </c>
      <c r="M131" s="4">
        <f t="shared" si="121"/>
        <v>2859.1124767267338</v>
      </c>
      <c r="N131" s="11">
        <f t="shared" si="132"/>
        <v>5.5650731056298142E-3</v>
      </c>
      <c r="O131" s="11">
        <f t="shared" si="133"/>
        <v>1.2485781227175696E-2</v>
      </c>
      <c r="P131" s="11">
        <f t="shared" si="134"/>
        <v>8.7296905729667973E-3</v>
      </c>
      <c r="Q131" s="4">
        <f t="shared" si="135"/>
        <v>6085.6632456954749</v>
      </c>
      <c r="R131" s="4">
        <f t="shared" si="136"/>
        <v>16146.729302485464</v>
      </c>
      <c r="S131" s="4">
        <f t="shared" si="137"/>
        <v>4543.0644014733143</v>
      </c>
      <c r="T131" s="4">
        <f t="shared" ref="T131:T194" si="152">T130*(1+W131)</f>
        <v>52.070690099158867</v>
      </c>
      <c r="U131" s="4">
        <f t="shared" ref="U131:U194" si="153">U130*(1+X131)</f>
        <v>211.79439662516722</v>
      </c>
      <c r="V131" s="4">
        <f t="shared" ref="V131:V194" si="154">V130*(1+Y131)</f>
        <v>237.46264604460697</v>
      </c>
      <c r="W131" s="11">
        <f t="shared" si="138"/>
        <v>-1.219247815263802E-2</v>
      </c>
      <c r="X131" s="11">
        <f t="shared" si="139"/>
        <v>-1.3228699347321071E-2</v>
      </c>
      <c r="Y131" s="11">
        <f t="shared" si="140"/>
        <v>-1.2203590333800474E-2</v>
      </c>
      <c r="Z131" s="4">
        <f t="shared" si="107"/>
        <v>12075.740375041962</v>
      </c>
      <c r="AA131" s="4">
        <f t="shared" ref="AA131:AA194" si="155">R130*AD131*(1-AY130)</f>
        <v>58036.486138949447</v>
      </c>
      <c r="AB131" s="4">
        <f t="shared" ref="AB131:AB194" si="156">S130*AE131*(1-AZ130)</f>
        <v>8033.795635735336</v>
      </c>
      <c r="AC131" s="12">
        <f t="shared" ref="AC131:AC194" si="157">AC130*(1+AF131)</f>
        <v>1.9714182053896603</v>
      </c>
      <c r="AD131" s="12">
        <f t="shared" ref="AD131:AD194" si="158">AD130*(1+AG131)</f>
        <v>3.5925531962785908</v>
      </c>
      <c r="AE131" s="12">
        <f t="shared" ref="AE131:AE194" si="159">AE130*(1+AH131)</f>
        <v>1.7636570318101503</v>
      </c>
      <c r="AF131" s="11">
        <f t="shared" si="141"/>
        <v>-2.9039671966837322E-3</v>
      </c>
      <c r="AG131" s="11">
        <f t="shared" si="142"/>
        <v>2.0567434751257441E-3</v>
      </c>
      <c r="AH131" s="11">
        <f t="shared" si="143"/>
        <v>8.257041531207765E-4</v>
      </c>
      <c r="AI131" s="1">
        <f t="shared" si="122"/>
        <v>216688.76638079702</v>
      </c>
      <c r="AJ131" s="1">
        <f t="shared" si="123"/>
        <v>132267.29876905895</v>
      </c>
      <c r="AK131" s="1">
        <f t="shared" si="124"/>
        <v>34186.670439049463</v>
      </c>
      <c r="AL131" s="20">
        <f t="shared" ref="AL131:AN146" si="160">AL130*(1+AO131)</f>
        <v>35.560748005147445</v>
      </c>
      <c r="AM131" s="20">
        <f t="shared" si="160"/>
        <v>11.420824014283422</v>
      </c>
      <c r="AN131" s="20">
        <f t="shared" si="160"/>
        <v>2.2634128717656079</v>
      </c>
      <c r="AO131" s="7">
        <f t="shared" si="144"/>
        <v>8.6006951636565174E-3</v>
      </c>
      <c r="AP131" s="7">
        <f t="shared" si="144"/>
        <v>1.3244424239649071E-2</v>
      </c>
      <c r="AQ131" s="7">
        <f t="shared" si="144"/>
        <v>9.5868452040340744E-3</v>
      </c>
      <c r="AR131" s="17">
        <f t="shared" ref="AR131:AR194" si="161">AL131*AI131^$AR$5*B131^(1-$AR$5)*(1-BB130+0.01*BL130)</f>
        <v>116873.10527489592</v>
      </c>
      <c r="AS131" s="17">
        <f t="shared" ref="AS131:AS194" si="162">AM131*AJ131^$AR$5*C131^(1-$AR$5)*(1-BC130+0.01*BM130)</f>
        <v>76237.754915971047</v>
      </c>
      <c r="AT131" s="17">
        <f t="shared" ref="AT131:AT194" si="163">AN131*AK131^$AR$5*D131^(1-$AR$5)*(1-BD130+0.01*BN130)</f>
        <v>19131.701247108598</v>
      </c>
      <c r="AU131" s="1">
        <f t="shared" si="125"/>
        <v>23374.621054979187</v>
      </c>
      <c r="AV131" s="1">
        <f t="shared" si="126"/>
        <v>15247.550983194211</v>
      </c>
      <c r="AW131" s="1">
        <f t="shared" si="127"/>
        <v>3826.3402494217198</v>
      </c>
      <c r="AX131" s="16">
        <v>0</v>
      </c>
      <c r="AY131" s="16">
        <v>0</v>
      </c>
      <c r="AZ131" s="16">
        <v>0</v>
      </c>
      <c r="BA131">
        <f t="shared" si="108"/>
        <v>0</v>
      </c>
      <c r="BB131">
        <f t="shared" si="109"/>
        <v>0</v>
      </c>
      <c r="BC131">
        <f t="shared" si="109"/>
        <v>0</v>
      </c>
      <c r="BD131">
        <f t="shared" si="109"/>
        <v>0</v>
      </c>
      <c r="BE131">
        <f t="shared" si="110"/>
        <v>0</v>
      </c>
      <c r="BF131">
        <f t="shared" si="110"/>
        <v>0</v>
      </c>
      <c r="BG131">
        <f t="shared" si="110"/>
        <v>0</v>
      </c>
      <c r="BH131">
        <f t="shared" si="145"/>
        <v>0</v>
      </c>
      <c r="BI131">
        <f t="shared" si="113"/>
        <v>0</v>
      </c>
      <c r="BJ131">
        <f t="shared" si="113"/>
        <v>0</v>
      </c>
      <c r="BK131" s="7">
        <f t="shared" si="111"/>
        <v>3.7983692956556431E-2</v>
      </c>
      <c r="BL131" s="18">
        <f>MAX(BL$3*climate!$I241+BL$4*climate!$I241^2+BL$5*climate!$I241^6,-99)</f>
        <v>-8.5083595399313268</v>
      </c>
      <c r="BM131" s="18">
        <f>MAX(BM$3*climate!$I241+BM$4*climate!$I241^2+BM$5*climate!$I241^6,-99)</f>
        <v>-9.0318730747038014</v>
      </c>
      <c r="BN131" s="18">
        <f>MAX(BN$3*climate!$I241+BN$4*climate!$I241^2+BN$5*climate!$I241^6,-99)</f>
        <v>-9.1262188066211074</v>
      </c>
      <c r="BO131" s="18">
        <f>MAX(BO$3*climate!$I241+BO$4*climate!$I241^2+BO$5*climate!$I241^6,-99)</f>
        <v>-16.69697045116984</v>
      </c>
      <c r="BP131" s="18">
        <f>MAX(BP$3*climate!$I241+BP$4*climate!$I241^2+BP$5*climate!$I241^6,-99)</f>
        <v>-18.88737641784304</v>
      </c>
      <c r="BQ131" s="18">
        <f>MAX(BQ$3*climate!$I241+BQ$4*climate!$I241^2+BQ$5*climate!$I241^6,-99)</f>
        <v>-20.278674487647372</v>
      </c>
    </row>
    <row r="132" spans="1:69">
      <c r="A132">
        <f t="shared" si="128"/>
        <v>2086</v>
      </c>
      <c r="B132" s="4">
        <f t="shared" si="146"/>
        <v>1281.7098941221655</v>
      </c>
      <c r="C132" s="4">
        <f t="shared" si="147"/>
        <v>3545.8003998116424</v>
      </c>
      <c r="D132" s="4">
        <f t="shared" si="148"/>
        <v>6697.3401834875849</v>
      </c>
      <c r="E132" s="11">
        <f t="shared" si="129"/>
        <v>1.9777332743858232E-4</v>
      </c>
      <c r="F132" s="11">
        <f t="shared" si="130"/>
        <v>3.9649192130178552E-4</v>
      </c>
      <c r="G132" s="11">
        <f t="shared" si="131"/>
        <v>8.753864681324315E-4</v>
      </c>
      <c r="H132" s="4">
        <f t="shared" si="149"/>
        <v>117520.77942986276</v>
      </c>
      <c r="I132" s="4">
        <f t="shared" si="150"/>
        <v>77201.029040984227</v>
      </c>
      <c r="J132" s="4">
        <f t="shared" si="151"/>
        <v>19312.021135804087</v>
      </c>
      <c r="K132" s="4">
        <f t="shared" si="119"/>
        <v>91690.623571531338</v>
      </c>
      <c r="L132" s="4">
        <f t="shared" si="120"/>
        <v>21772.525335911534</v>
      </c>
      <c r="M132" s="4">
        <f t="shared" si="121"/>
        <v>2883.5359421368844</v>
      </c>
      <c r="N132" s="11">
        <f t="shared" si="132"/>
        <v>5.3428568851652258E-3</v>
      </c>
      <c r="O132" s="11">
        <f t="shared" si="133"/>
        <v>1.2233789850619958E-2</v>
      </c>
      <c r="P132" s="11">
        <f t="shared" si="134"/>
        <v>8.542324098460119E-3</v>
      </c>
      <c r="Q132" s="4">
        <f t="shared" si="135"/>
        <v>6044.7775803590894</v>
      </c>
      <c r="R132" s="4">
        <f t="shared" si="136"/>
        <v>16134.446270044669</v>
      </c>
      <c r="S132" s="4">
        <f t="shared" si="137"/>
        <v>4529.9193941239746</v>
      </c>
      <c r="T132" s="4">
        <f t="shared" si="152"/>
        <v>51.435819347732085</v>
      </c>
      <c r="U132" s="4">
        <f t="shared" si="153"/>
        <v>208.99263222876561</v>
      </c>
      <c r="V132" s="4">
        <f t="shared" si="154"/>
        <v>234.56474919269832</v>
      </c>
      <c r="W132" s="11">
        <f t="shared" si="138"/>
        <v>-1.219247815263802E-2</v>
      </c>
      <c r="X132" s="11">
        <f t="shared" si="139"/>
        <v>-1.3228699347321071E-2</v>
      </c>
      <c r="Y132" s="11">
        <f t="shared" si="140"/>
        <v>-1.2203590333800474E-2</v>
      </c>
      <c r="Z132" s="4">
        <f t="shared" ref="Z132:Z195" si="164">Q131*AC132*(1-AX131)</f>
        <v>11962.54729522776</v>
      </c>
      <c r="AA132" s="4">
        <f t="shared" si="155"/>
        <v>58127.291507614733</v>
      </c>
      <c r="AB132" s="4">
        <f t="shared" si="156"/>
        <v>8019.023355755553</v>
      </c>
      <c r="AC132" s="12">
        <f t="shared" si="157"/>
        <v>1.9656932715902635</v>
      </c>
      <c r="AD132" s="12">
        <f t="shared" si="158"/>
        <v>3.599942156624079</v>
      </c>
      <c r="AE132" s="12">
        <f t="shared" si="159"/>
        <v>1.7651132907459965</v>
      </c>
      <c r="AF132" s="11">
        <f t="shared" si="141"/>
        <v>-2.9039671966837322E-3</v>
      </c>
      <c r="AG132" s="11">
        <f t="shared" si="142"/>
        <v>2.0567434751257441E-3</v>
      </c>
      <c r="AH132" s="11">
        <f t="shared" si="143"/>
        <v>8.257041531207765E-4</v>
      </c>
      <c r="AI132" s="1">
        <f t="shared" si="122"/>
        <v>218394.51079769651</v>
      </c>
      <c r="AJ132" s="1">
        <f t="shared" si="123"/>
        <v>134288.11987534727</v>
      </c>
      <c r="AK132" s="1">
        <f t="shared" si="124"/>
        <v>34594.343644566237</v>
      </c>
      <c r="AL132" s="20">
        <f t="shared" si="160"/>
        <v>35.863536686997485</v>
      </c>
      <c r="AM132" s="20">
        <f t="shared" si="160"/>
        <v>11.570573630310848</v>
      </c>
      <c r="AN132" s="20">
        <f t="shared" si="160"/>
        <v>2.2848948707116987</v>
      </c>
      <c r="AO132" s="7">
        <f t="shared" si="144"/>
        <v>8.5146882120199514E-3</v>
      </c>
      <c r="AP132" s="7">
        <f t="shared" si="144"/>
        <v>1.311197999725258E-2</v>
      </c>
      <c r="AQ132" s="7">
        <f t="shared" si="144"/>
        <v>9.4909767519937328E-3</v>
      </c>
      <c r="AR132" s="17">
        <f t="shared" si="161"/>
        <v>117520.77942986276</v>
      </c>
      <c r="AS132" s="17">
        <f t="shared" si="162"/>
        <v>77201.029040984227</v>
      </c>
      <c r="AT132" s="17">
        <f t="shared" si="163"/>
        <v>19312.021135804087</v>
      </c>
      <c r="AU132" s="1">
        <f t="shared" si="125"/>
        <v>23504.155885972552</v>
      </c>
      <c r="AV132" s="1">
        <f t="shared" si="126"/>
        <v>15440.205808196846</v>
      </c>
      <c r="AW132" s="1">
        <f t="shared" si="127"/>
        <v>3862.4042271608178</v>
      </c>
      <c r="AX132" s="16">
        <v>0</v>
      </c>
      <c r="AY132" s="16">
        <v>0</v>
      </c>
      <c r="AZ132" s="16">
        <v>0</v>
      </c>
      <c r="BA132">
        <f t="shared" si="108"/>
        <v>0</v>
      </c>
      <c r="BB132">
        <f t="shared" si="109"/>
        <v>0</v>
      </c>
      <c r="BC132">
        <f t="shared" si="109"/>
        <v>0</v>
      </c>
      <c r="BD132">
        <f t="shared" si="109"/>
        <v>0</v>
      </c>
      <c r="BE132">
        <f t="shared" si="110"/>
        <v>0</v>
      </c>
      <c r="BF132">
        <f t="shared" si="110"/>
        <v>0</v>
      </c>
      <c r="BG132">
        <f t="shared" si="110"/>
        <v>0</v>
      </c>
      <c r="BH132">
        <f t="shared" si="145"/>
        <v>0</v>
      </c>
      <c r="BI132">
        <f t="shared" si="113"/>
        <v>0</v>
      </c>
      <c r="BJ132">
        <f t="shared" si="113"/>
        <v>0</v>
      </c>
      <c r="BK132" s="7">
        <f t="shared" si="111"/>
        <v>3.7782027219734643E-2</v>
      </c>
      <c r="BL132" s="18">
        <f>MAX(BL$3*climate!$I242+BL$4*climate!$I242^2+BL$5*climate!$I242^6,-99)</f>
        <v>-8.9433263973593533</v>
      </c>
      <c r="BM132" s="18">
        <f>MAX(BM$3*climate!$I242+BM$4*climate!$I242^2+BM$5*climate!$I242^6,-99)</f>
        <v>-9.3843176744712</v>
      </c>
      <c r="BN132" s="18">
        <f>MAX(BN$3*climate!$I242+BN$4*climate!$I242^2+BN$5*climate!$I242^6,-99)</f>
        <v>-9.4146769459275816</v>
      </c>
      <c r="BO132" s="18">
        <f>MAX(BO$3*climate!$I242+BO$4*climate!$I242^2+BO$5*climate!$I242^6,-99)</f>
        <v>-18.200740465196404</v>
      </c>
      <c r="BP132" s="18">
        <f>MAX(BP$3*climate!$I242+BP$4*climate!$I242^2+BP$5*climate!$I242^6,-99)</f>
        <v>-20.363172797419303</v>
      </c>
      <c r="BQ132" s="18">
        <f>MAX(BQ$3*climate!$I242+BQ$4*climate!$I242^2+BQ$5*climate!$I242^6,-99)</f>
        <v>-21.736713445486657</v>
      </c>
    </row>
    <row r="133" spans="1:69">
      <c r="A133">
        <f t="shared" si="128"/>
        <v>2087</v>
      </c>
      <c r="B133" s="4">
        <f t="shared" si="146"/>
        <v>1281.9507077512083</v>
      </c>
      <c r="C133" s="4">
        <f t="shared" si="147"/>
        <v>3547.1359869640628</v>
      </c>
      <c r="D133" s="4">
        <f t="shared" si="148"/>
        <v>6702.9098064082345</v>
      </c>
      <c r="E133" s="11">
        <f t="shared" si="129"/>
        <v>1.8788466106665319E-4</v>
      </c>
      <c r="F133" s="11">
        <f t="shared" si="130"/>
        <v>3.7666732523669621E-4</v>
      </c>
      <c r="G133" s="11">
        <f t="shared" si="131"/>
        <v>8.3161714472580989E-4</v>
      </c>
      <c r="H133" s="4">
        <f t="shared" si="149"/>
        <v>118145.0224698684</v>
      </c>
      <c r="I133" s="4">
        <f t="shared" si="150"/>
        <v>78155.694559253694</v>
      </c>
      <c r="J133" s="4">
        <f t="shared" si="151"/>
        <v>19489.617262684245</v>
      </c>
      <c r="K133" s="4">
        <f t="shared" si="119"/>
        <v>92160.347317189618</v>
      </c>
      <c r="L133" s="4">
        <f t="shared" si="120"/>
        <v>22033.464419317599</v>
      </c>
      <c r="M133" s="4">
        <f t="shared" si="121"/>
        <v>2907.6353144497689</v>
      </c>
      <c r="N133" s="11">
        <f t="shared" si="132"/>
        <v>5.1229201783302702E-3</v>
      </c>
      <c r="O133" s="11">
        <f t="shared" si="133"/>
        <v>1.1984787220602033E-2</v>
      </c>
      <c r="P133" s="11">
        <f t="shared" si="134"/>
        <v>8.3575765298160576E-3</v>
      </c>
      <c r="Q133" s="4">
        <f t="shared" si="135"/>
        <v>6002.7937324054274</v>
      </c>
      <c r="R133" s="4">
        <f t="shared" si="136"/>
        <v>16117.887226339621</v>
      </c>
      <c r="S133" s="4">
        <f t="shared" si="137"/>
        <v>4515.787529937109</v>
      </c>
      <c r="T133" s="4">
        <f t="shared" si="152"/>
        <v>50.808689244071829</v>
      </c>
      <c r="U133" s="4">
        <f t="shared" si="153"/>
        <v>206.22793153120602</v>
      </c>
      <c r="V133" s="4">
        <f t="shared" si="154"/>
        <v>231.70221708679998</v>
      </c>
      <c r="W133" s="11">
        <f t="shared" si="138"/>
        <v>-1.219247815263802E-2</v>
      </c>
      <c r="X133" s="11">
        <f t="shared" si="139"/>
        <v>-1.3228699347321071E-2</v>
      </c>
      <c r="Y133" s="11">
        <f t="shared" si="140"/>
        <v>-1.2203590333800474E-2</v>
      </c>
      <c r="Z133" s="4">
        <f t="shared" si="164"/>
        <v>11847.673161039809</v>
      </c>
      <c r="AA133" s="4">
        <f t="shared" si="155"/>
        <v>58202.535283347672</v>
      </c>
      <c r="AB133" s="4">
        <f t="shared" si="156"/>
        <v>8002.4231111246154</v>
      </c>
      <c r="AC133" s="12">
        <f t="shared" si="157"/>
        <v>1.9599849628108235</v>
      </c>
      <c r="AD133" s="12">
        <f t="shared" si="158"/>
        <v>3.6073463141655457</v>
      </c>
      <c r="AE133" s="12">
        <f t="shared" si="159"/>
        <v>1.7665707521208942</v>
      </c>
      <c r="AF133" s="11">
        <f t="shared" si="141"/>
        <v>-2.9039671966837322E-3</v>
      </c>
      <c r="AG133" s="11">
        <f t="shared" si="142"/>
        <v>2.0567434751257441E-3</v>
      </c>
      <c r="AH133" s="11">
        <f t="shared" si="143"/>
        <v>8.257041531207765E-4</v>
      </c>
      <c r="AI133" s="1">
        <f t="shared" si="122"/>
        <v>220059.21560389941</v>
      </c>
      <c r="AJ133" s="1">
        <f t="shared" si="123"/>
        <v>136299.51369600941</v>
      </c>
      <c r="AK133" s="1">
        <f t="shared" si="124"/>
        <v>34997.313507270432</v>
      </c>
      <c r="AL133" s="20">
        <f t="shared" si="160"/>
        <v>36.165849851736908</v>
      </c>
      <c r="AM133" s="20">
        <f t="shared" si="160"/>
        <v>11.720769629008249</v>
      </c>
      <c r="AN133" s="20">
        <f t="shared" si="160"/>
        <v>2.3063638959693864</v>
      </c>
      <c r="AO133" s="7">
        <f t="shared" si="144"/>
        <v>8.4295413298997521E-3</v>
      </c>
      <c r="AP133" s="7">
        <f t="shared" si="144"/>
        <v>1.2980860197280054E-2</v>
      </c>
      <c r="AQ133" s="7">
        <f t="shared" si="144"/>
        <v>9.3960669844737957E-3</v>
      </c>
      <c r="AR133" s="17">
        <f t="shared" si="161"/>
        <v>118145.0224698684</v>
      </c>
      <c r="AS133" s="17">
        <f t="shared" si="162"/>
        <v>78155.694559253694</v>
      </c>
      <c r="AT133" s="17">
        <f t="shared" si="163"/>
        <v>19489.617262684245</v>
      </c>
      <c r="AU133" s="1">
        <f t="shared" si="125"/>
        <v>23629.004493973684</v>
      </c>
      <c r="AV133" s="1">
        <f t="shared" si="126"/>
        <v>15631.13891185074</v>
      </c>
      <c r="AW133" s="1">
        <f t="shared" si="127"/>
        <v>3897.9234525368493</v>
      </c>
      <c r="AX133" s="16">
        <v>0</v>
      </c>
      <c r="AY133" s="16">
        <v>0</v>
      </c>
      <c r="AZ133" s="16">
        <v>0</v>
      </c>
      <c r="BA133">
        <f t="shared" si="108"/>
        <v>0</v>
      </c>
      <c r="BB133">
        <f t="shared" si="109"/>
        <v>0</v>
      </c>
      <c r="BC133">
        <f t="shared" si="109"/>
        <v>0</v>
      </c>
      <c r="BD133">
        <f t="shared" si="109"/>
        <v>0</v>
      </c>
      <c r="BE133">
        <f t="shared" si="110"/>
        <v>0</v>
      </c>
      <c r="BF133">
        <f t="shared" si="110"/>
        <v>0</v>
      </c>
      <c r="BG133">
        <f t="shared" si="110"/>
        <v>0</v>
      </c>
      <c r="BH133">
        <f t="shared" si="145"/>
        <v>0</v>
      </c>
      <c r="BI133">
        <f t="shared" si="113"/>
        <v>0</v>
      </c>
      <c r="BJ133">
        <f t="shared" si="113"/>
        <v>0</v>
      </c>
      <c r="BK133" s="7">
        <f t="shared" si="111"/>
        <v>3.7581913812627848E-2</v>
      </c>
      <c r="BL133" s="18">
        <f>MAX(BL$3*climate!$I243+BL$4*climate!$I243^2+BL$5*climate!$I243^6,-99)</f>
        <v>-9.384001681137935</v>
      </c>
      <c r="BM133" s="18">
        <f>MAX(BM$3*climate!$I243+BM$4*climate!$I243^2+BM$5*climate!$I243^6,-99)</f>
        <v>-9.7408482179363318</v>
      </c>
      <c r="BN133" s="18">
        <f>MAX(BN$3*climate!$I243+BN$4*climate!$I243^2+BN$5*climate!$I243^6,-99)</f>
        <v>-9.7060416111730596</v>
      </c>
      <c r="BO133" s="18">
        <f>MAX(BO$3*climate!$I243+BO$4*climate!$I243^2+BO$5*climate!$I243^6,-99)</f>
        <v>-19.7917584935741</v>
      </c>
      <c r="BP133" s="18">
        <f>MAX(BP$3*climate!$I243+BP$4*climate!$I243^2+BP$5*climate!$I243^6,-99)</f>
        <v>-21.920699468495652</v>
      </c>
      <c r="BQ133" s="18">
        <f>MAX(BQ$3*climate!$I243+BQ$4*climate!$I243^2+BQ$5*climate!$I243^6,-99)</f>
        <v>-23.272978772570603</v>
      </c>
    </row>
    <row r="134" spans="1:69">
      <c r="A134">
        <f t="shared" si="128"/>
        <v>2088</v>
      </c>
      <c r="B134" s="4">
        <f t="shared" si="146"/>
        <v>1282.1795236817268</v>
      </c>
      <c r="C134" s="4">
        <f t="shared" si="147"/>
        <v>3548.4052726773007</v>
      </c>
      <c r="D134" s="4">
        <f t="shared" si="148"/>
        <v>6708.2053483870668</v>
      </c>
      <c r="E134" s="11">
        <f t="shared" si="129"/>
        <v>1.7849042801332051E-4</v>
      </c>
      <c r="F134" s="11">
        <f t="shared" si="130"/>
        <v>3.5783395897486138E-4</v>
      </c>
      <c r="G134" s="11">
        <f t="shared" si="131"/>
        <v>7.9003628748951932E-4</v>
      </c>
      <c r="H134" s="4">
        <f t="shared" si="149"/>
        <v>118745.7519955545</v>
      </c>
      <c r="I134" s="4">
        <f t="shared" si="150"/>
        <v>79101.443771298247</v>
      </c>
      <c r="J134" s="4">
        <f t="shared" si="151"/>
        <v>19664.477252242421</v>
      </c>
      <c r="K134" s="4">
        <f t="shared" si="119"/>
        <v>92612.422677427297</v>
      </c>
      <c r="L134" s="4">
        <f t="shared" si="120"/>
        <v>22292.11087594162</v>
      </c>
      <c r="M134" s="4">
        <f t="shared" si="121"/>
        <v>2931.4065731411433</v>
      </c>
      <c r="N134" s="11">
        <f t="shared" si="132"/>
        <v>4.9053131134777495E-3</v>
      </c>
      <c r="O134" s="11">
        <f t="shared" si="133"/>
        <v>1.1738801111878416E-2</v>
      </c>
      <c r="P134" s="11">
        <f t="shared" si="134"/>
        <v>8.1754608541315665E-3</v>
      </c>
      <c r="Q134" s="4">
        <f t="shared" si="135"/>
        <v>5959.754938529094</v>
      </c>
      <c r="R134" s="4">
        <f t="shared" si="136"/>
        <v>16097.128321608161</v>
      </c>
      <c r="S134" s="4">
        <f t="shared" si="137"/>
        <v>4500.6997222271202</v>
      </c>
      <c r="T134" s="4">
        <f t="shared" si="152"/>
        <v>50.189205410499312</v>
      </c>
      <c r="U134" s="4">
        <f t="shared" si="153"/>
        <v>203.49980422795977</v>
      </c>
      <c r="V134" s="4">
        <f t="shared" si="154"/>
        <v>228.87461815003937</v>
      </c>
      <c r="W134" s="11">
        <f t="shared" si="138"/>
        <v>-1.219247815263802E-2</v>
      </c>
      <c r="X134" s="11">
        <f t="shared" si="139"/>
        <v>-1.3228699347321071E-2</v>
      </c>
      <c r="Y134" s="11">
        <f t="shared" si="140"/>
        <v>-1.2203590333800474E-2</v>
      </c>
      <c r="Z134" s="4">
        <f t="shared" si="164"/>
        <v>11731.219156965481</v>
      </c>
      <c r="AA134" s="4">
        <f t="shared" si="155"/>
        <v>58262.385904815019</v>
      </c>
      <c r="AB134" s="4">
        <f t="shared" si="156"/>
        <v>7984.0451935240953</v>
      </c>
      <c r="AC134" s="12">
        <f t="shared" si="157"/>
        <v>1.9542932307728273</v>
      </c>
      <c r="AD134" s="12">
        <f t="shared" si="158"/>
        <v>3.6147657001597246</v>
      </c>
      <c r="AE134" s="12">
        <f t="shared" si="159"/>
        <v>1.7680294169277022</v>
      </c>
      <c r="AF134" s="11">
        <f t="shared" si="141"/>
        <v>-2.9039671966837322E-3</v>
      </c>
      <c r="AG134" s="11">
        <f t="shared" si="142"/>
        <v>2.0567434751257441E-3</v>
      </c>
      <c r="AH134" s="11">
        <f t="shared" si="143"/>
        <v>8.257041531207765E-4</v>
      </c>
      <c r="AI134" s="1">
        <f t="shared" si="122"/>
        <v>221682.29853748315</v>
      </c>
      <c r="AJ134" s="1">
        <f t="shared" si="123"/>
        <v>138300.70123825921</v>
      </c>
      <c r="AK134" s="1">
        <f t="shared" si="124"/>
        <v>35395.505609080239</v>
      </c>
      <c r="AL134" s="20">
        <f t="shared" si="160"/>
        <v>36.467662762532512</v>
      </c>
      <c r="AM134" s="20">
        <f t="shared" si="160"/>
        <v>11.871393844247345</v>
      </c>
      <c r="AN134" s="20">
        <f t="shared" si="160"/>
        <v>2.3278179381299156</v>
      </c>
      <c r="AO134" s="7">
        <f t="shared" si="144"/>
        <v>8.3452459166007548E-3</v>
      </c>
      <c r="AP134" s="7">
        <f t="shared" si="144"/>
        <v>1.2851051595307254E-2</v>
      </c>
      <c r="AQ134" s="7">
        <f t="shared" si="144"/>
        <v>9.3021063146290581E-3</v>
      </c>
      <c r="AR134" s="17">
        <f t="shared" si="161"/>
        <v>118745.7519955545</v>
      </c>
      <c r="AS134" s="17">
        <f t="shared" si="162"/>
        <v>79101.443771298247</v>
      </c>
      <c r="AT134" s="17">
        <f t="shared" si="163"/>
        <v>19664.477252242421</v>
      </c>
      <c r="AU134" s="1">
        <f t="shared" si="125"/>
        <v>23749.150399110902</v>
      </c>
      <c r="AV134" s="1">
        <f t="shared" si="126"/>
        <v>15820.288754259651</v>
      </c>
      <c r="AW134" s="1">
        <f t="shared" si="127"/>
        <v>3932.8954504484846</v>
      </c>
      <c r="AX134" s="16">
        <v>0</v>
      </c>
      <c r="AY134" s="16">
        <v>0</v>
      </c>
      <c r="AZ134" s="16">
        <v>0</v>
      </c>
      <c r="BA134">
        <f t="shared" si="108"/>
        <v>0</v>
      </c>
      <c r="BB134">
        <f t="shared" si="109"/>
        <v>0</v>
      </c>
      <c r="BC134">
        <f t="shared" si="109"/>
        <v>0</v>
      </c>
      <c r="BD134">
        <f t="shared" si="109"/>
        <v>0</v>
      </c>
      <c r="BE134">
        <f t="shared" si="110"/>
        <v>0</v>
      </c>
      <c r="BF134">
        <f t="shared" si="110"/>
        <v>0</v>
      </c>
      <c r="BG134">
        <f t="shared" si="110"/>
        <v>0</v>
      </c>
      <c r="BH134">
        <f t="shared" si="145"/>
        <v>0</v>
      </c>
      <c r="BI134">
        <f t="shared" si="113"/>
        <v>0</v>
      </c>
      <c r="BJ134">
        <f t="shared" si="113"/>
        <v>0</v>
      </c>
      <c r="BK134" s="7">
        <f t="shared" si="111"/>
        <v>3.7383441545276036E-2</v>
      </c>
      <c r="BL134" s="18">
        <f>MAX(BL$3*climate!$I244+BL$4*climate!$I244^2+BL$5*climate!$I244^6,-99)</f>
        <v>-9.8301849781983144</v>
      </c>
      <c r="BM134" s="18">
        <f>MAX(BM$3*climate!$I244+BM$4*climate!$I244^2+BM$5*climate!$I244^6,-99)</f>
        <v>-10.101309453317223</v>
      </c>
      <c r="BN134" s="18">
        <f>MAX(BN$3*climate!$I244+BN$4*climate!$I244^2+BN$5*climate!$I244^6,-99)</f>
        <v>-10.00019152743652</v>
      </c>
      <c r="BO134" s="18">
        <f>MAX(BO$3*climate!$I244+BO$4*climate!$I244^2+BO$5*climate!$I244^6,-99)</f>
        <v>-21.47272914631764</v>
      </c>
      <c r="BP134" s="18">
        <f>MAX(BP$3*climate!$I244+BP$4*climate!$I244^2+BP$5*climate!$I244^6,-99)</f>
        <v>-23.56244449474525</v>
      </c>
      <c r="BQ134" s="18">
        <f>MAX(BQ$3*climate!$I244+BQ$4*climate!$I244^2+BQ$5*climate!$I244^6,-99)</f>
        <v>-24.889821014508467</v>
      </c>
    </row>
    <row r="135" spans="1:69">
      <c r="A135">
        <f t="shared" si="128"/>
        <v>2089</v>
      </c>
      <c r="B135" s="4">
        <f t="shared" si="146"/>
        <v>1282.3969376150999</v>
      </c>
      <c r="C135" s="4">
        <f t="shared" si="147"/>
        <v>3549.6115255887316</v>
      </c>
      <c r="D135" s="4">
        <f t="shared" si="148"/>
        <v>6713.2400877537666</v>
      </c>
      <c r="E135" s="11">
        <f t="shared" si="129"/>
        <v>1.6956590661265449E-4</v>
      </c>
      <c r="F135" s="11">
        <f t="shared" si="130"/>
        <v>3.3994226102611829E-4</v>
      </c>
      <c r="G135" s="11">
        <f t="shared" si="131"/>
        <v>7.5053447311504331E-4</v>
      </c>
      <c r="H135" s="4">
        <f t="shared" si="149"/>
        <v>119322.90926359886</v>
      </c>
      <c r="I135" s="4">
        <f t="shared" si="150"/>
        <v>80037.981787249097</v>
      </c>
      <c r="J135" s="4">
        <f t="shared" si="151"/>
        <v>19836.591076772518</v>
      </c>
      <c r="K135" s="4">
        <f t="shared" si="119"/>
        <v>93046.782757845751</v>
      </c>
      <c r="L135" s="4">
        <f t="shared" si="120"/>
        <v>22548.377818323137</v>
      </c>
      <c r="M135" s="4">
        <f t="shared" si="121"/>
        <v>2954.8460679900681</v>
      </c>
      <c r="N135" s="11">
        <f t="shared" si="132"/>
        <v>4.6900844169830425E-3</v>
      </c>
      <c r="O135" s="11">
        <f t="shared" si="133"/>
        <v>1.1495858055240893E-2</v>
      </c>
      <c r="P135" s="11">
        <f t="shared" si="134"/>
        <v>7.9959890462442118E-3</v>
      </c>
      <c r="Q135" s="4">
        <f t="shared" si="135"/>
        <v>5915.7046410227849</v>
      </c>
      <c r="R135" s="4">
        <f t="shared" si="136"/>
        <v>16072.248357912344</v>
      </c>
      <c r="S135" s="4">
        <f t="shared" si="137"/>
        <v>4484.6867827095202</v>
      </c>
      <c r="T135" s="4">
        <f t="shared" si="152"/>
        <v>49.577274620033535</v>
      </c>
      <c r="U135" s="4">
        <f t="shared" si="153"/>
        <v>200.80776650058939</v>
      </c>
      <c r="V135" s="4">
        <f t="shared" si="154"/>
        <v>226.08152607233129</v>
      </c>
      <c r="W135" s="11">
        <f t="shared" si="138"/>
        <v>-1.219247815263802E-2</v>
      </c>
      <c r="X135" s="11">
        <f t="shared" si="139"/>
        <v>-1.3228699347321071E-2</v>
      </c>
      <c r="Y135" s="11">
        <f t="shared" si="140"/>
        <v>-1.2203590333800474E-2</v>
      </c>
      <c r="Z135" s="4">
        <f t="shared" si="164"/>
        <v>11613.285911734241</v>
      </c>
      <c r="AA135" s="4">
        <f t="shared" si="155"/>
        <v>58307.023774970636</v>
      </c>
      <c r="AB135" s="4">
        <f t="shared" si="156"/>
        <v>7963.9399387046233</v>
      </c>
      <c r="AC135" s="12">
        <f t="shared" si="157"/>
        <v>1.9486180273379621</v>
      </c>
      <c r="AD135" s="12">
        <f t="shared" si="158"/>
        <v>3.6222003459276366</v>
      </c>
      <c r="AE135" s="12">
        <f t="shared" si="159"/>
        <v>1.769489286160099</v>
      </c>
      <c r="AF135" s="11">
        <f t="shared" si="141"/>
        <v>-2.9039671966837322E-3</v>
      </c>
      <c r="AG135" s="11">
        <f t="shared" si="142"/>
        <v>2.0567434751257441E-3</v>
      </c>
      <c r="AH135" s="11">
        <f t="shared" si="143"/>
        <v>8.257041531207765E-4</v>
      </c>
      <c r="AI135" s="1">
        <f t="shared" si="122"/>
        <v>223263.21908284572</v>
      </c>
      <c r="AJ135" s="1">
        <f t="shared" si="123"/>
        <v>140290.91986869293</v>
      </c>
      <c r="AK135" s="1">
        <f t="shared" si="124"/>
        <v>35788.850498620697</v>
      </c>
      <c r="AL135" s="20">
        <f t="shared" si="160"/>
        <v>36.768951060151942</v>
      </c>
      <c r="AM135" s="20">
        <f t="shared" si="160"/>
        <v>12.022428140099974</v>
      </c>
      <c r="AN135" s="20">
        <f t="shared" si="160"/>
        <v>2.349255011972085</v>
      </c>
      <c r="AO135" s="7">
        <f t="shared" si="144"/>
        <v>8.261793457434748E-3</v>
      </c>
      <c r="AP135" s="7">
        <f t="shared" si="144"/>
        <v>1.2722541079354182E-2</v>
      </c>
      <c r="AQ135" s="7">
        <f t="shared" si="144"/>
        <v>9.2090852514827674E-3</v>
      </c>
      <c r="AR135" s="17">
        <f t="shared" si="161"/>
        <v>119322.90926359886</v>
      </c>
      <c r="AS135" s="17">
        <f t="shared" si="162"/>
        <v>80037.981787249097</v>
      </c>
      <c r="AT135" s="17">
        <f t="shared" si="163"/>
        <v>19836.591076772518</v>
      </c>
      <c r="AU135" s="1">
        <f t="shared" si="125"/>
        <v>23864.581852719773</v>
      </c>
      <c r="AV135" s="1">
        <f t="shared" si="126"/>
        <v>16007.59635744982</v>
      </c>
      <c r="AW135" s="1">
        <f t="shared" si="127"/>
        <v>3967.318215354504</v>
      </c>
      <c r="AX135" s="16">
        <v>0</v>
      </c>
      <c r="AY135" s="16">
        <v>0</v>
      </c>
      <c r="AZ135" s="16">
        <v>0</v>
      </c>
      <c r="BA135">
        <f t="shared" ref="BA135:BA198" si="165">(AX135*Z135+AY135*AA135+AZ135*AB135)/(Z135+AA135+AB135)</f>
        <v>0</v>
      </c>
      <c r="BB135">
        <f t="shared" ref="BB135:BD198" si="166">BB$5*AX135^2</f>
        <v>0</v>
      </c>
      <c r="BC135">
        <f t="shared" si="166"/>
        <v>0</v>
      </c>
      <c r="BD135">
        <f t="shared" si="166"/>
        <v>0</v>
      </c>
      <c r="BE135">
        <f t="shared" ref="BE135:BG198" si="167">BB135*AR135</f>
        <v>0</v>
      </c>
      <c r="BF135">
        <f t="shared" si="167"/>
        <v>0</v>
      </c>
      <c r="BG135">
        <f t="shared" si="167"/>
        <v>0</v>
      </c>
      <c r="BH135">
        <f t="shared" si="145"/>
        <v>0</v>
      </c>
      <c r="BI135">
        <f t="shared" si="113"/>
        <v>0</v>
      </c>
      <c r="BJ135">
        <f t="shared" si="113"/>
        <v>0</v>
      </c>
      <c r="BK135" s="7">
        <f t="shared" si="111"/>
        <v>3.7186695435578149E-2</v>
      </c>
      <c r="BL135" s="18">
        <f>MAX(BL$3*climate!$I245+BL$4*climate!$I245^2+BL$5*climate!$I245^6,-99)</f>
        <v>-10.281672479424877</v>
      </c>
      <c r="BM135" s="18">
        <f>MAX(BM$3*climate!$I245+BM$4*climate!$I245^2+BM$5*climate!$I245^6,-99)</f>
        <v>-10.465543831401948</v>
      </c>
      <c r="BN135" s="18">
        <f>MAX(BN$3*climate!$I245+BN$4*climate!$I245^2+BN$5*climate!$I245^6,-99)</f>
        <v>-10.297003907999638</v>
      </c>
      <c r="BO135" s="18">
        <f>MAX(BO$3*climate!$I245+BO$4*climate!$I245^2+BO$5*climate!$I245^6,-99)</f>
        <v>-23.246311881684488</v>
      </c>
      <c r="BP135" s="18">
        <f>MAX(BP$3*climate!$I245+BP$4*climate!$I245^2+BP$5*climate!$I245^6,-99)</f>
        <v>-25.290853718043746</v>
      </c>
      <c r="BQ135" s="18">
        <f>MAX(BQ$3*climate!$I245+BQ$4*climate!$I245^2+BQ$5*climate!$I245^6,-99)</f>
        <v>-26.589550355733166</v>
      </c>
    </row>
    <row r="136" spans="1:69">
      <c r="A136">
        <f t="shared" si="128"/>
        <v>2090</v>
      </c>
      <c r="B136" s="4">
        <f t="shared" si="146"/>
        <v>1282.6035158744958</v>
      </c>
      <c r="C136" s="4">
        <f t="shared" si="147"/>
        <v>3550.7578554081156</v>
      </c>
      <c r="D136" s="4">
        <f t="shared" si="148"/>
        <v>6718.026679960316</v>
      </c>
      <c r="E136" s="11">
        <f t="shared" si="129"/>
        <v>1.6108761128202177E-4</v>
      </c>
      <c r="F136" s="11">
        <f t="shared" si="130"/>
        <v>3.2294514797481235E-4</v>
      </c>
      <c r="G136" s="11">
        <f t="shared" si="131"/>
        <v>7.1300774945929116E-4</v>
      </c>
      <c r="H136" s="4">
        <f t="shared" si="149"/>
        <v>119876.45900699509</v>
      </c>
      <c r="I136" s="4">
        <f t="shared" si="150"/>
        <v>80965.026795913727</v>
      </c>
      <c r="J136" s="4">
        <f t="shared" si="151"/>
        <v>20005.951030164644</v>
      </c>
      <c r="K136" s="4">
        <f t="shared" si="119"/>
        <v>93463.379386779372</v>
      </c>
      <c r="L136" s="4">
        <f t="shared" si="120"/>
        <v>22802.181982811609</v>
      </c>
      <c r="M136" s="4">
        <f t="shared" si="121"/>
        <v>2977.9505177974111</v>
      </c>
      <c r="N136" s="11">
        <f t="shared" si="132"/>
        <v>4.4772813909945697E-3</v>
      </c>
      <c r="O136" s="11">
        <f t="shared" si="133"/>
        <v>1.1255983314339746E-2</v>
      </c>
      <c r="P136" s="11">
        <f t="shared" si="134"/>
        <v>7.8191720569251721E-3</v>
      </c>
      <c r="Q136" s="4">
        <f t="shared" si="135"/>
        <v>5870.6864249503251</v>
      </c>
      <c r="R136" s="4">
        <f t="shared" si="136"/>
        <v>16043.328628120282</v>
      </c>
      <c r="S136" s="4">
        <f t="shared" si="137"/>
        <v>4467.7793939735357</v>
      </c>
      <c r="T136" s="4">
        <f t="shared" si="152"/>
        <v>48.972804782361443</v>
      </c>
      <c r="U136" s="4">
        <f t="shared" si="153"/>
        <v>198.15134093094605</v>
      </c>
      <c r="V136" s="4">
        <f t="shared" si="154"/>
        <v>223.32251974610412</v>
      </c>
      <c r="W136" s="11">
        <f t="shared" si="138"/>
        <v>-1.219247815263802E-2</v>
      </c>
      <c r="X136" s="11">
        <f t="shared" si="139"/>
        <v>-1.3228699347321071E-2</v>
      </c>
      <c r="Y136" s="11">
        <f t="shared" si="140"/>
        <v>-1.2203590333800474E-2</v>
      </c>
      <c r="Z136" s="4">
        <f t="shared" si="164"/>
        <v>11493.973374994639</v>
      </c>
      <c r="AA136" s="4">
        <f t="shared" si="155"/>
        <v>58336.640798407876</v>
      </c>
      <c r="AB136" s="4">
        <f t="shared" si="156"/>
        <v>7942.1576759708514</v>
      </c>
      <c r="AC136" s="12">
        <f t="shared" si="157"/>
        <v>1.942959304507706</v>
      </c>
      <c r="AD136" s="12">
        <f t="shared" si="158"/>
        <v>3.6296502828547217</v>
      </c>
      <c r="AE136" s="12">
        <f t="shared" si="159"/>
        <v>1.7709503608125841</v>
      </c>
      <c r="AF136" s="11">
        <f t="shared" si="141"/>
        <v>-2.9039671966837322E-3</v>
      </c>
      <c r="AG136" s="11">
        <f t="shared" si="142"/>
        <v>2.0567434751257441E-3</v>
      </c>
      <c r="AH136" s="11">
        <f t="shared" si="143"/>
        <v>8.257041531207765E-4</v>
      </c>
      <c r="AI136" s="1">
        <f t="shared" si="122"/>
        <v>224801.47902728093</v>
      </c>
      <c r="AJ136" s="1">
        <f t="shared" si="123"/>
        <v>142269.42423927347</v>
      </c>
      <c r="AK136" s="1">
        <f t="shared" si="124"/>
        <v>36177.283664113129</v>
      </c>
      <c r="AL136" s="20">
        <f t="shared" si="160"/>
        <v>37.069690764664387</v>
      </c>
      <c r="AM136" s="20">
        <f t="shared" si="160"/>
        <v>12.173854417627119</v>
      </c>
      <c r="AN136" s="20">
        <f t="shared" si="160"/>
        <v>2.3706731567579817</v>
      </c>
      <c r="AO136" s="7">
        <f t="shared" si="144"/>
        <v>8.1791755228604011E-3</v>
      </c>
      <c r="AP136" s="7">
        <f t="shared" si="144"/>
        <v>1.259531566856064E-2</v>
      </c>
      <c r="AQ136" s="7">
        <f t="shared" si="144"/>
        <v>9.1169943989679401E-3</v>
      </c>
      <c r="AR136" s="17">
        <f t="shared" si="161"/>
        <v>119876.45900699509</v>
      </c>
      <c r="AS136" s="17">
        <f t="shared" si="162"/>
        <v>80965.026795913727</v>
      </c>
      <c r="AT136" s="17">
        <f t="shared" si="163"/>
        <v>20005.951030164644</v>
      </c>
      <c r="AU136" s="1">
        <f t="shared" si="125"/>
        <v>23975.29180139902</v>
      </c>
      <c r="AV136" s="1">
        <f t="shared" si="126"/>
        <v>16193.005359182745</v>
      </c>
      <c r="AW136" s="1">
        <f t="shared" si="127"/>
        <v>4001.1902060329289</v>
      </c>
      <c r="AX136" s="16">
        <v>0</v>
      </c>
      <c r="AY136" s="16">
        <v>0</v>
      </c>
      <c r="AZ136" s="16">
        <v>0</v>
      </c>
      <c r="BA136">
        <f t="shared" si="165"/>
        <v>0</v>
      </c>
      <c r="BB136">
        <f t="shared" si="166"/>
        <v>0</v>
      </c>
      <c r="BC136">
        <f t="shared" si="166"/>
        <v>0</v>
      </c>
      <c r="BD136">
        <f t="shared" si="166"/>
        <v>0</v>
      </c>
      <c r="BE136">
        <f t="shared" si="167"/>
        <v>0</v>
      </c>
      <c r="BF136">
        <f t="shared" si="167"/>
        <v>0</v>
      </c>
      <c r="BG136">
        <f t="shared" si="167"/>
        <v>0</v>
      </c>
      <c r="BH136">
        <f t="shared" si="145"/>
        <v>0</v>
      </c>
      <c r="BI136">
        <f t="shared" si="113"/>
        <v>0</v>
      </c>
      <c r="BJ136">
        <f t="shared" si="113"/>
        <v>0</v>
      </c>
      <c r="BK136" s="7">
        <f t="shared" ref="BK136:BK199" si="168">SUM(H136:J136)*SUM(B135:D135)/SUM(H135:J135)/SUM(B136:D136)-1+BK$5</f>
        <v>3.6991756803630399E-2</v>
      </c>
      <c r="BL136" s="18">
        <f>MAX(BL$3*climate!$I246+BL$4*climate!$I246^2+BL$5*climate!$I246^6,-99)</f>
        <v>-10.738257319841523</v>
      </c>
      <c r="BM136" s="18">
        <f>MAX(BM$3*climate!$I246+BM$4*climate!$I246^2+BM$5*climate!$I246^6,-99)</f>
        <v>-10.833391757339799</v>
      </c>
      <c r="BN136" s="18">
        <f>MAX(BN$3*climate!$I246+BN$4*climate!$I246^2+BN$5*climate!$I246^6,-99)</f>
        <v>-10.596354641074585</v>
      </c>
      <c r="BO136" s="18">
        <f>MAX(BO$3*climate!$I246+BO$4*climate!$I246^2+BO$5*climate!$I246^6,-99)</f>
        <v>-25.11511339995829</v>
      </c>
      <c r="BP136" s="18">
        <f>MAX(BP$3*climate!$I246+BP$4*climate!$I246^2+BP$5*climate!$I246^6,-99)</f>
        <v>-27.108323718764812</v>
      </c>
      <c r="BQ136" s="18">
        <f>MAX(BQ$3*climate!$I246+BQ$4*climate!$I246^2+BQ$5*climate!$I246^6,-99)</f>
        <v>-28.374429939557814</v>
      </c>
    </row>
    <row r="137" spans="1:69">
      <c r="A137">
        <f t="shared" si="128"/>
        <v>2091</v>
      </c>
      <c r="B137" s="4">
        <f t="shared" si="146"/>
        <v>1282.7997968342604</v>
      </c>
      <c r="C137" s="4">
        <f t="shared" si="147"/>
        <v>3551.8472204281006</v>
      </c>
      <c r="D137" s="4">
        <f t="shared" si="148"/>
        <v>6722.5771847900069</v>
      </c>
      <c r="E137" s="11">
        <f t="shared" si="129"/>
        <v>1.5303323071792066E-4</v>
      </c>
      <c r="F137" s="11">
        <f t="shared" si="130"/>
        <v>3.0679789057607175E-4</v>
      </c>
      <c r="G137" s="11">
        <f t="shared" si="131"/>
        <v>6.7735736198632661E-4</v>
      </c>
      <c r="H137" s="4">
        <f t="shared" si="149"/>
        <v>120406.38921046005</v>
      </c>
      <c r="I137" s="4">
        <f t="shared" si="150"/>
        <v>81882.310304484505</v>
      </c>
      <c r="J137" s="4">
        <f t="shared" si="151"/>
        <v>20172.551699181022</v>
      </c>
      <c r="K137" s="4">
        <f t="shared" si="119"/>
        <v>93862.182943592052</v>
      </c>
      <c r="L137" s="4">
        <f t="shared" si="120"/>
        <v>23053.443806238745</v>
      </c>
      <c r="M137" s="4">
        <f t="shared" si="121"/>
        <v>3000.7170084743552</v>
      </c>
      <c r="N137" s="11">
        <f t="shared" si="132"/>
        <v>4.2669498944856166E-3</v>
      </c>
      <c r="O137" s="11">
        <f t="shared" si="133"/>
        <v>1.1019200864923251E-2</v>
      </c>
      <c r="P137" s="11">
        <f t="shared" si="134"/>
        <v>7.6450198016664306E-3</v>
      </c>
      <c r="Q137" s="4">
        <f t="shared" si="135"/>
        <v>5824.7439561294332</v>
      </c>
      <c r="R137" s="4">
        <f t="shared" si="136"/>
        <v>16010.452753349382</v>
      </c>
      <c r="S137" s="4">
        <f t="shared" si="137"/>
        <v>4450.0080828524042</v>
      </c>
      <c r="T137" s="4">
        <f t="shared" si="152"/>
        <v>48.375704929979094</v>
      </c>
      <c r="U137" s="4">
        <f t="shared" si="153"/>
        <v>195.53005641650205</v>
      </c>
      <c r="V137" s="4">
        <f t="shared" si="154"/>
        <v>220.59718320281061</v>
      </c>
      <c r="W137" s="11">
        <f t="shared" si="138"/>
        <v>-1.219247815263802E-2</v>
      </c>
      <c r="X137" s="11">
        <f t="shared" si="139"/>
        <v>-1.3228699347321071E-2</v>
      </c>
      <c r="Y137" s="11">
        <f t="shared" si="140"/>
        <v>-1.2203590333800474E-2</v>
      </c>
      <c r="Z137" s="4">
        <f t="shared" si="164"/>
        <v>11373.380697397954</v>
      </c>
      <c r="AA137" s="4">
        <f t="shared" si="155"/>
        <v>58351.4399050223</v>
      </c>
      <c r="AB137" s="4">
        <f t="shared" si="156"/>
        <v>7918.7486790117946</v>
      </c>
      <c r="AC137" s="12">
        <f t="shared" si="157"/>
        <v>1.9373170144229241</v>
      </c>
      <c r="AD137" s="12">
        <f t="shared" si="158"/>
        <v>3.6371155423909713</v>
      </c>
      <c r="AE137" s="12">
        <f t="shared" si="159"/>
        <v>1.7724126418804778</v>
      </c>
      <c r="AF137" s="11">
        <f t="shared" si="141"/>
        <v>-2.9039671966837322E-3</v>
      </c>
      <c r="AG137" s="11">
        <f t="shared" si="142"/>
        <v>2.0567434751257441E-3</v>
      </c>
      <c r="AH137" s="11">
        <f t="shared" si="143"/>
        <v>8.257041531207765E-4</v>
      </c>
      <c r="AI137" s="1">
        <f t="shared" si="122"/>
        <v>226296.62292595187</v>
      </c>
      <c r="AJ137" s="1">
        <f t="shared" si="123"/>
        <v>144235.48717452888</v>
      </c>
      <c r="AK137" s="1">
        <f t="shared" si="124"/>
        <v>36560.745503734746</v>
      </c>
      <c r="AL137" s="20">
        <f t="shared" si="160"/>
        <v>37.369858276933307</v>
      </c>
      <c r="AM137" s="20">
        <f t="shared" si="160"/>
        <v>12.325654621527303</v>
      </c>
      <c r="AN137" s="20">
        <f t="shared" si="160"/>
        <v>2.3920704365110086</v>
      </c>
      <c r="AO137" s="7">
        <f t="shared" si="144"/>
        <v>8.0973837676317963E-3</v>
      </c>
      <c r="AP137" s="7">
        <f t="shared" si="144"/>
        <v>1.2469362511875033E-2</v>
      </c>
      <c r="AQ137" s="7">
        <f t="shared" si="144"/>
        <v>9.0258244549782599E-3</v>
      </c>
      <c r="AR137" s="17">
        <f t="shared" si="161"/>
        <v>120406.38921046005</v>
      </c>
      <c r="AS137" s="17">
        <f t="shared" si="162"/>
        <v>81882.310304484505</v>
      </c>
      <c r="AT137" s="17">
        <f t="shared" si="163"/>
        <v>20172.551699181022</v>
      </c>
      <c r="AU137" s="1">
        <f t="shared" si="125"/>
        <v>24081.277842092011</v>
      </c>
      <c r="AV137" s="1">
        <f t="shared" si="126"/>
        <v>16376.462060896902</v>
      </c>
      <c r="AW137" s="1">
        <f t="shared" si="127"/>
        <v>4034.5103398362044</v>
      </c>
      <c r="AX137" s="16">
        <v>0</v>
      </c>
      <c r="AY137" s="16">
        <v>0</v>
      </c>
      <c r="AZ137" s="16">
        <v>0</v>
      </c>
      <c r="BA137">
        <f t="shared" si="165"/>
        <v>0</v>
      </c>
      <c r="BB137">
        <f t="shared" si="166"/>
        <v>0</v>
      </c>
      <c r="BC137">
        <f t="shared" si="166"/>
        <v>0</v>
      </c>
      <c r="BD137">
        <f t="shared" si="166"/>
        <v>0</v>
      </c>
      <c r="BE137">
        <f t="shared" si="167"/>
        <v>0</v>
      </c>
      <c r="BF137">
        <f t="shared" si="167"/>
        <v>0</v>
      </c>
      <c r="BG137">
        <f t="shared" si="167"/>
        <v>0</v>
      </c>
      <c r="BH137">
        <f t="shared" si="145"/>
        <v>0</v>
      </c>
      <c r="BI137">
        <f t="shared" si="113"/>
        <v>0</v>
      </c>
      <c r="BJ137">
        <f t="shared" si="113"/>
        <v>0</v>
      </c>
      <c r="BK137" s="7">
        <f t="shared" si="168"/>
        <v>3.679870336321131E-2</v>
      </c>
      <c r="BL137" s="18">
        <f>MAX(BL$3*climate!$I247+BL$4*climate!$I247^2+BL$5*climate!$I247^6,-99)</f>
        <v>-11.19972991533686</v>
      </c>
      <c r="BM137" s="18">
        <f>MAX(BM$3*climate!$I247+BM$4*climate!$I247^2+BM$5*climate!$I247^6,-99)</f>
        <v>-11.20469183959651</v>
      </c>
      <c r="BN137" s="18">
        <f>MAX(BN$3*climate!$I247+BN$4*climate!$I247^2+BN$5*climate!$I247^6,-99)</f>
        <v>-10.898118474185321</v>
      </c>
      <c r="BO137" s="18">
        <f>MAX(BO$3*climate!$I247+BO$4*climate!$I247^2+BO$5*climate!$I247^6,-99)</f>
        <v>-27.081680073155276</v>
      </c>
      <c r="BP137" s="18">
        <f>MAX(BP$3*climate!$I247+BP$4*climate!$I247^2+BP$5*climate!$I247^6,-99)</f>
        <v>-29.017194808872677</v>
      </c>
      <c r="BQ137" s="18">
        <f>MAX(BQ$3*climate!$I247+BQ$4*climate!$I247^2+BQ$5*climate!$I247^6,-99)</f>
        <v>-30.246669219044065</v>
      </c>
    </row>
    <row r="138" spans="1:69">
      <c r="A138">
        <f t="shared" si="128"/>
        <v>2092</v>
      </c>
      <c r="B138" s="4">
        <f t="shared" si="146"/>
        <v>1282.9862922816706</v>
      </c>
      <c r="C138" s="4">
        <f t="shared" si="147"/>
        <v>3552.8824347012328</v>
      </c>
      <c r="D138" s="4">
        <f t="shared" si="148"/>
        <v>6726.9030925802635</v>
      </c>
      <c r="E138" s="11">
        <f t="shared" si="129"/>
        <v>1.4538156918202463E-4</v>
      </c>
      <c r="F138" s="11">
        <f t="shared" si="130"/>
        <v>2.9145799604726817E-4</v>
      </c>
      <c r="G138" s="11">
        <f t="shared" si="131"/>
        <v>6.434894938870103E-4</v>
      </c>
      <c r="H138" s="4">
        <f t="shared" si="149"/>
        <v>120912.71084255424</v>
      </c>
      <c r="I138" s="4">
        <f t="shared" si="150"/>
        <v>82789.577348771214</v>
      </c>
      <c r="J138" s="4">
        <f t="shared" si="151"/>
        <v>20336.38993222321</v>
      </c>
      <c r="K138" s="4">
        <f t="shared" si="119"/>
        <v>94243.182152415946</v>
      </c>
      <c r="L138" s="4">
        <f t="shared" si="120"/>
        <v>23302.087493850078</v>
      </c>
      <c r="M138" s="4">
        <f t="shared" si="121"/>
        <v>3023.1429905173054</v>
      </c>
      <c r="N138" s="11">
        <f t="shared" si="132"/>
        <v>4.0591343273239655E-3</v>
      </c>
      <c r="O138" s="11">
        <f t="shared" si="133"/>
        <v>1.0785533376321155E-2</v>
      </c>
      <c r="P138" s="11">
        <f t="shared" si="134"/>
        <v>7.4735411502040439E-3</v>
      </c>
      <c r="Q138" s="4">
        <f t="shared" si="135"/>
        <v>5777.9209200874238</v>
      </c>
      <c r="R138" s="4">
        <f t="shared" si="136"/>
        <v>15973.706519321033</v>
      </c>
      <c r="S138" s="4">
        <f t="shared" si="137"/>
        <v>4431.4031946913919</v>
      </c>
      <c r="T138" s="4">
        <f t="shared" si="152"/>
        <v>47.785885204501859</v>
      </c>
      <c r="U138" s="4">
        <f t="shared" si="153"/>
        <v>192.94344808680341</v>
      </c>
      <c r="V138" s="4">
        <f t="shared" si="154"/>
        <v>217.90510555021319</v>
      </c>
      <c r="W138" s="11">
        <f t="shared" si="138"/>
        <v>-1.219247815263802E-2</v>
      </c>
      <c r="X138" s="11">
        <f t="shared" si="139"/>
        <v>-1.3228699347321071E-2</v>
      </c>
      <c r="Y138" s="11">
        <f t="shared" si="140"/>
        <v>-1.2203590333800474E-2</v>
      </c>
      <c r="Z138" s="4">
        <f t="shared" si="164"/>
        <v>11251.60611437379</v>
      </c>
      <c r="AA138" s="4">
        <f t="shared" si="155"/>
        <v>58351.634561494306</v>
      </c>
      <c r="AB138" s="4">
        <f t="shared" si="156"/>
        <v>7893.7631180805984</v>
      </c>
      <c r="AC138" s="12">
        <f t="shared" si="157"/>
        <v>1.9316911093634628</v>
      </c>
      <c r="AD138" s="12">
        <f t="shared" si="158"/>
        <v>3.6445961560510622</v>
      </c>
      <c r="AE138" s="12">
        <f t="shared" si="159"/>
        <v>1.7738761303599222</v>
      </c>
      <c r="AF138" s="11">
        <f t="shared" si="141"/>
        <v>-2.9039671966837322E-3</v>
      </c>
      <c r="AG138" s="11">
        <f t="shared" si="142"/>
        <v>2.0567434751257441E-3</v>
      </c>
      <c r="AH138" s="11">
        <f t="shared" si="143"/>
        <v>8.257041531207765E-4</v>
      </c>
      <c r="AI138" s="1">
        <f t="shared" si="122"/>
        <v>227748.23847544868</v>
      </c>
      <c r="AJ138" s="1">
        <f t="shared" si="123"/>
        <v>146188.40051797291</v>
      </c>
      <c r="AK138" s="1">
        <f t="shared" si="124"/>
        <v>36939.181293197478</v>
      </c>
      <c r="AL138" s="20">
        <f t="shared" si="160"/>
        <v>37.669430379905549</v>
      </c>
      <c r="AM138" s="20">
        <f t="shared" si="160"/>
        <v>12.477810746642575</v>
      </c>
      <c r="AN138" s="20">
        <f t="shared" si="160"/>
        <v>2.4134449402764613</v>
      </c>
      <c r="AO138" s="7">
        <f t="shared" ref="AO138:AQ153" si="169">AO$5*AO137</f>
        <v>8.0164099299554776E-3</v>
      </c>
      <c r="AP138" s="7">
        <f t="shared" si="169"/>
        <v>1.2344668886756283E-2</v>
      </c>
      <c r="AQ138" s="7">
        <f t="shared" si="169"/>
        <v>8.9355662104284774E-3</v>
      </c>
      <c r="AR138" s="17">
        <f t="shared" si="161"/>
        <v>120912.71084255424</v>
      </c>
      <c r="AS138" s="17">
        <f t="shared" si="162"/>
        <v>82789.577348771214</v>
      </c>
      <c r="AT138" s="17">
        <f t="shared" si="163"/>
        <v>20336.38993222321</v>
      </c>
      <c r="AU138" s="1">
        <f t="shared" si="125"/>
        <v>24182.542168510849</v>
      </c>
      <c r="AV138" s="1">
        <f t="shared" si="126"/>
        <v>16557.915469754244</v>
      </c>
      <c r="AW138" s="1">
        <f t="shared" si="127"/>
        <v>4067.277986444642</v>
      </c>
      <c r="AX138" s="16">
        <v>0</v>
      </c>
      <c r="AY138" s="16">
        <v>0</v>
      </c>
      <c r="AZ138" s="16">
        <v>0</v>
      </c>
      <c r="BA138">
        <f t="shared" si="165"/>
        <v>0</v>
      </c>
      <c r="BB138">
        <f t="shared" si="166"/>
        <v>0</v>
      </c>
      <c r="BC138">
        <f t="shared" si="166"/>
        <v>0</v>
      </c>
      <c r="BD138">
        <f t="shared" si="166"/>
        <v>0</v>
      </c>
      <c r="BE138">
        <f t="shared" si="167"/>
        <v>0</v>
      </c>
      <c r="BF138">
        <f t="shared" si="167"/>
        <v>0</v>
      </c>
      <c r="BG138">
        <f t="shared" si="167"/>
        <v>0</v>
      </c>
      <c r="BH138">
        <f t="shared" si="145"/>
        <v>0</v>
      </c>
      <c r="BI138">
        <f t="shared" si="113"/>
        <v>0</v>
      </c>
      <c r="BJ138">
        <f t="shared" si="113"/>
        <v>0</v>
      </c>
      <c r="BK138" s="7">
        <f t="shared" si="168"/>
        <v>3.6607609310471884E-2</v>
      </c>
      <c r="BL138" s="18">
        <f>MAX(BL$3*climate!$I248+BL$4*climate!$I248^2+BL$5*climate!$I248^6,-99)</f>
        <v>-11.665878295281782</v>
      </c>
      <c r="BM138" s="18">
        <f>MAX(BM$3*climate!$I248+BM$4*climate!$I248^2+BM$5*climate!$I248^6,-99)</f>
        <v>-11.579281135610483</v>
      </c>
      <c r="BN138" s="18">
        <f>MAX(BN$3*climate!$I248+BN$4*climate!$I248^2+BN$5*climate!$I248^6,-99)</f>
        <v>-11.202169195872452</v>
      </c>
      <c r="BO138" s="18">
        <f>MAX(BO$3*climate!$I248+BO$4*climate!$I248^2+BO$5*climate!$I248^6,-99)</f>
        <v>-29.14849044323093</v>
      </c>
      <c r="BP138" s="18">
        <f>MAX(BP$3*climate!$I248+BP$4*climate!$I248^2+BP$5*climate!$I248^6,-99)</f>
        <v>-31.019744088068784</v>
      </c>
      <c r="BQ138" s="18">
        <f>MAX(BQ$3*climate!$I248+BQ$4*climate!$I248^2+BQ$5*climate!$I248^6,-99)</f>
        <v>-32.208417367465991</v>
      </c>
    </row>
    <row r="139" spans="1:69">
      <c r="A139">
        <f t="shared" si="128"/>
        <v>2093</v>
      </c>
      <c r="B139" s="4">
        <f t="shared" si="146"/>
        <v>1283.163488714061</v>
      </c>
      <c r="C139" s="4">
        <f t="shared" si="147"/>
        <v>3553.8661748961117</v>
      </c>
      <c r="D139" s="4">
        <f t="shared" si="148"/>
        <v>6731.0153494734113</v>
      </c>
      <c r="E139" s="11">
        <f t="shared" si="129"/>
        <v>1.3811249072292339E-4</v>
      </c>
      <c r="F139" s="11">
        <f t="shared" si="130"/>
        <v>2.7688509624490472E-4</v>
      </c>
      <c r="G139" s="11">
        <f t="shared" si="131"/>
        <v>6.113150191926598E-4</v>
      </c>
      <c r="H139" s="4">
        <f t="shared" si="149"/>
        <v>121395.45754618871</v>
      </c>
      <c r="I139" s="4">
        <f t="shared" si="150"/>
        <v>83686.586673938902</v>
      </c>
      <c r="J139" s="4">
        <f t="shared" si="151"/>
        <v>20497.464805615298</v>
      </c>
      <c r="K139" s="4">
        <f t="shared" si="119"/>
        <v>94606.383842675234</v>
      </c>
      <c r="L139" s="4">
        <f t="shared" si="120"/>
        <v>23548.041078498198</v>
      </c>
      <c r="M139" s="4">
        <f t="shared" si="121"/>
        <v>3045.226275887022</v>
      </c>
      <c r="N139" s="11">
        <f t="shared" si="132"/>
        <v>3.8538776170768951E-3</v>
      </c>
      <c r="O139" s="11">
        <f t="shared" si="133"/>
        <v>1.0555002195105079E-2</v>
      </c>
      <c r="P139" s="11">
        <f t="shared" si="134"/>
        <v>7.3047439168392181E-3</v>
      </c>
      <c r="Q139" s="4">
        <f t="shared" si="135"/>
        <v>5730.2609621434258</v>
      </c>
      <c r="R139" s="4">
        <f t="shared" si="136"/>
        <v>15933.17771207039</v>
      </c>
      <c r="S139" s="4">
        <f t="shared" si="137"/>
        <v>4411.9948685152995</v>
      </c>
      <c r="T139" s="4">
        <f t="shared" si="152"/>
        <v>47.203256843141503</v>
      </c>
      <c r="U139" s="4">
        <f t="shared" si="153"/>
        <v>190.39105722102764</v>
      </c>
      <c r="V139" s="4">
        <f t="shared" si="154"/>
        <v>215.24588091043483</v>
      </c>
      <c r="W139" s="11">
        <f t="shared" si="138"/>
        <v>-1.219247815263802E-2</v>
      </c>
      <c r="X139" s="11">
        <f t="shared" si="139"/>
        <v>-1.3228699347321071E-2</v>
      </c>
      <c r="Y139" s="11">
        <f t="shared" si="140"/>
        <v>-1.2203590333800474E-2</v>
      </c>
      <c r="Z139" s="4">
        <f t="shared" si="164"/>
        <v>11128.746833858539</v>
      </c>
      <c r="AA139" s="4">
        <f t="shared" si="155"/>
        <v>58337.448272105619</v>
      </c>
      <c r="AB139" s="4">
        <f t="shared" si="156"/>
        <v>7867.2510135323237</v>
      </c>
      <c r="AC139" s="12">
        <f t="shared" si="157"/>
        <v>1.9260815417477457</v>
      </c>
      <c r="AD139" s="12">
        <f t="shared" si="158"/>
        <v>3.6520921554144885</v>
      </c>
      <c r="AE139" s="12">
        <f t="shared" si="159"/>
        <v>1.7753408272478821</v>
      </c>
      <c r="AF139" s="11">
        <f t="shared" si="141"/>
        <v>-2.9039671966837322E-3</v>
      </c>
      <c r="AG139" s="11">
        <f t="shared" si="142"/>
        <v>2.0567434751257441E-3</v>
      </c>
      <c r="AH139" s="11">
        <f t="shared" si="143"/>
        <v>8.257041531207765E-4</v>
      </c>
      <c r="AI139" s="1">
        <f t="shared" si="122"/>
        <v>229155.95679641466</v>
      </c>
      <c r="AJ139" s="1">
        <f t="shared" si="123"/>
        <v>148127.47593592989</v>
      </c>
      <c r="AK139" s="1">
        <f t="shared" si="124"/>
        <v>37312.541150322373</v>
      </c>
      <c r="AL139" s="20">
        <f t="shared" si="160"/>
        <v>37.968384239701258</v>
      </c>
      <c r="AM139" s="20">
        <f t="shared" si="160"/>
        <v>12.630304844320499</v>
      </c>
      <c r="AN139" s="20">
        <f t="shared" si="160"/>
        <v>2.4347947823649347</v>
      </c>
      <c r="AO139" s="7">
        <f t="shared" si="169"/>
        <v>7.9362458306559223E-3</v>
      </c>
      <c r="AP139" s="7">
        <f t="shared" si="169"/>
        <v>1.222122219788872E-2</v>
      </c>
      <c r="AQ139" s="7">
        <f t="shared" si="169"/>
        <v>8.8462105483241918E-3</v>
      </c>
      <c r="AR139" s="17">
        <f t="shared" si="161"/>
        <v>121395.45754618871</v>
      </c>
      <c r="AS139" s="17">
        <f t="shared" si="162"/>
        <v>83686.586673938902</v>
      </c>
      <c r="AT139" s="17">
        <f t="shared" si="163"/>
        <v>20497.464805615298</v>
      </c>
      <c r="AU139" s="1">
        <f t="shared" si="125"/>
        <v>24279.091509237744</v>
      </c>
      <c r="AV139" s="1">
        <f t="shared" si="126"/>
        <v>16737.317334787782</v>
      </c>
      <c r="AW139" s="1">
        <f t="shared" si="127"/>
        <v>4099.49296112306</v>
      </c>
      <c r="AX139" s="16">
        <v>0</v>
      </c>
      <c r="AY139" s="16">
        <v>0</v>
      </c>
      <c r="AZ139" s="16">
        <v>0</v>
      </c>
      <c r="BA139">
        <f t="shared" si="165"/>
        <v>0</v>
      </c>
      <c r="BB139">
        <f t="shared" si="166"/>
        <v>0</v>
      </c>
      <c r="BC139">
        <f t="shared" si="166"/>
        <v>0</v>
      </c>
      <c r="BD139">
        <f t="shared" si="166"/>
        <v>0</v>
      </c>
      <c r="BE139">
        <f t="shared" si="167"/>
        <v>0</v>
      </c>
      <c r="BF139">
        <f t="shared" si="167"/>
        <v>0</v>
      </c>
      <c r="BG139">
        <f t="shared" si="167"/>
        <v>0</v>
      </c>
      <c r="BH139">
        <f t="shared" si="145"/>
        <v>0</v>
      </c>
      <c r="BI139">
        <f t="shared" si="113"/>
        <v>0</v>
      </c>
      <c r="BJ139">
        <f t="shared" si="113"/>
        <v>0</v>
      </c>
      <c r="BK139" s="7">
        <f t="shared" si="168"/>
        <v>3.6418545409873965E-2</v>
      </c>
      <c r="BL139" s="18">
        <f>MAX(BL$3*climate!$I249+BL$4*climate!$I249^2+BL$5*climate!$I249^6,-99)</f>
        <v>-12.136488430432724</v>
      </c>
      <c r="BM139" s="18">
        <f>MAX(BM$3*climate!$I249+BM$4*climate!$I249^2+BM$5*climate!$I249^6,-99)</f>
        <v>-11.956995393715353</v>
      </c>
      <c r="BN139" s="18">
        <f>MAX(BN$3*climate!$I249+BN$4*climate!$I249^2+BN$5*climate!$I249^6,-99)</f>
        <v>-11.508379814412461</v>
      </c>
      <c r="BO139" s="18">
        <f>MAX(BO$3*climate!$I249+BO$4*climate!$I249^2+BO$5*climate!$I249^6,-99)</f>
        <v>-31.317947821051575</v>
      </c>
      <c r="BP139" s="18">
        <f>MAX(BP$3*climate!$I249+BP$4*climate!$I249^2+BP$5*climate!$I249^6,-99)</f>
        <v>-33.118178592962565</v>
      </c>
      <c r="BQ139" s="18">
        <f>MAX(BQ$3*climate!$I249+BQ$4*climate!$I249^2+BQ$5*climate!$I249^6,-99)</f>
        <v>-34.261756776882294</v>
      </c>
    </row>
    <row r="140" spans="1:69">
      <c r="A140">
        <f t="shared" si="128"/>
        <v>2094</v>
      </c>
      <c r="B140" s="4">
        <f t="shared" si="146"/>
        <v>1283.3318485742204</v>
      </c>
      <c r="C140" s="4">
        <f t="shared" si="147"/>
        <v>3554.8009868450954</v>
      </c>
      <c r="D140" s="4">
        <f t="shared" si="148"/>
        <v>6734.9243817120832</v>
      </c>
      <c r="E140" s="11">
        <f t="shared" si="129"/>
        <v>1.3120686618677723E-4</v>
      </c>
      <c r="F140" s="11">
        <f t="shared" si="130"/>
        <v>2.6304084143265947E-4</v>
      </c>
      <c r="G140" s="11">
        <f t="shared" si="131"/>
        <v>5.8074926823302681E-4</v>
      </c>
      <c r="H140" s="4">
        <f t="shared" si="149"/>
        <v>121854.68528928215</v>
      </c>
      <c r="I140" s="4">
        <f t="shared" si="150"/>
        <v>84573.110885828894</v>
      </c>
      <c r="J140" s="4">
        <f t="shared" si="151"/>
        <v>20655.777587442379</v>
      </c>
      <c r="K140" s="4">
        <f t="shared" si="119"/>
        <v>94951.812677806214</v>
      </c>
      <c r="L140" s="4">
        <f t="shared" si="120"/>
        <v>23791.236471127453</v>
      </c>
      <c r="M140" s="4">
        <f t="shared" si="121"/>
        <v>3066.9650343114145</v>
      </c>
      <c r="N140" s="11">
        <f t="shared" si="132"/>
        <v>3.6512212083426032E-3</v>
      </c>
      <c r="O140" s="11">
        <f t="shared" si="133"/>
        <v>1.032762733080661E-2</v>
      </c>
      <c r="P140" s="11">
        <f t="shared" si="134"/>
        <v>7.1386348517108456E-3</v>
      </c>
      <c r="Q140" s="4">
        <f t="shared" si="135"/>
        <v>5681.8076287614358</v>
      </c>
      <c r="R140" s="4">
        <f t="shared" si="136"/>
        <v>15888.955953445829</v>
      </c>
      <c r="S140" s="4">
        <f t="shared" si="137"/>
        <v>4391.8130130989784</v>
      </c>
      <c r="T140" s="4">
        <f t="shared" si="152"/>
        <v>46.627732165348142</v>
      </c>
      <c r="U140" s="4">
        <f t="shared" si="153"/>
        <v>187.87243116663205</v>
      </c>
      <c r="V140" s="4">
        <f t="shared" si="154"/>
        <v>212.61910835876589</v>
      </c>
      <c r="W140" s="11">
        <f t="shared" si="138"/>
        <v>-1.219247815263802E-2</v>
      </c>
      <c r="X140" s="11">
        <f t="shared" si="139"/>
        <v>-1.3228699347321071E-2</v>
      </c>
      <c r="Y140" s="11">
        <f t="shared" si="140"/>
        <v>-1.2203590333800474E-2</v>
      </c>
      <c r="Z140" s="4">
        <f t="shared" si="164"/>
        <v>11004.898928212324</v>
      </c>
      <c r="AA140" s="4">
        <f t="shared" si="155"/>
        <v>58309.114070406307</v>
      </c>
      <c r="AB140" s="4">
        <f t="shared" si="156"/>
        <v>7839.2621907313769</v>
      </c>
      <c r="AC140" s="12">
        <f t="shared" si="157"/>
        <v>1.9204882641323722</v>
      </c>
      <c r="AD140" s="12">
        <f t="shared" si="158"/>
        <v>3.659603572125695</v>
      </c>
      <c r="AE140" s="12">
        <f t="shared" si="159"/>
        <v>1.7768067335421456</v>
      </c>
      <c r="AF140" s="11">
        <f t="shared" si="141"/>
        <v>-2.9039671966837322E-3</v>
      </c>
      <c r="AG140" s="11">
        <f t="shared" si="142"/>
        <v>2.0567434751257441E-3</v>
      </c>
      <c r="AH140" s="11">
        <f t="shared" si="143"/>
        <v>8.257041531207765E-4</v>
      </c>
      <c r="AI140" s="1">
        <f t="shared" si="122"/>
        <v>230519.45262601093</v>
      </c>
      <c r="AJ140" s="1">
        <f t="shared" si="123"/>
        <v>150052.04567712467</v>
      </c>
      <c r="AK140" s="1">
        <f t="shared" si="124"/>
        <v>37680.779996413199</v>
      </c>
      <c r="AL140" s="20">
        <f t="shared" si="160"/>
        <v>38.266697406509138</v>
      </c>
      <c r="AM140" s="20">
        <f t="shared" si="160"/>
        <v>12.783119028630713</v>
      </c>
      <c r="AN140" s="20">
        <f t="shared" si="160"/>
        <v>2.4561181025788286</v>
      </c>
      <c r="AO140" s="7">
        <f t="shared" si="169"/>
        <v>7.8568833723493634E-3</v>
      </c>
      <c r="AP140" s="7">
        <f t="shared" si="169"/>
        <v>1.2099009975909833E-2</v>
      </c>
      <c r="AQ140" s="7">
        <f t="shared" si="169"/>
        <v>8.7577484428409506E-3</v>
      </c>
      <c r="AR140" s="17">
        <f t="shared" si="161"/>
        <v>121854.68528928215</v>
      </c>
      <c r="AS140" s="17">
        <f t="shared" si="162"/>
        <v>84573.110885828894</v>
      </c>
      <c r="AT140" s="17">
        <f t="shared" si="163"/>
        <v>20655.777587442379</v>
      </c>
      <c r="AU140" s="1">
        <f t="shared" si="125"/>
        <v>24370.93705785643</v>
      </c>
      <c r="AV140" s="1">
        <f t="shared" si="126"/>
        <v>16914.62217716578</v>
      </c>
      <c r="AW140" s="1">
        <f t="shared" si="127"/>
        <v>4131.1555174884761</v>
      </c>
      <c r="AX140" s="16">
        <v>0</v>
      </c>
      <c r="AY140" s="16">
        <v>0</v>
      </c>
      <c r="AZ140" s="16">
        <v>0</v>
      </c>
      <c r="BA140">
        <f t="shared" si="165"/>
        <v>0</v>
      </c>
      <c r="BB140">
        <f t="shared" si="166"/>
        <v>0</v>
      </c>
      <c r="BC140">
        <f t="shared" si="166"/>
        <v>0</v>
      </c>
      <c r="BD140">
        <f t="shared" si="166"/>
        <v>0</v>
      </c>
      <c r="BE140">
        <f t="shared" si="167"/>
        <v>0</v>
      </c>
      <c r="BF140">
        <f t="shared" si="167"/>
        <v>0</v>
      </c>
      <c r="BG140">
        <f t="shared" si="167"/>
        <v>0</v>
      </c>
      <c r="BH140">
        <f t="shared" si="145"/>
        <v>0</v>
      </c>
      <c r="BI140">
        <f t="shared" si="113"/>
        <v>0</v>
      </c>
      <c r="BJ140">
        <f t="shared" si="113"/>
        <v>0</v>
      </c>
      <c r="BK140" s="7">
        <f t="shared" si="168"/>
        <v>3.6231579077474291E-2</v>
      </c>
      <c r="BL140" s="18">
        <f>MAX(BL$3*climate!$I250+BL$4*climate!$I250^2+BL$5*climate!$I250^6,-99)</f>
        <v>-12.611344555553661</v>
      </c>
      <c r="BM140" s="18">
        <f>MAX(BM$3*climate!$I250+BM$4*climate!$I250^2+BM$5*climate!$I250^6,-99)</f>
        <v>-12.337669290923492</v>
      </c>
      <c r="BN140" s="18">
        <f>MAX(BN$3*climate!$I250+BN$4*climate!$I250^2+BN$5*climate!$I250^6,-99)</f>
        <v>-11.816622733262857</v>
      </c>
      <c r="BO140" s="18">
        <f>MAX(BO$3*climate!$I250+BO$4*climate!$I250^2+BO$5*climate!$I250^6,-99)</f>
        <v>-33.59237301788373</v>
      </c>
      <c r="BP140" s="18">
        <f>MAX(BP$3*climate!$I250+BP$4*climate!$I250^2+BP$5*climate!$I250^6,-99)</f>
        <v>-35.314628568764221</v>
      </c>
      <c r="BQ140" s="18">
        <f>MAX(BQ$3*climate!$I250+BQ$4*climate!$I250^2+BQ$5*climate!$I250^6,-99)</f>
        <v>-36.408696672882783</v>
      </c>
    </row>
    <row r="141" spans="1:69">
      <c r="A141">
        <f t="shared" si="128"/>
        <v>2095</v>
      </c>
      <c r="B141" s="4">
        <f t="shared" si="146"/>
        <v>1283.491811426843</v>
      </c>
      <c r="C141" s="4">
        <f t="shared" si="147"/>
        <v>3555.6892917956652</v>
      </c>
      <c r="D141" s="4">
        <f t="shared" si="148"/>
        <v>6738.6401189980525</v>
      </c>
      <c r="E141" s="11">
        <f t="shared" si="129"/>
        <v>1.2464652287743835E-4</v>
      </c>
      <c r="F141" s="11">
        <f t="shared" si="130"/>
        <v>2.4988879936102651E-4</v>
      </c>
      <c r="G141" s="11">
        <f t="shared" si="131"/>
        <v>5.5171180482137543E-4</v>
      </c>
      <c r="H141" s="4">
        <f t="shared" si="149"/>
        <v>122290.47197740038</v>
      </c>
      <c r="I141" s="4">
        <f t="shared" si="150"/>
        <v>85448.936573036088</v>
      </c>
      <c r="J141" s="4">
        <f t="shared" si="151"/>
        <v>20811.331698994818</v>
      </c>
      <c r="K141" s="4">
        <f t="shared" si="119"/>
        <v>95279.510853638771</v>
      </c>
      <c r="L141" s="4">
        <f t="shared" si="120"/>
        <v>24031.609502607404</v>
      </c>
      <c r="M141" s="4">
        <f t="shared" si="121"/>
        <v>3088.3577890325432</v>
      </c>
      <c r="N141" s="11">
        <f t="shared" si="132"/>
        <v>3.4512050543418216E-3</v>
      </c>
      <c r="O141" s="11">
        <f t="shared" si="133"/>
        <v>1.0103427443616253E-2</v>
      </c>
      <c r="P141" s="11">
        <f t="shared" si="134"/>
        <v>6.9752196330246097E-3</v>
      </c>
      <c r="Q141" s="4">
        <f t="shared" si="135"/>
        <v>5632.6043103083985</v>
      </c>
      <c r="R141" s="4">
        <f t="shared" si="136"/>
        <v>15841.132536822613</v>
      </c>
      <c r="S141" s="4">
        <f t="shared" si="137"/>
        <v>4370.8872839450896</v>
      </c>
      <c r="T141" s="4">
        <f t="shared" si="152"/>
        <v>46.059224559615075</v>
      </c>
      <c r="U141" s="4">
        <f t="shared" si="153"/>
        <v>185.38712325907841</v>
      </c>
      <c r="V141" s="4">
        <f t="shared" si="154"/>
        <v>210.02439186321757</v>
      </c>
      <c r="W141" s="11">
        <f t="shared" si="138"/>
        <v>-1.219247815263802E-2</v>
      </c>
      <c r="X141" s="11">
        <f t="shared" si="139"/>
        <v>-1.3228699347321071E-2</v>
      </c>
      <c r="Y141" s="11">
        <f t="shared" si="140"/>
        <v>-1.2203590333800474E-2</v>
      </c>
      <c r="Z141" s="4">
        <f t="shared" si="164"/>
        <v>10880.157230536064</v>
      </c>
      <c r="AA141" s="4">
        <f t="shared" si="155"/>
        <v>58266.874003241639</v>
      </c>
      <c r="AB141" s="4">
        <f t="shared" si="156"/>
        <v>7809.8462363434719</v>
      </c>
      <c r="AC141" s="12">
        <f t="shared" si="157"/>
        <v>1.9149112292117156</v>
      </c>
      <c r="AD141" s="12">
        <f t="shared" si="158"/>
        <v>3.6671304378942113</v>
      </c>
      <c r="AE141" s="12">
        <f t="shared" si="159"/>
        <v>1.7782738502413242</v>
      </c>
      <c r="AF141" s="11">
        <f t="shared" si="141"/>
        <v>-2.9039671966837322E-3</v>
      </c>
      <c r="AG141" s="11">
        <f t="shared" si="142"/>
        <v>2.0567434751257441E-3</v>
      </c>
      <c r="AH141" s="11">
        <f t="shared" si="143"/>
        <v>8.257041531207765E-4</v>
      </c>
      <c r="AI141" s="1">
        <f t="shared" si="122"/>
        <v>231838.44442126629</v>
      </c>
      <c r="AJ141" s="1">
        <f t="shared" si="123"/>
        <v>151961.46328657799</v>
      </c>
      <c r="AK141" s="1">
        <f t="shared" si="124"/>
        <v>38043.857514260359</v>
      </c>
      <c r="AL141" s="20">
        <f t="shared" si="160"/>
        <v>38.564347815291384</v>
      </c>
      <c r="AM141" s="20">
        <f t="shared" si="160"/>
        <v>12.936235482434853</v>
      </c>
      <c r="AN141" s="20">
        <f t="shared" si="160"/>
        <v>2.4774130664222387</v>
      </c>
      <c r="AO141" s="7">
        <f t="shared" si="169"/>
        <v>7.7783145386258693E-3</v>
      </c>
      <c r="AP141" s="7">
        <f t="shared" si="169"/>
        <v>1.1978019876150735E-2</v>
      </c>
      <c r="AQ141" s="7">
        <f t="shared" si="169"/>
        <v>8.6701709584125417E-3</v>
      </c>
      <c r="AR141" s="17">
        <f t="shared" si="161"/>
        <v>122290.47197740038</v>
      </c>
      <c r="AS141" s="17">
        <f t="shared" si="162"/>
        <v>85448.936573036088</v>
      </c>
      <c r="AT141" s="17">
        <f t="shared" si="163"/>
        <v>20811.331698994818</v>
      </c>
      <c r="AU141" s="1">
        <f t="shared" si="125"/>
        <v>24458.094395480075</v>
      </c>
      <c r="AV141" s="1">
        <f t="shared" si="126"/>
        <v>17089.78731460722</v>
      </c>
      <c r="AW141" s="1">
        <f t="shared" si="127"/>
        <v>4162.2663397989636</v>
      </c>
      <c r="AX141" s="16">
        <v>0</v>
      </c>
      <c r="AY141" s="16">
        <v>0</v>
      </c>
      <c r="AZ141" s="16">
        <v>0</v>
      </c>
      <c r="BA141">
        <f t="shared" si="165"/>
        <v>0</v>
      </c>
      <c r="BB141">
        <f t="shared" si="166"/>
        <v>0</v>
      </c>
      <c r="BC141">
        <f t="shared" si="166"/>
        <v>0</v>
      </c>
      <c r="BD141">
        <f t="shared" si="166"/>
        <v>0</v>
      </c>
      <c r="BE141">
        <f t="shared" si="167"/>
        <v>0</v>
      </c>
      <c r="BF141">
        <f t="shared" si="167"/>
        <v>0</v>
      </c>
      <c r="BG141">
        <f t="shared" si="167"/>
        <v>0</v>
      </c>
      <c r="BH141">
        <f t="shared" si="145"/>
        <v>0</v>
      </c>
      <c r="BI141">
        <f t="shared" ref="BI141:BJ204" si="170">2*BC$5*AY141*AS141/AA141*1000</f>
        <v>0</v>
      </c>
      <c r="BJ141">
        <f t="shared" si="170"/>
        <v>0</v>
      </c>
      <c r="BK141" s="7">
        <f t="shared" si="168"/>
        <v>3.6046774461602621E-2</v>
      </c>
      <c r="BL141" s="18">
        <f>MAX(BL$3*climate!$I251+BL$4*climate!$I251^2+BL$5*climate!$I251^6,-99)</f>
        <v>-13.090229486228644</v>
      </c>
      <c r="BM141" s="18">
        <f>MAX(BM$3*climate!$I251+BM$4*climate!$I251^2+BM$5*climate!$I251^6,-99)</f>
        <v>-12.721136666192889</v>
      </c>
      <c r="BN141" s="18">
        <f>MAX(BN$3*climate!$I251+BN$4*climate!$I251^2+BN$5*climate!$I251^6,-99)</f>
        <v>-12.12676992296552</v>
      </c>
      <c r="BO141" s="18">
        <f>MAX(BO$3*climate!$I251+BO$4*climate!$I251^2+BO$5*climate!$I251^6,-99)</f>
        <v>-35.97399724044535</v>
      </c>
      <c r="BP141" s="18">
        <f>MAX(BP$3*climate!$I251+BP$4*climate!$I251^2+BP$5*climate!$I251^6,-99)</f>
        <v>-37.611140892341794</v>
      </c>
      <c r="BQ141" s="18">
        <f>MAX(BQ$3*climate!$I251+BQ$4*climate!$I251^2+BQ$5*climate!$I251^6,-99)</f>
        <v>-38.651166872953056</v>
      </c>
    </row>
    <row r="142" spans="1:69">
      <c r="A142">
        <f t="shared" si="128"/>
        <v>2096</v>
      </c>
      <c r="B142" s="4">
        <f t="shared" si="146"/>
        <v>1283.6437950787074</v>
      </c>
      <c r="C142" s="4">
        <f t="shared" si="147"/>
        <v>3556.5333923772914</v>
      </c>
      <c r="D142" s="4">
        <f t="shared" si="148"/>
        <v>6742.1720169350419</v>
      </c>
      <c r="E142" s="11">
        <f t="shared" si="129"/>
        <v>1.1841419673356643E-4</v>
      </c>
      <c r="F142" s="11">
        <f t="shared" si="130"/>
        <v>2.3739435939297516E-4</v>
      </c>
      <c r="G142" s="11">
        <f t="shared" si="131"/>
        <v>5.2412621458030662E-4</v>
      </c>
      <c r="H142" s="4">
        <f t="shared" si="149"/>
        <v>122702.91703028053</v>
      </c>
      <c r="I142" s="4">
        <f t="shared" si="150"/>
        <v>86313.864400004051</v>
      </c>
      <c r="J142" s="4">
        <f t="shared" si="151"/>
        <v>20964.132673881151</v>
      </c>
      <c r="K142" s="4">
        <f t="shared" si="119"/>
        <v>95589.53776795759</v>
      </c>
      <c r="L142" s="4">
        <f t="shared" si="120"/>
        <v>24269.099956997543</v>
      </c>
      <c r="M142" s="4">
        <f t="shared" si="121"/>
        <v>3109.4034120196393</v>
      </c>
      <c r="N142" s="11">
        <f t="shared" si="132"/>
        <v>3.2538676105826614E-3</v>
      </c>
      <c r="O142" s="11">
        <f t="shared" si="133"/>
        <v>9.8824198339428904E-3</v>
      </c>
      <c r="P142" s="11">
        <f t="shared" si="134"/>
        <v>6.8145028603336932E-3</v>
      </c>
      <c r="Q142" s="4">
        <f t="shared" si="135"/>
        <v>5582.694185341823</v>
      </c>
      <c r="R142" s="4">
        <f t="shared" si="136"/>
        <v>15789.80026344285</v>
      </c>
      <c r="S142" s="4">
        <f t="shared" si="137"/>
        <v>4349.2470611741819</v>
      </c>
      <c r="T142" s="4">
        <f t="shared" si="152"/>
        <v>45.497648470444517</v>
      </c>
      <c r="U142" s="4">
        <f t="shared" si="153"/>
        <v>182.93469274261932</v>
      </c>
      <c r="V142" s="4">
        <f t="shared" si="154"/>
        <v>207.46134022481328</v>
      </c>
      <c r="W142" s="11">
        <f t="shared" si="138"/>
        <v>-1.219247815263802E-2</v>
      </c>
      <c r="X142" s="11">
        <f t="shared" si="139"/>
        <v>-1.3228699347321071E-2</v>
      </c>
      <c r="Y142" s="11">
        <f t="shared" si="140"/>
        <v>-1.2203590333800474E-2</v>
      </c>
      <c r="Z142" s="4">
        <f t="shared" si="164"/>
        <v>10754.615235575204</v>
      </c>
      <c r="AA142" s="4">
        <f t="shared" si="155"/>
        <v>58210.978608636899</v>
      </c>
      <c r="AB142" s="4">
        <f t="shared" si="156"/>
        <v>7779.0524560282593</v>
      </c>
      <c r="AC142" s="12">
        <f t="shared" si="157"/>
        <v>1.9093503898175235</v>
      </c>
      <c r="AD142" s="12">
        <f t="shared" si="158"/>
        <v>3.6746727844947853</v>
      </c>
      <c r="AE142" s="12">
        <f t="shared" si="159"/>
        <v>1.7797421783448546</v>
      </c>
      <c r="AF142" s="11">
        <f t="shared" si="141"/>
        <v>-2.9039671966837322E-3</v>
      </c>
      <c r="AG142" s="11">
        <f t="shared" si="142"/>
        <v>2.0567434751257441E-3</v>
      </c>
      <c r="AH142" s="11">
        <f t="shared" si="143"/>
        <v>8.257041531207765E-4</v>
      </c>
      <c r="AI142" s="1">
        <f t="shared" si="122"/>
        <v>233112.69437461975</v>
      </c>
      <c r="AJ142" s="1">
        <f t="shared" si="123"/>
        <v>153855.10427252739</v>
      </c>
      <c r="AK142" s="1">
        <f t="shared" si="124"/>
        <v>38401.738102633288</v>
      </c>
      <c r="AL142" s="20">
        <f t="shared" si="160"/>
        <v>38.861313786302851</v>
      </c>
      <c r="AM142" s="20">
        <f t="shared" si="160"/>
        <v>13.089636463308711</v>
      </c>
      <c r="AN142" s="20">
        <f t="shared" si="160"/>
        <v>2.4986778652945199</v>
      </c>
      <c r="AO142" s="7">
        <f t="shared" si="169"/>
        <v>7.7005313932396102E-3</v>
      </c>
      <c r="AP142" s="7">
        <f t="shared" si="169"/>
        <v>1.1858239677389228E-2</v>
      </c>
      <c r="AQ142" s="7">
        <f t="shared" si="169"/>
        <v>8.583469248828416E-3</v>
      </c>
      <c r="AR142" s="17">
        <f t="shared" si="161"/>
        <v>122702.91703028053</v>
      </c>
      <c r="AS142" s="17">
        <f t="shared" si="162"/>
        <v>86313.864400004051</v>
      </c>
      <c r="AT142" s="17">
        <f t="shared" si="163"/>
        <v>20964.132673881151</v>
      </c>
      <c r="AU142" s="1">
        <f t="shared" si="125"/>
        <v>24540.583406056106</v>
      </c>
      <c r="AV142" s="1">
        <f t="shared" si="126"/>
        <v>17262.772880000812</v>
      </c>
      <c r="AW142" s="1">
        <f t="shared" si="127"/>
        <v>4192.8265347762308</v>
      </c>
      <c r="AX142" s="16">
        <v>0</v>
      </c>
      <c r="AY142" s="16">
        <v>0</v>
      </c>
      <c r="AZ142" s="16">
        <v>0</v>
      </c>
      <c r="BA142">
        <f t="shared" si="165"/>
        <v>0</v>
      </c>
      <c r="BB142">
        <f t="shared" si="166"/>
        <v>0</v>
      </c>
      <c r="BC142">
        <f t="shared" si="166"/>
        <v>0</v>
      </c>
      <c r="BD142">
        <f t="shared" si="166"/>
        <v>0</v>
      </c>
      <c r="BE142">
        <f t="shared" si="167"/>
        <v>0</v>
      </c>
      <c r="BF142">
        <f t="shared" si="167"/>
        <v>0</v>
      </c>
      <c r="BG142">
        <f t="shared" si="167"/>
        <v>0</v>
      </c>
      <c r="BH142">
        <f t="shared" si="145"/>
        <v>0</v>
      </c>
      <c r="BI142">
        <f t="shared" si="170"/>
        <v>0</v>
      </c>
      <c r="BJ142">
        <f t="shared" si="170"/>
        <v>0</v>
      </c>
      <c r="BK142" s="7">
        <f t="shared" si="168"/>
        <v>3.5864192521010113E-2</v>
      </c>
      <c r="BL142" s="18">
        <f>MAX(BL$3*climate!$I252+BL$4*climate!$I252^2+BL$5*climate!$I252^6,-99)</f>
        <v>-13.572924929375674</v>
      </c>
      <c r="BM142" s="18">
        <f>MAX(BM$3*climate!$I252+BM$4*climate!$I252^2+BM$5*climate!$I252^6,-99)</f>
        <v>-13.107230748828318</v>
      </c>
      <c r="BN142" s="18">
        <f>MAX(BN$3*climate!$I252+BN$4*climate!$I252^2+BN$5*climate!$I252^6,-99)</f>
        <v>-12.438693089260678</v>
      </c>
      <c r="BO142" s="18">
        <f>MAX(BO$3*climate!$I252+BO$4*climate!$I252^2+BO$5*climate!$I252^6,-99)</f>
        <v>-38.464955179669936</v>
      </c>
      <c r="BP142" s="18">
        <f>MAX(BP$3*climate!$I252+BP$4*climate!$I252^2+BP$5*climate!$I252^6,-99)</f>
        <v>-40.00967267465753</v>
      </c>
      <c r="BQ142" s="18">
        <f>MAX(BQ$3*climate!$I252+BQ$4*climate!$I252^2+BQ$5*climate!$I252^6,-99)</f>
        <v>-40.99101171511608</v>
      </c>
    </row>
    <row r="143" spans="1:69">
      <c r="A143">
        <f t="shared" si="128"/>
        <v>2097</v>
      </c>
      <c r="B143" s="4">
        <f t="shared" si="146"/>
        <v>1283.7881966451491</v>
      </c>
      <c r="C143" s="4">
        <f t="shared" si="147"/>
        <v>3557.3354782953174</v>
      </c>
      <c r="D143" s="4">
        <f t="shared" si="148"/>
        <v>6745.5290785774632</v>
      </c>
      <c r="E143" s="11">
        <f t="shared" si="129"/>
        <v>1.1249348689688811E-4</v>
      </c>
      <c r="F143" s="11">
        <f t="shared" si="130"/>
        <v>2.255246414233264E-4</v>
      </c>
      <c r="G143" s="11">
        <f t="shared" si="131"/>
        <v>4.9791990385129122E-4</v>
      </c>
      <c r="H143" s="4">
        <f t="shared" si="149"/>
        <v>123092.14092419473</v>
      </c>
      <c r="I143" s="4">
        <f t="shared" si="150"/>
        <v>87167.709171486014</v>
      </c>
      <c r="J143" s="4">
        <f t="shared" si="151"/>
        <v>21114.188114883356</v>
      </c>
      <c r="K143" s="4">
        <f t="shared" si="119"/>
        <v>95881.969662802978</v>
      </c>
      <c r="L143" s="4">
        <f t="shared" si="120"/>
        <v>24503.651596350694</v>
      </c>
      <c r="M143" s="4">
        <f t="shared" si="121"/>
        <v>3130.1011186710411</v>
      </c>
      <c r="N143" s="11">
        <f t="shared" si="132"/>
        <v>3.0592458303884129E-3</v>
      </c>
      <c r="O143" s="11">
        <f t="shared" si="133"/>
        <v>9.6646204337513808E-3</v>
      </c>
      <c r="P143" s="11">
        <f t="shared" si="134"/>
        <v>6.656488048927045E-3</v>
      </c>
      <c r="Q143" s="4">
        <f t="shared" si="135"/>
        <v>5532.1201665412691</v>
      </c>
      <c r="R143" s="4">
        <f t="shared" si="136"/>
        <v>15735.053279780501</v>
      </c>
      <c r="S143" s="4">
        <f t="shared" si="137"/>
        <v>4326.9214283324945</v>
      </c>
      <c r="T143" s="4">
        <f t="shared" si="152"/>
        <v>44.942919385472216</v>
      </c>
      <c r="U143" s="4">
        <f t="shared" si="153"/>
        <v>180.51470469213265</v>
      </c>
      <c r="V143" s="4">
        <f t="shared" si="154"/>
        <v>204.92956701860845</v>
      </c>
      <c r="W143" s="11">
        <f t="shared" si="138"/>
        <v>-1.219247815263802E-2</v>
      </c>
      <c r="X143" s="11">
        <f t="shared" si="139"/>
        <v>-1.3228699347321071E-2</v>
      </c>
      <c r="Y143" s="11">
        <f t="shared" si="140"/>
        <v>-1.2203590333800474E-2</v>
      </c>
      <c r="Z143" s="4">
        <f t="shared" si="164"/>
        <v>10628.365005373036</v>
      </c>
      <c r="AA143" s="4">
        <f t="shared" si="155"/>
        <v>58141.686389017683</v>
      </c>
      <c r="AB143" s="4">
        <f t="shared" si="156"/>
        <v>7746.9298335504154</v>
      </c>
      <c r="AC143" s="12">
        <f t="shared" si="157"/>
        <v>1.9038056989185181</v>
      </c>
      <c r="AD143" s="12">
        <f t="shared" si="158"/>
        <v>3.6822306437675172</v>
      </c>
      <c r="AE143" s="12">
        <f t="shared" si="159"/>
        <v>1.7812117188529981</v>
      </c>
      <c r="AF143" s="11">
        <f t="shared" si="141"/>
        <v>-2.9039671966837322E-3</v>
      </c>
      <c r="AG143" s="11">
        <f t="shared" si="142"/>
        <v>2.0567434751257441E-3</v>
      </c>
      <c r="AH143" s="11">
        <f t="shared" si="143"/>
        <v>8.257041531207765E-4</v>
      </c>
      <c r="AI143" s="1">
        <f t="shared" si="122"/>
        <v>234342.00834321388</v>
      </c>
      <c r="AJ143" s="1">
        <f t="shared" si="123"/>
        <v>155732.36672527547</v>
      </c>
      <c r="AK143" s="1">
        <f t="shared" si="124"/>
        <v>38754.390827146191</v>
      </c>
      <c r="AL143" s="20">
        <f t="shared" si="160"/>
        <v>39.157574025428872</v>
      </c>
      <c r="AM143" s="20">
        <f t="shared" si="160"/>
        <v>13.243304309315802</v>
      </c>
      <c r="AN143" s="20">
        <f t="shared" si="160"/>
        <v>2.5199107166678085</v>
      </c>
      <c r="AO143" s="7">
        <f t="shared" si="169"/>
        <v>7.6235260793072138E-3</v>
      </c>
      <c r="AP143" s="7">
        <f t="shared" si="169"/>
        <v>1.1739657280615335E-2</v>
      </c>
      <c r="AQ143" s="7">
        <f t="shared" si="169"/>
        <v>8.4976345563401324E-3</v>
      </c>
      <c r="AR143" s="17">
        <f t="shared" si="161"/>
        <v>123092.14092419473</v>
      </c>
      <c r="AS143" s="17">
        <f t="shared" si="162"/>
        <v>87167.709171486014</v>
      </c>
      <c r="AT143" s="17">
        <f t="shared" si="163"/>
        <v>21114.188114883356</v>
      </c>
      <c r="AU143" s="1">
        <f t="shared" si="125"/>
        <v>24618.428184838947</v>
      </c>
      <c r="AV143" s="1">
        <f t="shared" si="126"/>
        <v>17433.541834297204</v>
      </c>
      <c r="AW143" s="1">
        <f t="shared" si="127"/>
        <v>4222.8376229766718</v>
      </c>
      <c r="AX143" s="16">
        <v>0</v>
      </c>
      <c r="AY143" s="16">
        <v>0</v>
      </c>
      <c r="AZ143" s="16">
        <v>0</v>
      </c>
      <c r="BA143">
        <f t="shared" si="165"/>
        <v>0</v>
      </c>
      <c r="BB143">
        <f t="shared" si="166"/>
        <v>0</v>
      </c>
      <c r="BC143">
        <f t="shared" si="166"/>
        <v>0</v>
      </c>
      <c r="BD143">
        <f t="shared" si="166"/>
        <v>0</v>
      </c>
      <c r="BE143">
        <f t="shared" si="167"/>
        <v>0</v>
      </c>
      <c r="BF143">
        <f t="shared" si="167"/>
        <v>0</v>
      </c>
      <c r="BG143">
        <f t="shared" si="167"/>
        <v>0</v>
      </c>
      <c r="BH143">
        <f t="shared" si="145"/>
        <v>0</v>
      </c>
      <c r="BI143">
        <f t="shared" si="170"/>
        <v>0</v>
      </c>
      <c r="BJ143">
        <f t="shared" si="170"/>
        <v>0</v>
      </c>
      <c r="BK143" s="7">
        <f t="shared" si="168"/>
        <v>3.5683891100552118E-2</v>
      </c>
      <c r="BL143" s="18">
        <f>MAX(BL$3*climate!$I253+BL$4*climate!$I253^2+BL$5*climate!$I253^6,-99)</f>
        <v>-14.059211787010387</v>
      </c>
      <c r="BM143" s="18">
        <f>MAX(BM$3*climate!$I253+BM$4*climate!$I253^2+BM$5*climate!$I253^6,-99)</f>
        <v>-13.495784381695087</v>
      </c>
      <c r="BN143" s="18">
        <f>MAX(BN$3*climate!$I253+BN$4*climate!$I253^2+BN$5*climate!$I253^6,-99)</f>
        <v>-12.75226383718406</v>
      </c>
      <c r="BO143" s="18">
        <f>MAX(BO$3*climate!$I253+BO$4*climate!$I253^2+BO$5*climate!$I253^6,-99)</f>
        <v>-41.067278322263149</v>
      </c>
      <c r="BP143" s="18">
        <f>MAX(BP$3*climate!$I253+BP$4*climate!$I253^2+BP$5*climate!$I253^6,-99)</f>
        <v>-42.512085069605469</v>
      </c>
      <c r="BQ143" s="18">
        <f>MAX(BQ$3*climate!$I253+BQ$4*climate!$I253^2+BQ$5*climate!$I253^6,-99)</f>
        <v>-43.429984182565711</v>
      </c>
    </row>
    <row r="144" spans="1:69">
      <c r="A144">
        <f t="shared" si="128"/>
        <v>2098</v>
      </c>
      <c r="B144" s="4">
        <f t="shared" si="146"/>
        <v>1283.925393565293</v>
      </c>
      <c r="C144" s="4">
        <f t="shared" si="147"/>
        <v>3558.0976317630743</v>
      </c>
      <c r="D144" s="4">
        <f t="shared" si="148"/>
        <v>6748.7198751081833</v>
      </c>
      <c r="E144" s="11">
        <f t="shared" si="129"/>
        <v>1.068688125520437E-4</v>
      </c>
      <c r="F144" s="11">
        <f t="shared" si="130"/>
        <v>2.1424840935216008E-4</v>
      </c>
      <c r="G144" s="11">
        <f t="shared" si="131"/>
        <v>4.7302390865872665E-4</v>
      </c>
      <c r="H144" s="4">
        <f t="shared" si="149"/>
        <v>123458.28470215577</v>
      </c>
      <c r="I144" s="4">
        <f t="shared" si="150"/>
        <v>88010.299868803399</v>
      </c>
      <c r="J144" s="4">
        <f t="shared" si="151"/>
        <v>21261.507648636853</v>
      </c>
      <c r="K144" s="4">
        <f t="shared" si="119"/>
        <v>96156.899241106395</v>
      </c>
      <c r="L144" s="4">
        <f t="shared" si="120"/>
        <v>24735.212177186208</v>
      </c>
      <c r="M144" s="4">
        <f t="shared" si="121"/>
        <v>3150.4504620287007</v>
      </c>
      <c r="N144" s="11">
        <f t="shared" si="132"/>
        <v>2.8673751620902355E-3</v>
      </c>
      <c r="O144" s="11">
        <f t="shared" si="133"/>
        <v>9.4500437995943543E-3</v>
      </c>
      <c r="P144" s="11">
        <f t="shared" si="134"/>
        <v>6.5011776253092179E-3</v>
      </c>
      <c r="Q144" s="4">
        <f t="shared" si="135"/>
        <v>5480.9248483880137</v>
      </c>
      <c r="R144" s="4">
        <f t="shared" si="136"/>
        <v>15676.986916315836</v>
      </c>
      <c r="S144" s="4">
        <f t="shared" si="137"/>
        <v>4303.9391521225925</v>
      </c>
      <c r="T144" s="4">
        <f t="shared" si="152"/>
        <v>44.394953822749073</v>
      </c>
      <c r="U144" s="4">
        <f t="shared" si="153"/>
        <v>178.12672993598997</v>
      </c>
      <c r="V144" s="4">
        <f t="shared" si="154"/>
        <v>202.42869053543023</v>
      </c>
      <c r="W144" s="11">
        <f t="shared" si="138"/>
        <v>-1.219247815263802E-2</v>
      </c>
      <c r="X144" s="11">
        <f t="shared" si="139"/>
        <v>-1.3228699347321071E-2</v>
      </c>
      <c r="Y144" s="11">
        <f t="shared" si="140"/>
        <v>-1.2203590333800474E-2</v>
      </c>
      <c r="Z144" s="4">
        <f t="shared" si="164"/>
        <v>10501.497079812469</v>
      </c>
      <c r="AA144" s="4">
        <f t="shared" si="155"/>
        <v>58059.263281218882</v>
      </c>
      <c r="AB144" s="4">
        <f t="shared" si="156"/>
        <v>7713.5269913276088</v>
      </c>
      <c r="AC144" s="12">
        <f t="shared" si="157"/>
        <v>1.8982771096199993</v>
      </c>
      <c r="AD144" s="12">
        <f t="shared" si="158"/>
        <v>3.6898040476179941</v>
      </c>
      <c r="AE144" s="12">
        <f t="shared" si="159"/>
        <v>1.7826824727668424</v>
      </c>
      <c r="AF144" s="11">
        <f t="shared" si="141"/>
        <v>-2.9039671966837322E-3</v>
      </c>
      <c r="AG144" s="11">
        <f t="shared" si="142"/>
        <v>2.0567434751257441E-3</v>
      </c>
      <c r="AH144" s="11">
        <f t="shared" si="143"/>
        <v>8.257041531207765E-4</v>
      </c>
      <c r="AI144" s="1">
        <f t="shared" si="122"/>
        <v>235526.23569373143</v>
      </c>
      <c r="AJ144" s="1">
        <f t="shared" si="123"/>
        <v>157592.67188704514</v>
      </c>
      <c r="AK144" s="1">
        <f t="shared" si="124"/>
        <v>39101.789367408244</v>
      </c>
      <c r="AL144" s="20">
        <f t="shared" si="160"/>
        <v>39.453107624346281</v>
      </c>
      <c r="AM144" s="20">
        <f t="shared" si="160"/>
        <v>13.397221444631523</v>
      </c>
      <c r="AN144" s="20">
        <f t="shared" si="160"/>
        <v>2.5411098642488081</v>
      </c>
      <c r="AO144" s="7">
        <f t="shared" si="169"/>
        <v>7.5472908185141418E-3</v>
      </c>
      <c r="AP144" s="7">
        <f t="shared" si="169"/>
        <v>1.1622260707809182E-2</v>
      </c>
      <c r="AQ144" s="7">
        <f t="shared" si="169"/>
        <v>8.4126582107767311E-3</v>
      </c>
      <c r="AR144" s="17">
        <f t="shared" si="161"/>
        <v>123458.28470215577</v>
      </c>
      <c r="AS144" s="17">
        <f t="shared" si="162"/>
        <v>88010.299868803399</v>
      </c>
      <c r="AT144" s="17">
        <f t="shared" si="163"/>
        <v>21261.507648636853</v>
      </c>
      <c r="AU144" s="1">
        <f t="shared" si="125"/>
        <v>24691.656940431156</v>
      </c>
      <c r="AV144" s="1">
        <f t="shared" si="126"/>
        <v>17602.059973760679</v>
      </c>
      <c r="AW144" s="1">
        <f t="shared" si="127"/>
        <v>4252.3015297273705</v>
      </c>
      <c r="AX144" s="16">
        <v>0</v>
      </c>
      <c r="AY144" s="16">
        <v>0</v>
      </c>
      <c r="AZ144" s="16">
        <v>0</v>
      </c>
      <c r="BA144">
        <f t="shared" si="165"/>
        <v>0</v>
      </c>
      <c r="BB144">
        <f t="shared" si="166"/>
        <v>0</v>
      </c>
      <c r="BC144">
        <f t="shared" si="166"/>
        <v>0</v>
      </c>
      <c r="BD144">
        <f t="shared" si="166"/>
        <v>0</v>
      </c>
      <c r="BE144">
        <f t="shared" si="167"/>
        <v>0</v>
      </c>
      <c r="BF144">
        <f t="shared" si="167"/>
        <v>0</v>
      </c>
      <c r="BG144">
        <f t="shared" si="167"/>
        <v>0</v>
      </c>
      <c r="BH144">
        <f t="shared" si="145"/>
        <v>0</v>
      </c>
      <c r="BI144">
        <f t="shared" si="170"/>
        <v>0</v>
      </c>
      <c r="BJ144">
        <f t="shared" si="170"/>
        <v>0</v>
      </c>
      <c r="BK144" s="7">
        <f t="shared" si="168"/>
        <v>3.5505925004483324E-2</v>
      </c>
      <c r="BL144" s="18">
        <f>MAX(BL$3*climate!$I254+BL$4*climate!$I254^2+BL$5*climate!$I254^6,-99)</f>
        <v>-14.548870452845417</v>
      </c>
      <c r="BM144" s="18">
        <f>MAX(BM$3*climate!$I254+BM$4*climate!$I254^2+BM$5*climate!$I254^6,-99)</f>
        <v>-13.886630238950701</v>
      </c>
      <c r="BN144" s="18">
        <f>MAX(BN$3*climate!$I254+BN$4*climate!$I254^2+BN$5*climate!$I254^6,-99)</f>
        <v>-13.067353830939309</v>
      </c>
      <c r="BO144" s="18">
        <f>MAX(BO$3*climate!$I254+BO$4*climate!$I254^2+BO$5*climate!$I254^6,-99)</f>
        <v>-43.782888512893749</v>
      </c>
      <c r="BP144" s="18">
        <f>MAX(BP$3*climate!$I254+BP$4*climate!$I254^2+BP$5*climate!$I254^6,-99)</f>
        <v>-45.120137315123948</v>
      </c>
      <c r="BQ144" s="18">
        <f>MAX(BQ$3*climate!$I254+BQ$4*climate!$I254^2+BQ$5*climate!$I254^6,-99)</f>
        <v>-45.969740248916203</v>
      </c>
    </row>
    <row r="145" spans="1:69">
      <c r="A145">
        <f t="shared" si="128"/>
        <v>2099</v>
      </c>
      <c r="B145" s="4">
        <f t="shared" si="146"/>
        <v>1284.055744568398</v>
      </c>
      <c r="C145" s="4">
        <f t="shared" si="147"/>
        <v>3558.8218326831029</v>
      </c>
      <c r="D145" s="4">
        <f t="shared" si="148"/>
        <v>6751.7525656692615</v>
      </c>
      <c r="E145" s="11">
        <f t="shared" si="129"/>
        <v>1.0152537192444151E-4</v>
      </c>
      <c r="F145" s="11">
        <f t="shared" si="130"/>
        <v>2.0353598888455207E-4</v>
      </c>
      <c r="G145" s="11">
        <f t="shared" si="131"/>
        <v>4.493727132257903E-4</v>
      </c>
      <c r="H145" s="4">
        <f t="shared" si="149"/>
        <v>123801.50945400512</v>
      </c>
      <c r="I145" s="4">
        <f t="shared" si="150"/>
        <v>88841.479658409764</v>
      </c>
      <c r="J145" s="4">
        <f t="shared" si="151"/>
        <v>21406.102878228012</v>
      </c>
      <c r="K145" s="4">
        <f t="shared" si="119"/>
        <v>96414.435259286809</v>
      </c>
      <c r="L145" s="4">
        <f t="shared" si="120"/>
        <v>24963.733458786133</v>
      </c>
      <c r="M145" s="4">
        <f t="shared" si="121"/>
        <v>3170.4513265299365</v>
      </c>
      <c r="N145" s="11">
        <f t="shared" si="132"/>
        <v>2.6782895477386326E-3</v>
      </c>
      <c r="O145" s="11">
        <f t="shared" si="133"/>
        <v>9.2387031072527215E-3</v>
      </c>
      <c r="P145" s="11">
        <f t="shared" si="134"/>
        <v>6.3485729238721422E-3</v>
      </c>
      <c r="Q145" s="4">
        <f t="shared" si="135"/>
        <v>5429.1504566872063</v>
      </c>
      <c r="R145" s="4">
        <f t="shared" si="136"/>
        <v>15615.697528087476</v>
      </c>
      <c r="S145" s="4">
        <f t="shared" si="137"/>
        <v>4280.3286630620196</v>
      </c>
      <c r="T145" s="4">
        <f t="shared" si="152"/>
        <v>43.853669318177829</v>
      </c>
      <c r="U145" s="4">
        <f t="shared" si="153"/>
        <v>175.77034497994529</v>
      </c>
      <c r="V145" s="4">
        <f t="shared" si="154"/>
        <v>199.95833372432818</v>
      </c>
      <c r="W145" s="11">
        <f t="shared" si="138"/>
        <v>-1.219247815263802E-2</v>
      </c>
      <c r="X145" s="11">
        <f t="shared" si="139"/>
        <v>-1.3228699347321071E-2</v>
      </c>
      <c r="Y145" s="11">
        <f t="shared" si="140"/>
        <v>-1.2203590333800474E-2</v>
      </c>
      <c r="Z145" s="4">
        <f t="shared" si="164"/>
        <v>10374.100392161919</v>
      </c>
      <c r="AA145" s="4">
        <f t="shared" si="155"/>
        <v>57963.982124706563</v>
      </c>
      <c r="AB145" s="4">
        <f t="shared" si="156"/>
        <v>7678.8921524333427</v>
      </c>
      <c r="AC145" s="12">
        <f t="shared" si="157"/>
        <v>1.8927645751634472</v>
      </c>
      <c r="AD145" s="12">
        <f t="shared" si="158"/>
        <v>3.6973930280174248</v>
      </c>
      <c r="AE145" s="12">
        <f t="shared" si="159"/>
        <v>1.7841544410883017</v>
      </c>
      <c r="AF145" s="11">
        <f t="shared" si="141"/>
        <v>-2.9039671966837322E-3</v>
      </c>
      <c r="AG145" s="11">
        <f t="shared" si="142"/>
        <v>2.0567434751257441E-3</v>
      </c>
      <c r="AH145" s="11">
        <f t="shared" si="143"/>
        <v>8.257041531207765E-4</v>
      </c>
      <c r="AI145" s="1">
        <f t="shared" si="122"/>
        <v>236665.26906478946</v>
      </c>
      <c r="AJ145" s="1">
        <f t="shared" si="123"/>
        <v>159435.46467210131</v>
      </c>
      <c r="AK145" s="1">
        <f t="shared" si="124"/>
        <v>39443.911960394791</v>
      </c>
      <c r="AL145" s="20">
        <f t="shared" si="160"/>
        <v>39.74789406051201</v>
      </c>
      <c r="AM145" s="20">
        <f t="shared" si="160"/>
        <v>13.551370385017384</v>
      </c>
      <c r="AN145" s="20">
        <f t="shared" si="160"/>
        <v>2.5622735781251271</v>
      </c>
      <c r="AO145" s="7">
        <f t="shared" si="169"/>
        <v>7.4718179103290001E-3</v>
      </c>
      <c r="AP145" s="7">
        <f t="shared" si="169"/>
        <v>1.150603810073109E-2</v>
      </c>
      <c r="AQ145" s="7">
        <f t="shared" si="169"/>
        <v>8.3285316286689642E-3</v>
      </c>
      <c r="AR145" s="17">
        <f t="shared" si="161"/>
        <v>123801.50945400512</v>
      </c>
      <c r="AS145" s="17">
        <f t="shared" si="162"/>
        <v>88841.479658409764</v>
      </c>
      <c r="AT145" s="17">
        <f t="shared" si="163"/>
        <v>21406.102878228012</v>
      </c>
      <c r="AU145" s="1">
        <f t="shared" si="125"/>
        <v>24760.301890801027</v>
      </c>
      <c r="AV145" s="1">
        <f t="shared" si="126"/>
        <v>17768.295931681954</v>
      </c>
      <c r="AW145" s="1">
        <f t="shared" si="127"/>
        <v>4281.2205756456024</v>
      </c>
      <c r="AX145" s="16">
        <v>0</v>
      </c>
      <c r="AY145" s="16">
        <v>0</v>
      </c>
      <c r="AZ145" s="16">
        <v>0</v>
      </c>
      <c r="BA145">
        <f t="shared" si="165"/>
        <v>0</v>
      </c>
      <c r="BB145">
        <f t="shared" si="166"/>
        <v>0</v>
      </c>
      <c r="BC145">
        <f t="shared" si="166"/>
        <v>0</v>
      </c>
      <c r="BD145">
        <f t="shared" si="166"/>
        <v>0</v>
      </c>
      <c r="BE145">
        <f t="shared" si="167"/>
        <v>0</v>
      </c>
      <c r="BF145">
        <f t="shared" si="167"/>
        <v>0</v>
      </c>
      <c r="BG145">
        <f t="shared" si="167"/>
        <v>0</v>
      </c>
      <c r="BH145">
        <f t="shared" si="145"/>
        <v>0</v>
      </c>
      <c r="BI145">
        <f t="shared" si="170"/>
        <v>0</v>
      </c>
      <c r="BJ145">
        <f t="shared" si="170"/>
        <v>0</v>
      </c>
      <c r="BK145" s="7">
        <f t="shared" si="168"/>
        <v>3.5330346067428103E-2</v>
      </c>
      <c r="BL145" s="18">
        <f>MAX(BL$3*climate!$I255+BL$4*climate!$I255^2+BL$5*climate!$I255^6,-99)</f>
        <v>-15.041681101347855</v>
      </c>
      <c r="BM145" s="18">
        <f>MAX(BM$3*climate!$I255+BM$4*climate!$I255^2+BM$5*climate!$I255^6,-99)</f>
        <v>-14.279601038026552</v>
      </c>
      <c r="BN145" s="18">
        <f>MAX(BN$3*climate!$I255+BN$4*climate!$I255^2+BN$5*climate!$I255^6,-99)</f>
        <v>-13.383834949357249</v>
      </c>
      <c r="BO145" s="18">
        <f>MAX(BO$3*climate!$I255+BO$4*climate!$I255^2+BO$5*climate!$I255^6,-99)</f>
        <v>-46.613591793471329</v>
      </c>
      <c r="BP145" s="18">
        <f>MAX(BP$3*climate!$I255+BP$4*climate!$I255^2+BP$5*climate!$I255^6,-99)</f>
        <v>-47.835481031167745</v>
      </c>
      <c r="BQ145" s="18">
        <f>MAX(BQ$3*climate!$I255+BQ$4*climate!$I255^2+BQ$5*climate!$I255^6,-99)</f>
        <v>-48.61183346746612</v>
      </c>
    </row>
    <row r="146" spans="1:69">
      <c r="A146">
        <f t="shared" si="128"/>
        <v>2100</v>
      </c>
      <c r="B146" s="4">
        <f t="shared" si="146"/>
        <v>1284.1795905935851</v>
      </c>
      <c r="C146" s="4">
        <f t="shared" si="147"/>
        <v>3559.5099635880329</v>
      </c>
      <c r="D146" s="4">
        <f t="shared" si="148"/>
        <v>6754.6349163702516</v>
      </c>
      <c r="E146" s="11">
        <f t="shared" si="129"/>
        <v>9.6449103328219432E-5</v>
      </c>
      <c r="F146" s="11">
        <f t="shared" si="130"/>
        <v>1.9335918944032445E-4</v>
      </c>
      <c r="G146" s="11">
        <f t="shared" si="131"/>
        <v>4.2690407756450075E-4</v>
      </c>
      <c r="H146" s="4">
        <f t="shared" si="149"/>
        <v>124121.99576845292</v>
      </c>
      <c r="I146" s="4">
        <f t="shared" si="150"/>
        <v>89661.105873343404</v>
      </c>
      <c r="J146" s="4">
        <f t="shared" si="151"/>
        <v>21547.987333808393</v>
      </c>
      <c r="K146" s="4">
        <f t="shared" si="119"/>
        <v>96654.702097453628</v>
      </c>
      <c r="L146" s="4">
        <f t="shared" si="120"/>
        <v>25189.171203488873</v>
      </c>
      <c r="M146" s="4">
        <f t="shared" si="121"/>
        <v>3190.1039213215786</v>
      </c>
      <c r="N146" s="11">
        <f t="shared" si="132"/>
        <v>2.492021423147639E-3</v>
      </c>
      <c r="O146" s="11">
        <f t="shared" si="133"/>
        <v>9.0306101479142864E-3</v>
      </c>
      <c r="P146" s="11">
        <f t="shared" si="134"/>
        <v>6.1986741847104287E-3</v>
      </c>
      <c r="Q146" s="4">
        <f t="shared" si="135"/>
        <v>5376.8388000168397</v>
      </c>
      <c r="R146" s="4">
        <f t="shared" si="136"/>
        <v>15551.282337373817</v>
      </c>
      <c r="S146" s="4">
        <f t="shared" si="137"/>
        <v>4256.1180370742422</v>
      </c>
      <c r="T146" s="4">
        <f t="shared" si="152"/>
        <v>43.318984413102932</v>
      </c>
      <c r="U146" s="4">
        <f t="shared" si="153"/>
        <v>173.44513193203068</v>
      </c>
      <c r="V146" s="4">
        <f t="shared" si="154"/>
        <v>197.51812413572713</v>
      </c>
      <c r="W146" s="11">
        <f t="shared" si="138"/>
        <v>-1.219247815263802E-2</v>
      </c>
      <c r="X146" s="11">
        <f t="shared" si="139"/>
        <v>-1.3228699347321071E-2</v>
      </c>
      <c r="Y146" s="11">
        <f t="shared" si="140"/>
        <v>-1.2203590333800474E-2</v>
      </c>
      <c r="Z146" s="4">
        <f t="shared" si="164"/>
        <v>10246.262189718458</v>
      </c>
      <c r="AA146" s="4">
        <f t="shared" si="155"/>
        <v>57856.122129400224</v>
      </c>
      <c r="AB146" s="4">
        <f t="shared" si="156"/>
        <v>7643.0731040729024</v>
      </c>
      <c r="AC146" s="12">
        <f t="shared" si="157"/>
        <v>1.8872680489261275</v>
      </c>
      <c r="AD146" s="12">
        <f t="shared" si="158"/>
        <v>3.7049976170027752</v>
      </c>
      <c r="AE146" s="12">
        <f t="shared" si="159"/>
        <v>1.7856276248201173</v>
      </c>
      <c r="AF146" s="11">
        <f t="shared" si="141"/>
        <v>-2.9039671966837322E-3</v>
      </c>
      <c r="AG146" s="11">
        <f t="shared" si="142"/>
        <v>2.0567434751257441E-3</v>
      </c>
      <c r="AH146" s="11">
        <f t="shared" si="143"/>
        <v>8.257041531207765E-4</v>
      </c>
      <c r="AI146" s="1">
        <f t="shared" si="122"/>
        <v>237759.04404911154</v>
      </c>
      <c r="AJ146" s="1">
        <f t="shared" si="123"/>
        <v>161260.21413657314</v>
      </c>
      <c r="AK146" s="1">
        <f t="shared" si="124"/>
        <v>39780.741340000917</v>
      </c>
      <c r="AL146" s="20">
        <f t="shared" si="160"/>
        <v>40.041913196983813</v>
      </c>
      <c r="AM146" s="20">
        <f t="shared" si="160"/>
        <v>13.705733743144842</v>
      </c>
      <c r="AN146" s="20">
        <f t="shared" si="160"/>
        <v>2.583400154896478</v>
      </c>
      <c r="AO146" s="7">
        <f t="shared" si="169"/>
        <v>7.3970997312257101E-3</v>
      </c>
      <c r="AP146" s="7">
        <f t="shared" si="169"/>
        <v>1.1390977719723779E-2</v>
      </c>
      <c r="AQ146" s="7">
        <f t="shared" si="169"/>
        <v>8.245246312382274E-3</v>
      </c>
      <c r="AR146" s="17">
        <f t="shared" si="161"/>
        <v>124121.99576845292</v>
      </c>
      <c r="AS146" s="17">
        <f t="shared" si="162"/>
        <v>89661.105873343404</v>
      </c>
      <c r="AT146" s="17">
        <f t="shared" si="163"/>
        <v>21547.987333808393</v>
      </c>
      <c r="AU146" s="1">
        <f t="shared" si="125"/>
        <v>24824.399153690585</v>
      </c>
      <c r="AV146" s="1">
        <f t="shared" si="126"/>
        <v>17932.221174668681</v>
      </c>
      <c r="AW146" s="1">
        <f t="shared" si="127"/>
        <v>4309.5974667616783</v>
      </c>
      <c r="AX146" s="16">
        <v>0</v>
      </c>
      <c r="AY146" s="16">
        <v>0</v>
      </c>
      <c r="AZ146" s="16">
        <v>0</v>
      </c>
      <c r="BA146">
        <f t="shared" si="165"/>
        <v>0</v>
      </c>
      <c r="BB146">
        <f t="shared" si="166"/>
        <v>0</v>
      </c>
      <c r="BC146">
        <f t="shared" si="166"/>
        <v>0</v>
      </c>
      <c r="BD146">
        <f t="shared" si="166"/>
        <v>0</v>
      </c>
      <c r="BE146">
        <f t="shared" si="167"/>
        <v>0</v>
      </c>
      <c r="BF146">
        <f t="shared" si="167"/>
        <v>0</v>
      </c>
      <c r="BG146">
        <f t="shared" si="167"/>
        <v>0</v>
      </c>
      <c r="BH146">
        <f t="shared" si="145"/>
        <v>0</v>
      </c>
      <c r="BI146">
        <f t="shared" si="170"/>
        <v>0</v>
      </c>
      <c r="BJ146">
        <f t="shared" si="170"/>
        <v>0</v>
      </c>
      <c r="BK146" s="7">
        <f t="shared" si="168"/>
        <v>3.5157203223112193E-2</v>
      </c>
      <c r="BL146" s="18">
        <f>MAX(BL$3*climate!$I256+BL$4*climate!$I256^2+BL$5*climate!$I256^6,-99)</f>
        <v>-15.537423968912652</v>
      </c>
      <c r="BM146" s="18">
        <f>MAX(BM$3*climate!$I256+BM$4*climate!$I256^2+BM$5*climate!$I256^6,-99)</f>
        <v>-14.674529745617361</v>
      </c>
      <c r="BN146" s="18">
        <f>MAX(BN$3*climate!$I256+BN$4*climate!$I256^2+BN$5*climate!$I256^6,-99)</f>
        <v>-13.701579436771969</v>
      </c>
      <c r="BO146" s="18">
        <f>MAX(BO$3*climate!$I256+BO$4*climate!$I256^2+BO$5*climate!$I256^6,-99)</f>
        <v>-49.561072544428669</v>
      </c>
      <c r="BP146" s="18">
        <f>MAX(BP$3*climate!$I256+BP$4*climate!$I256^2+BP$5*climate!$I256^6,-99)</f>
        <v>-50.659654797699631</v>
      </c>
      <c r="BQ146" s="18">
        <f>MAX(BQ$3*climate!$I256+BQ$4*climate!$I256^2+BQ$5*climate!$I256^6,-99)</f>
        <v>-51.357709826520193</v>
      </c>
    </row>
    <row r="147" spans="1:69">
      <c r="A147">
        <f t="shared" si="128"/>
        <v>2101</v>
      </c>
      <c r="B147" s="4">
        <f t="shared" si="146"/>
        <v>1284.2972556651091</v>
      </c>
      <c r="C147" s="4">
        <f t="shared" si="147"/>
        <v>3560.1638143513292</v>
      </c>
      <c r="D147" s="4">
        <f t="shared" si="148"/>
        <v>6757.3743184990963</v>
      </c>
      <c r="E147" s="11">
        <f t="shared" si="129"/>
        <v>9.1626648161808452E-5</v>
      </c>
      <c r="F147" s="11">
        <f t="shared" si="130"/>
        <v>1.8369122996830822E-4</v>
      </c>
      <c r="G147" s="11">
        <f t="shared" si="131"/>
        <v>4.0555887368627571E-4</v>
      </c>
      <c r="H147" s="4">
        <f t="shared" si="149"/>
        <v>124419.94315915873</v>
      </c>
      <c r="I147" s="4">
        <f t="shared" si="150"/>
        <v>90469.049968216306</v>
      </c>
      <c r="J147" s="4">
        <f t="shared" si="151"/>
        <v>21687.176421332944</v>
      </c>
      <c r="K147" s="4">
        <f t="shared" si="119"/>
        <v>96877.839308879004</v>
      </c>
      <c r="L147" s="4">
        <f t="shared" si="120"/>
        <v>25411.485169173317</v>
      </c>
      <c r="M147" s="4">
        <f t="shared" si="121"/>
        <v>3209.4087731623481</v>
      </c>
      <c r="N147" s="11">
        <f t="shared" si="132"/>
        <v>2.308601719142267E-3</v>
      </c>
      <c r="O147" s="11">
        <f t="shared" si="133"/>
        <v>8.825775325773666E-3</v>
      </c>
      <c r="P147" s="11">
        <f t="shared" si="134"/>
        <v>6.0514805526372673E-3</v>
      </c>
      <c r="Q147" s="4">
        <f t="shared" si="135"/>
        <v>5324.0312231779435</v>
      </c>
      <c r="R147" s="4">
        <f t="shared" si="136"/>
        <v>15483.839278837149</v>
      </c>
      <c r="S147" s="4">
        <f t="shared" si="137"/>
        <v>4231.3349780156159</v>
      </c>
      <c r="T147" s="4">
        <f t="shared" si="152"/>
        <v>42.790818642051704</v>
      </c>
      <c r="U147" s="4">
        <f t="shared" si="153"/>
        <v>171.15067842844542</v>
      </c>
      <c r="V147" s="4">
        <f t="shared" si="154"/>
        <v>195.10769386527397</v>
      </c>
      <c r="W147" s="11">
        <f t="shared" si="138"/>
        <v>-1.219247815263802E-2</v>
      </c>
      <c r="X147" s="11">
        <f t="shared" si="139"/>
        <v>-1.3228699347321071E-2</v>
      </c>
      <c r="Y147" s="11">
        <f t="shared" si="140"/>
        <v>-1.2203590333800474E-2</v>
      </c>
      <c r="Z147" s="4">
        <f t="shared" si="164"/>
        <v>10118.067959619286</v>
      </c>
      <c r="AA147" s="4">
        <f t="shared" si="155"/>
        <v>57735.968344445326</v>
      </c>
      <c r="AB147" s="4">
        <f t="shared" si="156"/>
        <v>7606.1171625490933</v>
      </c>
      <c r="AC147" s="12">
        <f t="shared" si="157"/>
        <v>1.8817874844206968</v>
      </c>
      <c r="AD147" s="12">
        <f t="shared" si="158"/>
        <v>3.7126178466769022</v>
      </c>
      <c r="AE147" s="12">
        <f t="shared" si="159"/>
        <v>1.7871020249658585</v>
      </c>
      <c r="AF147" s="11">
        <f t="shared" si="141"/>
        <v>-2.9039671966837322E-3</v>
      </c>
      <c r="AG147" s="11">
        <f t="shared" si="142"/>
        <v>2.0567434751257441E-3</v>
      </c>
      <c r="AH147" s="11">
        <f t="shared" si="143"/>
        <v>8.257041531207765E-4</v>
      </c>
      <c r="AI147" s="1">
        <f t="shared" si="122"/>
        <v>238807.53879789097</v>
      </c>
      <c r="AJ147" s="1">
        <f t="shared" si="123"/>
        <v>163066.41389758448</v>
      </c>
      <c r="AK147" s="1">
        <f t="shared" si="124"/>
        <v>40112.264672762503</v>
      </c>
      <c r="AL147" s="20">
        <f t="shared" ref="AL147:AN162" si="171">AL146*(1+AO147)</f>
        <v>40.335145282077512</v>
      </c>
      <c r="AM147" s="20">
        <f t="shared" si="171"/>
        <v>13.860294233768464</v>
      </c>
      <c r="AN147" s="20">
        <f t="shared" si="171"/>
        <v>2.6044879177910407</v>
      </c>
      <c r="AO147" s="7">
        <f t="shared" si="169"/>
        <v>7.3231287339134525E-3</v>
      </c>
      <c r="AP147" s="7">
        <f t="shared" si="169"/>
        <v>1.1277067942526541E-2</v>
      </c>
      <c r="AQ147" s="7">
        <f t="shared" si="169"/>
        <v>8.1627938492584515E-3</v>
      </c>
      <c r="AR147" s="17">
        <f t="shared" si="161"/>
        <v>124419.94315915873</v>
      </c>
      <c r="AS147" s="17">
        <f t="shared" si="162"/>
        <v>90469.049968216306</v>
      </c>
      <c r="AT147" s="17">
        <f t="shared" si="163"/>
        <v>21687.176421332944</v>
      </c>
      <c r="AU147" s="1">
        <f t="shared" si="125"/>
        <v>24883.988631831748</v>
      </c>
      <c r="AV147" s="1">
        <f t="shared" si="126"/>
        <v>18093.809993643263</v>
      </c>
      <c r="AW147" s="1">
        <f t="shared" si="127"/>
        <v>4337.4352842665894</v>
      </c>
      <c r="AX147" s="16">
        <v>0</v>
      </c>
      <c r="AY147" s="16">
        <v>0</v>
      </c>
      <c r="AZ147" s="16">
        <v>0</v>
      </c>
      <c r="BA147">
        <f t="shared" si="165"/>
        <v>0</v>
      </c>
      <c r="BB147">
        <f t="shared" si="166"/>
        <v>0</v>
      </c>
      <c r="BC147">
        <f t="shared" si="166"/>
        <v>0</v>
      </c>
      <c r="BD147">
        <f t="shared" si="166"/>
        <v>0</v>
      </c>
      <c r="BE147">
        <f t="shared" si="167"/>
        <v>0</v>
      </c>
      <c r="BF147">
        <f t="shared" si="167"/>
        <v>0</v>
      </c>
      <c r="BG147">
        <f t="shared" si="167"/>
        <v>0</v>
      </c>
      <c r="BH147">
        <f t="shared" si="145"/>
        <v>0</v>
      </c>
      <c r="BI147">
        <f t="shared" si="170"/>
        <v>0</v>
      </c>
      <c r="BJ147">
        <f t="shared" si="170"/>
        <v>0</v>
      </c>
      <c r="BK147" s="7">
        <f t="shared" si="168"/>
        <v>3.4986542570903917E-2</v>
      </c>
      <c r="BL147" s="18">
        <f>MAX(BL$3*climate!$I257+BL$4*climate!$I257^2+BL$5*climate!$I257^6,-99)</f>
        <v>-16.035879626845009</v>
      </c>
      <c r="BM147" s="18">
        <f>MAX(BM$3*climate!$I257+BM$4*climate!$I257^2+BM$5*climate!$I257^6,-99)</f>
        <v>-15.071249777461739</v>
      </c>
      <c r="BN147" s="18">
        <f>MAX(BN$3*climate!$I257+BN$4*climate!$I257^2+BN$5*climate!$I257^6,-99)</f>
        <v>-14.020460049162633</v>
      </c>
      <c r="BO147" s="18">
        <f>MAX(BO$3*climate!$I257+BO$4*climate!$I257^2+BO$5*climate!$I257^6,-99)</f>
        <v>-52.626887951268387</v>
      </c>
      <c r="BP147" s="18">
        <f>MAX(BP$3*climate!$I257+BP$4*climate!$I257^2+BP$5*climate!$I257^6,-99)</f>
        <v>-53.5940790343221</v>
      </c>
      <c r="BQ147" s="18">
        <f>MAX(BQ$3*climate!$I257+BQ$4*climate!$I257^2+BQ$5*climate!$I257^6,-99)</f>
        <v>-54.208702891348935</v>
      </c>
    </row>
    <row r="148" spans="1:69">
      <c r="A148">
        <f t="shared" si="128"/>
        <v>2102</v>
      </c>
      <c r="B148" s="4">
        <f t="shared" si="146"/>
        <v>1284.4090477252503</v>
      </c>
      <c r="C148" s="4">
        <f t="shared" si="147"/>
        <v>3560.785086677779</v>
      </c>
      <c r="D148" s="4">
        <f t="shared" si="148"/>
        <v>6759.9778059608989</v>
      </c>
      <c r="E148" s="11">
        <f t="shared" si="129"/>
        <v>8.704531575371803E-5</v>
      </c>
      <c r="F148" s="11">
        <f t="shared" si="130"/>
        <v>1.745066684698928E-4</v>
      </c>
      <c r="G148" s="11">
        <f t="shared" si="131"/>
        <v>3.8528093000196189E-4</v>
      </c>
      <c r="H148" s="4">
        <f t="shared" si="149"/>
        <v>124695.56946695612</v>
      </c>
      <c r="I148" s="4">
        <f t="shared" si="150"/>
        <v>91265.197448459061</v>
      </c>
      <c r="J148" s="4">
        <f t="shared" si="151"/>
        <v>21823.687369534953</v>
      </c>
      <c r="K148" s="4">
        <f t="shared" si="119"/>
        <v>97084.00115041071</v>
      </c>
      <c r="L148" s="4">
        <f t="shared" si="120"/>
        <v>25630.639094146991</v>
      </c>
      <c r="M148" s="4">
        <f t="shared" si="121"/>
        <v>3228.366718939667</v>
      </c>
      <c r="N148" s="11">
        <f t="shared" si="132"/>
        <v>2.1280598638704351E-3</v>
      </c>
      <c r="O148" s="11">
        <f t="shared" si="133"/>
        <v>8.6242076570766102E-3</v>
      </c>
      <c r="P148" s="11">
        <f t="shared" si="134"/>
        <v>5.9069900773776052E-3</v>
      </c>
      <c r="Q148" s="4">
        <f t="shared" si="135"/>
        <v>5270.7685627107894</v>
      </c>
      <c r="R148" s="4">
        <f t="shared" si="136"/>
        <v>15413.466847446727</v>
      </c>
      <c r="S148" s="4">
        <f t="shared" si="137"/>
        <v>4206.0068011409803</v>
      </c>
      <c r="T148" s="4">
        <f t="shared" si="152"/>
        <v>42.269092520624994</v>
      </c>
      <c r="U148" s="4">
        <f t="shared" si="153"/>
        <v>168.88657756042548</v>
      </c>
      <c r="V148" s="4">
        <f t="shared" si="154"/>
        <v>192.72667949836961</v>
      </c>
      <c r="W148" s="11">
        <f t="shared" si="138"/>
        <v>-1.219247815263802E-2</v>
      </c>
      <c r="X148" s="11">
        <f t="shared" si="139"/>
        <v>-1.3228699347321071E-2</v>
      </c>
      <c r="Y148" s="11">
        <f t="shared" si="140"/>
        <v>-1.2203590333800474E-2</v>
      </c>
      <c r="Z148" s="4">
        <f t="shared" si="164"/>
        <v>9989.6013598713289</v>
      </c>
      <c r="AA148" s="4">
        <f t="shared" si="155"/>
        <v>57603.811129238689</v>
      </c>
      <c r="AB148" s="4">
        <f t="shared" si="156"/>
        <v>7568.0711397335754</v>
      </c>
      <c r="AC148" s="12">
        <f t="shared" si="157"/>
        <v>1.8763228352948091</v>
      </c>
      <c r="AD148" s="12">
        <f t="shared" si="158"/>
        <v>3.7202537492086902</v>
      </c>
      <c r="AE148" s="12">
        <f t="shared" si="159"/>
        <v>1.7885776425299234</v>
      </c>
      <c r="AF148" s="11">
        <f t="shared" si="141"/>
        <v>-2.9039671966837322E-3</v>
      </c>
      <c r="AG148" s="11">
        <f t="shared" si="142"/>
        <v>2.0567434751257441E-3</v>
      </c>
      <c r="AH148" s="11">
        <f t="shared" si="143"/>
        <v>8.257041531207765E-4</v>
      </c>
      <c r="AI148" s="1">
        <f t="shared" si="122"/>
        <v>239810.77354993363</v>
      </c>
      <c r="AJ148" s="1">
        <f t="shared" si="123"/>
        <v>164853.5825014693</v>
      </c>
      <c r="AK148" s="1">
        <f t="shared" si="124"/>
        <v>40438.473489752847</v>
      </c>
      <c r="AL148" s="20">
        <f t="shared" si="171"/>
        <v>40.627570948865248</v>
      </c>
      <c r="AM148" s="20">
        <f t="shared" si="171"/>
        <v>14.015034678748302</v>
      </c>
      <c r="AN148" s="20">
        <f t="shared" si="171"/>
        <v>2.625535216767295</v>
      </c>
      <c r="AO148" s="7">
        <f t="shared" si="169"/>
        <v>7.2498974465743183E-3</v>
      </c>
      <c r="AP148" s="7">
        <f t="shared" si="169"/>
        <v>1.1164297263101275E-2</v>
      </c>
      <c r="AQ148" s="7">
        <f t="shared" si="169"/>
        <v>8.0811659107658668E-3</v>
      </c>
      <c r="AR148" s="17">
        <f t="shared" si="161"/>
        <v>124695.56946695612</v>
      </c>
      <c r="AS148" s="17">
        <f t="shared" si="162"/>
        <v>91265.197448459061</v>
      </c>
      <c r="AT148" s="17">
        <f t="shared" si="163"/>
        <v>21823.687369534953</v>
      </c>
      <c r="AU148" s="1">
        <f t="shared" si="125"/>
        <v>24939.113893391226</v>
      </c>
      <c r="AV148" s="1">
        <f t="shared" si="126"/>
        <v>18253.039489691811</v>
      </c>
      <c r="AW148" s="1">
        <f t="shared" si="127"/>
        <v>4364.737473906991</v>
      </c>
      <c r="AX148" s="16">
        <v>0</v>
      </c>
      <c r="AY148" s="16">
        <v>0</v>
      </c>
      <c r="AZ148" s="16">
        <v>0</v>
      </c>
      <c r="BA148">
        <f t="shared" si="165"/>
        <v>0</v>
      </c>
      <c r="BB148">
        <f t="shared" si="166"/>
        <v>0</v>
      </c>
      <c r="BC148">
        <f t="shared" si="166"/>
        <v>0</v>
      </c>
      <c r="BD148">
        <f t="shared" si="166"/>
        <v>0</v>
      </c>
      <c r="BE148">
        <f t="shared" si="167"/>
        <v>0</v>
      </c>
      <c r="BF148">
        <f t="shared" si="167"/>
        <v>0</v>
      </c>
      <c r="BG148">
        <f t="shared" si="167"/>
        <v>0</v>
      </c>
      <c r="BH148">
        <f t="shared" si="145"/>
        <v>0</v>
      </c>
      <c r="BI148">
        <f t="shared" si="170"/>
        <v>0</v>
      </c>
      <c r="BJ148">
        <f t="shared" si="170"/>
        <v>0</v>
      </c>
      <c r="BK148" s="7">
        <f t="shared" si="168"/>
        <v>3.4818407440281279E-2</v>
      </c>
      <c r="BL148" s="18">
        <f>MAX(BL$3*climate!$I258+BL$4*climate!$I258^2+BL$5*climate!$I258^6,-99)</f>
        <v>-16.536829245878227</v>
      </c>
      <c r="BM148" s="18">
        <f>MAX(BM$3*climate!$I258+BM$4*climate!$I258^2+BM$5*climate!$I258^6,-99)</f>
        <v>-15.469595191721609</v>
      </c>
      <c r="BN148" s="18">
        <f>MAX(BN$3*climate!$I258+BN$4*climate!$I258^2+BN$5*climate!$I258^6,-99)</f>
        <v>-14.34035019542736</v>
      </c>
      <c r="BO148" s="18">
        <f>MAX(BO$3*climate!$I258+BO$4*climate!$I258^2+BO$5*climate!$I258^6,-99)</f>
        <v>-55.812462817859803</v>
      </c>
      <c r="BP148" s="18">
        <f>MAX(BP$3*climate!$I258+BP$4*climate!$I258^2+BP$5*climate!$I258^6,-99)</f>
        <v>-56.640051201522311</v>
      </c>
      <c r="BQ148" s="18">
        <f>MAX(BQ$3*climate!$I258+BQ$4*climate!$I258^2+BQ$5*climate!$I258^6,-99)</f>
        <v>-57.166029251798399</v>
      </c>
    </row>
    <row r="149" spans="1:69">
      <c r="A149">
        <f t="shared" si="128"/>
        <v>2103</v>
      </c>
      <c r="B149" s="4">
        <f t="shared" si="146"/>
        <v>1284.5152594268106</v>
      </c>
      <c r="C149" s="4">
        <f t="shared" si="147"/>
        <v>3561.3753983832617</v>
      </c>
      <c r="D149" s="4">
        <f t="shared" si="148"/>
        <v>6762.4520719699776</v>
      </c>
      <c r="E149" s="11">
        <f t="shared" si="129"/>
        <v>8.2693049966032128E-5</v>
      </c>
      <c r="F149" s="11">
        <f t="shared" si="130"/>
        <v>1.6578133504639814E-4</v>
      </c>
      <c r="G149" s="11">
        <f t="shared" si="131"/>
        <v>3.6601688350186378E-4</v>
      </c>
      <c r="H149" s="4">
        <f t="shared" si="149"/>
        <v>124949.11024032789</v>
      </c>
      <c r="I149" s="4">
        <f t="shared" si="150"/>
        <v>92049.447774591565</v>
      </c>
      <c r="J149" s="4">
        <f t="shared" si="151"/>
        <v>21957.539175256854</v>
      </c>
      <c r="K149" s="4">
        <f t="shared" si="119"/>
        <v>97273.35609550013</v>
      </c>
      <c r="L149" s="4">
        <f t="shared" si="120"/>
        <v>25846.600674665962</v>
      </c>
      <c r="M149" s="4">
        <f t="shared" si="121"/>
        <v>3246.9788978275715</v>
      </c>
      <c r="N149" s="11">
        <f t="shared" si="132"/>
        <v>1.9504237860576978E-3</v>
      </c>
      <c r="O149" s="11">
        <f t="shared" si="133"/>
        <v>8.4259147704315307E-3</v>
      </c>
      <c r="P149" s="11">
        <f t="shared" si="134"/>
        <v>5.7651997149870127E-3</v>
      </c>
      <c r="Q149" s="4">
        <f t="shared" si="135"/>
        <v>5217.0911045323337</v>
      </c>
      <c r="R149" s="4">
        <f t="shared" si="136"/>
        <v>15340.263949476508</v>
      </c>
      <c r="S149" s="4">
        <f t="shared" si="137"/>
        <v>4180.1604175095936</v>
      </c>
      <c r="T149" s="4">
        <f t="shared" si="152"/>
        <v>41.753727533535439</v>
      </c>
      <c r="U149" s="4">
        <f t="shared" si="153"/>
        <v>166.65242780208058</v>
      </c>
      <c r="V149" s="4">
        <f t="shared" si="154"/>
        <v>190.37472205537784</v>
      </c>
      <c r="W149" s="11">
        <f t="shared" si="138"/>
        <v>-1.219247815263802E-2</v>
      </c>
      <c r="X149" s="11">
        <f t="shared" si="139"/>
        <v>-1.3228699347321071E-2</v>
      </c>
      <c r="Y149" s="11">
        <f t="shared" si="140"/>
        <v>-1.2203590333800474E-2</v>
      </c>
      <c r="Z149" s="4">
        <f t="shared" si="164"/>
        <v>9860.9441556284273</v>
      </c>
      <c r="AA149" s="4">
        <f t="shared" si="155"/>
        <v>57459.94562796739</v>
      </c>
      <c r="AB149" s="4">
        <f t="shared" si="156"/>
        <v>7528.9813110576406</v>
      </c>
      <c r="AC149" s="12">
        <f t="shared" si="157"/>
        <v>1.8708740553307244</v>
      </c>
      <c r="AD149" s="12">
        <f t="shared" si="158"/>
        <v>3.7279053568331872</v>
      </c>
      <c r="AE149" s="12">
        <f t="shared" si="159"/>
        <v>1.7900544785175392</v>
      </c>
      <c r="AF149" s="11">
        <f t="shared" si="141"/>
        <v>-2.9039671966837322E-3</v>
      </c>
      <c r="AG149" s="11">
        <f t="shared" si="142"/>
        <v>2.0567434751257441E-3</v>
      </c>
      <c r="AH149" s="11">
        <f t="shared" si="143"/>
        <v>8.257041531207765E-4</v>
      </c>
      <c r="AI149" s="1">
        <f t="shared" si="122"/>
        <v>240768.81008833149</v>
      </c>
      <c r="AJ149" s="1">
        <f t="shared" si="123"/>
        <v>166621.26374101418</v>
      </c>
      <c r="AK149" s="1">
        <f t="shared" si="124"/>
        <v>40759.363614684553</v>
      </c>
      <c r="AL149" s="20">
        <f t="shared" si="171"/>
        <v>40.919171214519118</v>
      </c>
      <c r="AM149" s="20">
        <f t="shared" si="171"/>
        <v>14.16993801192146</v>
      </c>
      <c r="AN149" s="20">
        <f t="shared" si="171"/>
        <v>2.6465404286016376</v>
      </c>
      <c r="AO149" s="7">
        <f t="shared" si="169"/>
        <v>7.1773984721085751E-3</v>
      </c>
      <c r="AP149" s="7">
        <f t="shared" si="169"/>
        <v>1.1052654290470263E-2</v>
      </c>
      <c r="AQ149" s="7">
        <f t="shared" si="169"/>
        <v>8.0003542516582076E-3</v>
      </c>
      <c r="AR149" s="17">
        <f t="shared" si="161"/>
        <v>124949.11024032789</v>
      </c>
      <c r="AS149" s="17">
        <f t="shared" si="162"/>
        <v>92049.447774591565</v>
      </c>
      <c r="AT149" s="17">
        <f t="shared" si="163"/>
        <v>21957.539175256854</v>
      </c>
      <c r="AU149" s="1">
        <f t="shared" si="125"/>
        <v>24989.82204806558</v>
      </c>
      <c r="AV149" s="1">
        <f t="shared" si="126"/>
        <v>18409.889554918314</v>
      </c>
      <c r="AW149" s="1">
        <f t="shared" si="127"/>
        <v>4391.5078350513713</v>
      </c>
      <c r="AX149" s="16">
        <v>0</v>
      </c>
      <c r="AY149" s="16">
        <v>0</v>
      </c>
      <c r="AZ149" s="16">
        <v>0</v>
      </c>
      <c r="BA149">
        <f t="shared" si="165"/>
        <v>0</v>
      </c>
      <c r="BB149">
        <f t="shared" si="166"/>
        <v>0</v>
      </c>
      <c r="BC149">
        <f t="shared" si="166"/>
        <v>0</v>
      </c>
      <c r="BD149">
        <f t="shared" si="166"/>
        <v>0</v>
      </c>
      <c r="BE149">
        <f t="shared" si="167"/>
        <v>0</v>
      </c>
      <c r="BF149">
        <f t="shared" si="167"/>
        <v>0</v>
      </c>
      <c r="BG149">
        <f t="shared" si="167"/>
        <v>0</v>
      </c>
      <c r="BH149">
        <f t="shared" si="145"/>
        <v>0</v>
      </c>
      <c r="BI149">
        <f t="shared" si="170"/>
        <v>0</v>
      </c>
      <c r="BJ149">
        <f t="shared" si="170"/>
        <v>0</v>
      </c>
      <c r="BK149" s="7">
        <f t="shared" si="168"/>
        <v>3.4652838453258922E-2</v>
      </c>
      <c r="BL149" s="18">
        <f>MAX(BL$3*climate!$I259+BL$4*climate!$I259^2+BL$5*climate!$I259^6,-99)</f>
        <v>-17.040054851986739</v>
      </c>
      <c r="BM149" s="18">
        <f>MAX(BM$3*climate!$I259+BM$4*climate!$I259^2+BM$5*climate!$I259^6,-99)</f>
        <v>-15.869400875792318</v>
      </c>
      <c r="BN149" s="18">
        <f>MAX(BN$3*climate!$I259+BN$4*climate!$I259^2+BN$5*climate!$I259^6,-99)</f>
        <v>-14.661124073673095</v>
      </c>
      <c r="BO149" s="18">
        <f>MAX(BO$3*climate!$I259+BO$4*climate!$I259^2+BO$5*climate!$I259^6,-99)</f>
        <v>-59.119084746099993</v>
      </c>
      <c r="BP149" s="18">
        <f>MAX(BP$3*climate!$I259+BP$4*climate!$I259^2+BP$5*climate!$I259^6,-99)</f>
        <v>-59.798741341764853</v>
      </c>
      <c r="BQ149" s="18">
        <f>MAX(BQ$3*climate!$I259+BQ$4*climate!$I259^2+BQ$5*climate!$I259^6,-99)</f>
        <v>-60.230784292908766</v>
      </c>
    </row>
    <row r="150" spans="1:69">
      <c r="A150">
        <f t="shared" si="128"/>
        <v>2104</v>
      </c>
      <c r="B150" s="4">
        <f t="shared" si="146"/>
        <v>1284.6161688871139</v>
      </c>
      <c r="C150" s="4">
        <f t="shared" si="147"/>
        <v>3561.936287473</v>
      </c>
      <c r="D150" s="4">
        <f t="shared" si="148"/>
        <v>6764.8034850205804</v>
      </c>
      <c r="E150" s="11">
        <f t="shared" si="129"/>
        <v>7.8558397467730525E-5</v>
      </c>
      <c r="F150" s="11">
        <f t="shared" si="130"/>
        <v>1.5749226829407821E-4</v>
      </c>
      <c r="G150" s="11">
        <f t="shared" si="131"/>
        <v>3.4771603932677055E-4</v>
      </c>
      <c r="H150" s="4">
        <f t="shared" si="149"/>
        <v>125180.81809623314</v>
      </c>
      <c r="I150" s="4">
        <f t="shared" si="150"/>
        <v>92821.714242350485</v>
      </c>
      <c r="J150" s="4">
        <f t="shared" si="151"/>
        <v>22088.752547259013</v>
      </c>
      <c r="K150" s="4">
        <f t="shared" si="119"/>
        <v>97446.086331514525</v>
      </c>
      <c r="L150" s="4">
        <f t="shared" si="120"/>
        <v>26059.34153533174</v>
      </c>
      <c r="M150" s="4">
        <f t="shared" si="121"/>
        <v>3265.2467431124223</v>
      </c>
      <c r="N150" s="11">
        <f t="shared" si="132"/>
        <v>1.7757199190784334E-3</v>
      </c>
      <c r="O150" s="11">
        <f t="shared" si="133"/>
        <v>8.2309029084159935E-3</v>
      </c>
      <c r="P150" s="11">
        <f t="shared" si="134"/>
        <v>5.6261053304267339E-3</v>
      </c>
      <c r="Q150" s="4">
        <f t="shared" si="135"/>
        <v>5163.0385437406831</v>
      </c>
      <c r="R150" s="4">
        <f t="shared" si="136"/>
        <v>15264.32975685489</v>
      </c>
      <c r="S150" s="4">
        <f t="shared" si="137"/>
        <v>4153.8223193315607</v>
      </c>
      <c r="T150" s="4">
        <f t="shared" si="152"/>
        <v>41.244646122791607</v>
      </c>
      <c r="U150" s="4">
        <f t="shared" si="153"/>
        <v>164.44783293918573</v>
      </c>
      <c r="V150" s="4">
        <f t="shared" si="154"/>
        <v>188.05146693750288</v>
      </c>
      <c r="W150" s="11">
        <f t="shared" si="138"/>
        <v>-1.219247815263802E-2</v>
      </c>
      <c r="X150" s="11">
        <f t="shared" si="139"/>
        <v>-1.3228699347321071E-2</v>
      </c>
      <c r="Y150" s="11">
        <f t="shared" si="140"/>
        <v>-1.2203590333800474E-2</v>
      </c>
      <c r="Z150" s="4">
        <f t="shared" si="164"/>
        <v>9732.1761607260032</v>
      </c>
      <c r="AA150" s="4">
        <f t="shared" si="155"/>
        <v>57304.671248864805</v>
      </c>
      <c r="AB150" s="4">
        <f t="shared" si="156"/>
        <v>7488.8933850347621</v>
      </c>
      <c r="AC150" s="12">
        <f t="shared" si="157"/>
        <v>1.8654410984449172</v>
      </c>
      <c r="AD150" s="12">
        <f t="shared" si="158"/>
        <v>3.7355727018517402</v>
      </c>
      <c r="AE150" s="12">
        <f t="shared" si="159"/>
        <v>1.7915325339347636</v>
      </c>
      <c r="AF150" s="11">
        <f t="shared" si="141"/>
        <v>-2.9039671966837322E-3</v>
      </c>
      <c r="AG150" s="11">
        <f t="shared" si="142"/>
        <v>2.0567434751257441E-3</v>
      </c>
      <c r="AH150" s="11">
        <f t="shared" si="143"/>
        <v>8.257041531207765E-4</v>
      </c>
      <c r="AI150" s="1">
        <f t="shared" si="122"/>
        <v>241681.75112756391</v>
      </c>
      <c r="AJ150" s="1">
        <f t="shared" si="123"/>
        <v>168369.02692183107</v>
      </c>
      <c r="AK150" s="1">
        <f t="shared" si="124"/>
        <v>41074.93508826747</v>
      </c>
      <c r="AL150" s="20">
        <f t="shared" si="171"/>
        <v>41.209927479504607</v>
      </c>
      <c r="AM150" s="20">
        <f t="shared" si="171"/>
        <v>14.32498728382299</v>
      </c>
      <c r="AN150" s="20">
        <f t="shared" si="171"/>
        <v>2.6675019569620848</v>
      </c>
      <c r="AO150" s="7">
        <f t="shared" si="169"/>
        <v>7.1056244873874894E-3</v>
      </c>
      <c r="AP150" s="7">
        <f t="shared" si="169"/>
        <v>1.0942127747565559E-2</v>
      </c>
      <c r="AQ150" s="7">
        <f t="shared" si="169"/>
        <v>7.9203507091416252E-3</v>
      </c>
      <c r="AR150" s="17">
        <f t="shared" si="161"/>
        <v>125180.81809623314</v>
      </c>
      <c r="AS150" s="17">
        <f t="shared" si="162"/>
        <v>92821.714242350485</v>
      </c>
      <c r="AT150" s="17">
        <f t="shared" si="163"/>
        <v>22088.752547259013</v>
      </c>
      <c r="AU150" s="1">
        <f t="shared" si="125"/>
        <v>25036.163619246629</v>
      </c>
      <c r="AV150" s="1">
        <f t="shared" si="126"/>
        <v>18564.342848470096</v>
      </c>
      <c r="AW150" s="1">
        <f t="shared" si="127"/>
        <v>4417.7505094518028</v>
      </c>
      <c r="AX150" s="16">
        <v>0</v>
      </c>
      <c r="AY150" s="16">
        <v>0</v>
      </c>
      <c r="AZ150" s="16">
        <v>0</v>
      </c>
      <c r="BA150">
        <f t="shared" si="165"/>
        <v>0</v>
      </c>
      <c r="BB150">
        <f t="shared" si="166"/>
        <v>0</v>
      </c>
      <c r="BC150">
        <f t="shared" si="166"/>
        <v>0</v>
      </c>
      <c r="BD150">
        <f t="shared" si="166"/>
        <v>0</v>
      </c>
      <c r="BE150">
        <f t="shared" si="167"/>
        <v>0</v>
      </c>
      <c r="BF150">
        <f t="shared" si="167"/>
        <v>0</v>
      </c>
      <c r="BG150">
        <f t="shared" si="167"/>
        <v>0</v>
      </c>
      <c r="BH150">
        <f t="shared" si="145"/>
        <v>0</v>
      </c>
      <c r="BI150">
        <f t="shared" si="170"/>
        <v>0</v>
      </c>
      <c r="BJ150">
        <f t="shared" si="170"/>
        <v>0</v>
      </c>
      <c r="BK150" s="7">
        <f t="shared" si="168"/>
        <v>3.4489873584871739E-2</v>
      </c>
      <c r="BL150" s="18">
        <f>MAX(BL$3*climate!$I260+BL$4*climate!$I260^2+BL$5*climate!$I260^6,-99)</f>
        <v>-17.545339573285357</v>
      </c>
      <c r="BM150" s="18">
        <f>MAX(BM$3*climate!$I260+BM$4*climate!$I260^2+BM$5*climate!$I260^6,-99)</f>
        <v>-16.270502726398249</v>
      </c>
      <c r="BN150" s="18">
        <f>MAX(BN$3*climate!$I260+BN$4*climate!$I260^2+BN$5*climate!$I260^6,-99)</f>
        <v>-14.982656802422129</v>
      </c>
      <c r="BO150" s="18">
        <f>MAX(BO$3*climate!$I260+BO$4*climate!$I260^2+BO$5*climate!$I260^6,-99)</f>
        <v>-62.547899699597977</v>
      </c>
      <c r="BP150" s="18">
        <f>MAX(BP$3*climate!$I260+BP$4*climate!$I260^2+BP$5*climate!$I260^6,-99)</f>
        <v>-63.071187976850851</v>
      </c>
      <c r="BQ150" s="18">
        <f>MAX(BQ$3*climate!$I260+BQ$4*climate!$I260^2+BQ$5*climate!$I260^6,-99)</f>
        <v>-63.403938304172492</v>
      </c>
    </row>
    <row r="151" spans="1:69">
      <c r="A151">
        <f t="shared" si="128"/>
        <v>2105</v>
      </c>
      <c r="B151" s="4">
        <f t="shared" si="146"/>
        <v>1284.7120404053233</v>
      </c>
      <c r="C151" s="4">
        <f t="shared" si="147"/>
        <v>3562.4692160271616</v>
      </c>
      <c r="D151" s="4">
        <f t="shared" si="148"/>
        <v>6767.0381041614846</v>
      </c>
      <c r="E151" s="11">
        <f t="shared" si="129"/>
        <v>7.4630477594343992E-5</v>
      </c>
      <c r="F151" s="11">
        <f t="shared" si="130"/>
        <v>1.4961765487937431E-4</v>
      </c>
      <c r="G151" s="11">
        <f t="shared" si="131"/>
        <v>3.3033023736043203E-4</v>
      </c>
      <c r="H151" s="4">
        <f t="shared" si="149"/>
        <v>125390.96206338283</v>
      </c>
      <c r="I151" s="4">
        <f t="shared" si="150"/>
        <v>93581.923839551629</v>
      </c>
      <c r="J151" s="4">
        <f t="shared" si="151"/>
        <v>22217.349848633919</v>
      </c>
      <c r="K151" s="4">
        <f t="shared" si="119"/>
        <v>97602.387242998288</v>
      </c>
      <c r="L151" s="4">
        <f t="shared" si="120"/>
        <v>26268.837192623792</v>
      </c>
      <c r="M151" s="4">
        <f t="shared" si="121"/>
        <v>3283.1719737134404</v>
      </c>
      <c r="N151" s="11">
        <f t="shared" si="132"/>
        <v>1.6039732057788747E-3</v>
      </c>
      <c r="O151" s="11">
        <f t="shared" si="133"/>
        <v>8.0391769303922445E-3</v>
      </c>
      <c r="P151" s="11">
        <f t="shared" si="134"/>
        <v>5.4897017013579852E-3</v>
      </c>
      <c r="Q151" s="4">
        <f t="shared" si="135"/>
        <v>5108.6499466236037</v>
      </c>
      <c r="R151" s="4">
        <f t="shared" si="136"/>
        <v>15185.763565123549</v>
      </c>
      <c r="S151" s="4">
        <f t="shared" si="137"/>
        <v>4127.018566253827</v>
      </c>
      <c r="T151" s="4">
        <f t="shared" si="152"/>
        <v>40.741771676026183</v>
      </c>
      <c r="U151" s="4">
        <f t="shared" si="153"/>
        <v>162.27240199891477</v>
      </c>
      <c r="V151" s="4">
        <f t="shared" si="154"/>
        <v>185.75656387332737</v>
      </c>
      <c r="W151" s="11">
        <f t="shared" si="138"/>
        <v>-1.219247815263802E-2</v>
      </c>
      <c r="X151" s="11">
        <f t="shared" si="139"/>
        <v>-1.3228699347321071E-2</v>
      </c>
      <c r="Y151" s="11">
        <f t="shared" si="140"/>
        <v>-1.2203590333800474E-2</v>
      </c>
      <c r="Z151" s="4">
        <f t="shared" si="164"/>
        <v>9603.3751844641174</v>
      </c>
      <c r="AA151" s="4">
        <f t="shared" si="155"/>
        <v>57138.291149338002</v>
      </c>
      <c r="AB151" s="4">
        <f t="shared" si="156"/>
        <v>7447.8524743244825</v>
      </c>
      <c r="AC151" s="12">
        <f t="shared" si="157"/>
        <v>1.8600239186876875</v>
      </c>
      <c r="AD151" s="12">
        <f t="shared" si="158"/>
        <v>3.7432558166321317</v>
      </c>
      <c r="AE151" s="12">
        <f t="shared" si="159"/>
        <v>1.7930118097884846</v>
      </c>
      <c r="AF151" s="11">
        <f t="shared" si="141"/>
        <v>-2.9039671966837322E-3</v>
      </c>
      <c r="AG151" s="11">
        <f t="shared" si="142"/>
        <v>2.0567434751257441E-3</v>
      </c>
      <c r="AH151" s="11">
        <f t="shared" si="143"/>
        <v>8.257041531207765E-4</v>
      </c>
      <c r="AI151" s="1">
        <f t="shared" si="122"/>
        <v>242549.73963405416</v>
      </c>
      <c r="AJ151" s="1">
        <f t="shared" si="123"/>
        <v>170096.46707811806</v>
      </c>
      <c r="AK151" s="1">
        <f t="shared" si="124"/>
        <v>41385.192088892531</v>
      </c>
      <c r="AL151" s="20">
        <f t="shared" si="171"/>
        <v>41.499821526628224</v>
      </c>
      <c r="AM151" s="20">
        <f t="shared" si="171"/>
        <v>14.480165666256415</v>
      </c>
      <c r="AN151" s="20">
        <f t="shared" si="171"/>
        <v>2.6884182324683819</v>
      </c>
      <c r="AO151" s="7">
        <f t="shared" si="169"/>
        <v>7.0345682425136148E-3</v>
      </c>
      <c r="AP151" s="7">
        <f t="shared" si="169"/>
        <v>1.0832706470089904E-2</v>
      </c>
      <c r="AQ151" s="7">
        <f t="shared" si="169"/>
        <v>7.8411472020502096E-3</v>
      </c>
      <c r="AR151" s="17">
        <f t="shared" si="161"/>
        <v>125390.96206338283</v>
      </c>
      <c r="AS151" s="17">
        <f t="shared" si="162"/>
        <v>93581.923839551629</v>
      </c>
      <c r="AT151" s="17">
        <f t="shared" si="163"/>
        <v>22217.349848633919</v>
      </c>
      <c r="AU151" s="1">
        <f t="shared" si="125"/>
        <v>25078.192412676566</v>
      </c>
      <c r="AV151" s="1">
        <f t="shared" si="126"/>
        <v>18716.384767910327</v>
      </c>
      <c r="AW151" s="1">
        <f t="shared" si="127"/>
        <v>4443.4699697267843</v>
      </c>
      <c r="AX151" s="16">
        <v>0</v>
      </c>
      <c r="AY151" s="16">
        <v>0</v>
      </c>
      <c r="AZ151" s="16">
        <v>0</v>
      </c>
      <c r="BA151">
        <f t="shared" si="165"/>
        <v>0</v>
      </c>
      <c r="BB151">
        <f t="shared" si="166"/>
        <v>0</v>
      </c>
      <c r="BC151">
        <f t="shared" si="166"/>
        <v>0</v>
      </c>
      <c r="BD151">
        <f t="shared" si="166"/>
        <v>0</v>
      </c>
      <c r="BE151">
        <f t="shared" si="167"/>
        <v>0</v>
      </c>
      <c r="BF151">
        <f t="shared" si="167"/>
        <v>0</v>
      </c>
      <c r="BG151">
        <f t="shared" si="167"/>
        <v>0</v>
      </c>
      <c r="BH151">
        <f t="shared" si="145"/>
        <v>0</v>
      </c>
      <c r="BI151">
        <f t="shared" si="170"/>
        <v>0</v>
      </c>
      <c r="BJ151">
        <f t="shared" si="170"/>
        <v>0</v>
      </c>
      <c r="BK151" s="7">
        <f t="shared" si="168"/>
        <v>3.4329548221808198E-2</v>
      </c>
      <c r="BL151" s="18">
        <f>MAX(BL$3*climate!$I261+BL$4*climate!$I261^2+BL$5*climate!$I261^6,-99)</f>
        <v>-18.052467877837376</v>
      </c>
      <c r="BM151" s="18">
        <f>MAX(BM$3*climate!$I261+BM$4*climate!$I261^2+BM$5*climate!$I261^6,-99)</f>
        <v>-16.672737822851374</v>
      </c>
      <c r="BN151" s="18">
        <f>MAX(BN$3*climate!$I261+BN$4*climate!$I261^2+BN$5*climate!$I261^6,-99)</f>
        <v>-15.304824546652378</v>
      </c>
      <c r="BO151" s="18">
        <f>MAX(BO$3*climate!$I261+BO$4*climate!$I261^2+BO$5*climate!$I261^6,-99)</f>
        <v>-66.099907967019561</v>
      </c>
      <c r="BP151" s="18">
        <f>MAX(BP$3*climate!$I261+BP$4*climate!$I261^2+BP$5*climate!$I261^6,-99)</f>
        <v>-66.458294376083614</v>
      </c>
      <c r="BQ151" s="18">
        <f>MAX(BQ$3*climate!$I261+BQ$4*climate!$I261^2+BQ$5*climate!$I261^6,-99)</f>
        <v>-66.686332941275339</v>
      </c>
    </row>
    <row r="152" spans="1:69">
      <c r="A152">
        <f t="shared" si="128"/>
        <v>2106</v>
      </c>
      <c r="B152" s="4">
        <f t="shared" si="146"/>
        <v>1284.8031251448126</v>
      </c>
      <c r="C152" s="4">
        <f t="shared" si="147"/>
        <v>3562.9755739023599</v>
      </c>
      <c r="D152" s="4">
        <f t="shared" si="148"/>
        <v>6769.1616935994998</v>
      </c>
      <c r="E152" s="11">
        <f t="shared" si="129"/>
        <v>7.0898953714626788E-5</v>
      </c>
      <c r="F152" s="11">
        <f t="shared" si="130"/>
        <v>1.4213677213540559E-4</v>
      </c>
      <c r="G152" s="11">
        <f t="shared" si="131"/>
        <v>3.1381372549241042E-4</v>
      </c>
      <c r="H152" s="4">
        <f t="shared" si="149"/>
        <v>125579.82691003609</v>
      </c>
      <c r="I152" s="4">
        <f t="shared" si="150"/>
        <v>94330.017080608712</v>
      </c>
      <c r="J152" s="4">
        <f t="shared" si="151"/>
        <v>22343.355037955076</v>
      </c>
      <c r="K152" s="4">
        <f t="shared" si="119"/>
        <v>97742.466882528606</v>
      </c>
      <c r="L152" s="4">
        <f t="shared" si="120"/>
        <v>26475.067011838499</v>
      </c>
      <c r="M152" s="4">
        <f t="shared" si="121"/>
        <v>3300.7565854249824</v>
      </c>
      <c r="N152" s="11">
        <f t="shared" si="132"/>
        <v>1.4352071039160919E-3</v>
      </c>
      <c r="O152" s="11">
        <f t="shared" si="133"/>
        <v>7.850740316462046E-3</v>
      </c>
      <c r="P152" s="11">
        <f t="shared" si="134"/>
        <v>5.3559825231004332E-3</v>
      </c>
      <c r="Q152" s="4">
        <f t="shared" si="135"/>
        <v>5053.963714898955</v>
      </c>
      <c r="R152" s="4">
        <f t="shared" si="136"/>
        <v>15104.664655242163</v>
      </c>
      <c r="S152" s="4">
        <f t="shared" si="137"/>
        <v>4099.7747725832032</v>
      </c>
      <c r="T152" s="4">
        <f t="shared" si="152"/>
        <v>40.245028514966464</v>
      </c>
      <c r="U152" s="4">
        <f t="shared" si="153"/>
        <v>160.1257491805035</v>
      </c>
      <c r="V152" s="4">
        <f t="shared" si="154"/>
        <v>183.48966686600284</v>
      </c>
      <c r="W152" s="11">
        <f t="shared" si="138"/>
        <v>-1.219247815263802E-2</v>
      </c>
      <c r="X152" s="11">
        <f t="shared" si="139"/>
        <v>-1.3228699347321071E-2</v>
      </c>
      <c r="Y152" s="11">
        <f t="shared" si="140"/>
        <v>-1.2203590333800474E-2</v>
      </c>
      <c r="Z152" s="4">
        <f t="shared" si="164"/>
        <v>9474.6169836126701</v>
      </c>
      <c r="AA152" s="4">
        <f t="shared" si="155"/>
        <v>56961.111728062948</v>
      </c>
      <c r="AB152" s="4">
        <f t="shared" si="156"/>
        <v>7405.9030683453257</v>
      </c>
      <c r="AC152" s="12">
        <f t="shared" si="157"/>
        <v>1.8546224702427714</v>
      </c>
      <c r="AD152" s="12">
        <f t="shared" si="158"/>
        <v>3.7509547336087161</v>
      </c>
      <c r="AE152" s="12">
        <f t="shared" si="159"/>
        <v>1.7944923070864216</v>
      </c>
      <c r="AF152" s="11">
        <f t="shared" si="141"/>
        <v>-2.9039671966837322E-3</v>
      </c>
      <c r="AG152" s="11">
        <f t="shared" si="142"/>
        <v>2.0567434751257441E-3</v>
      </c>
      <c r="AH152" s="11">
        <f t="shared" si="143"/>
        <v>8.257041531207765E-4</v>
      </c>
      <c r="AI152" s="1">
        <f t="shared" si="122"/>
        <v>243372.9580833253</v>
      </c>
      <c r="AJ152" s="1">
        <f t="shared" si="123"/>
        <v>171803.20513821658</v>
      </c>
      <c r="AK152" s="1">
        <f t="shared" si="124"/>
        <v>41690.142849730066</v>
      </c>
      <c r="AL152" s="20">
        <f t="shared" si="171"/>
        <v>41.788835519943618</v>
      </c>
      <c r="AM152" s="20">
        <f t="shared" si="171"/>
        <v>14.635456456714238</v>
      </c>
      <c r="AN152" s="20">
        <f t="shared" si="171"/>
        <v>2.7092877127388273</v>
      </c>
      <c r="AO152" s="7">
        <f t="shared" si="169"/>
        <v>6.964222560088479E-3</v>
      </c>
      <c r="AP152" s="7">
        <f t="shared" si="169"/>
        <v>1.0724379405389005E-2</v>
      </c>
      <c r="AQ152" s="7">
        <f t="shared" si="169"/>
        <v>7.7627357300297075E-3</v>
      </c>
      <c r="AR152" s="17">
        <f t="shared" si="161"/>
        <v>125579.82691003609</v>
      </c>
      <c r="AS152" s="17">
        <f t="shared" si="162"/>
        <v>94330.017080608712</v>
      </c>
      <c r="AT152" s="17">
        <f t="shared" si="163"/>
        <v>22343.355037955076</v>
      </c>
      <c r="AU152" s="1">
        <f t="shared" si="125"/>
        <v>25115.96538200722</v>
      </c>
      <c r="AV152" s="1">
        <f t="shared" si="126"/>
        <v>18866.003416121745</v>
      </c>
      <c r="AW152" s="1">
        <f t="shared" si="127"/>
        <v>4468.671007591015</v>
      </c>
      <c r="AX152" s="16">
        <v>0</v>
      </c>
      <c r="AY152" s="16">
        <v>0</v>
      </c>
      <c r="AZ152" s="16">
        <v>0</v>
      </c>
      <c r="BA152">
        <f t="shared" si="165"/>
        <v>0</v>
      </c>
      <c r="BB152">
        <f t="shared" si="166"/>
        <v>0</v>
      </c>
      <c r="BC152">
        <f t="shared" si="166"/>
        <v>0</v>
      </c>
      <c r="BD152">
        <f t="shared" si="166"/>
        <v>0</v>
      </c>
      <c r="BE152">
        <f t="shared" si="167"/>
        <v>0</v>
      </c>
      <c r="BF152">
        <f t="shared" si="167"/>
        <v>0</v>
      </c>
      <c r="BG152">
        <f t="shared" si="167"/>
        <v>0</v>
      </c>
      <c r="BH152">
        <f t="shared" si="145"/>
        <v>0</v>
      </c>
      <c r="BI152">
        <f t="shared" si="170"/>
        <v>0</v>
      </c>
      <c r="BJ152">
        <f t="shared" si="170"/>
        <v>0</v>
      </c>
      <c r="BK152" s="7">
        <f t="shared" si="168"/>
        <v>3.4171895219229781E-2</v>
      </c>
      <c r="BL152" s="18">
        <f>MAX(BL$3*climate!$I262+BL$4*climate!$I262^2+BL$5*climate!$I262^6,-99)</f>
        <v>-18.561225802222818</v>
      </c>
      <c r="BM152" s="18">
        <f>MAX(BM$3*climate!$I262+BM$4*climate!$I262^2+BM$5*climate!$I262^6,-99)</f>
        <v>-17.075944593371577</v>
      </c>
      <c r="BN152" s="18">
        <f>MAX(BN$3*climate!$I262+BN$4*climate!$I262^2+BN$5*climate!$I262^6,-99)</f>
        <v>-15.627504638603895</v>
      </c>
      <c r="BO152" s="18">
        <f>MAX(BO$3*climate!$I262+BO$4*climate!$I262^2+BO$5*climate!$I262^6,-99)</f>
        <v>-69.775960538651731</v>
      </c>
      <c r="BP152" s="18">
        <f>MAX(BP$3*climate!$I262+BP$4*climate!$I262^2+BP$5*climate!$I262^6,-99)</f>
        <v>-69.960825207849879</v>
      </c>
      <c r="BQ152" s="18">
        <f>MAX(BQ$3*climate!$I262+BQ$4*climate!$I262^2+BQ$5*climate!$I262^6,-99)</f>
        <v>-70.078678052326396</v>
      </c>
    </row>
    <row r="153" spans="1:69">
      <c r="A153">
        <f t="shared" si="128"/>
        <v>2107</v>
      </c>
      <c r="B153" s="4">
        <f t="shared" si="146"/>
        <v>1284.8896617822497</v>
      </c>
      <c r="C153" s="4">
        <f t="shared" si="147"/>
        <v>3563.4566822572679</v>
      </c>
      <c r="D153" s="4">
        <f t="shared" si="148"/>
        <v>6771.1797366565524</v>
      </c>
      <c r="E153" s="11">
        <f t="shared" si="129"/>
        <v>6.7354006028895447E-5</v>
      </c>
      <c r="F153" s="11">
        <f t="shared" si="130"/>
        <v>1.3502993352863531E-4</v>
      </c>
      <c r="G153" s="11">
        <f t="shared" si="131"/>
        <v>2.981230392177899E-4</v>
      </c>
      <c r="H153" s="4">
        <f t="shared" si="149"/>
        <v>125747.71245837225</v>
      </c>
      <c r="I153" s="4">
        <f t="shared" si="150"/>
        <v>95065.947819672292</v>
      </c>
      <c r="J153" s="4">
        <f t="shared" si="151"/>
        <v>22466.793609292927</v>
      </c>
      <c r="K153" s="4">
        <f t="shared" si="119"/>
        <v>97866.545430795682</v>
      </c>
      <c r="L153" s="4">
        <f t="shared" si="120"/>
        <v>26678.014157717462</v>
      </c>
      <c r="M153" s="4">
        <f t="shared" si="121"/>
        <v>3318.0028419075015</v>
      </c>
      <c r="N153" s="11">
        <f t="shared" si="132"/>
        <v>1.2694435921716263E-3</v>
      </c>
      <c r="O153" s="11">
        <f t="shared" si="133"/>
        <v>7.6655951725528304E-3</v>
      </c>
      <c r="P153" s="11">
        <f t="shared" si="134"/>
        <v>5.2249404147741707E-3</v>
      </c>
      <c r="Q153" s="4">
        <f t="shared" si="135"/>
        <v>4999.0175522067702</v>
      </c>
      <c r="R153" s="4">
        <f t="shared" si="136"/>
        <v>15021.132159455983</v>
      </c>
      <c r="S153" s="4">
        <f t="shared" si="137"/>
        <v>4072.1160954424881</v>
      </c>
      <c r="T153" s="4">
        <f t="shared" si="152"/>
        <v>39.754341884045438</v>
      </c>
      <c r="U153" s="4">
        <f t="shared" si="153"/>
        <v>158.00749378683008</v>
      </c>
      <c r="V153" s="4">
        <f t="shared" si="154"/>
        <v>181.25043414108461</v>
      </c>
      <c r="W153" s="11">
        <f t="shared" si="138"/>
        <v>-1.219247815263802E-2</v>
      </c>
      <c r="X153" s="11">
        <f t="shared" si="139"/>
        <v>-1.3228699347321071E-2</v>
      </c>
      <c r="Y153" s="11">
        <f t="shared" si="140"/>
        <v>-1.2203590333800474E-2</v>
      </c>
      <c r="Z153" s="4">
        <f t="shared" si="164"/>
        <v>9345.9752195950387</v>
      </c>
      <c r="AA153" s="4">
        <f t="shared" si="155"/>
        <v>56773.442125084708</v>
      </c>
      <c r="AB153" s="4">
        <f t="shared" si="156"/>
        <v>7363.0890074415183</v>
      </c>
      <c r="AC153" s="12">
        <f t="shared" si="157"/>
        <v>1.8492367074269538</v>
      </c>
      <c r="AD153" s="12">
        <f t="shared" si="158"/>
        <v>3.758669485282558</v>
      </c>
      <c r="AE153" s="12">
        <f t="shared" si="159"/>
        <v>1.795974026837126</v>
      </c>
      <c r="AF153" s="11">
        <f t="shared" si="141"/>
        <v>-2.9039671966837322E-3</v>
      </c>
      <c r="AG153" s="11">
        <f t="shared" si="142"/>
        <v>2.0567434751257441E-3</v>
      </c>
      <c r="AH153" s="11">
        <f t="shared" si="143"/>
        <v>8.257041531207765E-4</v>
      </c>
      <c r="AI153" s="1">
        <f t="shared" si="122"/>
        <v>244151.62765699998</v>
      </c>
      <c r="AJ153" s="1">
        <f t="shared" si="123"/>
        <v>173488.88804051667</v>
      </c>
      <c r="AK153" s="1">
        <f t="shared" si="124"/>
        <v>41989.799572348078</v>
      </c>
      <c r="AL153" s="20">
        <f t="shared" si="171"/>
        <v>42.076952003520553</v>
      </c>
      <c r="AM153" s="20">
        <f t="shared" si="171"/>
        <v>14.790843082648964</v>
      </c>
      <c r="AN153" s="20">
        <f t="shared" si="171"/>
        <v>2.7301088824241293</v>
      </c>
      <c r="AO153" s="7">
        <f t="shared" si="169"/>
        <v>6.8945803344875939E-3</v>
      </c>
      <c r="AP153" s="7">
        <f t="shared" si="169"/>
        <v>1.0617135611335114E-2</v>
      </c>
      <c r="AQ153" s="7">
        <f t="shared" si="169"/>
        <v>7.6851083727294102E-3</v>
      </c>
      <c r="AR153" s="17">
        <f t="shared" si="161"/>
        <v>125747.71245837225</v>
      </c>
      <c r="AS153" s="17">
        <f t="shared" si="162"/>
        <v>95065.947819672292</v>
      </c>
      <c r="AT153" s="17">
        <f t="shared" si="163"/>
        <v>22466.793609292927</v>
      </c>
      <c r="AU153" s="1">
        <f t="shared" si="125"/>
        <v>25149.542491674452</v>
      </c>
      <c r="AV153" s="1">
        <f t="shared" si="126"/>
        <v>19013.189563934458</v>
      </c>
      <c r="AW153" s="1">
        <f t="shared" si="127"/>
        <v>4493.3587218585853</v>
      </c>
      <c r="AX153" s="16">
        <v>0</v>
      </c>
      <c r="AY153" s="16">
        <v>0</v>
      </c>
      <c r="AZ153" s="16">
        <v>0</v>
      </c>
      <c r="BA153">
        <f t="shared" si="165"/>
        <v>0</v>
      </c>
      <c r="BB153">
        <f t="shared" si="166"/>
        <v>0</v>
      </c>
      <c r="BC153">
        <f t="shared" si="166"/>
        <v>0</v>
      </c>
      <c r="BD153">
        <f t="shared" si="166"/>
        <v>0</v>
      </c>
      <c r="BE153">
        <f t="shared" si="167"/>
        <v>0</v>
      </c>
      <c r="BF153">
        <f t="shared" si="167"/>
        <v>0</v>
      </c>
      <c r="BG153">
        <f t="shared" si="167"/>
        <v>0</v>
      </c>
      <c r="BH153">
        <f t="shared" si="145"/>
        <v>0</v>
      </c>
      <c r="BI153">
        <f t="shared" si="170"/>
        <v>0</v>
      </c>
      <c r="BJ153">
        <f t="shared" si="170"/>
        <v>0</v>
      </c>
      <c r="BK153" s="7">
        <f t="shared" si="168"/>
        <v>3.4016944955908429E-2</v>
      </c>
      <c r="BL153" s="18">
        <f>MAX(BL$3*climate!$I263+BL$4*climate!$I263^2+BL$5*climate!$I263^6,-99)</f>
        <v>-19.071401170747755</v>
      </c>
      <c r="BM153" s="18">
        <f>MAX(BM$3*climate!$I263+BM$4*climate!$I263^2+BM$5*climate!$I263^6,-99)</f>
        <v>-17.479962974388563</v>
      </c>
      <c r="BN153" s="18">
        <f>MAX(BN$3*climate!$I263+BN$4*climate!$I263^2+BN$5*climate!$I263^6,-99)</f>
        <v>-15.950575693299598</v>
      </c>
      <c r="BO153" s="18">
        <f>MAX(BO$3*climate!$I263+BO$4*climate!$I263^2+BO$5*climate!$I263^6,-99)</f>
        <v>-73.576755907636056</v>
      </c>
      <c r="BP153" s="18">
        <f>MAX(BP$3*climate!$I263+BP$4*climate!$I263^2+BP$5*climate!$I263^6,-99)</f>
        <v>-73.579403585265638</v>
      </c>
      <c r="BQ153" s="18">
        <f>MAX(BQ$3*climate!$I263+BQ$4*climate!$I263^2+BQ$5*climate!$I263^6,-99)</f>
        <v>-73.5815488787173</v>
      </c>
    </row>
    <row r="154" spans="1:69">
      <c r="A154">
        <f t="shared" si="128"/>
        <v>2108</v>
      </c>
      <c r="B154" s="4">
        <f t="shared" si="146"/>
        <v>1284.9718771249745</v>
      </c>
      <c r="C154" s="4">
        <f t="shared" si="147"/>
        <v>3563.913796910258</v>
      </c>
      <c r="D154" s="4">
        <f t="shared" si="148"/>
        <v>6773.0974491046254</v>
      </c>
      <c r="E154" s="11">
        <f t="shared" si="129"/>
        <v>6.3986305727450673E-5</v>
      </c>
      <c r="F154" s="11">
        <f t="shared" si="130"/>
        <v>1.2827843685220353E-4</v>
      </c>
      <c r="G154" s="11">
        <f t="shared" si="131"/>
        <v>2.8321688725690036E-4</v>
      </c>
      <c r="H154" s="4">
        <f t="shared" si="149"/>
        <v>125894.93288745829</v>
      </c>
      <c r="I154" s="4">
        <f t="shared" si="150"/>
        <v>95789.683043385696</v>
      </c>
      <c r="J154" s="4">
        <f t="shared" si="151"/>
        <v>22587.692531230878</v>
      </c>
      <c r="K154" s="4">
        <f t="shared" si="119"/>
        <v>97974.854647510641</v>
      </c>
      <c r="L154" s="4">
        <f t="shared" si="120"/>
        <v>26877.6655390573</v>
      </c>
      <c r="M154" s="4">
        <f t="shared" si="121"/>
        <v>3334.9132654538839</v>
      </c>
      <c r="N154" s="11">
        <f t="shared" si="132"/>
        <v>1.1067031766391899E-3</v>
      </c>
      <c r="O154" s="11">
        <f t="shared" si="133"/>
        <v>7.4837422365667816E-3</v>
      </c>
      <c r="P154" s="11">
        <f t="shared" si="134"/>
        <v>5.0965669265854441E-3</v>
      </c>
      <c r="Q154" s="4">
        <f t="shared" si="135"/>
        <v>4943.8484328642908</v>
      </c>
      <c r="R154" s="4">
        <f t="shared" si="136"/>
        <v>14935.264931422598</v>
      </c>
      <c r="S154" s="4">
        <f t="shared" si="137"/>
        <v>4044.067223854076</v>
      </c>
      <c r="T154" s="4">
        <f t="shared" si="152"/>
        <v>39.269637939151714</v>
      </c>
      <c r="U154" s="4">
        <f t="shared" si="153"/>
        <v>155.9172601569004</v>
      </c>
      <c r="V154" s="4">
        <f t="shared" si="154"/>
        <v>179.03852809500333</v>
      </c>
      <c r="W154" s="11">
        <f t="shared" si="138"/>
        <v>-1.219247815263802E-2</v>
      </c>
      <c r="X154" s="11">
        <f t="shared" si="139"/>
        <v>-1.3228699347321071E-2</v>
      </c>
      <c r="Y154" s="11">
        <f t="shared" si="140"/>
        <v>-1.2203590333800474E-2</v>
      </c>
      <c r="Z154" s="4">
        <f t="shared" si="164"/>
        <v>9217.5214207912741</v>
      </c>
      <c r="AA154" s="4">
        <f t="shared" si="155"/>
        <v>56575.593730900946</v>
      </c>
      <c r="AB154" s="4">
        <f t="shared" si="156"/>
        <v>7319.4534586058198</v>
      </c>
      <c r="AC154" s="12">
        <f t="shared" si="157"/>
        <v>1.8438665846896825</v>
      </c>
      <c r="AD154" s="12">
        <f t="shared" si="158"/>
        <v>3.7664001042215669</v>
      </c>
      <c r="AE154" s="12">
        <f t="shared" si="159"/>
        <v>1.7974569700499825</v>
      </c>
      <c r="AF154" s="11">
        <f t="shared" si="141"/>
        <v>-2.9039671966837322E-3</v>
      </c>
      <c r="AG154" s="11">
        <f t="shared" si="142"/>
        <v>2.0567434751257441E-3</v>
      </c>
      <c r="AH154" s="11">
        <f t="shared" si="143"/>
        <v>8.257041531207765E-4</v>
      </c>
      <c r="AI154" s="1">
        <f t="shared" si="122"/>
        <v>244886.00738297444</v>
      </c>
      <c r="AJ154" s="1">
        <f t="shared" si="123"/>
        <v>175153.18880039945</v>
      </c>
      <c r="AK154" s="1">
        <f t="shared" si="124"/>
        <v>42284.178336971861</v>
      </c>
      <c r="AL154" s="20">
        <f t="shared" si="171"/>
        <v>42.364153900081021</v>
      </c>
      <c r="AM154" s="20">
        <f t="shared" si="171"/>
        <v>14.946309105595279</v>
      </c>
      <c r="AN154" s="20">
        <f t="shared" si="171"/>
        <v>2.7508802532286021</v>
      </c>
      <c r="AO154" s="7">
        <f t="shared" ref="AO154:AQ169" si="172">AO$5*AO153</f>
        <v>6.825634531142718E-3</v>
      </c>
      <c r="AP154" s="7">
        <f t="shared" si="172"/>
        <v>1.0510964255221763E-2</v>
      </c>
      <c r="AQ154" s="7">
        <f t="shared" si="172"/>
        <v>7.6082572890021159E-3</v>
      </c>
      <c r="AR154" s="17">
        <f t="shared" si="161"/>
        <v>125894.93288745829</v>
      </c>
      <c r="AS154" s="17">
        <f t="shared" si="162"/>
        <v>95789.683043385696</v>
      </c>
      <c r="AT154" s="17">
        <f t="shared" si="163"/>
        <v>22587.692531230878</v>
      </c>
      <c r="AU154" s="1">
        <f t="shared" si="125"/>
        <v>25178.986577491658</v>
      </c>
      <c r="AV154" s="1">
        <f t="shared" si="126"/>
        <v>19157.936608677141</v>
      </c>
      <c r="AW154" s="1">
        <f t="shared" si="127"/>
        <v>4517.5385062461755</v>
      </c>
      <c r="AX154" s="16">
        <v>0</v>
      </c>
      <c r="AY154" s="16">
        <v>0</v>
      </c>
      <c r="AZ154" s="16">
        <v>0</v>
      </c>
      <c r="BA154">
        <f t="shared" si="165"/>
        <v>0</v>
      </c>
      <c r="BB154">
        <f t="shared" si="166"/>
        <v>0</v>
      </c>
      <c r="BC154">
        <f t="shared" si="166"/>
        <v>0</v>
      </c>
      <c r="BD154">
        <f t="shared" si="166"/>
        <v>0</v>
      </c>
      <c r="BE154">
        <f t="shared" si="167"/>
        <v>0</v>
      </c>
      <c r="BF154">
        <f t="shared" si="167"/>
        <v>0</v>
      </c>
      <c r="BG154">
        <f t="shared" si="167"/>
        <v>0</v>
      </c>
      <c r="BH154">
        <f t="shared" si="145"/>
        <v>0</v>
      </c>
      <c r="BI154">
        <f t="shared" si="170"/>
        <v>0</v>
      </c>
      <c r="BJ154">
        <f t="shared" si="170"/>
        <v>0</v>
      </c>
      <c r="BK154" s="7">
        <f t="shared" si="168"/>
        <v>3.3864725387711764E-2</v>
      </c>
      <c r="BL154" s="18">
        <f>MAX(BL$3*climate!$I264+BL$4*climate!$I264^2+BL$5*climate!$I264^6,-99)</f>
        <v>-19.582783805202318</v>
      </c>
      <c r="BM154" s="18">
        <f>MAX(BM$3*climate!$I264+BM$4*climate!$I264^2+BM$5*climate!$I264^6,-99)</f>
        <v>-17.884634562765111</v>
      </c>
      <c r="BN154" s="18">
        <f>MAX(BN$3*climate!$I264+BN$4*climate!$I264^2+BN$5*climate!$I264^6,-99)</f>
        <v>-16.273917718742467</v>
      </c>
      <c r="BO154" s="18">
        <f>MAX(BO$3*climate!$I264+BO$4*climate!$I264^2+BO$5*climate!$I264^6,-99)</f>
        <v>-77.502837305183348</v>
      </c>
      <c r="BP154" s="18">
        <f>MAX(BP$3*climate!$I264+BP$4*climate!$I264^2+BP$5*climate!$I264^6,-99)</f>
        <v>-77.314508514549033</v>
      </c>
      <c r="BQ154" s="18">
        <f>MAX(BQ$3*climate!$I264+BQ$4*climate!$I264^2+BQ$5*climate!$I264^6,-99)</f>
        <v>-77.195383638861045</v>
      </c>
    </row>
    <row r="155" spans="1:69">
      <c r="A155">
        <f t="shared" si="128"/>
        <v>2109</v>
      </c>
      <c r="B155" s="4">
        <f t="shared" si="146"/>
        <v>1285.0499866981863</v>
      </c>
      <c r="C155" s="4">
        <f t="shared" si="147"/>
        <v>3564.3481115366544</v>
      </c>
      <c r="D155" s="4">
        <f t="shared" si="148"/>
        <v>6774.9197919024164</v>
      </c>
      <c r="E155" s="11">
        <f t="shared" si="129"/>
        <v>6.0786990441078135E-5</v>
      </c>
      <c r="F155" s="11">
        <f t="shared" si="130"/>
        <v>1.2186451500959335E-4</v>
      </c>
      <c r="G155" s="11">
        <f t="shared" si="131"/>
        <v>2.6905604289405533E-4</v>
      </c>
      <c r="H155" s="4">
        <f t="shared" si="149"/>
        <v>126021.81602679945</v>
      </c>
      <c r="I155" s="4">
        <f t="shared" si="150"/>
        <v>96501.202644284887</v>
      </c>
      <c r="J155" s="4">
        <f t="shared" si="151"/>
        <v>22706.080185016395</v>
      </c>
      <c r="K155" s="4">
        <f t="shared" si="119"/>
        <v>98067.637314716849</v>
      </c>
      <c r="L155" s="4">
        <f t="shared" si="120"/>
        <v>27074.01174760158</v>
      </c>
      <c r="M155" s="4">
        <f t="shared" si="121"/>
        <v>3351.4906275577418</v>
      </c>
      <c r="N155" s="11">
        <f t="shared" si="132"/>
        <v>9.4700489773646979E-4</v>
      </c>
      <c r="O155" s="11">
        <f t="shared" si="133"/>
        <v>7.3051808855557621E-3</v>
      </c>
      <c r="P155" s="11">
        <f t="shared" si="134"/>
        <v>4.9708525482750066E-3</v>
      </c>
      <c r="Q155" s="4">
        <f t="shared" si="135"/>
        <v>4888.4925728876206</v>
      </c>
      <c r="R155" s="4">
        <f t="shared" si="136"/>
        <v>14847.161420774099</v>
      </c>
      <c r="S155" s="4">
        <f t="shared" si="137"/>
        <v>4015.6523687440545</v>
      </c>
      <c r="T155" s="4">
        <f t="shared" si="152"/>
        <v>38.790843736516599</v>
      </c>
      <c r="U155" s="4">
        <f t="shared" si="153"/>
        <v>153.85467759922673</v>
      </c>
      <c r="V155" s="4">
        <f t="shared" si="154"/>
        <v>176.85361524416527</v>
      </c>
      <c r="W155" s="11">
        <f t="shared" si="138"/>
        <v>-1.219247815263802E-2</v>
      </c>
      <c r="X155" s="11">
        <f t="shared" si="139"/>
        <v>-1.3228699347321071E-2</v>
      </c>
      <c r="Y155" s="11">
        <f t="shared" si="140"/>
        <v>-1.2203590333800474E-2</v>
      </c>
      <c r="Z155" s="4">
        <f t="shared" si="164"/>
        <v>9089.3249498867135</v>
      </c>
      <c r="AA155" s="4">
        <f t="shared" si="155"/>
        <v>56367.879705444568</v>
      </c>
      <c r="AB155" s="4">
        <f t="shared" si="156"/>
        <v>7275.0388927577187</v>
      </c>
      <c r="AC155" s="12">
        <f t="shared" si="157"/>
        <v>1.8385120566126822</v>
      </c>
      <c r="AD155" s="12">
        <f t="shared" si="158"/>
        <v>3.7741466230606378</v>
      </c>
      <c r="AE155" s="12">
        <f t="shared" si="159"/>
        <v>1.7989411377352087</v>
      </c>
      <c r="AF155" s="11">
        <f t="shared" si="141"/>
        <v>-2.9039671966837322E-3</v>
      </c>
      <c r="AG155" s="11">
        <f t="shared" si="142"/>
        <v>2.0567434751257441E-3</v>
      </c>
      <c r="AH155" s="11">
        <f t="shared" si="143"/>
        <v>8.257041531207765E-4</v>
      </c>
      <c r="AI155" s="1">
        <f t="shared" si="122"/>
        <v>245576.39322216864</v>
      </c>
      <c r="AJ155" s="1">
        <f t="shared" si="123"/>
        <v>176795.80652903666</v>
      </c>
      <c r="AK155" s="1">
        <f t="shared" si="124"/>
        <v>42573.299009520852</v>
      </c>
      <c r="AL155" s="20">
        <f t="shared" si="171"/>
        <v>42.650424509506628</v>
      </c>
      <c r="AM155" s="20">
        <f t="shared" si="171"/>
        <v>15.101838225144123</v>
      </c>
      <c r="AN155" s="20">
        <f t="shared" si="171"/>
        <v>2.7716003639190228</v>
      </c>
      <c r="AO155" s="7">
        <f t="shared" si="172"/>
        <v>6.757378185831291E-3</v>
      </c>
      <c r="AP155" s="7">
        <f t="shared" si="172"/>
        <v>1.0405854612669546E-2</v>
      </c>
      <c r="AQ155" s="7">
        <f t="shared" si="172"/>
        <v>7.532174716112095E-3</v>
      </c>
      <c r="AR155" s="17">
        <f t="shared" si="161"/>
        <v>126021.81602679945</v>
      </c>
      <c r="AS155" s="17">
        <f t="shared" si="162"/>
        <v>96501.202644284887</v>
      </c>
      <c r="AT155" s="17">
        <f t="shared" si="163"/>
        <v>22706.080185016395</v>
      </c>
      <c r="AU155" s="1">
        <f t="shared" si="125"/>
        <v>25204.363205359892</v>
      </c>
      <c r="AV155" s="1">
        <f t="shared" si="126"/>
        <v>19300.240528856979</v>
      </c>
      <c r="AW155" s="1">
        <f t="shared" si="127"/>
        <v>4541.2160370032789</v>
      </c>
      <c r="AX155" s="16">
        <v>0</v>
      </c>
      <c r="AY155" s="16">
        <v>0</v>
      </c>
      <c r="AZ155" s="16">
        <v>0</v>
      </c>
      <c r="BA155">
        <f t="shared" si="165"/>
        <v>0</v>
      </c>
      <c r="BB155">
        <f t="shared" si="166"/>
        <v>0</v>
      </c>
      <c r="BC155">
        <f t="shared" si="166"/>
        <v>0</v>
      </c>
      <c r="BD155">
        <f t="shared" si="166"/>
        <v>0</v>
      </c>
      <c r="BE155">
        <f t="shared" si="167"/>
        <v>0</v>
      </c>
      <c r="BF155">
        <f t="shared" si="167"/>
        <v>0</v>
      </c>
      <c r="BG155">
        <f t="shared" si="167"/>
        <v>0</v>
      </c>
      <c r="BH155">
        <f t="shared" si="145"/>
        <v>0</v>
      </c>
      <c r="BI155">
        <f t="shared" si="170"/>
        <v>0</v>
      </c>
      <c r="BJ155">
        <f t="shared" si="170"/>
        <v>0</v>
      </c>
      <c r="BK155" s="7">
        <f t="shared" si="168"/>
        <v>3.371526209955264E-2</v>
      </c>
      <c r="BL155" s="18">
        <f>MAX(BL$3*climate!$I265+BL$4*climate!$I265^2+BL$5*climate!$I265^6,-99)</f>
        <v>-20.095165725101577</v>
      </c>
      <c r="BM155" s="18">
        <f>MAX(BM$3*climate!$I265+BM$4*climate!$I265^2+BM$5*climate!$I265^6,-99)</f>
        <v>-18.289802760900333</v>
      </c>
      <c r="BN155" s="18">
        <f>MAX(BN$3*climate!$I265+BN$4*climate!$I265^2+BN$5*climate!$I265^6,-99)</f>
        <v>-16.597412220765342</v>
      </c>
      <c r="BO155" s="18">
        <f>MAX(BO$3*climate!$I265+BO$4*climate!$I265^2+BO$5*climate!$I265^6,-99)</f>
        <v>-81.554590376937924</v>
      </c>
      <c r="BP155" s="18">
        <f>MAX(BP$3*climate!$I265+BP$4*climate!$I265^2+BP$5*climate!$I265^6,-99)</f>
        <v>-81.166472752790568</v>
      </c>
      <c r="BQ155" s="18">
        <f>MAX(BQ$3*climate!$I265+BQ$4*climate!$I265^2+BQ$5*climate!$I265^6,-99)</f>
        <v>-80.920481501163934</v>
      </c>
    </row>
    <row r="156" spans="1:69">
      <c r="A156">
        <f t="shared" si="128"/>
        <v>2110</v>
      </c>
      <c r="B156" s="4">
        <f t="shared" si="146"/>
        <v>1285.1241953033812</v>
      </c>
      <c r="C156" s="4">
        <f t="shared" si="147"/>
        <v>3564.7607607128957</v>
      </c>
      <c r="D156" s="4">
        <f t="shared" si="148"/>
        <v>6776.6514833570427</v>
      </c>
      <c r="E156" s="11">
        <f t="shared" si="129"/>
        <v>5.7747640919024228E-5</v>
      </c>
      <c r="F156" s="11">
        <f t="shared" si="130"/>
        <v>1.1577128925911368E-4</v>
      </c>
      <c r="G156" s="11">
        <f t="shared" si="131"/>
        <v>2.5560324074935255E-4</v>
      </c>
      <c r="H156" s="4">
        <f t="shared" si="149"/>
        <v>126128.70264241836</v>
      </c>
      <c r="I156" s="4">
        <f t="shared" si="150"/>
        <v>97200.499175897465</v>
      </c>
      <c r="J156" s="4">
        <f t="shared" si="151"/>
        <v>22821.986301981109</v>
      </c>
      <c r="K156" s="4">
        <f t="shared" si="119"/>
        <v>98145.146674048083</v>
      </c>
      <c r="L156" s="4">
        <f t="shared" si="120"/>
        <v>27267.046991523464</v>
      </c>
      <c r="M156" s="4">
        <f t="shared" si="121"/>
        <v>3367.7379393097353</v>
      </c>
      <c r="N156" s="11">
        <f t="shared" si="132"/>
        <v>7.9036633749507423E-4</v>
      </c>
      <c r="O156" s="11">
        <f t="shared" si="133"/>
        <v>7.1299091439223083E-3</v>
      </c>
      <c r="P156" s="11">
        <f t="shared" si="134"/>
        <v>4.8477867186615953E-3</v>
      </c>
      <c r="Q156" s="4">
        <f t="shared" si="135"/>
        <v>4832.9854032761541</v>
      </c>
      <c r="R156" s="4">
        <f t="shared" si="136"/>
        <v>14756.919552271136</v>
      </c>
      <c r="S156" s="4">
        <f t="shared" si="137"/>
        <v>3986.8952538579815</v>
      </c>
      <c r="T156" s="4">
        <f t="shared" si="152"/>
        <v>38.317887221736726</v>
      </c>
      <c r="U156" s="4">
        <f t="shared" si="153"/>
        <v>151.81938032608755</v>
      </c>
      <c r="V156" s="4">
        <f t="shared" si="154"/>
        <v>174.69536617467389</v>
      </c>
      <c r="W156" s="11">
        <f t="shared" si="138"/>
        <v>-1.219247815263802E-2</v>
      </c>
      <c r="X156" s="11">
        <f t="shared" si="139"/>
        <v>-1.3228699347321071E-2</v>
      </c>
      <c r="Y156" s="11">
        <f t="shared" si="140"/>
        <v>-1.2203590333800474E-2</v>
      </c>
      <c r="Z156" s="4">
        <f t="shared" si="164"/>
        <v>8961.4529761784797</v>
      </c>
      <c r="AA156" s="4">
        <f t="shared" si="155"/>
        <v>56150.614507818384</v>
      </c>
      <c r="AB156" s="4">
        <f t="shared" si="156"/>
        <v>7229.8870635737121</v>
      </c>
      <c r="AC156" s="12">
        <f t="shared" si="157"/>
        <v>1.8331730779095714</v>
      </c>
      <c r="AD156" s="12">
        <f t="shared" si="158"/>
        <v>3.7819090745017854</v>
      </c>
      <c r="AE156" s="12">
        <f t="shared" si="159"/>
        <v>1.8004265309038565</v>
      </c>
      <c r="AF156" s="11">
        <f t="shared" si="141"/>
        <v>-2.9039671966837322E-3</v>
      </c>
      <c r="AG156" s="11">
        <f t="shared" si="142"/>
        <v>2.0567434751257441E-3</v>
      </c>
      <c r="AH156" s="11">
        <f t="shared" si="143"/>
        <v>8.257041531207765E-4</v>
      </c>
      <c r="AI156" s="1">
        <f t="shared" si="122"/>
        <v>246223.11710531169</v>
      </c>
      <c r="AJ156" s="1">
        <f t="shared" si="123"/>
        <v>178416.46640499</v>
      </c>
      <c r="AK156" s="1">
        <f t="shared" si="124"/>
        <v>42857.185145572046</v>
      </c>
      <c r="AL156" s="20">
        <f t="shared" si="171"/>
        <v>42.935747507221642</v>
      </c>
      <c r="AM156" s="20">
        <f t="shared" si="171"/>
        <v>15.257414282769478</v>
      </c>
      <c r="AN156" s="20">
        <f t="shared" si="171"/>
        <v>2.7922677803214579</v>
      </c>
      <c r="AO156" s="7">
        <f t="shared" si="172"/>
        <v>6.689804403972978E-3</v>
      </c>
      <c r="AP156" s="7">
        <f t="shared" si="172"/>
        <v>1.0301796066542851E-2</v>
      </c>
      <c r="AQ156" s="7">
        <f t="shared" si="172"/>
        <v>7.4568529689509741E-3</v>
      </c>
      <c r="AR156" s="17">
        <f t="shared" si="161"/>
        <v>126128.70264241836</v>
      </c>
      <c r="AS156" s="17">
        <f t="shared" si="162"/>
        <v>97200.499175897465</v>
      </c>
      <c r="AT156" s="17">
        <f t="shared" si="163"/>
        <v>22821.986301981109</v>
      </c>
      <c r="AU156" s="1">
        <f t="shared" si="125"/>
        <v>25225.740528483671</v>
      </c>
      <c r="AV156" s="1">
        <f t="shared" si="126"/>
        <v>19440.099835179495</v>
      </c>
      <c r="AW156" s="1">
        <f t="shared" si="127"/>
        <v>4564.397260396222</v>
      </c>
      <c r="AX156" s="16">
        <v>0</v>
      </c>
      <c r="AY156" s="16">
        <v>0</v>
      </c>
      <c r="AZ156" s="16">
        <v>0</v>
      </c>
      <c r="BA156">
        <f t="shared" si="165"/>
        <v>0</v>
      </c>
      <c r="BB156">
        <f t="shared" si="166"/>
        <v>0</v>
      </c>
      <c r="BC156">
        <f t="shared" si="166"/>
        <v>0</v>
      </c>
      <c r="BD156">
        <f t="shared" si="166"/>
        <v>0</v>
      </c>
      <c r="BE156">
        <f t="shared" si="167"/>
        <v>0</v>
      </c>
      <c r="BF156">
        <f t="shared" si="167"/>
        <v>0</v>
      </c>
      <c r="BG156">
        <f t="shared" si="167"/>
        <v>0</v>
      </c>
      <c r="BH156">
        <f t="shared" si="145"/>
        <v>0</v>
      </c>
      <c r="BI156">
        <f t="shared" si="170"/>
        <v>0</v>
      </c>
      <c r="BJ156">
        <f t="shared" si="170"/>
        <v>0</v>
      </c>
      <c r="BK156" s="7">
        <f t="shared" si="168"/>
        <v>3.3568578355872319E-2</v>
      </c>
      <c r="BL156" s="18">
        <f>MAX(BL$3*climate!$I266+BL$4*climate!$I266^2+BL$5*climate!$I266^6,-99)</f>
        <v>-20.608341338368913</v>
      </c>
      <c r="BM156" s="18">
        <f>MAX(BM$3*climate!$I266+BM$4*climate!$I266^2+BM$5*climate!$I266^6,-99)</f>
        <v>-18.695312914690422</v>
      </c>
      <c r="BN156" s="18">
        <f>MAX(BN$3*climate!$I266+BN$4*climate!$I266^2+BN$5*climate!$I266^6,-99)</f>
        <v>-16.920942302522938</v>
      </c>
      <c r="BO156" s="18">
        <f>MAX(BO$3*climate!$I266+BO$4*climate!$I266^2+BO$5*climate!$I266^6,-99)</f>
        <v>-85.732241305526784</v>
      </c>
      <c r="BP156" s="18">
        <f>MAX(BP$3*climate!$I266+BP$4*climate!$I266^2+BP$5*climate!$I266^6,-99)</f>
        <v>-85.135481079808585</v>
      </c>
      <c r="BQ156" s="18">
        <f>MAX(BQ$3*climate!$I266+BQ$4*climate!$I266^2+BQ$5*climate!$I266^6,-99)</f>
        <v>-84.757000950697972</v>
      </c>
    </row>
    <row r="157" spans="1:69">
      <c r="A157">
        <f t="shared" si="128"/>
        <v>2111</v>
      </c>
      <c r="B157" s="4">
        <f t="shared" si="146"/>
        <v>1285.1946975494195</v>
      </c>
      <c r="C157" s="4">
        <f t="shared" si="147"/>
        <v>3565.1528228146053</v>
      </c>
      <c r="D157" s="4">
        <f t="shared" si="148"/>
        <v>6778.2970107335896</v>
      </c>
      <c r="E157" s="11">
        <f t="shared" si="129"/>
        <v>5.4860258873073016E-5</v>
      </c>
      <c r="F157" s="11">
        <f t="shared" si="130"/>
        <v>1.0998272479615799E-4</v>
      </c>
      <c r="G157" s="11">
        <f t="shared" si="131"/>
        <v>2.4282307871188491E-4</v>
      </c>
      <c r="H157" s="4">
        <f t="shared" si="149"/>
        <v>126215.94571736015</v>
      </c>
      <c r="I157" s="4">
        <f t="shared" si="150"/>
        <v>97887.577590609901</v>
      </c>
      <c r="J157" s="4">
        <f t="shared" si="151"/>
        <v>22935.441900365349</v>
      </c>
      <c r="K157" s="4">
        <f t="shared" si="119"/>
        <v>98207.645859437413</v>
      </c>
      <c r="L157" s="4">
        <f t="shared" si="120"/>
        <v>27456.769023811423</v>
      </c>
      <c r="M157" s="4">
        <f t="shared" si="121"/>
        <v>3383.6584416478872</v>
      </c>
      <c r="N157" s="11">
        <f t="shared" si="132"/>
        <v>6.3680362715134997E-4</v>
      </c>
      <c r="O157" s="11">
        <f t="shared" si="133"/>
        <v>6.9579236925412236E-3</v>
      </c>
      <c r="P157" s="11">
        <f t="shared" si="134"/>
        <v>4.7273578363449253E-3</v>
      </c>
      <c r="Q157" s="4">
        <f t="shared" si="135"/>
        <v>4777.3615455487616</v>
      </c>
      <c r="R157" s="4">
        <f t="shared" si="136"/>
        <v>14664.636609684609</v>
      </c>
      <c r="S157" s="4">
        <f t="shared" si="137"/>
        <v>3957.8191075782975</v>
      </c>
      <c r="T157" s="4">
        <f t="shared" si="152"/>
        <v>37.850697218930456</v>
      </c>
      <c r="U157" s="4">
        <f t="shared" si="153"/>
        <v>149.81100738865715</v>
      </c>
      <c r="V157" s="4">
        <f t="shared" si="154"/>
        <v>172.5634554926649</v>
      </c>
      <c r="W157" s="11">
        <f t="shared" si="138"/>
        <v>-1.219247815263802E-2</v>
      </c>
      <c r="X157" s="11">
        <f t="shared" si="139"/>
        <v>-1.3228699347321071E-2</v>
      </c>
      <c r="Y157" s="11">
        <f t="shared" si="140"/>
        <v>-1.2203590333800474E-2</v>
      </c>
      <c r="Z157" s="4">
        <f t="shared" si="164"/>
        <v>8833.9704527394442</v>
      </c>
      <c r="AA157" s="4">
        <f t="shared" si="155"/>
        <v>55924.113437573134</v>
      </c>
      <c r="AB157" s="4">
        <f t="shared" si="156"/>
        <v>7184.0389878630949</v>
      </c>
      <c r="AC157" s="12">
        <f t="shared" si="157"/>
        <v>1.8278496034254783</v>
      </c>
      <c r="AD157" s="12">
        <f t="shared" si="158"/>
        <v>3.7896874913142859</v>
      </c>
      <c r="AE157" s="12">
        <f t="shared" si="159"/>
        <v>1.8019131505678128</v>
      </c>
      <c r="AF157" s="11">
        <f t="shared" si="141"/>
        <v>-2.9039671966837322E-3</v>
      </c>
      <c r="AG157" s="11">
        <f t="shared" si="142"/>
        <v>2.0567434751257441E-3</v>
      </c>
      <c r="AH157" s="11">
        <f t="shared" si="143"/>
        <v>8.257041531207765E-4</v>
      </c>
      <c r="AI157" s="1">
        <f t="shared" si="122"/>
        <v>246826.5459232642</v>
      </c>
      <c r="AJ157" s="1">
        <f t="shared" si="123"/>
        <v>180014.91959967048</v>
      </c>
      <c r="AK157" s="1">
        <f t="shared" si="124"/>
        <v>43135.863891411071</v>
      </c>
      <c r="AL157" s="20">
        <f t="shared" si="171"/>
        <v>43.220106942455708</v>
      </c>
      <c r="AM157" s="20">
        <f t="shared" si="171"/>
        <v>15.413021265508888</v>
      </c>
      <c r="AN157" s="20">
        <f t="shared" si="171"/>
        <v>2.8128810953063761</v>
      </c>
      <c r="AO157" s="7">
        <f t="shared" si="172"/>
        <v>6.6229063599332486E-3</v>
      </c>
      <c r="AP157" s="7">
        <f t="shared" si="172"/>
        <v>1.0198778105877424E-2</v>
      </c>
      <c r="AQ157" s="7">
        <f t="shared" si="172"/>
        <v>7.3822844392614642E-3</v>
      </c>
      <c r="AR157" s="17">
        <f t="shared" si="161"/>
        <v>126215.94571736015</v>
      </c>
      <c r="AS157" s="17">
        <f t="shared" si="162"/>
        <v>97887.577590609901</v>
      </c>
      <c r="AT157" s="17">
        <f t="shared" si="163"/>
        <v>22935.441900365349</v>
      </c>
      <c r="AU157" s="1">
        <f t="shared" si="125"/>
        <v>25243.189143472031</v>
      </c>
      <c r="AV157" s="1">
        <f t="shared" si="126"/>
        <v>19577.515518121982</v>
      </c>
      <c r="AW157" s="1">
        <f t="shared" si="127"/>
        <v>4587.0883800730699</v>
      </c>
      <c r="AX157" s="16">
        <v>0</v>
      </c>
      <c r="AY157" s="16">
        <v>0</v>
      </c>
      <c r="AZ157" s="16">
        <v>0</v>
      </c>
      <c r="BA157">
        <f t="shared" si="165"/>
        <v>0</v>
      </c>
      <c r="BB157">
        <f t="shared" si="166"/>
        <v>0</v>
      </c>
      <c r="BC157">
        <f t="shared" si="166"/>
        <v>0</v>
      </c>
      <c r="BD157">
        <f t="shared" si="166"/>
        <v>0</v>
      </c>
      <c r="BE157">
        <f t="shared" si="167"/>
        <v>0</v>
      </c>
      <c r="BF157">
        <f t="shared" si="167"/>
        <v>0</v>
      </c>
      <c r="BG157">
        <f t="shared" si="167"/>
        <v>0</v>
      </c>
      <c r="BH157">
        <f t="shared" si="145"/>
        <v>0</v>
      </c>
      <c r="BI157">
        <f t="shared" si="170"/>
        <v>0</v>
      </c>
      <c r="BJ157">
        <f t="shared" si="170"/>
        <v>0</v>
      </c>
      <c r="BK157" s="7">
        <f t="shared" si="168"/>
        <v>3.3424695149718325E-2</v>
      </c>
      <c r="BL157" s="18">
        <f>MAX(BL$3*climate!$I267+BL$4*climate!$I267^2+BL$5*climate!$I267^6,-99)</f>
        <v>-21.122107622444947</v>
      </c>
      <c r="BM157" s="18">
        <f>MAX(BM$3*climate!$I267+BM$4*climate!$I267^2+BM$5*climate!$I267^6,-99)</f>
        <v>-19.101012444341254</v>
      </c>
      <c r="BN157" s="18">
        <f>MAX(BN$3*climate!$I267+BN$4*climate!$I267^2+BN$5*climate!$I267^6,-99)</f>
        <v>-17.244392758628216</v>
      </c>
      <c r="BO157" s="18">
        <f>MAX(BO$3*climate!$I267+BO$4*climate!$I267^2+BO$5*climate!$I267^6,-99)</f>
        <v>-90.035855382209633</v>
      </c>
      <c r="BP157" s="18">
        <f>MAX(BP$3*climate!$I267+BP$4*climate!$I267^2+BP$5*climate!$I267^6,-99)</f>
        <v>-89.221568986807441</v>
      </c>
      <c r="BQ157" s="18">
        <f>MAX(BQ$3*climate!$I267+BQ$4*climate!$I267^2+BQ$5*climate!$I267^6,-99)</f>
        <v>-88.704958552165692</v>
      </c>
    </row>
    <row r="158" spans="1:69">
      <c r="A158">
        <f t="shared" si="128"/>
        <v>2112</v>
      </c>
      <c r="B158" s="4">
        <f t="shared" si="146"/>
        <v>1285.2616783575388</v>
      </c>
      <c r="C158" s="4">
        <f t="shared" si="147"/>
        <v>3565.5253227752851</v>
      </c>
      <c r="D158" s="4">
        <f t="shared" si="148"/>
        <v>6779.8606413347316</v>
      </c>
      <c r="E158" s="11">
        <f t="shared" si="129"/>
        <v>5.2117245929419362E-5</v>
      </c>
      <c r="F158" s="11">
        <f t="shared" si="130"/>
        <v>1.0448358855635008E-4</v>
      </c>
      <c r="G158" s="11">
        <f t="shared" si="131"/>
        <v>2.3068192477629067E-4</v>
      </c>
      <c r="H158" s="4">
        <f t="shared" si="149"/>
        <v>126283.90972847435</v>
      </c>
      <c r="I158" s="4">
        <f t="shared" si="150"/>
        <v>98562.454961397991</v>
      </c>
      <c r="J158" s="4">
        <f t="shared" si="151"/>
        <v>23046.479221679081</v>
      </c>
      <c r="K158" s="4">
        <f t="shared" si="119"/>
        <v>98255.407326743793</v>
      </c>
      <c r="L158" s="4">
        <f t="shared" si="120"/>
        <v>27643.179065877532</v>
      </c>
      <c r="M158" s="4">
        <f t="shared" si="121"/>
        <v>3399.2555954869872</v>
      </c>
      <c r="N158" s="11">
        <f t="shared" si="132"/>
        <v>4.8633145503496067E-4</v>
      </c>
      <c r="O158" s="11">
        <f t="shared" si="133"/>
        <v>6.7892198788739311E-3</v>
      </c>
      <c r="P158" s="11">
        <f t="shared" si="134"/>
        <v>4.6095532714300891E-3</v>
      </c>
      <c r="Q158" s="4">
        <f t="shared" si="135"/>
        <v>4721.6547895141948</v>
      </c>
      <c r="R158" s="4">
        <f t="shared" si="136"/>
        <v>14570.40912452253</v>
      </c>
      <c r="S158" s="4">
        <f t="shared" si="137"/>
        <v>3928.4466556313178</v>
      </c>
      <c r="T158" s="4">
        <f t="shared" si="152"/>
        <v>37.389203420026533</v>
      </c>
      <c r="U158" s="4">
        <f t="shared" si="153"/>
        <v>147.8292026129933</v>
      </c>
      <c r="V158" s="4">
        <f t="shared" si="154"/>
        <v>170.4575617752474</v>
      </c>
      <c r="W158" s="11">
        <f t="shared" si="138"/>
        <v>-1.219247815263802E-2</v>
      </c>
      <c r="X158" s="11">
        <f t="shared" si="139"/>
        <v>-1.3228699347321071E-2</v>
      </c>
      <c r="Y158" s="11">
        <f t="shared" si="140"/>
        <v>-1.2203590333800474E-2</v>
      </c>
      <c r="Z158" s="4">
        <f t="shared" si="164"/>
        <v>8706.9400983274445</v>
      </c>
      <c r="AA158" s="4">
        <f t="shared" si="155"/>
        <v>55688.692188252389</v>
      </c>
      <c r="AB158" s="4">
        <f t="shared" si="156"/>
        <v>7137.5349274803448</v>
      </c>
      <c r="AC158" s="12">
        <f t="shared" si="157"/>
        <v>1.8225415881366593</v>
      </c>
      <c r="AD158" s="12">
        <f t="shared" si="158"/>
        <v>3.7974819063348124</v>
      </c>
      <c r="AE158" s="12">
        <f t="shared" si="159"/>
        <v>1.8034009977397996</v>
      </c>
      <c r="AF158" s="11">
        <f t="shared" si="141"/>
        <v>-2.9039671966837322E-3</v>
      </c>
      <c r="AG158" s="11">
        <f t="shared" si="142"/>
        <v>2.0567434751257441E-3</v>
      </c>
      <c r="AH158" s="11">
        <f t="shared" si="143"/>
        <v>8.257041531207765E-4</v>
      </c>
      <c r="AI158" s="1">
        <f t="shared" si="122"/>
        <v>247387.08047440983</v>
      </c>
      <c r="AJ158" s="1">
        <f t="shared" si="123"/>
        <v>181590.94315782542</v>
      </c>
      <c r="AK158" s="1">
        <f t="shared" si="124"/>
        <v>43409.365882343031</v>
      </c>
      <c r="AL158" s="20">
        <f t="shared" si="171"/>
        <v>43.503487236390434</v>
      </c>
      <c r="AM158" s="20">
        <f t="shared" si="171"/>
        <v>15.568643309498702</v>
      </c>
      <c r="AN158" s="20">
        <f t="shared" si="171"/>
        <v>2.8334389287623556</v>
      </c>
      <c r="AO158" s="7">
        <f t="shared" si="172"/>
        <v>6.5566772963339161E-3</v>
      </c>
      <c r="AP158" s="7">
        <f t="shared" si="172"/>
        <v>1.0096790324818649E-2</v>
      </c>
      <c r="AQ158" s="7">
        <f t="shared" si="172"/>
        <v>7.30846159486885E-3</v>
      </c>
      <c r="AR158" s="17">
        <f t="shared" si="161"/>
        <v>126283.90972847435</v>
      </c>
      <c r="AS158" s="17">
        <f t="shared" si="162"/>
        <v>98562.454961397991</v>
      </c>
      <c r="AT158" s="17">
        <f t="shared" si="163"/>
        <v>23046.479221679081</v>
      </c>
      <c r="AU158" s="1">
        <f t="shared" si="125"/>
        <v>25256.781945694871</v>
      </c>
      <c r="AV158" s="1">
        <f t="shared" si="126"/>
        <v>19712.4909922796</v>
      </c>
      <c r="AW158" s="1">
        <f t="shared" si="127"/>
        <v>4609.2958443358166</v>
      </c>
      <c r="AX158" s="16">
        <v>0</v>
      </c>
      <c r="AY158" s="16">
        <v>0</v>
      </c>
      <c r="AZ158" s="16">
        <v>0</v>
      </c>
      <c r="BA158">
        <f t="shared" si="165"/>
        <v>0</v>
      </c>
      <c r="BB158">
        <f t="shared" si="166"/>
        <v>0</v>
      </c>
      <c r="BC158">
        <f t="shared" si="166"/>
        <v>0</v>
      </c>
      <c r="BD158">
        <f t="shared" si="166"/>
        <v>0</v>
      </c>
      <c r="BE158">
        <f t="shared" si="167"/>
        <v>0</v>
      </c>
      <c r="BF158">
        <f t="shared" si="167"/>
        <v>0</v>
      </c>
      <c r="BG158">
        <f t="shared" si="167"/>
        <v>0</v>
      </c>
      <c r="BH158">
        <f t="shared" si="145"/>
        <v>0</v>
      </c>
      <c r="BI158">
        <f t="shared" si="170"/>
        <v>0</v>
      </c>
      <c r="BJ158">
        <f t="shared" si="170"/>
        <v>0</v>
      </c>
      <c r="BK158" s="7">
        <f t="shared" si="168"/>
        <v>3.3283631250534212E-2</v>
      </c>
      <c r="BL158" s="18">
        <f>MAX(BL$3*climate!$I268+BL$4*climate!$I268^2+BL$5*climate!$I268^6,-99)</f>
        <v>-21.636264295828401</v>
      </c>
      <c r="BM158" s="18">
        <f>MAX(BM$3*climate!$I268+BM$4*climate!$I268^2+BM$5*climate!$I268^6,-99)</f>
        <v>-19.506750968044116</v>
      </c>
      <c r="BN158" s="18">
        <f>MAX(BN$3*climate!$I268+BN$4*climate!$I268^2+BN$5*climate!$I268^6,-99)</f>
        <v>-17.567650163947278</v>
      </c>
      <c r="BO158" s="18">
        <f>MAX(BO$3*climate!$I268+BO$4*climate!$I268^2+BO$5*climate!$I268^6,-99)</f>
        <v>-94.465336028465018</v>
      </c>
      <c r="BP158" s="18">
        <f>MAX(BP$3*climate!$I268+BP$4*climate!$I268^2+BP$5*climate!$I268^6,-99)</f>
        <v>-93.424621782622566</v>
      </c>
      <c r="BQ158" s="18">
        <f>MAX(BQ$3*climate!$I268+BQ$4*climate!$I268^2+BQ$5*climate!$I268^6,-99)</f>
        <v>-92.764228109908316</v>
      </c>
    </row>
    <row r="159" spans="1:69">
      <c r="A159">
        <f t="shared" si="128"/>
        <v>2113</v>
      </c>
      <c r="B159" s="4">
        <f t="shared" si="146"/>
        <v>1285.3253134415647</v>
      </c>
      <c r="C159" s="4">
        <f t="shared" si="147"/>
        <v>3565.8792347120561</v>
      </c>
      <c r="D159" s="4">
        <f t="shared" si="148"/>
        <v>6781.3464330720662</v>
      </c>
      <c r="E159" s="11">
        <f t="shared" si="129"/>
        <v>4.9511383632948394E-5</v>
      </c>
      <c r="F159" s="11">
        <f t="shared" si="130"/>
        <v>9.9259409128532572E-5</v>
      </c>
      <c r="G159" s="11">
        <f t="shared" si="131"/>
        <v>2.1914782853747612E-4</v>
      </c>
      <c r="H159" s="4">
        <f t="shared" si="149"/>
        <v>126332.96992126669</v>
      </c>
      <c r="I159" s="4">
        <f t="shared" si="150"/>
        <v>99225.160188518072</v>
      </c>
      <c r="J159" s="4">
        <f t="shared" si="151"/>
        <v>23155.131666732712</v>
      </c>
      <c r="K159" s="4">
        <f t="shared" si="119"/>
        <v>98288.712281717788</v>
      </c>
      <c r="L159" s="4">
        <f t="shared" si="120"/>
        <v>27826.281726708694</v>
      </c>
      <c r="M159" s="4">
        <f t="shared" si="121"/>
        <v>3414.5330717521001</v>
      </c>
      <c r="N159" s="11">
        <f t="shared" si="132"/>
        <v>3.3896307470637765E-4</v>
      </c>
      <c r="O159" s="11">
        <f t="shared" si="133"/>
        <v>6.6237917279630132E-3</v>
      </c>
      <c r="P159" s="11">
        <f t="shared" si="134"/>
        <v>4.4943593783874913E-3</v>
      </c>
      <c r="Q159" s="4">
        <f t="shared" si="135"/>
        <v>4665.8980732517257</v>
      </c>
      <c r="R159" s="4">
        <f t="shared" si="136"/>
        <v>14474.332769699242</v>
      </c>
      <c r="S159" s="4">
        <f t="shared" si="137"/>
        <v>3898.8001146707679</v>
      </c>
      <c r="T159" s="4">
        <f t="shared" si="152"/>
        <v>36.93333637418332</v>
      </c>
      <c r="U159" s="4">
        <f t="shared" si="153"/>
        <v>145.8736145368718</v>
      </c>
      <c r="V159" s="4">
        <f t="shared" si="154"/>
        <v>168.37736752204378</v>
      </c>
      <c r="W159" s="11">
        <f t="shared" si="138"/>
        <v>-1.219247815263802E-2</v>
      </c>
      <c r="X159" s="11">
        <f t="shared" si="139"/>
        <v>-1.3228699347321071E-2</v>
      </c>
      <c r="Y159" s="11">
        <f t="shared" si="140"/>
        <v>-1.2203590333800474E-2</v>
      </c>
      <c r="Z159" s="4">
        <f t="shared" si="164"/>
        <v>8580.4223839171773</v>
      </c>
      <c r="AA159" s="4">
        <f t="shared" si="155"/>
        <v>55444.666413869352</v>
      </c>
      <c r="AB159" s="4">
        <f t="shared" si="156"/>
        <v>7090.4143727615074</v>
      </c>
      <c r="AC159" s="12">
        <f t="shared" si="157"/>
        <v>1.8172489871501185</v>
      </c>
      <c r="AD159" s="12">
        <f t="shared" si="158"/>
        <v>3.8052923524675748</v>
      </c>
      <c r="AE159" s="12">
        <f t="shared" si="159"/>
        <v>1.8048900734333755</v>
      </c>
      <c r="AF159" s="11">
        <f t="shared" si="141"/>
        <v>-2.9039671966837322E-3</v>
      </c>
      <c r="AG159" s="11">
        <f t="shared" si="142"/>
        <v>2.0567434751257441E-3</v>
      </c>
      <c r="AH159" s="11">
        <f t="shared" si="143"/>
        <v>8.257041531207765E-4</v>
      </c>
      <c r="AI159" s="1">
        <f t="shared" si="122"/>
        <v>247905.15437266373</v>
      </c>
      <c r="AJ159" s="1">
        <f t="shared" si="123"/>
        <v>183144.33983432248</v>
      </c>
      <c r="AK159" s="1">
        <f t="shared" si="124"/>
        <v>43677.725138444541</v>
      </c>
      <c r="AL159" s="20">
        <f t="shared" si="171"/>
        <v>43.785873180193882</v>
      </c>
      <c r="AM159" s="20">
        <f t="shared" si="171"/>
        <v>15.72426470336522</v>
      </c>
      <c r="AN159" s="20">
        <f t="shared" si="171"/>
        <v>2.8539399275586992</v>
      </c>
      <c r="AO159" s="7">
        <f t="shared" si="172"/>
        <v>6.4911105233705765E-3</v>
      </c>
      <c r="AP159" s="7">
        <f t="shared" si="172"/>
        <v>9.9958224215704623E-3</v>
      </c>
      <c r="AQ159" s="7">
        <f t="shared" si="172"/>
        <v>7.235376978920161E-3</v>
      </c>
      <c r="AR159" s="17">
        <f t="shared" si="161"/>
        <v>126332.96992126669</v>
      </c>
      <c r="AS159" s="17">
        <f t="shared" si="162"/>
        <v>99225.160188518072</v>
      </c>
      <c r="AT159" s="17">
        <f t="shared" si="163"/>
        <v>23155.131666732712</v>
      </c>
      <c r="AU159" s="1">
        <f t="shared" si="125"/>
        <v>25266.593984253341</v>
      </c>
      <c r="AV159" s="1">
        <f t="shared" si="126"/>
        <v>19845.032037703615</v>
      </c>
      <c r="AW159" s="1">
        <f t="shared" si="127"/>
        <v>4631.0263333465427</v>
      </c>
      <c r="AX159" s="16">
        <v>0</v>
      </c>
      <c r="AY159" s="16">
        <v>0</v>
      </c>
      <c r="AZ159" s="16">
        <v>0</v>
      </c>
      <c r="BA159">
        <f t="shared" si="165"/>
        <v>0</v>
      </c>
      <c r="BB159">
        <f t="shared" si="166"/>
        <v>0</v>
      </c>
      <c r="BC159">
        <f t="shared" si="166"/>
        <v>0</v>
      </c>
      <c r="BD159">
        <f t="shared" si="166"/>
        <v>0</v>
      </c>
      <c r="BE159">
        <f t="shared" si="167"/>
        <v>0</v>
      </c>
      <c r="BF159">
        <f t="shared" si="167"/>
        <v>0</v>
      </c>
      <c r="BG159">
        <f t="shared" si="167"/>
        <v>0</v>
      </c>
      <c r="BH159">
        <f t="shared" si="145"/>
        <v>0</v>
      </c>
      <c r="BI159">
        <f t="shared" si="170"/>
        <v>0</v>
      </c>
      <c r="BJ159">
        <f t="shared" si="170"/>
        <v>0</v>
      </c>
      <c r="BK159" s="7">
        <f t="shared" si="168"/>
        <v>3.3145403250713662E-2</v>
      </c>
      <c r="BL159" s="18">
        <f>MAX(BL$3*climate!$I269+BL$4*climate!$I269^2+BL$5*climate!$I269^6,-99)</f>
        <v>-22.150613980076827</v>
      </c>
      <c r="BM159" s="18">
        <f>MAX(BM$3*climate!$I269+BM$4*climate!$I269^2+BM$5*climate!$I269^6,-99)</f>
        <v>-19.912380418541861</v>
      </c>
      <c r="BN159" s="18">
        <f>MAX(BN$3*climate!$I269+BN$4*climate!$I269^2+BN$5*climate!$I269^6,-99)</f>
        <v>-17.890602957078649</v>
      </c>
      <c r="BO159" s="18">
        <f>MAX(BO$3*climate!$I269+BO$4*climate!$I269^2+BO$5*climate!$I269^6,-99)</f>
        <v>-99</v>
      </c>
      <c r="BP159" s="18">
        <f>MAX(BP$3*climate!$I269+BP$4*climate!$I269^2+BP$5*climate!$I269^6,-99)</f>
        <v>-97.744374116443169</v>
      </c>
      <c r="BQ159" s="18">
        <f>MAX(BQ$3*climate!$I269+BQ$4*climate!$I269^2+BQ$5*climate!$I269^6,-99)</f>
        <v>-96.934540223906964</v>
      </c>
    </row>
    <row r="160" spans="1:69">
      <c r="A160">
        <f t="shared" si="128"/>
        <v>2114</v>
      </c>
      <c r="B160" s="4">
        <f t="shared" si="146"/>
        <v>1285.3857697645174</v>
      </c>
      <c r="C160" s="4">
        <f t="shared" si="147"/>
        <v>3566.2154844246243</v>
      </c>
      <c r="D160" s="4">
        <f t="shared" si="148"/>
        <v>6782.7582445501657</v>
      </c>
      <c r="E160" s="11">
        <f t="shared" si="129"/>
        <v>4.703581445130097E-5</v>
      </c>
      <c r="F160" s="11">
        <f t="shared" si="130"/>
        <v>9.4296438672105944E-5</v>
      </c>
      <c r="G160" s="11">
        <f t="shared" si="131"/>
        <v>2.081904371106023E-4</v>
      </c>
      <c r="H160" s="4">
        <f t="shared" si="149"/>
        <v>126363.51158455333</v>
      </c>
      <c r="I160" s="4">
        <f t="shared" si="150"/>
        <v>99875.733692268273</v>
      </c>
      <c r="J160" s="4">
        <f t="shared" si="151"/>
        <v>23261.433731466786</v>
      </c>
      <c r="K160" s="4">
        <f t="shared" si="119"/>
        <v>98307.850107678663</v>
      </c>
      <c r="L160" s="4">
        <f t="shared" si="120"/>
        <v>28006.084917883836</v>
      </c>
      <c r="M160" s="4">
        <f t="shared" si="121"/>
        <v>3429.494741340216</v>
      </c>
      <c r="N160" s="11">
        <f t="shared" si="132"/>
        <v>1.9471031328621713E-4</v>
      </c>
      <c r="O160" s="11">
        <f t="shared" si="133"/>
        <v>6.4616319543175926E-3</v>
      </c>
      <c r="P160" s="11">
        <f t="shared" si="134"/>
        <v>4.381761509909321E-3</v>
      </c>
      <c r="Q160" s="4">
        <f t="shared" si="135"/>
        <v>4610.1234652720586</v>
      </c>
      <c r="R160" s="4">
        <f t="shared" si="136"/>
        <v>14376.502258226037</v>
      </c>
      <c r="S160" s="4">
        <f t="shared" si="137"/>
        <v>3868.9011867229151</v>
      </c>
      <c r="T160" s="4">
        <f t="shared" si="152"/>
        <v>36.48302747733706</v>
      </c>
      <c r="U160" s="4">
        <f t="shared" si="153"/>
        <v>143.94389634745653</v>
      </c>
      <c r="V160" s="4">
        <f t="shared" si="154"/>
        <v>166.32255910732101</v>
      </c>
      <c r="W160" s="11">
        <f t="shared" si="138"/>
        <v>-1.219247815263802E-2</v>
      </c>
      <c r="X160" s="11">
        <f t="shared" si="139"/>
        <v>-1.3228699347321071E-2</v>
      </c>
      <c r="Y160" s="11">
        <f t="shared" si="140"/>
        <v>-1.2203590333800474E-2</v>
      </c>
      <c r="Z160" s="4">
        <f t="shared" si="164"/>
        <v>8454.4755237222362</v>
      </c>
      <c r="AA160" s="4">
        <f t="shared" si="155"/>
        <v>55192.351308911959</v>
      </c>
      <c r="AB160" s="4">
        <f t="shared" si="156"/>
        <v>7042.71602747008</v>
      </c>
      <c r="AC160" s="12">
        <f t="shared" si="157"/>
        <v>1.8119717557032278</v>
      </c>
      <c r="AD160" s="12">
        <f t="shared" si="158"/>
        <v>3.8131188626844583</v>
      </c>
      <c r="AE160" s="12">
        <f t="shared" si="159"/>
        <v>1.806380378662936</v>
      </c>
      <c r="AF160" s="11">
        <f t="shared" si="141"/>
        <v>-2.9039671966837322E-3</v>
      </c>
      <c r="AG160" s="11">
        <f t="shared" si="142"/>
        <v>2.0567434751257441E-3</v>
      </c>
      <c r="AH160" s="11">
        <f t="shared" si="143"/>
        <v>8.257041531207765E-4</v>
      </c>
      <c r="AI160" s="1">
        <f t="shared" si="122"/>
        <v>248381.23291965068</v>
      </c>
      <c r="AJ160" s="1">
        <f t="shared" si="123"/>
        <v>184674.93788859385</v>
      </c>
      <c r="AK160" s="1">
        <f t="shared" si="124"/>
        <v>43940.978957946631</v>
      </c>
      <c r="AL160" s="20">
        <f t="shared" si="171"/>
        <v>44.067249932947064</v>
      </c>
      <c r="AM160" s="20">
        <f t="shared" si="171"/>
        <v>15.879869891472982</v>
      </c>
      <c r="AN160" s="20">
        <f t="shared" si="171"/>
        <v>2.8743827654972676</v>
      </c>
      <c r="AO160" s="7">
        <f t="shared" si="172"/>
        <v>6.4261994181368711E-3</v>
      </c>
      <c r="AP160" s="7">
        <f t="shared" si="172"/>
        <v>9.8958641973547583E-3</v>
      </c>
      <c r="AQ160" s="7">
        <f t="shared" si="172"/>
        <v>7.1630232091309592E-3</v>
      </c>
      <c r="AR160" s="17">
        <f t="shared" si="161"/>
        <v>126363.51158455333</v>
      </c>
      <c r="AS160" s="17">
        <f t="shared" si="162"/>
        <v>99875.733692268273</v>
      </c>
      <c r="AT160" s="17">
        <f t="shared" si="163"/>
        <v>23261.433731466786</v>
      </c>
      <c r="AU160" s="1">
        <f t="shared" si="125"/>
        <v>25272.702316910669</v>
      </c>
      <c r="AV160" s="1">
        <f t="shared" si="126"/>
        <v>19975.146738453655</v>
      </c>
      <c r="AW160" s="1">
        <f t="shared" si="127"/>
        <v>4652.2867462933573</v>
      </c>
      <c r="AX160" s="16">
        <v>0</v>
      </c>
      <c r="AY160" s="16">
        <v>0</v>
      </c>
      <c r="AZ160" s="16">
        <v>0</v>
      </c>
      <c r="BA160">
        <f t="shared" si="165"/>
        <v>0</v>
      </c>
      <c r="BB160">
        <f t="shared" si="166"/>
        <v>0</v>
      </c>
      <c r="BC160">
        <f t="shared" si="166"/>
        <v>0</v>
      </c>
      <c r="BD160">
        <f t="shared" si="166"/>
        <v>0</v>
      </c>
      <c r="BE160">
        <f t="shared" si="167"/>
        <v>0</v>
      </c>
      <c r="BF160">
        <f t="shared" si="167"/>
        <v>0</v>
      </c>
      <c r="BG160">
        <f t="shared" si="167"/>
        <v>0</v>
      </c>
      <c r="BH160">
        <f t="shared" si="145"/>
        <v>0</v>
      </c>
      <c r="BI160">
        <f t="shared" si="170"/>
        <v>0</v>
      </c>
      <c r="BJ160">
        <f t="shared" si="170"/>
        <v>0</v>
      </c>
      <c r="BK160" s="7">
        <f t="shared" si="168"/>
        <v>3.3010025610985066E-2</v>
      </c>
      <c r="BL160" s="18">
        <f>MAX(BL$3*climate!$I270+BL$4*climate!$I270^2+BL$5*climate!$I270^6,-99)</f>
        <v>-22.66496235231541</v>
      </c>
      <c r="BM160" s="18">
        <f>MAX(BM$3*climate!$I270+BM$4*climate!$I270^2+BM$5*climate!$I270^6,-99)</f>
        <v>-20.317755152626891</v>
      </c>
      <c r="BN160" s="18">
        <f>MAX(BN$3*climate!$I270+BN$4*climate!$I270^2+BN$5*climate!$I270^6,-99)</f>
        <v>-18.213141518553186</v>
      </c>
      <c r="BO160" s="18">
        <f>MAX(BO$3*climate!$I270+BO$4*climate!$I270^2+BO$5*climate!$I270^6,-99)</f>
        <v>-99</v>
      </c>
      <c r="BP160" s="18">
        <f>MAX(BP$3*climate!$I270+BP$4*climate!$I270^2+BP$5*climate!$I270^6,-99)</f>
        <v>-99</v>
      </c>
      <c r="BQ160" s="18">
        <f>MAX(BQ$3*climate!$I270+BQ$4*climate!$I270^2+BQ$5*climate!$I270^6,-99)</f>
        <v>-99</v>
      </c>
    </row>
    <row r="161" spans="1:69">
      <c r="A161">
        <f t="shared" si="128"/>
        <v>2115</v>
      </c>
      <c r="B161" s="4">
        <f t="shared" si="146"/>
        <v>1285.443205972754</v>
      </c>
      <c r="C161" s="4">
        <f t="shared" si="147"/>
        <v>3566.5349517733571</v>
      </c>
      <c r="D161" s="4">
        <f t="shared" si="148"/>
        <v>6784.0997446837273</v>
      </c>
      <c r="E161" s="11">
        <f t="shared" si="129"/>
        <v>4.4684023728735917E-5</v>
      </c>
      <c r="F161" s="11">
        <f t="shared" si="130"/>
        <v>8.9581616738500637E-5</v>
      </c>
      <c r="G161" s="11">
        <f t="shared" si="131"/>
        <v>1.9778091525507216E-4</v>
      </c>
      <c r="H161" s="4">
        <f t="shared" si="149"/>
        <v>126375.92932659514</v>
      </c>
      <c r="I161" s="4">
        <f t="shared" si="150"/>
        <v>100514.2270929355</v>
      </c>
      <c r="J161" s="4">
        <f t="shared" si="151"/>
        <v>23365.420942708599</v>
      </c>
      <c r="K161" s="4">
        <f t="shared" si="119"/>
        <v>98313.117794232428</v>
      </c>
      <c r="L161" s="4">
        <f t="shared" si="120"/>
        <v>28182.599764782251</v>
      </c>
      <c r="M161" s="4">
        <f t="shared" si="121"/>
        <v>3444.1446650336488</v>
      </c>
      <c r="N161" s="11">
        <f t="shared" si="132"/>
        <v>5.3583580029492595E-5</v>
      </c>
      <c r="O161" s="11">
        <f t="shared" si="133"/>
        <v>6.3027319747108734E-3</v>
      </c>
      <c r="P161" s="11">
        <f t="shared" si="134"/>
        <v>4.2717440318067457E-3</v>
      </c>
      <c r="Q161" s="4">
        <f t="shared" si="135"/>
        <v>4554.362148823303</v>
      </c>
      <c r="R161" s="4">
        <f t="shared" si="136"/>
        <v>14277.011246984533</v>
      </c>
      <c r="S161" s="4">
        <f t="shared" si="137"/>
        <v>3838.7710544771626</v>
      </c>
      <c r="T161" s="4">
        <f t="shared" si="152"/>
        <v>36.038208961877537</v>
      </c>
      <c r="U161" s="4">
        <f t="shared" si="153"/>
        <v>142.03970581979408</v>
      </c>
      <c r="V161" s="4">
        <f t="shared" si="154"/>
        <v>164.29282673270595</v>
      </c>
      <c r="W161" s="11">
        <f t="shared" si="138"/>
        <v>-1.219247815263802E-2</v>
      </c>
      <c r="X161" s="11">
        <f t="shared" si="139"/>
        <v>-1.3228699347321071E-2</v>
      </c>
      <c r="Y161" s="11">
        <f t="shared" si="140"/>
        <v>-1.2203590333800474E-2</v>
      </c>
      <c r="Z161" s="4">
        <f t="shared" si="164"/>
        <v>8329.1554705660928</v>
      </c>
      <c r="AA161" s="4">
        <f t="shared" si="155"/>
        <v>54932.061202411438</v>
      </c>
      <c r="AB161" s="4">
        <f t="shared" si="156"/>
        <v>6994.4777952343129</v>
      </c>
      <c r="AC161" s="12">
        <f t="shared" si="157"/>
        <v>1.8067098491633482</v>
      </c>
      <c r="AD161" s="12">
        <f t="shared" si="158"/>
        <v>3.8209614700251633</v>
      </c>
      <c r="AE161" s="12">
        <f t="shared" si="159"/>
        <v>1.8078719144437139</v>
      </c>
      <c r="AF161" s="11">
        <f t="shared" si="141"/>
        <v>-2.9039671966837322E-3</v>
      </c>
      <c r="AG161" s="11">
        <f t="shared" si="142"/>
        <v>2.0567434751257441E-3</v>
      </c>
      <c r="AH161" s="11">
        <f t="shared" si="143"/>
        <v>8.257041531207765E-4</v>
      </c>
      <c r="AI161" s="1">
        <f t="shared" si="122"/>
        <v>248815.81194459629</v>
      </c>
      <c r="AJ161" s="1">
        <f t="shared" si="123"/>
        <v>186182.59083818813</v>
      </c>
      <c r="AK161" s="1">
        <f t="shared" si="124"/>
        <v>44199.167808445323</v>
      </c>
      <c r="AL161" s="20">
        <f t="shared" si="171"/>
        <v>44.347603019466277</v>
      </c>
      <c r="AM161" s="20">
        <f t="shared" si="171"/>
        <v>16.035443477031485</v>
      </c>
      <c r="AN161" s="20">
        <f t="shared" si="171"/>
        <v>2.8947661432538392</v>
      </c>
      <c r="AO161" s="7">
        <f t="shared" si="172"/>
        <v>6.3619374239555024E-3</v>
      </c>
      <c r="AP161" s="7">
        <f t="shared" si="172"/>
        <v>9.7969055553812114E-3</v>
      </c>
      <c r="AQ161" s="7">
        <f t="shared" si="172"/>
        <v>7.0913929770396499E-3</v>
      </c>
      <c r="AR161" s="17">
        <f t="shared" si="161"/>
        <v>126375.92932659514</v>
      </c>
      <c r="AS161" s="17">
        <f t="shared" si="162"/>
        <v>100514.2270929355</v>
      </c>
      <c r="AT161" s="17">
        <f t="shared" si="163"/>
        <v>23365.420942708599</v>
      </c>
      <c r="AU161" s="1">
        <f t="shared" si="125"/>
        <v>25275.185865319028</v>
      </c>
      <c r="AV161" s="1">
        <f t="shared" si="126"/>
        <v>20102.845418587101</v>
      </c>
      <c r="AW161" s="1">
        <f t="shared" si="127"/>
        <v>4673.0841885417203</v>
      </c>
      <c r="AX161" s="16">
        <v>0</v>
      </c>
      <c r="AY161" s="16">
        <v>0</v>
      </c>
      <c r="AZ161" s="16">
        <v>0</v>
      </c>
      <c r="BA161">
        <f t="shared" si="165"/>
        <v>0</v>
      </c>
      <c r="BB161">
        <f t="shared" si="166"/>
        <v>0</v>
      </c>
      <c r="BC161">
        <f t="shared" si="166"/>
        <v>0</v>
      </c>
      <c r="BD161">
        <f t="shared" si="166"/>
        <v>0</v>
      </c>
      <c r="BE161">
        <f t="shared" si="167"/>
        <v>0</v>
      </c>
      <c r="BF161">
        <f t="shared" si="167"/>
        <v>0</v>
      </c>
      <c r="BG161">
        <f t="shared" si="167"/>
        <v>0</v>
      </c>
      <c r="BH161">
        <f t="shared" si="145"/>
        <v>0</v>
      </c>
      <c r="BI161">
        <f t="shared" si="170"/>
        <v>0</v>
      </c>
      <c r="BJ161">
        <f t="shared" si="170"/>
        <v>0</v>
      </c>
      <c r="BK161" s="7">
        <f t="shared" si="168"/>
        <v>3.2877510704769158E-2</v>
      </c>
      <c r="BL161" s="18">
        <f>MAX(BL$3*climate!$I271+BL$4*climate!$I271^2+BL$5*climate!$I271^6,-99)</f>
        <v>-23.179118288321856</v>
      </c>
      <c r="BM161" s="18">
        <f>MAX(BM$3*climate!$I271+BM$4*climate!$I271^2+BM$5*climate!$I271^6,-99)</f>
        <v>-20.722732053627471</v>
      </c>
      <c r="BN161" s="18">
        <f>MAX(BN$3*climate!$I271+BN$4*climate!$I271^2+BN$5*climate!$I271^6,-99)</f>
        <v>-18.535158243801504</v>
      </c>
      <c r="BO161" s="18">
        <f>MAX(BO$3*climate!$I271+BO$4*climate!$I271^2+BO$5*climate!$I271^6,-99)</f>
        <v>-99</v>
      </c>
      <c r="BP161" s="18">
        <f>MAX(BP$3*climate!$I271+BP$4*climate!$I271^2+BP$5*climate!$I271^6,-99)</f>
        <v>-99</v>
      </c>
      <c r="BQ161" s="18">
        <f>MAX(BQ$3*climate!$I271+BQ$4*climate!$I271^2+BQ$5*climate!$I271^6,-99)</f>
        <v>-99</v>
      </c>
    </row>
    <row r="162" spans="1:69">
      <c r="A162">
        <f t="shared" si="128"/>
        <v>2116</v>
      </c>
      <c r="B162" s="4">
        <f t="shared" si="146"/>
        <v>1285.4977728087356</v>
      </c>
      <c r="C162" s="4">
        <f t="shared" si="147"/>
        <v>3566.838472942135</v>
      </c>
      <c r="D162" s="4">
        <f t="shared" si="148"/>
        <v>6785.3744218675793</v>
      </c>
      <c r="E162" s="11">
        <f t="shared" si="129"/>
        <v>4.2449822542299117E-5</v>
      </c>
      <c r="F162" s="11">
        <f t="shared" si="130"/>
        <v>8.5102535901575597E-5</v>
      </c>
      <c r="G162" s="11">
        <f t="shared" si="131"/>
        <v>1.8789186949231854E-4</v>
      </c>
      <c r="H162" s="4">
        <f t="shared" si="149"/>
        <v>126370.62635431577</v>
      </c>
      <c r="I162" s="4">
        <f t="shared" si="150"/>
        <v>101140.70287903523</v>
      </c>
      <c r="J162" s="4">
        <f t="shared" si="151"/>
        <v>23467.12979398081</v>
      </c>
      <c r="K162" s="4">
        <f t="shared" si="119"/>
        <v>98304.819368300829</v>
      </c>
      <c r="L162" s="4">
        <f t="shared" si="120"/>
        <v>28355.840514305244</v>
      </c>
      <c r="M162" s="4">
        <f t="shared" si="121"/>
        <v>3458.4870833880691</v>
      </c>
      <c r="N162" s="11">
        <f t="shared" si="132"/>
        <v>-8.440812495613681E-5</v>
      </c>
      <c r="O162" s="11">
        <f t="shared" si="133"/>
        <v>6.1470819217848138E-3</v>
      </c>
      <c r="P162" s="11">
        <f t="shared" si="134"/>
        <v>4.1642903389136343E-3</v>
      </c>
      <c r="Q162" s="4">
        <f t="shared" si="135"/>
        <v>4498.6444083013557</v>
      </c>
      <c r="R162" s="4">
        <f t="shared" si="136"/>
        <v>14175.952245625478</v>
      </c>
      <c r="S162" s="4">
        <f t="shared" si="137"/>
        <v>3808.4303774046311</v>
      </c>
      <c r="T162" s="4">
        <f t="shared" si="152"/>
        <v>35.598813886449641</v>
      </c>
      <c r="U162" s="4">
        <f t="shared" si="153"/>
        <v>140.1607052561221</v>
      </c>
      <c r="V162" s="4">
        <f t="shared" si="154"/>
        <v>162.28786438047794</v>
      </c>
      <c r="W162" s="11">
        <f t="shared" si="138"/>
        <v>-1.219247815263802E-2</v>
      </c>
      <c r="X162" s="11">
        <f t="shared" si="139"/>
        <v>-1.3228699347321071E-2</v>
      </c>
      <c r="Y162" s="11">
        <f t="shared" si="140"/>
        <v>-1.2203590333800474E-2</v>
      </c>
      <c r="Z162" s="4">
        <f t="shared" si="164"/>
        <v>8204.5159154534613</v>
      </c>
      <c r="AA162" s="4">
        <f t="shared" si="155"/>
        <v>54664.109166548944</v>
      </c>
      <c r="AB162" s="4">
        <f t="shared" si="156"/>
        <v>6945.736767455569</v>
      </c>
      <c r="AC162" s="12">
        <f t="shared" si="157"/>
        <v>1.8014632230274523</v>
      </c>
      <c r="AD162" s="12">
        <f t="shared" si="158"/>
        <v>3.8288202075973445</v>
      </c>
      <c r="AE162" s="12">
        <f t="shared" si="159"/>
        <v>1.8093646817917806</v>
      </c>
      <c r="AF162" s="11">
        <f t="shared" si="141"/>
        <v>-2.9039671966837322E-3</v>
      </c>
      <c r="AG162" s="11">
        <f t="shared" si="142"/>
        <v>2.0567434751257441E-3</v>
      </c>
      <c r="AH162" s="11">
        <f t="shared" si="143"/>
        <v>8.257041531207765E-4</v>
      </c>
      <c r="AI162" s="1">
        <f t="shared" si="122"/>
        <v>249209.4166154557</v>
      </c>
      <c r="AJ162" s="1">
        <f t="shared" si="123"/>
        <v>187667.17717295641</v>
      </c>
      <c r="AK162" s="1">
        <f t="shared" si="124"/>
        <v>44452.335216142506</v>
      </c>
      <c r="AL162" s="20">
        <f t="shared" si="171"/>
        <v>44.626918328025425</v>
      </c>
      <c r="AM162" s="20">
        <f t="shared" si="171"/>
        <v>16.190970225061786</v>
      </c>
      <c r="AN162" s="20">
        <f t="shared" si="171"/>
        <v>2.9150887883092969</v>
      </c>
      <c r="AO162" s="7">
        <f t="shared" si="172"/>
        <v>6.2983180497159473E-3</v>
      </c>
      <c r="AP162" s="7">
        <f t="shared" si="172"/>
        <v>9.6989364998274E-3</v>
      </c>
      <c r="AQ162" s="7">
        <f t="shared" si="172"/>
        <v>7.0204790472692532E-3</v>
      </c>
      <c r="AR162" s="17">
        <f t="shared" si="161"/>
        <v>126370.62635431577</v>
      </c>
      <c r="AS162" s="17">
        <f t="shared" si="162"/>
        <v>101140.70287903523</v>
      </c>
      <c r="AT162" s="17">
        <f t="shared" si="163"/>
        <v>23467.12979398081</v>
      </c>
      <c r="AU162" s="1">
        <f t="shared" si="125"/>
        <v>25274.125270863155</v>
      </c>
      <c r="AV162" s="1">
        <f t="shared" si="126"/>
        <v>20228.140575807047</v>
      </c>
      <c r="AW162" s="1">
        <f t="shared" si="127"/>
        <v>4693.4259587961624</v>
      </c>
      <c r="AX162" s="16">
        <v>0</v>
      </c>
      <c r="AY162" s="16">
        <v>0</v>
      </c>
      <c r="AZ162" s="16">
        <v>0</v>
      </c>
      <c r="BA162">
        <f t="shared" si="165"/>
        <v>0</v>
      </c>
      <c r="BB162">
        <f t="shared" si="166"/>
        <v>0</v>
      </c>
      <c r="BC162">
        <f t="shared" si="166"/>
        <v>0</v>
      </c>
      <c r="BD162">
        <f t="shared" si="166"/>
        <v>0</v>
      </c>
      <c r="BE162">
        <f t="shared" si="167"/>
        <v>0</v>
      </c>
      <c r="BF162">
        <f t="shared" si="167"/>
        <v>0</v>
      </c>
      <c r="BG162">
        <f t="shared" si="167"/>
        <v>0</v>
      </c>
      <c r="BH162">
        <f t="shared" si="145"/>
        <v>0</v>
      </c>
      <c r="BI162">
        <f t="shared" si="170"/>
        <v>0</v>
      </c>
      <c r="BJ162">
        <f t="shared" si="170"/>
        <v>0</v>
      </c>
      <c r="BK162" s="7">
        <f t="shared" si="168"/>
        <v>3.2747868861497914E-2</v>
      </c>
      <c r="BL162" s="18">
        <f>MAX(BL$3*climate!$I272+BL$4*climate!$I272^2+BL$5*climate!$I272^6,-99)</f>
        <v>-23.692893996273153</v>
      </c>
      <c r="BM162" s="18">
        <f>MAX(BM$3*climate!$I272+BM$4*climate!$I272^2+BM$5*climate!$I272^6,-99)</f>
        <v>-21.127170626951131</v>
      </c>
      <c r="BN162" s="18">
        <f>MAX(BN$3*climate!$I272+BN$4*climate!$I272^2+BN$5*climate!$I272^6,-99)</f>
        <v>-18.856547610945032</v>
      </c>
      <c r="BO162" s="18">
        <f>MAX(BO$3*climate!$I272+BO$4*climate!$I272^2+BO$5*climate!$I272^6,-99)</f>
        <v>-99</v>
      </c>
      <c r="BP162" s="18">
        <f>MAX(BP$3*climate!$I272+BP$4*climate!$I272^2+BP$5*climate!$I272^6,-99)</f>
        <v>-99</v>
      </c>
      <c r="BQ162" s="18">
        <f>MAX(BQ$3*climate!$I272+BQ$4*climate!$I272^2+BQ$5*climate!$I272^6,-99)</f>
        <v>-99</v>
      </c>
    </row>
    <row r="163" spans="1:69">
      <c r="A163">
        <f t="shared" si="128"/>
        <v>2117</v>
      </c>
      <c r="B163" s="4">
        <f t="shared" si="146"/>
        <v>1285.549613503453</v>
      </c>
      <c r="C163" s="4">
        <f t="shared" si="147"/>
        <v>3567.126842591374</v>
      </c>
      <c r="D163" s="4">
        <f t="shared" si="148"/>
        <v>6786.5855927186431</v>
      </c>
      <c r="E163" s="11">
        <f t="shared" si="129"/>
        <v>4.0327331415184157E-5</v>
      </c>
      <c r="F163" s="11">
        <f t="shared" si="130"/>
        <v>8.0847409106496815E-5</v>
      </c>
      <c r="G163" s="11">
        <f t="shared" si="131"/>
        <v>1.784972760177026E-4</v>
      </c>
      <c r="H163" s="4">
        <f t="shared" si="149"/>
        <v>126348.01375714639</v>
      </c>
      <c r="I163" s="4">
        <f t="shared" si="150"/>
        <v>101755.23406495496</v>
      </c>
      <c r="J163" s="4">
        <f t="shared" si="151"/>
        <v>23566.597681483465</v>
      </c>
      <c r="K163" s="4">
        <f t="shared" si="119"/>
        <v>98283.265328683498</v>
      </c>
      <c r="L163" s="4">
        <f t="shared" si="120"/>
        <v>28525.824439434251</v>
      </c>
      <c r="M163" s="4">
        <f t="shared" si="121"/>
        <v>3472.5264066172199</v>
      </c>
      <c r="N163" s="11">
        <f t="shared" si="132"/>
        <v>-2.192572017917227E-4</v>
      </c>
      <c r="O163" s="11">
        <f t="shared" si="133"/>
        <v>5.9946706585281007E-3</v>
      </c>
      <c r="P163" s="11">
        <f t="shared" si="134"/>
        <v>4.0593828719457381E-3</v>
      </c>
      <c r="Q163" s="4">
        <f t="shared" si="135"/>
        <v>4442.9996177195671</v>
      </c>
      <c r="R163" s="4">
        <f t="shared" si="136"/>
        <v>14073.416530619703</v>
      </c>
      <c r="S163" s="4">
        <f t="shared" si="137"/>
        <v>3777.8992886858573</v>
      </c>
      <c r="T163" s="4">
        <f t="shared" si="152"/>
        <v>35.164776125879278</v>
      </c>
      <c r="U163" s="4">
        <f t="shared" si="153"/>
        <v>138.30656142598036</v>
      </c>
      <c r="V163" s="4">
        <f t="shared" si="154"/>
        <v>160.30736976743123</v>
      </c>
      <c r="W163" s="11">
        <f t="shared" si="138"/>
        <v>-1.219247815263802E-2</v>
      </c>
      <c r="X163" s="11">
        <f t="shared" si="139"/>
        <v>-1.3228699347321071E-2</v>
      </c>
      <c r="Y163" s="11">
        <f t="shared" si="140"/>
        <v>-1.2203590333800474E-2</v>
      </c>
      <c r="Z163" s="4">
        <f t="shared" si="164"/>
        <v>8080.6082911863186</v>
      </c>
      <c r="AA163" s="4">
        <f t="shared" si="155"/>
        <v>54388.806640208866</v>
      </c>
      <c r="AB163" s="4">
        <f t="shared" si="156"/>
        <v>6896.5292126647619</v>
      </c>
      <c r="AC163" s="12">
        <f t="shared" si="157"/>
        <v>1.7962318329217484</v>
      </c>
      <c r="AD163" s="12">
        <f t="shared" si="158"/>
        <v>3.83669510857675</v>
      </c>
      <c r="AE163" s="12">
        <f t="shared" si="159"/>
        <v>1.8108586817240462</v>
      </c>
      <c r="AF163" s="11">
        <f t="shared" si="141"/>
        <v>-2.9039671966837322E-3</v>
      </c>
      <c r="AG163" s="11">
        <f t="shared" si="142"/>
        <v>2.0567434751257441E-3</v>
      </c>
      <c r="AH163" s="11">
        <f t="shared" si="143"/>
        <v>8.257041531207765E-4</v>
      </c>
      <c r="AI163" s="1">
        <f t="shared" si="122"/>
        <v>249562.60022477328</v>
      </c>
      <c r="AJ163" s="1">
        <f t="shared" si="123"/>
        <v>189128.60003146782</v>
      </c>
      <c r="AK163" s="1">
        <f t="shared" si="124"/>
        <v>44700.527653324418</v>
      </c>
      <c r="AL163" s="20">
        <f t="shared" ref="AL163:AN178" si="173">AL162*(1+AO163)</f>
        <v>44.905182107981943</v>
      </c>
      <c r="AM163" s="20">
        <f t="shared" si="173"/>
        <v>16.346435065224423</v>
      </c>
      <c r="AN163" s="20">
        <f t="shared" si="173"/>
        <v>2.9353494548709596</v>
      </c>
      <c r="AO163" s="7">
        <f t="shared" si="172"/>
        <v>6.2353348692187876E-3</v>
      </c>
      <c r="AP163" s="7">
        <f t="shared" si="172"/>
        <v>9.6019471348291266E-3</v>
      </c>
      <c r="AQ163" s="7">
        <f t="shared" si="172"/>
        <v>6.9502742567965608E-3</v>
      </c>
      <c r="AR163" s="17">
        <f t="shared" si="161"/>
        <v>126348.01375714639</v>
      </c>
      <c r="AS163" s="17">
        <f t="shared" si="162"/>
        <v>101755.23406495496</v>
      </c>
      <c r="AT163" s="17">
        <f t="shared" si="163"/>
        <v>23566.597681483465</v>
      </c>
      <c r="AU163" s="1">
        <f t="shared" si="125"/>
        <v>25269.60275142928</v>
      </c>
      <c r="AV163" s="1">
        <f t="shared" si="126"/>
        <v>20351.046812990993</v>
      </c>
      <c r="AW163" s="1">
        <f t="shared" si="127"/>
        <v>4713.3195362966935</v>
      </c>
      <c r="AX163" s="16">
        <v>0</v>
      </c>
      <c r="AY163" s="16">
        <v>0</v>
      </c>
      <c r="AZ163" s="16">
        <v>0</v>
      </c>
      <c r="BA163">
        <f t="shared" si="165"/>
        <v>0</v>
      </c>
      <c r="BB163">
        <f t="shared" si="166"/>
        <v>0</v>
      </c>
      <c r="BC163">
        <f t="shared" si="166"/>
        <v>0</v>
      </c>
      <c r="BD163">
        <f t="shared" si="166"/>
        <v>0</v>
      </c>
      <c r="BE163">
        <f t="shared" si="167"/>
        <v>0</v>
      </c>
      <c r="BF163">
        <f t="shared" si="167"/>
        <v>0</v>
      </c>
      <c r="BG163">
        <f t="shared" si="167"/>
        <v>0</v>
      </c>
      <c r="BH163">
        <f t="shared" si="145"/>
        <v>0</v>
      </c>
      <c r="BI163">
        <f t="shared" si="170"/>
        <v>0</v>
      </c>
      <c r="BJ163">
        <f t="shared" si="170"/>
        <v>0</v>
      </c>
      <c r="BK163" s="7">
        <f t="shared" si="168"/>
        <v>3.2621108409044391E-2</v>
      </c>
      <c r="BL163" s="18">
        <f>MAX(BL$3*climate!$I273+BL$4*climate!$I273^2+BL$5*climate!$I273^6,-99)</f>
        <v>-24.20610514125746</v>
      </c>
      <c r="BM163" s="18">
        <f>MAX(BM$3*climate!$I273+BM$4*climate!$I273^2+BM$5*climate!$I273^6,-99)</f>
        <v>-21.530933088767206</v>
      </c>
      <c r="BN163" s="18">
        <f>MAX(BN$3*climate!$I273+BN$4*climate!$I273^2+BN$5*climate!$I273^6,-99)</f>
        <v>-19.177206243476121</v>
      </c>
      <c r="BO163" s="18">
        <f>MAX(BO$3*climate!$I273+BO$4*climate!$I273^2+BO$5*climate!$I273^6,-99)</f>
        <v>-99</v>
      </c>
      <c r="BP163" s="18">
        <f>MAX(BP$3*climate!$I273+BP$4*climate!$I273^2+BP$5*climate!$I273^6,-99)</f>
        <v>-99</v>
      </c>
      <c r="BQ163" s="18">
        <f>MAX(BQ$3*climate!$I273+BQ$4*climate!$I273^2+BQ$5*climate!$I273^6,-99)</f>
        <v>-99</v>
      </c>
    </row>
    <row r="164" spans="1:69">
      <c r="A164">
        <f t="shared" si="128"/>
        <v>2118</v>
      </c>
      <c r="B164" s="4">
        <f t="shared" si="146"/>
        <v>1285.5988641495019</v>
      </c>
      <c r="C164" s="4">
        <f t="shared" si="147"/>
        <v>3567.4008159063933</v>
      </c>
      <c r="D164" s="4">
        <f t="shared" si="148"/>
        <v>6787.7364104083163</v>
      </c>
      <c r="E164" s="11">
        <f t="shared" si="129"/>
        <v>3.8310964844424948E-5</v>
      </c>
      <c r="F164" s="11">
        <f t="shared" si="130"/>
        <v>7.6805038651171965E-5</v>
      </c>
      <c r="G164" s="11">
        <f t="shared" si="131"/>
        <v>1.6957241221681745E-4</v>
      </c>
      <c r="H164" s="4">
        <f t="shared" si="149"/>
        <v>126308.50979696641</v>
      </c>
      <c r="I164" s="4">
        <f t="shared" si="150"/>
        <v>102357.90383909931</v>
      </c>
      <c r="J164" s="4">
        <f t="shared" si="151"/>
        <v>23663.862840367528</v>
      </c>
      <c r="K164" s="4">
        <f t="shared" si="119"/>
        <v>98248.772085316668</v>
      </c>
      <c r="L164" s="4">
        <f t="shared" si="120"/>
        <v>28692.57174094483</v>
      </c>
      <c r="M164" s="4">
        <f t="shared" si="121"/>
        <v>3486.2672044956485</v>
      </c>
      <c r="N164" s="11">
        <f t="shared" si="132"/>
        <v>-3.5095744175239751E-4</v>
      </c>
      <c r="O164" s="11">
        <f t="shared" si="133"/>
        <v>5.8454857935696936E-3</v>
      </c>
      <c r="P164" s="11">
        <f t="shared" si="134"/>
        <v>3.9570031353093338E-3</v>
      </c>
      <c r="Q164" s="4">
        <f t="shared" si="135"/>
        <v>4387.4562311881427</v>
      </c>
      <c r="R164" s="4">
        <f t="shared" si="136"/>
        <v>13969.494064471199</v>
      </c>
      <c r="S164" s="4">
        <f t="shared" si="137"/>
        <v>3747.1973929276073</v>
      </c>
      <c r="T164" s="4">
        <f t="shared" si="152"/>
        <v>34.736030361222092</v>
      </c>
      <c r="U164" s="4">
        <f t="shared" si="153"/>
        <v>136.47694550711427</v>
      </c>
      <c r="V164" s="4">
        <f t="shared" si="154"/>
        <v>158.35104429930041</v>
      </c>
      <c r="W164" s="11">
        <f t="shared" si="138"/>
        <v>-1.219247815263802E-2</v>
      </c>
      <c r="X164" s="11">
        <f t="shared" si="139"/>
        <v>-1.3228699347321071E-2</v>
      </c>
      <c r="Y164" s="11">
        <f t="shared" si="140"/>
        <v>-1.2203590333800474E-2</v>
      </c>
      <c r="Z164" s="4">
        <f t="shared" si="164"/>
        <v>7957.481779863363</v>
      </c>
      <c r="AA164" s="4">
        <f t="shared" si="155"/>
        <v>54106.463067831173</v>
      </c>
      <c r="AB164" s="4">
        <f t="shared" si="156"/>
        <v>6846.8905673012114</v>
      </c>
      <c r="AC164" s="12">
        <f t="shared" si="157"/>
        <v>1.7910156346013044</v>
      </c>
      <c r="AD164" s="12">
        <f t="shared" si="158"/>
        <v>3.8445862062073619</v>
      </c>
      <c r="AE164" s="12">
        <f t="shared" si="159"/>
        <v>1.8123539152582606</v>
      </c>
      <c r="AF164" s="11">
        <f t="shared" si="141"/>
        <v>-2.9039671966837322E-3</v>
      </c>
      <c r="AG164" s="11">
        <f t="shared" si="142"/>
        <v>2.0567434751257441E-3</v>
      </c>
      <c r="AH164" s="11">
        <f t="shared" si="143"/>
        <v>8.257041531207765E-4</v>
      </c>
      <c r="AI164" s="1">
        <f t="shared" si="122"/>
        <v>249875.94295372523</v>
      </c>
      <c r="AJ164" s="1">
        <f t="shared" si="123"/>
        <v>190566.78684131204</v>
      </c>
      <c r="AK164" s="1">
        <f t="shared" si="124"/>
        <v>44943.794424288673</v>
      </c>
      <c r="AL164" s="20">
        <f t="shared" si="173"/>
        <v>45.182380967310401</v>
      </c>
      <c r="AM164" s="20">
        <f t="shared" si="173"/>
        <v>16.501823094510232</v>
      </c>
      <c r="AN164" s="20">
        <f t="shared" si="173"/>
        <v>2.9555469237843419</v>
      </c>
      <c r="AO164" s="7">
        <f t="shared" si="172"/>
        <v>6.1729815205265994E-3</v>
      </c>
      <c r="AP164" s="7">
        <f t="shared" si="172"/>
        <v>9.5059276634808353E-3</v>
      </c>
      <c r="AQ164" s="7">
        <f t="shared" si="172"/>
        <v>6.8807715142285954E-3</v>
      </c>
      <c r="AR164" s="17">
        <f t="shared" si="161"/>
        <v>126308.50979696641</v>
      </c>
      <c r="AS164" s="17">
        <f t="shared" si="162"/>
        <v>102357.90383909931</v>
      </c>
      <c r="AT164" s="17">
        <f t="shared" si="163"/>
        <v>23663.862840367528</v>
      </c>
      <c r="AU164" s="1">
        <f t="shared" si="125"/>
        <v>25261.701959393282</v>
      </c>
      <c r="AV164" s="1">
        <f t="shared" si="126"/>
        <v>20471.580767819862</v>
      </c>
      <c r="AW164" s="1">
        <f t="shared" si="127"/>
        <v>4732.7725680735057</v>
      </c>
      <c r="AX164" s="16">
        <v>0</v>
      </c>
      <c r="AY164" s="16">
        <v>0</v>
      </c>
      <c r="AZ164" s="16">
        <v>0</v>
      </c>
      <c r="BA164">
        <f t="shared" si="165"/>
        <v>0</v>
      </c>
      <c r="BB164">
        <f t="shared" si="166"/>
        <v>0</v>
      </c>
      <c r="BC164">
        <f t="shared" si="166"/>
        <v>0</v>
      </c>
      <c r="BD164">
        <f t="shared" si="166"/>
        <v>0</v>
      </c>
      <c r="BE164">
        <f t="shared" si="167"/>
        <v>0</v>
      </c>
      <c r="BF164">
        <f t="shared" si="167"/>
        <v>0</v>
      </c>
      <c r="BG164">
        <f t="shared" si="167"/>
        <v>0</v>
      </c>
      <c r="BH164">
        <f t="shared" si="145"/>
        <v>0</v>
      </c>
      <c r="BI164">
        <f t="shared" si="170"/>
        <v>0</v>
      </c>
      <c r="BJ164">
        <f t="shared" si="170"/>
        <v>0</v>
      </c>
      <c r="BK164" s="7">
        <f t="shared" si="168"/>
        <v>3.2497235715304135E-2</v>
      </c>
      <c r="BL164" s="18">
        <f>MAX(BL$3*climate!$I274+BL$4*climate!$I274^2+BL$5*climate!$I274^6,-99)</f>
        <v>-24.718570960670103</v>
      </c>
      <c r="BM164" s="18">
        <f>MAX(BM$3*climate!$I274+BM$4*climate!$I274^2+BM$5*climate!$I274^6,-99)</f>
        <v>-21.933884447921358</v>
      </c>
      <c r="BN164" s="18">
        <f>MAX(BN$3*climate!$I274+BN$4*climate!$I274^2+BN$5*climate!$I274^6,-99)</f>
        <v>-19.497032967900637</v>
      </c>
      <c r="BO164" s="18">
        <f>MAX(BO$3*climate!$I274+BO$4*climate!$I274^2+BO$5*climate!$I274^6,-99)</f>
        <v>-99</v>
      </c>
      <c r="BP164" s="18">
        <f>MAX(BP$3*climate!$I274+BP$4*climate!$I274^2+BP$5*climate!$I274^6,-99)</f>
        <v>-99</v>
      </c>
      <c r="BQ164" s="18">
        <f>MAX(BQ$3*climate!$I274+BQ$4*climate!$I274^2+BQ$5*climate!$I274^6,-99)</f>
        <v>-99</v>
      </c>
    </row>
    <row r="165" spans="1:69">
      <c r="A165">
        <f t="shared" si="128"/>
        <v>2119</v>
      </c>
      <c r="B165" s="4">
        <f t="shared" si="146"/>
        <v>1285.645654055746</v>
      </c>
      <c r="C165" s="4">
        <f t="shared" si="147"/>
        <v>3567.6611105460656</v>
      </c>
      <c r="D165" s="4">
        <f t="shared" si="148"/>
        <v>6788.8298726030907</v>
      </c>
      <c r="E165" s="11">
        <f t="shared" si="129"/>
        <v>3.6395416602203696E-5</v>
      </c>
      <c r="F165" s="11">
        <f t="shared" si="130"/>
        <v>7.2964786718613365E-5</v>
      </c>
      <c r="G165" s="11">
        <f t="shared" si="131"/>
        <v>1.6109379160597658E-4</v>
      </c>
      <c r="H165" s="4">
        <f t="shared" si="149"/>
        <v>126252.53920553955</v>
      </c>
      <c r="I165" s="4">
        <f t="shared" si="150"/>
        <v>102948.80520362545</v>
      </c>
      <c r="J165" s="4">
        <f t="shared" si="151"/>
        <v>23758.964281414639</v>
      </c>
      <c r="K165" s="4">
        <f t="shared" si="119"/>
        <v>98201.661404336846</v>
      </c>
      <c r="L165" s="4">
        <f t="shared" si="120"/>
        <v>28856.105446592745</v>
      </c>
      <c r="M165" s="4">
        <f t="shared" si="121"/>
        <v>3499.7141963000122</v>
      </c>
      <c r="N165" s="11">
        <f t="shared" si="132"/>
        <v>-4.795040180136656E-4</v>
      </c>
      <c r="O165" s="11">
        <f t="shared" si="133"/>
        <v>5.6995136972872729E-3</v>
      </c>
      <c r="P165" s="11">
        <f t="shared" si="134"/>
        <v>3.8571317158431206E-3</v>
      </c>
      <c r="Q165" s="4">
        <f t="shared" si="135"/>
        <v>4332.0417753498305</v>
      </c>
      <c r="R165" s="4">
        <f t="shared" si="136"/>
        <v>13864.2734200867</v>
      </c>
      <c r="S165" s="4">
        <f t="shared" si="137"/>
        <v>3716.3437646477437</v>
      </c>
      <c r="T165" s="4">
        <f t="shared" si="152"/>
        <v>34.312512069933518</v>
      </c>
      <c r="U165" s="4">
        <f t="shared" si="153"/>
        <v>134.67153302715994</v>
      </c>
      <c r="V165" s="4">
        <f t="shared" si="154"/>
        <v>156.41859302574227</v>
      </c>
      <c r="W165" s="11">
        <f t="shared" si="138"/>
        <v>-1.219247815263802E-2</v>
      </c>
      <c r="X165" s="11">
        <f t="shared" si="139"/>
        <v>-1.3228699347321071E-2</v>
      </c>
      <c r="Y165" s="11">
        <f t="shared" si="140"/>
        <v>-1.2203590333800474E-2</v>
      </c>
      <c r="Z165" s="4">
        <f t="shared" si="164"/>
        <v>7835.1833240966607</v>
      </c>
      <c r="AA165" s="4">
        <f t="shared" si="155"/>
        <v>53817.385553854248</v>
      </c>
      <c r="AB165" s="4">
        <f t="shared" si="156"/>
        <v>6796.8554278859865</v>
      </c>
      <c r="AC165" s="12">
        <f t="shared" si="157"/>
        <v>1.7858145839496746</v>
      </c>
      <c r="AD165" s="12">
        <f t="shared" si="158"/>
        <v>3.8524935338015371</v>
      </c>
      <c r="AE165" s="12">
        <f t="shared" si="159"/>
        <v>1.813850383413014</v>
      </c>
      <c r="AF165" s="11">
        <f t="shared" si="141"/>
        <v>-2.9039671966837322E-3</v>
      </c>
      <c r="AG165" s="11">
        <f t="shared" si="142"/>
        <v>2.0567434751257441E-3</v>
      </c>
      <c r="AH165" s="11">
        <f t="shared" si="143"/>
        <v>8.257041531207765E-4</v>
      </c>
      <c r="AI165" s="1">
        <f t="shared" si="122"/>
        <v>250150.05061774599</v>
      </c>
      <c r="AJ165" s="1">
        <f t="shared" si="123"/>
        <v>191981.68892500069</v>
      </c>
      <c r="AK165" s="1">
        <f t="shared" si="124"/>
        <v>45182.187549933311</v>
      </c>
      <c r="AL165" s="20">
        <f t="shared" si="173"/>
        <v>45.45850187004735</v>
      </c>
      <c r="AM165" s="20">
        <f t="shared" si="173"/>
        <v>16.657119579795687</v>
      </c>
      <c r="AN165" s="20">
        <f t="shared" si="173"/>
        <v>2.9756800024356616</v>
      </c>
      <c r="AO165" s="7">
        <f t="shared" si="172"/>
        <v>6.1112517053213333E-3</v>
      </c>
      <c r="AP165" s="7">
        <f t="shared" si="172"/>
        <v>9.4108683868460268E-3</v>
      </c>
      <c r="AQ165" s="7">
        <f t="shared" si="172"/>
        <v>6.8119637990863091E-3</v>
      </c>
      <c r="AR165" s="17">
        <f t="shared" si="161"/>
        <v>126252.53920553955</v>
      </c>
      <c r="AS165" s="17">
        <f t="shared" si="162"/>
        <v>102948.80520362545</v>
      </c>
      <c r="AT165" s="17">
        <f t="shared" si="163"/>
        <v>23758.964281414639</v>
      </c>
      <c r="AU165" s="1">
        <f t="shared" si="125"/>
        <v>25250.507841107912</v>
      </c>
      <c r="AV165" s="1">
        <f t="shared" si="126"/>
        <v>20589.76104072509</v>
      </c>
      <c r="AW165" s="1">
        <f t="shared" si="127"/>
        <v>4751.7928562829284</v>
      </c>
      <c r="AX165" s="16">
        <v>0</v>
      </c>
      <c r="AY165" s="16">
        <v>0</v>
      </c>
      <c r="AZ165" s="16">
        <v>0</v>
      </c>
      <c r="BA165">
        <f t="shared" si="165"/>
        <v>0</v>
      </c>
      <c r="BB165">
        <f t="shared" si="166"/>
        <v>0</v>
      </c>
      <c r="BC165">
        <f t="shared" si="166"/>
        <v>0</v>
      </c>
      <c r="BD165">
        <f t="shared" si="166"/>
        <v>0</v>
      </c>
      <c r="BE165">
        <f t="shared" si="167"/>
        <v>0</v>
      </c>
      <c r="BF165">
        <f t="shared" si="167"/>
        <v>0</v>
      </c>
      <c r="BG165">
        <f t="shared" si="167"/>
        <v>0</v>
      </c>
      <c r="BH165">
        <f t="shared" si="145"/>
        <v>0</v>
      </c>
      <c r="BI165">
        <f t="shared" si="170"/>
        <v>0</v>
      </c>
      <c r="BJ165">
        <f t="shared" si="170"/>
        <v>0</v>
      </c>
      <c r="BK165" s="7">
        <f t="shared" si="168"/>
        <v>3.2376255229011414E-2</v>
      </c>
      <c r="BL165" s="18">
        <f>MAX(BL$3*climate!$I275+BL$4*climate!$I275^2+BL$5*climate!$I275^6,-99)</f>
        <v>-25.230114370627803</v>
      </c>
      <c r="BM165" s="18">
        <f>MAX(BM$3*climate!$I275+BM$4*climate!$I275^2+BM$5*climate!$I275^6,-99)</f>
        <v>-22.335892581186378</v>
      </c>
      <c r="BN165" s="18">
        <f>MAX(BN$3*climate!$I275+BN$4*climate!$I275^2+BN$5*climate!$I275^6,-99)</f>
        <v>-19.81592886642472</v>
      </c>
      <c r="BO165" s="18">
        <f>MAX(BO$3*climate!$I275+BO$4*climate!$I275^2+BO$5*climate!$I275^6,-99)</f>
        <v>-99</v>
      </c>
      <c r="BP165" s="18">
        <f>MAX(BP$3*climate!$I275+BP$4*climate!$I275^2+BP$5*climate!$I275^6,-99)</f>
        <v>-99</v>
      </c>
      <c r="BQ165" s="18">
        <f>MAX(BQ$3*climate!$I275+BQ$4*climate!$I275^2+BQ$5*climate!$I275^6,-99)</f>
        <v>-99</v>
      </c>
    </row>
    <row r="166" spans="1:69">
      <c r="A166">
        <f t="shared" si="128"/>
        <v>2120</v>
      </c>
      <c r="B166" s="4">
        <f t="shared" si="146"/>
        <v>1285.6901060844691</v>
      </c>
      <c r="C166" s="4">
        <f t="shared" si="147"/>
        <v>3567.9084084964798</v>
      </c>
      <c r="D166" s="4">
        <f t="shared" si="148"/>
        <v>6789.868829030599</v>
      </c>
      <c r="E166" s="11">
        <f t="shared" si="129"/>
        <v>3.4575645772093508E-5</v>
      </c>
      <c r="F166" s="11">
        <f t="shared" si="130"/>
        <v>6.931654738268269E-5</v>
      </c>
      <c r="G166" s="11">
        <f t="shared" si="131"/>
        <v>1.5303910202567775E-4</v>
      </c>
      <c r="H166" s="4">
        <f t="shared" si="149"/>
        <v>126180.53249077038</v>
      </c>
      <c r="I166" s="4">
        <f t="shared" si="150"/>
        <v>103528.04060684168</v>
      </c>
      <c r="J166" s="4">
        <f t="shared" si="151"/>
        <v>23851.94172823261</v>
      </c>
      <c r="K166" s="4">
        <f t="shared" si="119"/>
        <v>98142.259859998012</v>
      </c>
      <c r="L166" s="4">
        <f t="shared" si="120"/>
        <v>29016.451308084026</v>
      </c>
      <c r="M166" s="4">
        <f t="shared" si="121"/>
        <v>3512.872240808515</v>
      </c>
      <c r="N166" s="11">
        <f t="shared" si="132"/>
        <v>-6.0489347623415846E-4</v>
      </c>
      <c r="O166" s="11">
        <f t="shared" si="133"/>
        <v>5.5567395187148261E-3</v>
      </c>
      <c r="P166" s="11">
        <f t="shared" si="134"/>
        <v>3.7597483024225387E-3</v>
      </c>
      <c r="Q166" s="4">
        <f t="shared" si="135"/>
        <v>4276.7828437149556</v>
      </c>
      <c r="R166" s="4">
        <f t="shared" si="136"/>
        <v>13757.841710281351</v>
      </c>
      <c r="S166" s="4">
        <f t="shared" si="137"/>
        <v>3685.3569475058807</v>
      </c>
      <c r="T166" s="4">
        <f t="shared" si="152"/>
        <v>33.894157516158728</v>
      </c>
      <c r="U166" s="4">
        <f t="shared" si="153"/>
        <v>132.89000380610082</v>
      </c>
      <c r="V166" s="4">
        <f t="shared" si="154"/>
        <v>154.50972459586666</v>
      </c>
      <c r="W166" s="11">
        <f t="shared" si="138"/>
        <v>-1.219247815263802E-2</v>
      </c>
      <c r="X166" s="11">
        <f t="shared" si="139"/>
        <v>-1.3228699347321071E-2</v>
      </c>
      <c r="Y166" s="11">
        <f t="shared" si="140"/>
        <v>-1.2203590333800474E-2</v>
      </c>
      <c r="Z166" s="4">
        <f t="shared" si="164"/>
        <v>7713.7576417751998</v>
      </c>
      <c r="AA166" s="4">
        <f t="shared" si="155"/>
        <v>53521.878532982351</v>
      </c>
      <c r="AB166" s="4">
        <f t="shared" si="156"/>
        <v>6746.4575445596847</v>
      </c>
      <c r="AC166" s="12">
        <f t="shared" si="157"/>
        <v>1.7806286369785254</v>
      </c>
      <c r="AD166" s="12">
        <f t="shared" si="158"/>
        <v>3.8604171247401475</v>
      </c>
      <c r="AE166" s="12">
        <f t="shared" si="159"/>
        <v>1.8153480872077379</v>
      </c>
      <c r="AF166" s="11">
        <f t="shared" si="141"/>
        <v>-2.9039671966837322E-3</v>
      </c>
      <c r="AG166" s="11">
        <f t="shared" si="142"/>
        <v>2.0567434751257441E-3</v>
      </c>
      <c r="AH166" s="11">
        <f t="shared" si="143"/>
        <v>8.257041531207765E-4</v>
      </c>
      <c r="AI166" s="1">
        <f t="shared" si="122"/>
        <v>250385.55339707929</v>
      </c>
      <c r="AJ166" s="1">
        <f t="shared" si="123"/>
        <v>193373.28107322572</v>
      </c>
      <c r="AK166" s="1">
        <f t="shared" si="124"/>
        <v>45415.761651222907</v>
      </c>
      <c r="AL166" s="20">
        <f t="shared" si="173"/>
        <v>45.733532133651281</v>
      </c>
      <c r="AM166" s="20">
        <f t="shared" si="173"/>
        <v>16.812309960264404</v>
      </c>
      <c r="AN166" s="20">
        <f t="shared" si="173"/>
        <v>2.9957475246453757</v>
      </c>
      <c r="AO166" s="7">
        <f t="shared" si="172"/>
        <v>6.0501391882681202E-3</v>
      </c>
      <c r="AP166" s="7">
        <f t="shared" si="172"/>
        <v>9.3167597029775659E-3</v>
      </c>
      <c r="AQ166" s="7">
        <f t="shared" si="172"/>
        <v>6.7438441610954457E-3</v>
      </c>
      <c r="AR166" s="17">
        <f t="shared" si="161"/>
        <v>126180.53249077038</v>
      </c>
      <c r="AS166" s="17">
        <f t="shared" si="162"/>
        <v>103528.04060684168</v>
      </c>
      <c r="AT166" s="17">
        <f t="shared" si="163"/>
        <v>23851.94172823261</v>
      </c>
      <c r="AU166" s="1">
        <f t="shared" si="125"/>
        <v>25236.106498154077</v>
      </c>
      <c r="AV166" s="1">
        <f t="shared" si="126"/>
        <v>20705.608121368336</v>
      </c>
      <c r="AW166" s="1">
        <f t="shared" si="127"/>
        <v>4770.3883456465219</v>
      </c>
      <c r="AX166" s="16">
        <v>0</v>
      </c>
      <c r="AY166" s="16">
        <v>0</v>
      </c>
      <c r="AZ166" s="16">
        <v>0</v>
      </c>
      <c r="BA166">
        <f t="shared" si="165"/>
        <v>0</v>
      </c>
      <c r="BB166">
        <f t="shared" si="166"/>
        <v>0</v>
      </c>
      <c r="BC166">
        <f t="shared" si="166"/>
        <v>0</v>
      </c>
      <c r="BD166">
        <f t="shared" si="166"/>
        <v>0</v>
      </c>
      <c r="BE166">
        <f t="shared" si="167"/>
        <v>0</v>
      </c>
      <c r="BF166">
        <f t="shared" si="167"/>
        <v>0</v>
      </c>
      <c r="BG166">
        <f t="shared" si="167"/>
        <v>0</v>
      </c>
      <c r="BH166">
        <f t="shared" si="145"/>
        <v>0</v>
      </c>
      <c r="BI166">
        <f t="shared" si="170"/>
        <v>0</v>
      </c>
      <c r="BJ166">
        <f t="shared" si="170"/>
        <v>0</v>
      </c>
      <c r="BK166" s="7">
        <f t="shared" si="168"/>
        <v>3.2258169519859131E-2</v>
      </c>
      <c r="BL166" s="18">
        <f>MAX(BL$3*climate!$I276+BL$4*climate!$I276^2+BL$5*climate!$I276^6,-99)</f>
        <v>-25.740562063548733</v>
      </c>
      <c r="BM166" s="18">
        <f>MAX(BM$3*climate!$I276+BM$4*climate!$I276^2+BM$5*climate!$I276^6,-99)</f>
        <v>-22.736828301963122</v>
      </c>
      <c r="BN166" s="18">
        <f>MAX(BN$3*climate!$I276+BN$4*climate!$I276^2+BN$5*climate!$I276^6,-99)</f>
        <v>-20.13379732477414</v>
      </c>
      <c r="BO166" s="18">
        <f>MAX(BO$3*climate!$I276+BO$4*climate!$I276^2+BO$5*climate!$I276^6,-99)</f>
        <v>-99</v>
      </c>
      <c r="BP166" s="18">
        <f>MAX(BP$3*climate!$I276+BP$4*climate!$I276^2+BP$5*climate!$I276^6,-99)</f>
        <v>-99</v>
      </c>
      <c r="BQ166" s="18">
        <f>MAX(BQ$3*climate!$I276+BQ$4*climate!$I276^2+BQ$5*climate!$I276^6,-99)</f>
        <v>-99</v>
      </c>
    </row>
    <row r="167" spans="1:69">
      <c r="A167">
        <f t="shared" si="128"/>
        <v>2121</v>
      </c>
      <c r="B167" s="4">
        <f t="shared" si="146"/>
        <v>1285.7323369718658</v>
      </c>
      <c r="C167" s="4">
        <f t="shared" si="147"/>
        <v>3568.1433578341216</v>
      </c>
      <c r="D167" s="4">
        <f t="shared" si="148"/>
        <v>6790.8559886876428</v>
      </c>
      <c r="E167" s="11">
        <f t="shared" si="129"/>
        <v>3.284686348348883E-5</v>
      </c>
      <c r="F167" s="11">
        <f t="shared" si="130"/>
        <v>6.5850720013548554E-5</v>
      </c>
      <c r="G167" s="11">
        <f t="shared" si="131"/>
        <v>1.4538714692439384E-4</v>
      </c>
      <c r="H167" s="4">
        <f t="shared" si="149"/>
        <v>126092.92525303115</v>
      </c>
      <c r="I167" s="4">
        <f t="shared" si="150"/>
        <v>104095.72156932497</v>
      </c>
      <c r="J167" s="4">
        <f t="shared" si="151"/>
        <v>23942.835555073179</v>
      </c>
      <c r="K167" s="4">
        <f t="shared" si="119"/>
        <v>98070.898294432729</v>
      </c>
      <c r="L167" s="4">
        <f t="shared" si="120"/>
        <v>29173.637696135484</v>
      </c>
      <c r="M167" s="4">
        <f t="shared" si="121"/>
        <v>3525.7463263773639</v>
      </c>
      <c r="N167" s="11">
        <f t="shared" si="132"/>
        <v>-7.271237249588669E-4</v>
      </c>
      <c r="O167" s="11">
        <f t="shared" si="133"/>
        <v>5.4171472032371604E-3</v>
      </c>
      <c r="P167" s="11">
        <f t="shared" si="134"/>
        <v>3.6648317064573721E-3</v>
      </c>
      <c r="Q167" s="4">
        <f t="shared" si="135"/>
        <v>4221.7050928356102</v>
      </c>
      <c r="R167" s="4">
        <f t="shared" si="136"/>
        <v>13650.284522385904</v>
      </c>
      <c r="S167" s="4">
        <f t="shared" si="137"/>
        <v>3654.2549542568554</v>
      </c>
      <c r="T167" s="4">
        <f t="shared" si="152"/>
        <v>33.480903741140892</v>
      </c>
      <c r="U167" s="4">
        <f t="shared" si="153"/>
        <v>131.13204189948556</v>
      </c>
      <c r="V167" s="4">
        <f t="shared" si="154"/>
        <v>152.62415121431036</v>
      </c>
      <c r="W167" s="11">
        <f t="shared" si="138"/>
        <v>-1.219247815263802E-2</v>
      </c>
      <c r="X167" s="11">
        <f t="shared" si="139"/>
        <v>-1.3228699347321071E-2</v>
      </c>
      <c r="Y167" s="11">
        <f t="shared" si="140"/>
        <v>-1.2203590333800474E-2</v>
      </c>
      <c r="Z167" s="4">
        <f t="shared" si="164"/>
        <v>7593.2472442020025</v>
      </c>
      <c r="AA167" s="4">
        <f t="shared" si="155"/>
        <v>53220.243456456556</v>
      </c>
      <c r="AB167" s="4">
        <f t="shared" si="156"/>
        <v>6695.7298159521597</v>
      </c>
      <c r="AC167" s="12">
        <f t="shared" si="157"/>
        <v>1.7754577498272641</v>
      </c>
      <c r="AD167" s="12">
        <f t="shared" si="158"/>
        <v>3.8683570124727207</v>
      </c>
      <c r="AE167" s="12">
        <f t="shared" si="159"/>
        <v>1.8168470276627051</v>
      </c>
      <c r="AF167" s="11">
        <f t="shared" si="141"/>
        <v>-2.9039671966837322E-3</v>
      </c>
      <c r="AG167" s="11">
        <f t="shared" si="142"/>
        <v>2.0567434751257441E-3</v>
      </c>
      <c r="AH167" s="11">
        <f t="shared" si="143"/>
        <v>8.257041531207765E-4</v>
      </c>
      <c r="AI167" s="1">
        <f t="shared" si="122"/>
        <v>250583.10455552544</v>
      </c>
      <c r="AJ167" s="1">
        <f t="shared" si="123"/>
        <v>194741.56108727149</v>
      </c>
      <c r="AK167" s="1">
        <f t="shared" si="124"/>
        <v>45644.573831747133</v>
      </c>
      <c r="AL167" s="20">
        <f t="shared" si="173"/>
        <v>46.007459426281208</v>
      </c>
      <c r="AM167" s="20">
        <f t="shared" si="173"/>
        <v>16.967379849696645</v>
      </c>
      <c r="AN167" s="20">
        <f t="shared" si="173"/>
        <v>3.01574835055305</v>
      </c>
      <c r="AO167" s="7">
        <f t="shared" si="172"/>
        <v>5.9896377963854393E-3</v>
      </c>
      <c r="AP167" s="7">
        <f t="shared" si="172"/>
        <v>9.2235921059477897E-3</v>
      </c>
      <c r="AQ167" s="7">
        <f t="shared" si="172"/>
        <v>6.6764057194844909E-3</v>
      </c>
      <c r="AR167" s="17">
        <f t="shared" si="161"/>
        <v>126092.92525303115</v>
      </c>
      <c r="AS167" s="17">
        <f t="shared" si="162"/>
        <v>104095.72156932497</v>
      </c>
      <c r="AT167" s="17">
        <f t="shared" si="163"/>
        <v>23942.835555073179</v>
      </c>
      <c r="AU167" s="1">
        <f t="shared" si="125"/>
        <v>25218.585050606231</v>
      </c>
      <c r="AV167" s="1">
        <f t="shared" si="126"/>
        <v>20819.144313864996</v>
      </c>
      <c r="AW167" s="1">
        <f t="shared" si="127"/>
        <v>4788.5671110146359</v>
      </c>
      <c r="AX167" s="16">
        <v>0</v>
      </c>
      <c r="AY167" s="16">
        <v>0</v>
      </c>
      <c r="AZ167" s="16">
        <v>0</v>
      </c>
      <c r="BA167">
        <f t="shared" si="165"/>
        <v>0</v>
      </c>
      <c r="BB167">
        <f t="shared" si="166"/>
        <v>0</v>
      </c>
      <c r="BC167">
        <f t="shared" si="166"/>
        <v>0</v>
      </c>
      <c r="BD167">
        <f t="shared" si="166"/>
        <v>0</v>
      </c>
      <c r="BE167">
        <f t="shared" si="167"/>
        <v>0</v>
      </c>
      <c r="BF167">
        <f t="shared" si="167"/>
        <v>0</v>
      </c>
      <c r="BG167">
        <f t="shared" si="167"/>
        <v>0</v>
      </c>
      <c r="BH167">
        <f t="shared" si="145"/>
        <v>0</v>
      </c>
      <c r="BI167">
        <f t="shared" si="170"/>
        <v>0</v>
      </c>
      <c r="BJ167">
        <f t="shared" si="170"/>
        <v>0</v>
      </c>
      <c r="BK167" s="7">
        <f t="shared" si="168"/>
        <v>3.2142979317993675E-2</v>
      </c>
      <c r="BL167" s="18">
        <f>MAX(BL$3*climate!$I277+BL$4*climate!$I277^2+BL$5*climate!$I277^6,-99)</f>
        <v>-26.249744597059198</v>
      </c>
      <c r="BM167" s="18">
        <f>MAX(BM$3*climate!$I277+BM$4*climate!$I277^2+BM$5*climate!$I277^6,-99)</f>
        <v>-23.136565422554941</v>
      </c>
      <c r="BN167" s="18">
        <f>MAX(BN$3*climate!$I277+BN$4*climate!$I277^2+BN$5*climate!$I277^6,-99)</f>
        <v>-20.450544075241751</v>
      </c>
      <c r="BO167" s="18">
        <f>MAX(BO$3*climate!$I277+BO$4*climate!$I277^2+BO$5*climate!$I277^6,-99)</f>
        <v>-99</v>
      </c>
      <c r="BP167" s="18">
        <f>MAX(BP$3*climate!$I277+BP$4*climate!$I277^2+BP$5*climate!$I277^6,-99)</f>
        <v>-99</v>
      </c>
      <c r="BQ167" s="18">
        <f>MAX(BQ$3*climate!$I277+BQ$4*climate!$I277^2+BQ$5*climate!$I277^6,-99)</f>
        <v>-99</v>
      </c>
    </row>
    <row r="168" spans="1:69">
      <c r="A168">
        <f t="shared" si="128"/>
        <v>2122</v>
      </c>
      <c r="B168" s="4">
        <f t="shared" si="146"/>
        <v>1285.7724576326871</v>
      </c>
      <c r="C168" s="4">
        <f t="shared" si="147"/>
        <v>3568.3665744028849</v>
      </c>
      <c r="D168" s="4">
        <f t="shared" si="148"/>
        <v>6791.7939267061447</v>
      </c>
      <c r="E168" s="11">
        <f t="shared" si="129"/>
        <v>3.1204520309314386E-5</v>
      </c>
      <c r="F168" s="11">
        <f t="shared" si="130"/>
        <v>6.2558184012871123E-5</v>
      </c>
      <c r="G168" s="11">
        <f t="shared" si="131"/>
        <v>1.3811778957817416E-4</v>
      </c>
      <c r="H168" s="4">
        <f t="shared" si="149"/>
        <v>125990.15751273691</v>
      </c>
      <c r="I168" s="4">
        <f t="shared" si="150"/>
        <v>104651.96830479577</v>
      </c>
      <c r="J168" s="4">
        <f t="shared" si="151"/>
        <v>24031.686725372398</v>
      </c>
      <c r="K168" s="4">
        <f t="shared" si="119"/>
        <v>97987.911286188973</v>
      </c>
      <c r="L168" s="4">
        <f t="shared" si="120"/>
        <v>29327.695493927156</v>
      </c>
      <c r="M168" s="4">
        <f t="shared" si="121"/>
        <v>3538.3415611119967</v>
      </c>
      <c r="N168" s="11">
        <f t="shared" si="132"/>
        <v>-8.4619402582208902E-4</v>
      </c>
      <c r="O168" s="11">
        <f t="shared" si="133"/>
        <v>5.2807195110975425E-3</v>
      </c>
      <c r="P168" s="11">
        <f t="shared" si="134"/>
        <v>3.5723598831838288E-3</v>
      </c>
      <c r="Q168" s="4">
        <f t="shared" si="135"/>
        <v>4166.8332402562064</v>
      </c>
      <c r="R168" s="4">
        <f t="shared" si="136"/>
        <v>13541.685857907947</v>
      </c>
      <c r="S168" s="4">
        <f t="shared" si="137"/>
        <v>3623.0552674029323</v>
      </c>
      <c r="T168" s="4">
        <f t="shared" si="152"/>
        <v>33.072688553746453</v>
      </c>
      <c r="U168" s="4">
        <f t="shared" si="153"/>
        <v>129.39733554239695</v>
      </c>
      <c r="V168" s="4">
        <f t="shared" si="154"/>
        <v>150.7615885978469</v>
      </c>
      <c r="W168" s="11">
        <f t="shared" si="138"/>
        <v>-1.219247815263802E-2</v>
      </c>
      <c r="X168" s="11">
        <f t="shared" si="139"/>
        <v>-1.3228699347321071E-2</v>
      </c>
      <c r="Y168" s="11">
        <f t="shared" si="140"/>
        <v>-1.2203590333800474E-2</v>
      </c>
      <c r="Z168" s="4">
        <f t="shared" si="164"/>
        <v>7473.6924574288041</v>
      </c>
      <c r="AA168" s="4">
        <f t="shared" si="155"/>
        <v>52912.778494453836</v>
      </c>
      <c r="AB168" s="4">
        <f t="shared" si="156"/>
        <v>6644.7042853502198</v>
      </c>
      <c r="AC168" s="12">
        <f t="shared" si="157"/>
        <v>1.7703018787626679</v>
      </c>
      <c r="AD168" s="12">
        <f t="shared" si="158"/>
        <v>3.8763132305175807</v>
      </c>
      <c r="AE168" s="12">
        <f t="shared" si="159"/>
        <v>1.8183472057990313</v>
      </c>
      <c r="AF168" s="11">
        <f t="shared" si="141"/>
        <v>-2.9039671966837322E-3</v>
      </c>
      <c r="AG168" s="11">
        <f t="shared" si="142"/>
        <v>2.0567434751257441E-3</v>
      </c>
      <c r="AH168" s="11">
        <f t="shared" si="143"/>
        <v>8.257041531207765E-4</v>
      </c>
      <c r="AI168" s="1">
        <f t="shared" si="122"/>
        <v>250743.37915057913</v>
      </c>
      <c r="AJ168" s="1">
        <f t="shared" si="123"/>
        <v>196086.54929240933</v>
      </c>
      <c r="AK168" s="1">
        <f t="shared" si="124"/>
        <v>45868.683559587058</v>
      </c>
      <c r="AL168" s="20">
        <f t="shared" si="173"/>
        <v>46.280271763997582</v>
      </c>
      <c r="AM168" s="20">
        <f t="shared" si="173"/>
        <v>17.122315038628521</v>
      </c>
      <c r="AN168" s="20">
        <f t="shared" si="173"/>
        <v>3.0356813664938467</v>
      </c>
      <c r="AO168" s="7">
        <f t="shared" si="172"/>
        <v>5.9297414184215852E-3</v>
      </c>
      <c r="AP168" s="7">
        <f t="shared" si="172"/>
        <v>9.1313561848883115E-3</v>
      </c>
      <c r="AQ168" s="7">
        <f t="shared" si="172"/>
        <v>6.6096416622896462E-3</v>
      </c>
      <c r="AR168" s="17">
        <f t="shared" si="161"/>
        <v>125990.15751273691</v>
      </c>
      <c r="AS168" s="17">
        <f t="shared" si="162"/>
        <v>104651.96830479577</v>
      </c>
      <c r="AT168" s="17">
        <f t="shared" si="163"/>
        <v>24031.686725372398</v>
      </c>
      <c r="AU168" s="1">
        <f t="shared" si="125"/>
        <v>25198.031502547383</v>
      </c>
      <c r="AV168" s="1">
        <f t="shared" si="126"/>
        <v>20930.393660959155</v>
      </c>
      <c r="AW168" s="1">
        <f t="shared" si="127"/>
        <v>4806.3373450744793</v>
      </c>
      <c r="AX168" s="16">
        <v>0</v>
      </c>
      <c r="AY168" s="16">
        <v>0</v>
      </c>
      <c r="AZ168" s="16">
        <v>0</v>
      </c>
      <c r="BA168">
        <f t="shared" si="165"/>
        <v>0</v>
      </c>
      <c r="BB168">
        <f t="shared" si="166"/>
        <v>0</v>
      </c>
      <c r="BC168">
        <f t="shared" si="166"/>
        <v>0</v>
      </c>
      <c r="BD168">
        <f t="shared" si="166"/>
        <v>0</v>
      </c>
      <c r="BE168">
        <f t="shared" si="167"/>
        <v>0</v>
      </c>
      <c r="BF168">
        <f t="shared" si="167"/>
        <v>0</v>
      </c>
      <c r="BG168">
        <f t="shared" si="167"/>
        <v>0</v>
      </c>
      <c r="BH168">
        <f t="shared" si="145"/>
        <v>0</v>
      </c>
      <c r="BI168">
        <f t="shared" si="170"/>
        <v>0</v>
      </c>
      <c r="BJ168">
        <f t="shared" si="170"/>
        <v>0</v>
      </c>
      <c r="BK168" s="7">
        <f t="shared" si="168"/>
        <v>3.2030683552971978E-2</v>
      </c>
      <c r="BL168" s="18">
        <f>MAX(BL$3*climate!$I278+BL$4*climate!$I278^2+BL$5*climate!$I278^6,-99)</f>
        <v>-26.757496474399087</v>
      </c>
      <c r="BM168" s="18">
        <f>MAX(BM$3*climate!$I278+BM$4*climate!$I278^2+BM$5*climate!$I278^6,-99)</f>
        <v>-23.534980810147246</v>
      </c>
      <c r="BN168" s="18">
        <f>MAX(BN$3*climate!$I278+BN$4*climate!$I278^2+BN$5*climate!$I278^6,-99)</f>
        <v>-20.76607723506438</v>
      </c>
      <c r="BO168" s="18">
        <f>MAX(BO$3*climate!$I278+BO$4*climate!$I278^2+BO$5*climate!$I278^6,-99)</f>
        <v>-99</v>
      </c>
      <c r="BP168" s="18">
        <f>MAX(BP$3*climate!$I278+BP$4*climate!$I278^2+BP$5*climate!$I278^6,-99)</f>
        <v>-99</v>
      </c>
      <c r="BQ168" s="18">
        <f>MAX(BQ$3*climate!$I278+BQ$4*climate!$I278^2+BQ$5*climate!$I278^6,-99)</f>
        <v>-99</v>
      </c>
    </row>
    <row r="169" spans="1:69">
      <c r="A169">
        <f t="shared" si="128"/>
        <v>2123</v>
      </c>
      <c r="B169" s="4">
        <f t="shared" si="146"/>
        <v>1285.8105734498158</v>
      </c>
      <c r="C169" s="4">
        <f t="shared" si="147"/>
        <v>3568.5786434090323</v>
      </c>
      <c r="D169" s="4">
        <f t="shared" si="148"/>
        <v>6792.6850908923507</v>
      </c>
      <c r="E169" s="11">
        <f t="shared" si="129"/>
        <v>2.9644294293848666E-5</v>
      </c>
      <c r="F169" s="11">
        <f t="shared" si="130"/>
        <v>5.9430274812227565E-5</v>
      </c>
      <c r="G169" s="11">
        <f t="shared" si="131"/>
        <v>1.3121190009926544E-4</v>
      </c>
      <c r="H169" s="4">
        <f t="shared" si="149"/>
        <v>125872.67305026489</v>
      </c>
      <c r="I169" s="4">
        <f t="shared" si="150"/>
        <v>105196.90933675696</v>
      </c>
      <c r="J169" s="4">
        <f t="shared" si="151"/>
        <v>24118.536731110577</v>
      </c>
      <c r="K169" s="4">
        <f t="shared" si="119"/>
        <v>97893.636628410881</v>
      </c>
      <c r="L169" s="4">
        <f t="shared" si="120"/>
        <v>29478.657989238895</v>
      </c>
      <c r="M169" s="4">
        <f t="shared" si="121"/>
        <v>3550.6631631501323</v>
      </c>
      <c r="N169" s="11">
        <f t="shared" si="132"/>
        <v>-9.6210498357041097E-4</v>
      </c>
      <c r="O169" s="11">
        <f t="shared" si="133"/>
        <v>5.1474380366161032E-3</v>
      </c>
      <c r="P169" s="11">
        <f t="shared" si="134"/>
        <v>3.4823099537804048E-3</v>
      </c>
      <c r="Q169" s="4">
        <f t="shared" si="135"/>
        <v>4112.1910641749682</v>
      </c>
      <c r="R169" s="4">
        <f t="shared" si="136"/>
        <v>13432.128077186067</v>
      </c>
      <c r="S169" s="4">
        <f t="shared" si="137"/>
        <v>3591.7748405201078</v>
      </c>
      <c r="T169" s="4">
        <f t="shared" si="152"/>
        <v>32.669450521105894</v>
      </c>
      <c r="U169" s="4">
        <f t="shared" si="153"/>
        <v>127.68557709416216</v>
      </c>
      <c r="V169" s="4">
        <f t="shared" si="154"/>
        <v>148.9217559325258</v>
      </c>
      <c r="W169" s="11">
        <f t="shared" si="138"/>
        <v>-1.219247815263802E-2</v>
      </c>
      <c r="X169" s="11">
        <f t="shared" si="139"/>
        <v>-1.3228699347321071E-2</v>
      </c>
      <c r="Y169" s="11">
        <f t="shared" si="140"/>
        <v>-1.2203590333800474E-2</v>
      </c>
      <c r="Z169" s="4">
        <f t="shared" si="164"/>
        <v>7355.1314466110571</v>
      </c>
      <c r="AA169" s="4">
        <f t="shared" si="155"/>
        <v>52599.77825468903</v>
      </c>
      <c r="AB169" s="4">
        <f t="shared" si="156"/>
        <v>6593.4121381270234</v>
      </c>
      <c r="AC169" s="12">
        <f t="shared" si="157"/>
        <v>1.7651609801785135</v>
      </c>
      <c r="AD169" s="12">
        <f t="shared" si="158"/>
        <v>3.8842858124619912</v>
      </c>
      <c r="AE169" s="12">
        <f t="shared" si="159"/>
        <v>1.8198486226386752</v>
      </c>
      <c r="AF169" s="11">
        <f t="shared" si="141"/>
        <v>-2.9039671966837322E-3</v>
      </c>
      <c r="AG169" s="11">
        <f t="shared" si="142"/>
        <v>2.0567434751257441E-3</v>
      </c>
      <c r="AH169" s="11">
        <f t="shared" si="143"/>
        <v>8.257041531207765E-4</v>
      </c>
      <c r="AI169" s="1">
        <f t="shared" si="122"/>
        <v>250867.07273806861</v>
      </c>
      <c r="AJ169" s="1">
        <f t="shared" si="123"/>
        <v>197408.28802412754</v>
      </c>
      <c r="AK169" s="1">
        <f t="shared" si="124"/>
        <v>46088.152548702827</v>
      </c>
      <c r="AL169" s="20">
        <f t="shared" si="173"/>
        <v>46.551957507889021</v>
      </c>
      <c r="AM169" s="20">
        <f t="shared" si="173"/>
        <v>17.277101496382834</v>
      </c>
      <c r="AN169" s="20">
        <f t="shared" si="173"/>
        <v>3.055545484866927</v>
      </c>
      <c r="AO169" s="7">
        <f t="shared" si="172"/>
        <v>5.870444004237369E-3</v>
      </c>
      <c r="AP169" s="7">
        <f t="shared" si="172"/>
        <v>9.0400426230394289E-3</v>
      </c>
      <c r="AQ169" s="7">
        <f t="shared" si="172"/>
        <v>6.5435452456667495E-3</v>
      </c>
      <c r="AR169" s="17">
        <f t="shared" si="161"/>
        <v>125872.67305026489</v>
      </c>
      <c r="AS169" s="17">
        <f t="shared" si="162"/>
        <v>105196.90933675696</v>
      </c>
      <c r="AT169" s="17">
        <f t="shared" si="163"/>
        <v>24118.536731110577</v>
      </c>
      <c r="AU169" s="1">
        <f t="shared" si="125"/>
        <v>25174.534610052979</v>
      </c>
      <c r="AV169" s="1">
        <f t="shared" si="126"/>
        <v>21039.381867351392</v>
      </c>
      <c r="AW169" s="1">
        <f t="shared" si="127"/>
        <v>4823.7073462221151</v>
      </c>
      <c r="AX169" s="16">
        <v>0</v>
      </c>
      <c r="AY169" s="16">
        <v>0</v>
      </c>
      <c r="AZ169" s="16">
        <v>0</v>
      </c>
      <c r="BA169">
        <f t="shared" si="165"/>
        <v>0</v>
      </c>
      <c r="BB169">
        <f t="shared" si="166"/>
        <v>0</v>
      </c>
      <c r="BC169">
        <f t="shared" si="166"/>
        <v>0</v>
      </c>
      <c r="BD169">
        <f t="shared" si="166"/>
        <v>0</v>
      </c>
      <c r="BE169">
        <f t="shared" si="167"/>
        <v>0</v>
      </c>
      <c r="BF169">
        <f t="shared" si="167"/>
        <v>0</v>
      </c>
      <c r="BG169">
        <f t="shared" si="167"/>
        <v>0</v>
      </c>
      <c r="BH169">
        <f t="shared" si="145"/>
        <v>0</v>
      </c>
      <c r="BI169">
        <f t="shared" si="170"/>
        <v>0</v>
      </c>
      <c r="BJ169">
        <f t="shared" si="170"/>
        <v>0</v>
      </c>
      <c r="BK169" s="7">
        <f t="shared" si="168"/>
        <v>3.1921279392201657E-2</v>
      </c>
      <c r="BL169" s="18">
        <f>MAX(BL$3*climate!$I279+BL$4*climate!$I279^2+BL$5*climate!$I279^6,-99)</f>
        <v>-27.263656216509137</v>
      </c>
      <c r="BM169" s="18">
        <f>MAX(BM$3*climate!$I279+BM$4*climate!$I279^2+BM$5*climate!$I279^6,-99)</f>
        <v>-23.931954436631752</v>
      </c>
      <c r="BN169" s="18">
        <f>MAX(BN$3*climate!$I279+BN$4*climate!$I279^2+BN$5*climate!$I279^6,-99)</f>
        <v>-21.080307340236125</v>
      </c>
      <c r="BO169" s="18">
        <f>MAX(BO$3*climate!$I279+BO$4*climate!$I279^2+BO$5*climate!$I279^6,-99)</f>
        <v>-99</v>
      </c>
      <c r="BP169" s="18">
        <f>MAX(BP$3*climate!$I279+BP$4*climate!$I279^2+BP$5*climate!$I279^6,-99)</f>
        <v>-99</v>
      </c>
      <c r="BQ169" s="18">
        <f>MAX(BQ$3*climate!$I279+BQ$4*climate!$I279^2+BQ$5*climate!$I279^6,-99)</f>
        <v>-99</v>
      </c>
    </row>
    <row r="170" spans="1:69">
      <c r="A170">
        <f t="shared" si="128"/>
        <v>2124</v>
      </c>
      <c r="B170" s="4">
        <f t="shared" si="146"/>
        <v>1285.846784549509</v>
      </c>
      <c r="C170" s="4">
        <f t="shared" si="147"/>
        <v>3568.7801209380259</v>
      </c>
      <c r="D170" s="4">
        <f t="shared" si="148"/>
        <v>6793.5318079540248</v>
      </c>
      <c r="E170" s="11">
        <f t="shared" si="129"/>
        <v>2.8162079579156232E-5</v>
      </c>
      <c r="F170" s="11">
        <f t="shared" si="130"/>
        <v>5.6458761071616184E-5</v>
      </c>
      <c r="G170" s="11">
        <f t="shared" si="131"/>
        <v>1.2465130509430215E-4</v>
      </c>
      <c r="H170" s="4">
        <f t="shared" si="149"/>
        <v>125740.91875924566</v>
      </c>
      <c r="I170" s="4">
        <f t="shared" si="150"/>
        <v>105730.68111188998</v>
      </c>
      <c r="J170" s="4">
        <f t="shared" si="151"/>
        <v>24203.427533082988</v>
      </c>
      <c r="K170" s="4">
        <f t="shared" si="119"/>
        <v>97788.414817476456</v>
      </c>
      <c r="L170" s="4">
        <f t="shared" si="120"/>
        <v>29626.560765559156</v>
      </c>
      <c r="M170" s="4">
        <f t="shared" si="121"/>
        <v>3562.7164510726293</v>
      </c>
      <c r="N170" s="11">
        <f t="shared" si="132"/>
        <v>-1.0748585358395513E-3</v>
      </c>
      <c r="O170" s="11">
        <f t="shared" si="133"/>
        <v>5.0172832282342483E-3</v>
      </c>
      <c r="P170" s="11">
        <f t="shared" si="134"/>
        <v>3.3946582282402549E-3</v>
      </c>
      <c r="Q170" s="4">
        <f t="shared" si="135"/>
        <v>4057.8014047491097</v>
      </c>
      <c r="R170" s="4">
        <f t="shared" si="136"/>
        <v>13321.691848965605</v>
      </c>
      <c r="S170" s="4">
        <f t="shared" si="137"/>
        <v>3560.4301002331217</v>
      </c>
      <c r="T170" s="4">
        <f t="shared" si="152"/>
        <v>32.271128959368625</v>
      </c>
      <c r="U170" s="4">
        <f t="shared" si="153"/>
        <v>125.9964629837943</v>
      </c>
      <c r="V170" s="4">
        <f t="shared" si="154"/>
        <v>147.10437583133503</v>
      </c>
      <c r="W170" s="11">
        <f t="shared" si="138"/>
        <v>-1.219247815263802E-2</v>
      </c>
      <c r="X170" s="11">
        <f t="shared" si="139"/>
        <v>-1.3228699347321071E-2</v>
      </c>
      <c r="Y170" s="11">
        <f t="shared" si="140"/>
        <v>-1.2203590333800474E-2</v>
      </c>
      <c r="Z170" s="4">
        <f t="shared" si="164"/>
        <v>7237.6002432047135</v>
      </c>
      <c r="AA170" s="4">
        <f t="shared" si="155"/>
        <v>52281.533517240314</v>
      </c>
      <c r="AB170" s="4">
        <f t="shared" si="156"/>
        <v>6541.8837003956187</v>
      </c>
      <c r="AC170" s="12">
        <f t="shared" si="157"/>
        <v>1.7600350105952089</v>
      </c>
      <c r="AD170" s="12">
        <f t="shared" si="158"/>
        <v>3.8922747919622958</v>
      </c>
      <c r="AE170" s="12">
        <f t="shared" si="159"/>
        <v>1.8213512792044391</v>
      </c>
      <c r="AF170" s="11">
        <f t="shared" si="141"/>
        <v>-2.9039671966837322E-3</v>
      </c>
      <c r="AG170" s="11">
        <f t="shared" si="142"/>
        <v>2.0567434751257441E-3</v>
      </c>
      <c r="AH170" s="11">
        <f t="shared" si="143"/>
        <v>8.257041531207765E-4</v>
      </c>
      <c r="AI170" s="1">
        <f t="shared" si="122"/>
        <v>250954.90007431473</v>
      </c>
      <c r="AJ170" s="1">
        <f t="shared" si="123"/>
        <v>198706.84108906618</v>
      </c>
      <c r="AK170" s="1">
        <f t="shared" si="124"/>
        <v>46303.044640054664</v>
      </c>
      <c r="AL170" s="20">
        <f t="shared" si="173"/>
        <v>46.822505361128343</v>
      </c>
      <c r="AM170" s="20">
        <f t="shared" si="173"/>
        <v>17.431725372973411</v>
      </c>
      <c r="AN170" s="20">
        <f t="shared" si="173"/>
        <v>3.0753396439960423</v>
      </c>
      <c r="AO170" s="7">
        <f t="shared" ref="AO170:AQ185" si="174">AO$5*AO169</f>
        <v>5.8117395641949952E-3</v>
      </c>
      <c r="AP170" s="7">
        <f t="shared" si="174"/>
        <v>8.9496421968090351E-3</v>
      </c>
      <c r="AQ170" s="7">
        <f t="shared" si="174"/>
        <v>6.4781097932100819E-3</v>
      </c>
      <c r="AR170" s="17">
        <f t="shared" si="161"/>
        <v>125740.91875924566</v>
      </c>
      <c r="AS170" s="17">
        <f t="shared" si="162"/>
        <v>105730.68111188998</v>
      </c>
      <c r="AT170" s="17">
        <f t="shared" si="163"/>
        <v>24203.427533082988</v>
      </c>
      <c r="AU170" s="1">
        <f t="shared" si="125"/>
        <v>25148.183751849134</v>
      </c>
      <c r="AV170" s="1">
        <f t="shared" si="126"/>
        <v>21146.136222377998</v>
      </c>
      <c r="AW170" s="1">
        <f t="shared" si="127"/>
        <v>4840.6855066165981</v>
      </c>
      <c r="AX170" s="16">
        <v>0</v>
      </c>
      <c r="AY170" s="16">
        <v>0</v>
      </c>
      <c r="AZ170" s="16">
        <v>0</v>
      </c>
      <c r="BA170">
        <f t="shared" si="165"/>
        <v>0</v>
      </c>
      <c r="BB170">
        <f t="shared" si="166"/>
        <v>0</v>
      </c>
      <c r="BC170">
        <f t="shared" si="166"/>
        <v>0</v>
      </c>
      <c r="BD170">
        <f t="shared" si="166"/>
        <v>0</v>
      </c>
      <c r="BE170">
        <f t="shared" si="167"/>
        <v>0</v>
      </c>
      <c r="BF170">
        <f t="shared" si="167"/>
        <v>0</v>
      </c>
      <c r="BG170">
        <f t="shared" si="167"/>
        <v>0</v>
      </c>
      <c r="BH170">
        <f t="shared" si="145"/>
        <v>0</v>
      </c>
      <c r="BI170">
        <f t="shared" si="170"/>
        <v>0</v>
      </c>
      <c r="BJ170">
        <f t="shared" si="170"/>
        <v>0</v>
      </c>
      <c r="BK170" s="7">
        <f t="shared" si="168"/>
        <v>3.181476227899302E-2</v>
      </c>
      <c r="BL170" s="18">
        <f>MAX(BL$3*climate!$I280+BL$4*climate!$I280^2+BL$5*climate!$I280^6,-99)</f>
        <v>-27.768066425992902</v>
      </c>
      <c r="BM170" s="18">
        <f>MAX(BM$3*climate!$I280+BM$4*climate!$I280^2+BM$5*climate!$I280^6,-99)</f>
        <v>-24.327369422421807</v>
      </c>
      <c r="BN170" s="18">
        <f>MAX(BN$3*climate!$I280+BN$4*climate!$I280^2+BN$5*climate!$I280^6,-99)</f>
        <v>-21.39314737487009</v>
      </c>
      <c r="BO170" s="18">
        <f>MAX(BO$3*climate!$I280+BO$4*climate!$I280^2+BO$5*climate!$I280^6,-99)</f>
        <v>-99</v>
      </c>
      <c r="BP170" s="18">
        <f>MAX(BP$3*climate!$I280+BP$4*climate!$I280^2+BP$5*climate!$I280^6,-99)</f>
        <v>-99</v>
      </c>
      <c r="BQ170" s="18">
        <f>MAX(BQ$3*climate!$I280+BQ$4*climate!$I280^2+BQ$5*climate!$I280^6,-99)</f>
        <v>-99</v>
      </c>
    </row>
    <row r="171" spans="1:69">
      <c r="A171">
        <f t="shared" si="128"/>
        <v>2125</v>
      </c>
      <c r="B171" s="4">
        <f t="shared" si="146"/>
        <v>1285.8811860630085</v>
      </c>
      <c r="C171" s="4">
        <f t="shared" si="147"/>
        <v>3568.9715353969832</v>
      </c>
      <c r="D171" s="4">
        <f t="shared" si="148"/>
        <v>6794.3362894297825</v>
      </c>
      <c r="E171" s="11">
        <f t="shared" si="129"/>
        <v>2.6753975600198419E-5</v>
      </c>
      <c r="F171" s="11">
        <f t="shared" si="130"/>
        <v>5.3635823018035373E-5</v>
      </c>
      <c r="G171" s="11">
        <f t="shared" si="131"/>
        <v>1.1841873983958704E-4</v>
      </c>
      <c r="H171" s="4">
        <f t="shared" si="149"/>
        <v>125595.34401416969</v>
      </c>
      <c r="I171" s="4">
        <f t="shared" si="150"/>
        <v>106253.42761116356</v>
      </c>
      <c r="J171" s="4">
        <f t="shared" si="151"/>
        <v>24286.40150216761</v>
      </c>
      <c r="K171" s="4">
        <f t="shared" si="119"/>
        <v>97672.588552839661</v>
      </c>
      <c r="L171" s="4">
        <f t="shared" si="120"/>
        <v>29771.441592443181</v>
      </c>
      <c r="M171" s="4">
        <f t="shared" si="121"/>
        <v>3574.506834457241</v>
      </c>
      <c r="N171" s="11">
        <f t="shared" si="132"/>
        <v>-1.1844579427223723E-3</v>
      </c>
      <c r="O171" s="11">
        <f t="shared" si="133"/>
        <v>4.8902344092687233E-3</v>
      </c>
      <c r="P171" s="11">
        <f t="shared" si="134"/>
        <v>3.3093802289716479E-3</v>
      </c>
      <c r="Q171" s="4">
        <f t="shared" si="135"/>
        <v>4003.6861669745258</v>
      </c>
      <c r="R171" s="4">
        <f t="shared" si="136"/>
        <v>13210.456104812494</v>
      </c>
      <c r="S171" s="4">
        <f t="shared" si="137"/>
        <v>3529.0369488131923</v>
      </c>
      <c r="T171" s="4">
        <f t="shared" si="152"/>
        <v>31.877663924570559</v>
      </c>
      <c r="U171" s="4">
        <f t="shared" si="153"/>
        <v>124.32969365615583</v>
      </c>
      <c r="V171" s="4">
        <f t="shared" si="154"/>
        <v>145.30917429237999</v>
      </c>
      <c r="W171" s="11">
        <f t="shared" si="138"/>
        <v>-1.219247815263802E-2</v>
      </c>
      <c r="X171" s="11">
        <f t="shared" si="139"/>
        <v>-1.3228699347321071E-2</v>
      </c>
      <c r="Y171" s="11">
        <f t="shared" si="140"/>
        <v>-1.2203590333800474E-2</v>
      </c>
      <c r="Z171" s="4">
        <f t="shared" si="164"/>
        <v>7121.1327748264412</v>
      </c>
      <c r="AA171" s="4">
        <f t="shared" si="155"/>
        <v>51958.330985577471</v>
      </c>
      <c r="AB171" s="4">
        <f t="shared" si="156"/>
        <v>6490.1484388474619</v>
      </c>
      <c r="AC171" s="12">
        <f t="shared" si="157"/>
        <v>1.7549239266594256</v>
      </c>
      <c r="AD171" s="12">
        <f t="shared" si="158"/>
        <v>3.9002802027440606</v>
      </c>
      <c r="AE171" s="12">
        <f t="shared" si="159"/>
        <v>1.8228551765199701</v>
      </c>
      <c r="AF171" s="11">
        <f t="shared" si="141"/>
        <v>-2.9039671966837322E-3</v>
      </c>
      <c r="AG171" s="11">
        <f t="shared" si="142"/>
        <v>2.0567434751257441E-3</v>
      </c>
      <c r="AH171" s="11">
        <f t="shared" si="143"/>
        <v>8.257041531207765E-4</v>
      </c>
      <c r="AI171" s="1">
        <f t="shared" si="122"/>
        <v>251007.59381873239</v>
      </c>
      <c r="AJ171" s="1">
        <f t="shared" si="123"/>
        <v>199982.29320253758</v>
      </c>
      <c r="AK171" s="1">
        <f t="shared" si="124"/>
        <v>46513.425682665795</v>
      </c>
      <c r="AL171" s="20">
        <f t="shared" si="173"/>
        <v>47.091904365961327</v>
      </c>
      <c r="AM171" s="20">
        <f t="shared" si="173"/>
        <v>17.586173000884948</v>
      </c>
      <c r="AN171" s="20">
        <f t="shared" si="173"/>
        <v>3.0950628079826079</v>
      </c>
      <c r="AO171" s="7">
        <f t="shared" si="174"/>
        <v>5.7536221685530456E-3</v>
      </c>
      <c r="AP171" s="7">
        <f t="shared" si="174"/>
        <v>8.8601457748409447E-3</v>
      </c>
      <c r="AQ171" s="7">
        <f t="shared" si="174"/>
        <v>6.4133286952779813E-3</v>
      </c>
      <c r="AR171" s="17">
        <f t="shared" si="161"/>
        <v>125595.34401416969</v>
      </c>
      <c r="AS171" s="17">
        <f t="shared" si="162"/>
        <v>106253.42761116356</v>
      </c>
      <c r="AT171" s="17">
        <f t="shared" si="163"/>
        <v>24286.40150216761</v>
      </c>
      <c r="AU171" s="1">
        <f t="shared" si="125"/>
        <v>25119.068802833939</v>
      </c>
      <c r="AV171" s="1">
        <f t="shared" si="126"/>
        <v>21250.685522232714</v>
      </c>
      <c r="AW171" s="1">
        <f t="shared" si="127"/>
        <v>4857.2803004335219</v>
      </c>
      <c r="AX171" s="16">
        <v>0</v>
      </c>
      <c r="AY171" s="16">
        <v>0</v>
      </c>
      <c r="AZ171" s="16">
        <v>0</v>
      </c>
      <c r="BA171">
        <f t="shared" si="165"/>
        <v>0</v>
      </c>
      <c r="BB171">
        <f t="shared" si="166"/>
        <v>0</v>
      </c>
      <c r="BC171">
        <f t="shared" si="166"/>
        <v>0</v>
      </c>
      <c r="BD171">
        <f t="shared" si="166"/>
        <v>0</v>
      </c>
      <c r="BE171">
        <f t="shared" si="167"/>
        <v>0</v>
      </c>
      <c r="BF171">
        <f t="shared" si="167"/>
        <v>0</v>
      </c>
      <c r="BG171">
        <f t="shared" si="167"/>
        <v>0</v>
      </c>
      <c r="BH171">
        <f t="shared" si="145"/>
        <v>0</v>
      </c>
      <c r="BI171">
        <f t="shared" si="170"/>
        <v>0</v>
      </c>
      <c r="BJ171">
        <f t="shared" si="170"/>
        <v>0</v>
      </c>
      <c r="BK171" s="7">
        <f t="shared" si="168"/>
        <v>3.1711125970225601E-2</v>
      </c>
      <c r="BL171" s="18">
        <f>MAX(BL$3*climate!$I281+BL$4*climate!$I281^2+BL$5*climate!$I281^6,-99)</f>
        <v>-28.27057384315485</v>
      </c>
      <c r="BM171" s="18">
        <f>MAX(BM$3*climate!$I281+BM$4*climate!$I281^2+BM$5*climate!$I281^6,-99)</f>
        <v>-24.721112074411728</v>
      </c>
      <c r="BN171" s="18">
        <f>MAX(BN$3*climate!$I281+BN$4*climate!$I281^2+BN$5*climate!$I281^6,-99)</f>
        <v>-21.704512796225153</v>
      </c>
      <c r="BO171" s="18">
        <f>MAX(BO$3*climate!$I281+BO$4*climate!$I281^2+BO$5*climate!$I281^6,-99)</f>
        <v>-99</v>
      </c>
      <c r="BP171" s="18">
        <f>MAX(BP$3*climate!$I281+BP$4*climate!$I281^2+BP$5*climate!$I281^6,-99)</f>
        <v>-99</v>
      </c>
      <c r="BQ171" s="18">
        <f>MAX(BQ$3*climate!$I281+BQ$4*climate!$I281^2+BQ$5*climate!$I281^6,-99)</f>
        <v>-99</v>
      </c>
    </row>
    <row r="172" spans="1:69">
      <c r="A172">
        <f t="shared" si="128"/>
        <v>2126</v>
      </c>
      <c r="B172" s="4">
        <f t="shared" si="146"/>
        <v>1285.9138683751914</v>
      </c>
      <c r="C172" s="4">
        <f t="shared" si="147"/>
        <v>3569.153388886331</v>
      </c>
      <c r="D172" s="4">
        <f t="shared" si="148"/>
        <v>6795.1006373341506</v>
      </c>
      <c r="E172" s="11">
        <f t="shared" si="129"/>
        <v>2.5416276820188498E-5</v>
      </c>
      <c r="F172" s="11">
        <f t="shared" si="130"/>
        <v>5.09540318671336E-5</v>
      </c>
      <c r="G172" s="11">
        <f t="shared" si="131"/>
        <v>1.1249780284760769E-4</v>
      </c>
      <c r="H172" s="4">
        <f t="shared" si="149"/>
        <v>125436.40005318349</v>
      </c>
      <c r="I172" s="4">
        <f t="shared" si="150"/>
        <v>106765.29995958628</v>
      </c>
      <c r="J172" s="4">
        <f t="shared" si="151"/>
        <v>24367.501361671199</v>
      </c>
      <c r="K172" s="4">
        <f t="shared" si="119"/>
        <v>97546.502248768724</v>
      </c>
      <c r="L172" s="4">
        <f t="shared" si="120"/>
        <v>29913.340315390546</v>
      </c>
      <c r="M172" s="4">
        <f t="shared" si="121"/>
        <v>3586.0398045894194</v>
      </c>
      <c r="N172" s="11">
        <f t="shared" si="132"/>
        <v>-1.2909077760616672E-3</v>
      </c>
      <c r="O172" s="11">
        <f t="shared" si="133"/>
        <v>4.766269799423517E-3</v>
      </c>
      <c r="P172" s="11">
        <f t="shared" si="134"/>
        <v>3.2264507151038568E-3</v>
      </c>
      <c r="Q172" s="4">
        <f t="shared" si="135"/>
        <v>3949.8663250695881</v>
      </c>
      <c r="R172" s="4">
        <f t="shared" si="136"/>
        <v>13098.497998272212</v>
      </c>
      <c r="S172" s="4">
        <f t="shared" si="137"/>
        <v>3497.6107673720844</v>
      </c>
      <c r="T172" s="4">
        <f t="shared" si="152"/>
        <v>31.488996203613095</v>
      </c>
      <c r="U172" s="4">
        <f t="shared" si="153"/>
        <v>122.68497351883401</v>
      </c>
      <c r="V172" s="4">
        <f t="shared" si="154"/>
        <v>143.53588065757299</v>
      </c>
      <c r="W172" s="11">
        <f t="shared" si="138"/>
        <v>-1.219247815263802E-2</v>
      </c>
      <c r="X172" s="11">
        <f t="shared" si="139"/>
        <v>-1.3228699347321071E-2</v>
      </c>
      <c r="Y172" s="11">
        <f t="shared" si="140"/>
        <v>-1.2203590333800474E-2</v>
      </c>
      <c r="Z172" s="4">
        <f t="shared" si="164"/>
        <v>7005.7608975990133</v>
      </c>
      <c r="AA172" s="4">
        <f t="shared" si="155"/>
        <v>51630.453053722013</v>
      </c>
      <c r="AB172" s="4">
        <f t="shared" si="156"/>
        <v>6438.2349617353411</v>
      </c>
      <c r="AC172" s="12">
        <f t="shared" si="157"/>
        <v>1.7498276851437313</v>
      </c>
      <c r="AD172" s="12">
        <f t="shared" si="158"/>
        <v>3.9083020786022167</v>
      </c>
      <c r="AE172" s="12">
        <f t="shared" si="159"/>
        <v>1.8243603156097603</v>
      </c>
      <c r="AF172" s="11">
        <f t="shared" si="141"/>
        <v>-2.9039671966837322E-3</v>
      </c>
      <c r="AG172" s="11">
        <f t="shared" si="142"/>
        <v>2.0567434751257441E-3</v>
      </c>
      <c r="AH172" s="11">
        <f t="shared" si="143"/>
        <v>8.257041531207765E-4</v>
      </c>
      <c r="AI172" s="1">
        <f t="shared" si="122"/>
        <v>251025.90323969309</v>
      </c>
      <c r="AJ172" s="1">
        <f t="shared" si="123"/>
        <v>201234.74940451654</v>
      </c>
      <c r="AK172" s="1">
        <f t="shared" si="124"/>
        <v>46719.36341483274</v>
      </c>
      <c r="AL172" s="20">
        <f t="shared" si="173"/>
        <v>47.360143900631506</v>
      </c>
      <c r="AM172" s="20">
        <f t="shared" si="173"/>
        <v>17.740430896730267</v>
      </c>
      <c r="AN172" s="20">
        <f t="shared" si="173"/>
        <v>3.1147139665515291</v>
      </c>
      <c r="AO172" s="7">
        <f t="shared" si="174"/>
        <v>5.696085946867515E-3</v>
      </c>
      <c r="AP172" s="7">
        <f t="shared" si="174"/>
        <v>8.7715443170925354E-3</v>
      </c>
      <c r="AQ172" s="7">
        <f t="shared" si="174"/>
        <v>6.3491954083252011E-3</v>
      </c>
      <c r="AR172" s="17">
        <f t="shared" si="161"/>
        <v>125436.40005318349</v>
      </c>
      <c r="AS172" s="17">
        <f t="shared" si="162"/>
        <v>106765.29995958628</v>
      </c>
      <c r="AT172" s="17">
        <f t="shared" si="163"/>
        <v>24367.501361671199</v>
      </c>
      <c r="AU172" s="1">
        <f t="shared" si="125"/>
        <v>25087.280010636699</v>
      </c>
      <c r="AV172" s="1">
        <f t="shared" si="126"/>
        <v>21353.059991917256</v>
      </c>
      <c r="AW172" s="1">
        <f t="shared" si="127"/>
        <v>4873.5002723342395</v>
      </c>
      <c r="AX172" s="16">
        <v>0</v>
      </c>
      <c r="AY172" s="16">
        <v>0</v>
      </c>
      <c r="AZ172" s="16">
        <v>0</v>
      </c>
      <c r="BA172">
        <f t="shared" si="165"/>
        <v>0</v>
      </c>
      <c r="BB172">
        <f t="shared" si="166"/>
        <v>0</v>
      </c>
      <c r="BC172">
        <f t="shared" si="166"/>
        <v>0</v>
      </c>
      <c r="BD172">
        <f t="shared" si="166"/>
        <v>0</v>
      </c>
      <c r="BE172">
        <f t="shared" si="167"/>
        <v>0</v>
      </c>
      <c r="BF172">
        <f t="shared" si="167"/>
        <v>0</v>
      </c>
      <c r="BG172">
        <f t="shared" si="167"/>
        <v>0</v>
      </c>
      <c r="BH172">
        <f t="shared" si="145"/>
        <v>0</v>
      </c>
      <c r="BI172">
        <f t="shared" si="170"/>
        <v>0</v>
      </c>
      <c r="BJ172">
        <f t="shared" si="170"/>
        <v>0</v>
      </c>
      <c r="BK172" s="7">
        <f t="shared" si="168"/>
        <v>3.161036257372804E-2</v>
      </c>
      <c r="BL172" s="18">
        <f>MAX(BL$3*climate!$I282+BL$4*climate!$I282^2+BL$5*climate!$I282^6,-99)</f>
        <v>-28.771029394324028</v>
      </c>
      <c r="BM172" s="18">
        <f>MAX(BM$3*climate!$I282+BM$4*climate!$I282^2+BM$5*climate!$I282^6,-99)</f>
        <v>-25.113071918238457</v>
      </c>
      <c r="BN172" s="18">
        <f>MAX(BN$3*climate!$I282+BN$4*climate!$I282^2+BN$5*climate!$I282^6,-99)</f>
        <v>-22.014321555518183</v>
      </c>
      <c r="BO172" s="18">
        <f>MAX(BO$3*climate!$I282+BO$4*climate!$I282^2+BO$5*climate!$I282^6,-99)</f>
        <v>-99</v>
      </c>
      <c r="BP172" s="18">
        <f>MAX(BP$3*climate!$I282+BP$4*climate!$I282^2+BP$5*climate!$I282^6,-99)</f>
        <v>-99</v>
      </c>
      <c r="BQ172" s="18">
        <f>MAX(BQ$3*climate!$I282+BQ$4*climate!$I282^2+BQ$5*climate!$I282^6,-99)</f>
        <v>-99</v>
      </c>
    </row>
    <row r="173" spans="1:69">
      <c r="A173">
        <f t="shared" si="128"/>
        <v>2127</v>
      </c>
      <c r="B173" s="4">
        <f t="shared" si="146"/>
        <v>1285.9449173608948</v>
      </c>
      <c r="C173" s="4">
        <f t="shared" si="147"/>
        <v>3569.3261585040709</v>
      </c>
      <c r="D173" s="4">
        <f t="shared" si="148"/>
        <v>6795.8268495313869</v>
      </c>
      <c r="E173" s="11">
        <f t="shared" si="129"/>
        <v>2.4145462979179073E-5</v>
      </c>
      <c r="F173" s="11">
        <f t="shared" si="130"/>
        <v>4.8406330273776918E-5</v>
      </c>
      <c r="G173" s="11">
        <f t="shared" si="131"/>
        <v>1.068729127052273E-4</v>
      </c>
      <c r="H173" s="4">
        <f t="shared" si="149"/>
        <v>125264.53937687085</v>
      </c>
      <c r="I173" s="4">
        <f t="shared" si="150"/>
        <v>107266.45603550167</v>
      </c>
      <c r="J173" s="4">
        <f t="shared" si="151"/>
        <v>24446.770130829329</v>
      </c>
      <c r="K173" s="4">
        <f t="shared" si="119"/>
        <v>97410.501558610616</v>
      </c>
      <c r="L173" s="4">
        <f t="shared" si="120"/>
        <v>30052.298745502645</v>
      </c>
      <c r="M173" s="4">
        <f t="shared" si="121"/>
        <v>3597.3209253433347</v>
      </c>
      <c r="N173" s="11">
        <f t="shared" si="132"/>
        <v>-1.39421390847283E-3</v>
      </c>
      <c r="O173" s="11">
        <f t="shared" si="133"/>
        <v>4.6453665370365105E-3</v>
      </c>
      <c r="P173" s="11">
        <f t="shared" si="134"/>
        <v>3.145843707445195E-3</v>
      </c>
      <c r="Q173" s="4">
        <f t="shared" si="135"/>
        <v>3896.3619282914883</v>
      </c>
      <c r="R173" s="4">
        <f t="shared" si="136"/>
        <v>12985.892868671501</v>
      </c>
      <c r="S173" s="4">
        <f t="shared" si="137"/>
        <v>3466.1664196256415</v>
      </c>
      <c r="T173" s="4">
        <f t="shared" si="152"/>
        <v>31.105067305352041</v>
      </c>
      <c r="U173" s="4">
        <f t="shared" si="153"/>
        <v>121.06201088971932</v>
      </c>
      <c r="V173" s="4">
        <f t="shared" si="154"/>
        <v>141.7842275718267</v>
      </c>
      <c r="W173" s="11">
        <f t="shared" si="138"/>
        <v>-1.219247815263802E-2</v>
      </c>
      <c r="X173" s="11">
        <f t="shared" si="139"/>
        <v>-1.3228699347321071E-2</v>
      </c>
      <c r="Y173" s="11">
        <f t="shared" si="140"/>
        <v>-1.2203590333800474E-2</v>
      </c>
      <c r="Z173" s="4">
        <f t="shared" si="164"/>
        <v>6891.5144308049757</v>
      </c>
      <c r="AA173" s="4">
        <f t="shared" si="155"/>
        <v>51298.177589428138</v>
      </c>
      <c r="AB173" s="4">
        <f t="shared" si="156"/>
        <v>6386.1710209591283</v>
      </c>
      <c r="AC173" s="12">
        <f t="shared" si="157"/>
        <v>1.7447462429462248</v>
      </c>
      <c r="AD173" s="12">
        <f t="shared" si="158"/>
        <v>3.9163404534012023</v>
      </c>
      <c r="AE173" s="12">
        <f t="shared" si="159"/>
        <v>1.825866697499148</v>
      </c>
      <c r="AF173" s="11">
        <f t="shared" si="141"/>
        <v>-2.9039671966837322E-3</v>
      </c>
      <c r="AG173" s="11">
        <f t="shared" si="142"/>
        <v>2.0567434751257441E-3</v>
      </c>
      <c r="AH173" s="11">
        <f t="shared" si="143"/>
        <v>8.257041531207765E-4</v>
      </c>
      <c r="AI173" s="1">
        <f t="shared" si="122"/>
        <v>251010.59292636046</v>
      </c>
      <c r="AJ173" s="1">
        <f t="shared" si="123"/>
        <v>202464.33445598214</v>
      </c>
      <c r="AK173" s="1">
        <f t="shared" si="124"/>
        <v>46920.927345683711</v>
      </c>
      <c r="AL173" s="20">
        <f t="shared" si="173"/>
        <v>47.627213676244374</v>
      </c>
      <c r="AM173" s="20">
        <f t="shared" si="173"/>
        <v>17.894485762787106</v>
      </c>
      <c r="AN173" s="20">
        <f t="shared" si="173"/>
        <v>3.1342921348900572</v>
      </c>
      <c r="AO173" s="7">
        <f t="shared" si="174"/>
        <v>5.6391250873988399E-3</v>
      </c>
      <c r="AP173" s="7">
        <f t="shared" si="174"/>
        <v>8.6838288739216098E-3</v>
      </c>
      <c r="AQ173" s="7">
        <f t="shared" si="174"/>
        <v>6.2857034542419489E-3</v>
      </c>
      <c r="AR173" s="17">
        <f t="shared" si="161"/>
        <v>125264.53937687085</v>
      </c>
      <c r="AS173" s="17">
        <f t="shared" si="162"/>
        <v>107266.45603550167</v>
      </c>
      <c r="AT173" s="17">
        <f t="shared" si="163"/>
        <v>24446.770130829329</v>
      </c>
      <c r="AU173" s="1">
        <f t="shared" si="125"/>
        <v>25052.907875374171</v>
      </c>
      <c r="AV173" s="1">
        <f t="shared" si="126"/>
        <v>21453.291207100337</v>
      </c>
      <c r="AW173" s="1">
        <f t="shared" si="127"/>
        <v>4889.3540261658663</v>
      </c>
      <c r="AX173" s="16">
        <v>0</v>
      </c>
      <c r="AY173" s="16">
        <v>0</v>
      </c>
      <c r="AZ173" s="16">
        <v>0</v>
      </c>
      <c r="BA173">
        <f t="shared" si="165"/>
        <v>0</v>
      </c>
      <c r="BB173">
        <f t="shared" si="166"/>
        <v>0</v>
      </c>
      <c r="BC173">
        <f t="shared" si="166"/>
        <v>0</v>
      </c>
      <c r="BD173">
        <f t="shared" si="166"/>
        <v>0</v>
      </c>
      <c r="BE173">
        <f t="shared" si="167"/>
        <v>0</v>
      </c>
      <c r="BF173">
        <f t="shared" si="167"/>
        <v>0</v>
      </c>
      <c r="BG173">
        <f t="shared" si="167"/>
        <v>0</v>
      </c>
      <c r="BH173">
        <f t="shared" si="145"/>
        <v>0</v>
      </c>
      <c r="BI173">
        <f t="shared" si="170"/>
        <v>0</v>
      </c>
      <c r="BJ173">
        <f t="shared" si="170"/>
        <v>0</v>
      </c>
      <c r="BK173" s="7">
        <f t="shared" si="168"/>
        <v>3.1512462585412598E-2</v>
      </c>
      <c r="BL173" s="18">
        <f>MAX(BL$3*climate!$I283+BL$4*climate!$I283^2+BL$5*climate!$I283^6,-99)</f>
        <v>-29.269288232679919</v>
      </c>
      <c r="BM173" s="18">
        <f>MAX(BM$3*climate!$I283+BM$4*climate!$I283^2+BM$5*climate!$I283^6,-99)</f>
        <v>-25.50314172500914</v>
      </c>
      <c r="BN173" s="18">
        <f>MAX(BN$3*climate!$I283+BN$4*climate!$I283^2+BN$5*climate!$I283^6,-99)</f>
        <v>-22.322494114645973</v>
      </c>
      <c r="BO173" s="18">
        <f>MAX(BO$3*climate!$I283+BO$4*climate!$I283^2+BO$5*climate!$I283^6,-99)</f>
        <v>-99</v>
      </c>
      <c r="BP173" s="18">
        <f>MAX(BP$3*climate!$I283+BP$4*climate!$I283^2+BP$5*climate!$I283^6,-99)</f>
        <v>-99</v>
      </c>
      <c r="BQ173" s="18">
        <f>MAX(BQ$3*climate!$I283+BQ$4*climate!$I283^2+BQ$5*climate!$I283^6,-99)</f>
        <v>-99</v>
      </c>
    </row>
    <row r="174" spans="1:69">
      <c r="A174">
        <f t="shared" si="128"/>
        <v>2128</v>
      </c>
      <c r="B174" s="4">
        <f t="shared" si="146"/>
        <v>1285.9744146095204</v>
      </c>
      <c r="C174" s="4">
        <f t="shared" si="147"/>
        <v>3569.49029758591</v>
      </c>
      <c r="D174" s="4">
        <f t="shared" si="148"/>
        <v>6796.5168248505533</v>
      </c>
      <c r="E174" s="11">
        <f t="shared" si="129"/>
        <v>2.2938189830220119E-5</v>
      </c>
      <c r="F174" s="11">
        <f t="shared" si="130"/>
        <v>4.598601376008807E-5</v>
      </c>
      <c r="G174" s="11">
        <f t="shared" si="131"/>
        <v>1.0152926706996594E-4</v>
      </c>
      <c r="H174" s="4">
        <f t="shared" si="149"/>
        <v>125080.21516374069</v>
      </c>
      <c r="I174" s="4">
        <f t="shared" si="150"/>
        <v>107757.06008029026</v>
      </c>
      <c r="J174" s="4">
        <f t="shared" si="151"/>
        <v>24524.251069531325</v>
      </c>
      <c r="K174" s="4">
        <f t="shared" si="119"/>
        <v>97264.932912153352</v>
      </c>
      <c r="L174" s="4">
        <f t="shared" si="120"/>
        <v>30188.360549170757</v>
      </c>
      <c r="M174" s="4">
        <f t="shared" si="121"/>
        <v>3608.3558242453969</v>
      </c>
      <c r="N174" s="11">
        <f t="shared" si="132"/>
        <v>-1.4943835020670981E-3</v>
      </c>
      <c r="O174" s="11">
        <f t="shared" si="133"/>
        <v>4.5275007020377789E-3</v>
      </c>
      <c r="P174" s="11">
        <f t="shared" si="134"/>
        <v>3.0675325140776533E-3</v>
      </c>
      <c r="Q174" s="4">
        <f t="shared" si="135"/>
        <v>3843.192108112793</v>
      </c>
      <c r="R174" s="4">
        <f t="shared" si="136"/>
        <v>12872.714209451819</v>
      </c>
      <c r="S174" s="4">
        <f t="shared" si="137"/>
        <v>3434.7182561997211</v>
      </c>
      <c r="T174" s="4">
        <f t="shared" si="152"/>
        <v>30.7258194517952</v>
      </c>
      <c r="U174" s="4">
        <f t="shared" si="153"/>
        <v>119.46051794527712</v>
      </c>
      <c r="V174" s="4">
        <f t="shared" si="154"/>
        <v>140.05395094274579</v>
      </c>
      <c r="W174" s="11">
        <f t="shared" si="138"/>
        <v>-1.219247815263802E-2</v>
      </c>
      <c r="X174" s="11">
        <f t="shared" si="139"/>
        <v>-1.3228699347321071E-2</v>
      </c>
      <c r="Y174" s="11">
        <f t="shared" si="140"/>
        <v>-1.2203590333800474E-2</v>
      </c>
      <c r="Z174" s="4">
        <f t="shared" si="164"/>
        <v>6778.4211936731435</v>
      </c>
      <c r="AA174" s="4">
        <f t="shared" si="155"/>
        <v>50961.777733232746</v>
      </c>
      <c r="AB174" s="4">
        <f t="shared" si="156"/>
        <v>6333.9835152116029</v>
      </c>
      <c r="AC174" s="12">
        <f t="shared" si="157"/>
        <v>1.7396795570901717</v>
      </c>
      <c r="AD174" s="12">
        <f t="shared" si="158"/>
        <v>3.9243953610751063</v>
      </c>
      <c r="AE174" s="12">
        <f t="shared" si="159"/>
        <v>1.827374323214318</v>
      </c>
      <c r="AF174" s="11">
        <f t="shared" si="141"/>
        <v>-2.9039671966837322E-3</v>
      </c>
      <c r="AG174" s="11">
        <f t="shared" si="142"/>
        <v>2.0567434751257441E-3</v>
      </c>
      <c r="AH174" s="11">
        <f t="shared" si="143"/>
        <v>8.257041531207765E-4</v>
      </c>
      <c r="AI174" s="1">
        <f t="shared" si="122"/>
        <v>250962.44150909857</v>
      </c>
      <c r="AJ174" s="1">
        <f t="shared" si="123"/>
        <v>203671.19221748429</v>
      </c>
      <c r="AK174" s="1">
        <f t="shared" si="124"/>
        <v>47118.188637281208</v>
      </c>
      <c r="AL174" s="20">
        <f t="shared" si="173"/>
        <v>47.893103733574144</v>
      </c>
      <c r="AM174" s="20">
        <f t="shared" si="173"/>
        <v>18.048324488416466</v>
      </c>
      <c r="AN174" s="20">
        <f t="shared" si="173"/>
        <v>3.1537963534799505</v>
      </c>
      <c r="AO174" s="7">
        <f t="shared" si="174"/>
        <v>5.5827338365248514E-3</v>
      </c>
      <c r="AP174" s="7">
        <f t="shared" si="174"/>
        <v>8.5969905851823944E-3</v>
      </c>
      <c r="AQ174" s="7">
        <f t="shared" si="174"/>
        <v>6.2228464196995292E-3</v>
      </c>
      <c r="AR174" s="17">
        <f t="shared" si="161"/>
        <v>125080.21516374069</v>
      </c>
      <c r="AS174" s="17">
        <f t="shared" si="162"/>
        <v>107757.06008029026</v>
      </c>
      <c r="AT174" s="17">
        <f t="shared" si="163"/>
        <v>24524.251069531325</v>
      </c>
      <c r="AU174" s="1">
        <f t="shared" si="125"/>
        <v>25016.043032748141</v>
      </c>
      <c r="AV174" s="1">
        <f t="shared" si="126"/>
        <v>21551.412016058053</v>
      </c>
      <c r="AW174" s="1">
        <f t="shared" si="127"/>
        <v>4904.8502139062648</v>
      </c>
      <c r="AX174" s="16">
        <v>0</v>
      </c>
      <c r="AY174" s="16">
        <v>0</v>
      </c>
      <c r="AZ174" s="16">
        <v>0</v>
      </c>
      <c r="BA174">
        <f t="shared" si="165"/>
        <v>0</v>
      </c>
      <c r="BB174">
        <f t="shared" si="166"/>
        <v>0</v>
      </c>
      <c r="BC174">
        <f t="shared" si="166"/>
        <v>0</v>
      </c>
      <c r="BD174">
        <f t="shared" si="166"/>
        <v>0</v>
      </c>
      <c r="BE174">
        <f t="shared" si="167"/>
        <v>0</v>
      </c>
      <c r="BF174">
        <f t="shared" si="167"/>
        <v>0</v>
      </c>
      <c r="BG174">
        <f t="shared" si="167"/>
        <v>0</v>
      </c>
      <c r="BH174">
        <f t="shared" si="145"/>
        <v>0</v>
      </c>
      <c r="BI174">
        <f t="shared" si="170"/>
        <v>0</v>
      </c>
      <c r="BJ174">
        <f t="shared" si="170"/>
        <v>0</v>
      </c>
      <c r="BK174" s="7">
        <f t="shared" si="168"/>
        <v>3.1417414926220272E-2</v>
      </c>
      <c r="BL174" s="18">
        <f>MAX(BL$3*climate!$I284+BL$4*climate!$I284^2+BL$5*climate!$I284^6,-99)</f>
        <v>-29.76520977180267</v>
      </c>
      <c r="BM174" s="18">
        <f>MAX(BM$3*climate!$I284+BM$4*climate!$I284^2+BM$5*climate!$I284^6,-99)</f>
        <v>-25.891217532662179</v>
      </c>
      <c r="BN174" s="18">
        <f>MAX(BN$3*climate!$I284+BN$4*climate!$I284^2+BN$5*climate!$I284^6,-99)</f>
        <v>-22.628953458943919</v>
      </c>
      <c r="BO174" s="18">
        <f>MAX(BO$3*climate!$I284+BO$4*climate!$I284^2+BO$5*climate!$I284^6,-99)</f>
        <v>-99</v>
      </c>
      <c r="BP174" s="18">
        <f>MAX(BP$3*climate!$I284+BP$4*climate!$I284^2+BP$5*climate!$I284^6,-99)</f>
        <v>-99</v>
      </c>
      <c r="BQ174" s="18">
        <f>MAX(BQ$3*climate!$I284+BQ$4*climate!$I284^2+BQ$5*climate!$I284^6,-99)</f>
        <v>-99</v>
      </c>
    </row>
    <row r="175" spans="1:69">
      <c r="A175">
        <f t="shared" si="128"/>
        <v>2129</v>
      </c>
      <c r="B175" s="4">
        <f t="shared" si="146"/>
        <v>1286.0024376384974</v>
      </c>
      <c r="C175" s="4">
        <f t="shared" si="147"/>
        <v>3569.6462368843536</v>
      </c>
      <c r="D175" s="4">
        <f t="shared" si="148"/>
        <v>6797.1723679538154</v>
      </c>
      <c r="E175" s="11">
        <f t="shared" si="129"/>
        <v>2.1791280338709114E-5</v>
      </c>
      <c r="F175" s="11">
        <f t="shared" si="130"/>
        <v>4.3686713072083661E-5</v>
      </c>
      <c r="G175" s="11">
        <f t="shared" si="131"/>
        <v>9.6452803716467637E-5</v>
      </c>
      <c r="H175" s="4">
        <f t="shared" si="149"/>
        <v>124883.88070307211</v>
      </c>
      <c r="I175" s="4">
        <f t="shared" si="150"/>
        <v>108237.28230931109</v>
      </c>
      <c r="J175" s="4">
        <f t="shared" si="151"/>
        <v>24599.987624335063</v>
      </c>
      <c r="K175" s="4">
        <f t="shared" si="119"/>
        <v>97110.143066600998</v>
      </c>
      <c r="L175" s="4">
        <f t="shared" si="120"/>
        <v>30321.571138035903</v>
      </c>
      <c r="M175" s="4">
        <f t="shared" si="121"/>
        <v>3619.1501837315495</v>
      </c>
      <c r="N175" s="11">
        <f t="shared" si="132"/>
        <v>-1.5914249968398408E-3</v>
      </c>
      <c r="O175" s="11">
        <f t="shared" si="133"/>
        <v>4.4126473396317589E-3</v>
      </c>
      <c r="P175" s="11">
        <f t="shared" si="134"/>
        <v>2.991489756531962E-3</v>
      </c>
      <c r="Q175" s="4">
        <f t="shared" si="135"/>
        <v>3790.3750866854703</v>
      </c>
      <c r="R175" s="4">
        <f t="shared" si="136"/>
        <v>12759.033640916148</v>
      </c>
      <c r="S175" s="4">
        <f t="shared" si="137"/>
        <v>3403.2801194511685</v>
      </c>
      <c r="T175" s="4">
        <f t="shared" si="152"/>
        <v>30.351195569407288</v>
      </c>
      <c r="U175" s="4">
        <f t="shared" si="153"/>
        <v>117.8802106695038</v>
      </c>
      <c r="V175" s="4">
        <f t="shared" si="154"/>
        <v>138.34478990081033</v>
      </c>
      <c r="W175" s="11">
        <f t="shared" si="138"/>
        <v>-1.219247815263802E-2</v>
      </c>
      <c r="X175" s="11">
        <f t="shared" si="139"/>
        <v>-1.3228699347321071E-2</v>
      </c>
      <c r="Y175" s="11">
        <f t="shared" si="140"/>
        <v>-1.2203590333800474E-2</v>
      </c>
      <c r="Z175" s="4">
        <f t="shared" si="164"/>
        <v>6666.5070441246507</v>
      </c>
      <c r="AA175" s="4">
        <f t="shared" si="155"/>
        <v>50621.521713184156</v>
      </c>
      <c r="AB175" s="4">
        <f t="shared" si="156"/>
        <v>6281.6984941409264</v>
      </c>
      <c r="AC175" s="12">
        <f t="shared" si="157"/>
        <v>1.7346275847236405</v>
      </c>
      <c r="AD175" s="12">
        <f t="shared" si="158"/>
        <v>3.9324668356278112</v>
      </c>
      <c r="AE175" s="12">
        <f t="shared" si="159"/>
        <v>1.8288831937823025</v>
      </c>
      <c r="AF175" s="11">
        <f t="shared" si="141"/>
        <v>-2.9039671966837322E-3</v>
      </c>
      <c r="AG175" s="11">
        <f t="shared" si="142"/>
        <v>2.0567434751257441E-3</v>
      </c>
      <c r="AH175" s="11">
        <f t="shared" si="143"/>
        <v>8.257041531207765E-4</v>
      </c>
      <c r="AI175" s="1">
        <f t="shared" si="122"/>
        <v>250882.24039093684</v>
      </c>
      <c r="AJ175" s="1">
        <f t="shared" si="123"/>
        <v>204855.48501179391</v>
      </c>
      <c r="AK175" s="1">
        <f t="shared" si="124"/>
        <v>47311.21998745935</v>
      </c>
      <c r="AL175" s="20">
        <f t="shared" si="173"/>
        <v>48.157804439816267</v>
      </c>
      <c r="AM175" s="20">
        <f t="shared" si="173"/>
        <v>18.201934151364647</v>
      </c>
      <c r="AN175" s="20">
        <f t="shared" si="173"/>
        <v>3.1732256879231975</v>
      </c>
      <c r="AO175" s="7">
        <f t="shared" si="174"/>
        <v>5.5269064981596028E-3</v>
      </c>
      <c r="AP175" s="7">
        <f t="shared" si="174"/>
        <v>8.5110206793305703E-3</v>
      </c>
      <c r="AQ175" s="7">
        <f t="shared" si="174"/>
        <v>6.160617955502534E-3</v>
      </c>
      <c r="AR175" s="17">
        <f t="shared" si="161"/>
        <v>124883.88070307211</v>
      </c>
      <c r="AS175" s="17">
        <f t="shared" si="162"/>
        <v>108237.28230931109</v>
      </c>
      <c r="AT175" s="17">
        <f t="shared" si="163"/>
        <v>24599.987624335063</v>
      </c>
      <c r="AU175" s="1">
        <f t="shared" si="125"/>
        <v>24976.776140614424</v>
      </c>
      <c r="AV175" s="1">
        <f t="shared" si="126"/>
        <v>21647.456461862221</v>
      </c>
      <c r="AW175" s="1">
        <f t="shared" si="127"/>
        <v>4919.9975248670125</v>
      </c>
      <c r="AX175" s="16">
        <v>0</v>
      </c>
      <c r="AY175" s="16">
        <v>0</v>
      </c>
      <c r="AZ175" s="16">
        <v>0</v>
      </c>
      <c r="BA175">
        <f t="shared" si="165"/>
        <v>0</v>
      </c>
      <c r="BB175">
        <f t="shared" si="166"/>
        <v>0</v>
      </c>
      <c r="BC175">
        <f t="shared" si="166"/>
        <v>0</v>
      </c>
      <c r="BD175">
        <f t="shared" si="166"/>
        <v>0</v>
      </c>
      <c r="BE175">
        <f t="shared" si="167"/>
        <v>0</v>
      </c>
      <c r="BF175">
        <f t="shared" si="167"/>
        <v>0</v>
      </c>
      <c r="BG175">
        <f t="shared" si="167"/>
        <v>0</v>
      </c>
      <c r="BH175">
        <f t="shared" si="145"/>
        <v>0</v>
      </c>
      <c r="BI175">
        <f t="shared" si="170"/>
        <v>0</v>
      </c>
      <c r="BJ175">
        <f t="shared" si="170"/>
        <v>0</v>
      </c>
      <c r="BK175" s="7">
        <f t="shared" si="168"/>
        <v>3.1325206978936676E-2</v>
      </c>
      <c r="BL175" s="18">
        <f>MAX(BL$3*climate!$I285+BL$4*climate!$I285^2+BL$5*climate!$I285^6,-99)</f>
        <v>-30.258657712175825</v>
      </c>
      <c r="BM175" s="18">
        <f>MAX(BM$3*climate!$I285+BM$4*climate!$I285^2+BM$5*climate!$I285^6,-99)</f>
        <v>-26.27719866213365</v>
      </c>
      <c r="BN175" s="18">
        <f>MAX(BN$3*climate!$I285+BN$4*climate!$I285^2+BN$5*climate!$I285^6,-99)</f>
        <v>-22.933625106111378</v>
      </c>
      <c r="BO175" s="18">
        <f>MAX(BO$3*climate!$I285+BO$4*climate!$I285^2+BO$5*climate!$I285^6,-99)</f>
        <v>-99</v>
      </c>
      <c r="BP175" s="18">
        <f>MAX(BP$3*climate!$I285+BP$4*climate!$I285^2+BP$5*climate!$I285^6,-99)</f>
        <v>-99</v>
      </c>
      <c r="BQ175" s="18">
        <f>MAX(BQ$3*climate!$I285+BQ$4*climate!$I285^2+BQ$5*climate!$I285^6,-99)</f>
        <v>-99</v>
      </c>
    </row>
    <row r="176" spans="1:69">
      <c r="A176">
        <f t="shared" si="128"/>
        <v>2130</v>
      </c>
      <c r="B176" s="4">
        <f t="shared" si="146"/>
        <v>1286.0290600961507</v>
      </c>
      <c r="C176" s="4">
        <f t="shared" si="147"/>
        <v>3569.7943856897273</v>
      </c>
      <c r="D176" s="4">
        <f t="shared" si="148"/>
        <v>6797.7951939694376</v>
      </c>
      <c r="E176" s="11">
        <f t="shared" si="129"/>
        <v>2.0701716321773657E-5</v>
      </c>
      <c r="F176" s="11">
        <f t="shared" si="130"/>
        <v>4.1502377418479475E-5</v>
      </c>
      <c r="G176" s="11">
        <f t="shared" si="131"/>
        <v>9.1630163530644255E-5</v>
      </c>
      <c r="H176" s="4">
        <f t="shared" si="149"/>
        <v>124675.98884569138</v>
      </c>
      <c r="I176" s="4">
        <f t="shared" si="150"/>
        <v>108707.29852487572</v>
      </c>
      <c r="J176" s="4">
        <f t="shared" si="151"/>
        <v>24674.023375831606</v>
      </c>
      <c r="K176" s="4">
        <f t="shared" si="119"/>
        <v>96946.47867161718</v>
      </c>
      <c r="L176" s="4">
        <f t="shared" si="120"/>
        <v>30451.977559450435</v>
      </c>
      <c r="M176" s="4">
        <f t="shared" si="121"/>
        <v>3629.7097326087137</v>
      </c>
      <c r="N176" s="11">
        <f t="shared" si="132"/>
        <v>-1.6853480987210068E-3</v>
      </c>
      <c r="O176" s="11">
        <f t="shared" si="133"/>
        <v>4.3007804846546538E-3</v>
      </c>
      <c r="P176" s="11">
        <f t="shared" si="134"/>
        <v>2.9176873965137684E-3</v>
      </c>
      <c r="Q176" s="4">
        <f t="shared" si="135"/>
        <v>3737.9281865193366</v>
      </c>
      <c r="R176" s="4">
        <f t="shared" si="136"/>
        <v>12644.920887263379</v>
      </c>
      <c r="S176" s="4">
        <f t="shared" si="137"/>
        <v>3371.8653487763763</v>
      </c>
      <c r="T176" s="4">
        <f t="shared" si="152"/>
        <v>29.981139280520846</v>
      </c>
      <c r="U176" s="4">
        <f t="shared" si="153"/>
        <v>116.32080880355807</v>
      </c>
      <c r="V176" s="4">
        <f t="shared" si="154"/>
        <v>136.65648676004514</v>
      </c>
      <c r="W176" s="11">
        <f t="shared" si="138"/>
        <v>-1.219247815263802E-2</v>
      </c>
      <c r="X176" s="11">
        <f t="shared" si="139"/>
        <v>-1.3228699347321071E-2</v>
      </c>
      <c r="Y176" s="11">
        <f t="shared" si="140"/>
        <v>-1.2203590333800474E-2</v>
      </c>
      <c r="Z176" s="4">
        <f t="shared" si="164"/>
        <v>6555.7959193080587</v>
      </c>
      <c r="AA176" s="4">
        <f t="shared" si="155"/>
        <v>50277.672675025038</v>
      </c>
      <c r="AB176" s="4">
        <f t="shared" si="156"/>
        <v>6229.3411634855138</v>
      </c>
      <c r="AC176" s="12">
        <f t="shared" si="157"/>
        <v>1.7295902831191403</v>
      </c>
      <c r="AD176" s="12">
        <f t="shared" si="158"/>
        <v>3.9405549111331371</v>
      </c>
      <c r="AE176" s="12">
        <f t="shared" si="159"/>
        <v>1.8303933102309813</v>
      </c>
      <c r="AF176" s="11">
        <f t="shared" si="141"/>
        <v>-2.9039671966837322E-3</v>
      </c>
      <c r="AG176" s="11">
        <f t="shared" si="142"/>
        <v>2.0567434751257441E-3</v>
      </c>
      <c r="AH176" s="11">
        <f t="shared" si="143"/>
        <v>8.257041531207765E-4</v>
      </c>
      <c r="AI176" s="1">
        <f t="shared" si="122"/>
        <v>250770.79249245758</v>
      </c>
      <c r="AJ176" s="1">
        <f t="shared" si="123"/>
        <v>206017.39297247675</v>
      </c>
      <c r="AK176" s="1">
        <f t="shared" si="124"/>
        <v>47500.095513580425</v>
      </c>
      <c r="AL176" s="20">
        <f t="shared" si="173"/>
        <v>48.421306485288831</v>
      </c>
      <c r="AM176" s="20">
        <f t="shared" si="173"/>
        <v>18.355302018951065</v>
      </c>
      <c r="AN176" s="20">
        <f t="shared" si="173"/>
        <v>3.1925792287615797</v>
      </c>
      <c r="AO176" s="7">
        <f t="shared" si="174"/>
        <v>5.471637433178007E-3</v>
      </c>
      <c r="AP176" s="7">
        <f t="shared" si="174"/>
        <v>8.4259104725372645E-3</v>
      </c>
      <c r="AQ176" s="7">
        <f t="shared" si="174"/>
        <v>6.099011775947509E-3</v>
      </c>
      <c r="AR176" s="17">
        <f t="shared" si="161"/>
        <v>124675.98884569138</v>
      </c>
      <c r="AS176" s="17">
        <f t="shared" si="162"/>
        <v>108707.29852487572</v>
      </c>
      <c r="AT176" s="17">
        <f t="shared" si="163"/>
        <v>24674.023375831606</v>
      </c>
      <c r="AU176" s="1">
        <f t="shared" si="125"/>
        <v>24935.197769138278</v>
      </c>
      <c r="AV176" s="1">
        <f t="shared" si="126"/>
        <v>21741.459704975146</v>
      </c>
      <c r="AW176" s="1">
        <f t="shared" si="127"/>
        <v>4934.8046751663214</v>
      </c>
      <c r="AX176" s="16">
        <v>0</v>
      </c>
      <c r="AY176" s="16">
        <v>0</v>
      </c>
      <c r="AZ176" s="16">
        <v>0</v>
      </c>
      <c r="BA176">
        <f t="shared" si="165"/>
        <v>0</v>
      </c>
      <c r="BB176">
        <f t="shared" si="166"/>
        <v>0</v>
      </c>
      <c r="BC176">
        <f t="shared" si="166"/>
        <v>0</v>
      </c>
      <c r="BD176">
        <f t="shared" si="166"/>
        <v>0</v>
      </c>
      <c r="BE176">
        <f t="shared" si="167"/>
        <v>0</v>
      </c>
      <c r="BF176">
        <f t="shared" si="167"/>
        <v>0</v>
      </c>
      <c r="BG176">
        <f t="shared" si="167"/>
        <v>0</v>
      </c>
      <c r="BH176">
        <f t="shared" si="145"/>
        <v>0</v>
      </c>
      <c r="BI176">
        <f t="shared" si="170"/>
        <v>0</v>
      </c>
      <c r="BJ176">
        <f t="shared" si="170"/>
        <v>0</v>
      </c>
      <c r="BK176" s="7">
        <f t="shared" si="168"/>
        <v>3.1235824624905567E-2</v>
      </c>
      <c r="BL176" s="18">
        <f>MAX(BL$3*climate!$I286+BL$4*climate!$I286^2+BL$5*climate!$I286^6,-99)</f>
        <v>-30.749500060873547</v>
      </c>
      <c r="BM176" s="18">
        <f>MAX(BM$3*climate!$I286+BM$4*climate!$I286^2+BM$5*climate!$I286^6,-99)</f>
        <v>-26.660987728503283</v>
      </c>
      <c r="BN176" s="18">
        <f>MAX(BN$3*climate!$I286+BN$4*climate!$I286^2+BN$5*climate!$I286^6,-99)</f>
        <v>-23.236437111435592</v>
      </c>
      <c r="BO176" s="18">
        <f>MAX(BO$3*climate!$I286+BO$4*climate!$I286^2+BO$5*climate!$I286^6,-99)</f>
        <v>-99</v>
      </c>
      <c r="BP176" s="18">
        <f>MAX(BP$3*climate!$I286+BP$4*climate!$I286^2+BP$5*climate!$I286^6,-99)</f>
        <v>-99</v>
      </c>
      <c r="BQ176" s="18">
        <f>MAX(BQ$3*climate!$I286+BQ$4*climate!$I286^2+BQ$5*climate!$I286^6,-99)</f>
        <v>-99</v>
      </c>
    </row>
    <row r="177" spans="1:69">
      <c r="A177">
        <f t="shared" si="128"/>
        <v>2131</v>
      </c>
      <c r="B177" s="4">
        <f t="shared" si="146"/>
        <v>1286.0543519544951</v>
      </c>
      <c r="C177" s="4">
        <f t="shared" si="147"/>
        <v>3569.9351328959333</v>
      </c>
      <c r="D177" s="4">
        <f t="shared" si="148"/>
        <v>6798.3869329004456</v>
      </c>
      <c r="E177" s="11">
        <f t="shared" si="129"/>
        <v>1.9666630505684973E-5</v>
      </c>
      <c r="F177" s="11">
        <f t="shared" si="130"/>
        <v>3.9427258547555497E-5</v>
      </c>
      <c r="G177" s="11">
        <f t="shared" si="131"/>
        <v>8.704865535411204E-5</v>
      </c>
      <c r="H177" s="4">
        <f t="shared" si="149"/>
        <v>124456.9914731891</v>
      </c>
      <c r="I177" s="4">
        <f t="shared" si="150"/>
        <v>109167.28973201706</v>
      </c>
      <c r="J177" s="4">
        <f t="shared" si="151"/>
        <v>24746.401987414643</v>
      </c>
      <c r="K177" s="4">
        <f t="shared" si="119"/>
        <v>96774.285848840082</v>
      </c>
      <c r="L177" s="4">
        <f t="shared" si="120"/>
        <v>30579.628387662186</v>
      </c>
      <c r="M177" s="4">
        <f t="shared" si="121"/>
        <v>3640.0402377298792</v>
      </c>
      <c r="N177" s="11">
        <f t="shared" si="132"/>
        <v>-1.7761637672303321E-3</v>
      </c>
      <c r="O177" s="11">
        <f t="shared" si="133"/>
        <v>4.1918731866441572E-3</v>
      </c>
      <c r="P177" s="11">
        <f t="shared" si="134"/>
        <v>2.8460967631538381E-3</v>
      </c>
      <c r="Q177" s="4">
        <f t="shared" si="135"/>
        <v>3685.8678413020057</v>
      </c>
      <c r="R177" s="4">
        <f t="shared" si="136"/>
        <v>12530.44375777908</v>
      </c>
      <c r="S177" s="4">
        <f t="shared" si="137"/>
        <v>3340.4867863800032</v>
      </c>
      <c r="T177" s="4">
        <f t="shared" si="152"/>
        <v>29.615594894851899</v>
      </c>
      <c r="U177" s="4">
        <f t="shared" si="153"/>
        <v>114.78203579605858</v>
      </c>
      <c r="V177" s="4">
        <f t="shared" si="154"/>
        <v>134.98878697916913</v>
      </c>
      <c r="W177" s="11">
        <f t="shared" si="138"/>
        <v>-1.219247815263802E-2</v>
      </c>
      <c r="X177" s="11">
        <f t="shared" si="139"/>
        <v>-1.3228699347321071E-2</v>
      </c>
      <c r="Y177" s="11">
        <f t="shared" si="140"/>
        <v>-1.2203590333800474E-2</v>
      </c>
      <c r="Z177" s="4">
        <f t="shared" si="164"/>
        <v>6446.3098777559535</v>
      </c>
      <c r="AA177" s="4">
        <f t="shared" si="155"/>
        <v>49930.488527570225</v>
      </c>
      <c r="AB177" s="4">
        <f t="shared" si="156"/>
        <v>6176.9358911365289</v>
      </c>
      <c r="AC177" s="12">
        <f t="shared" si="157"/>
        <v>1.7245676096732594</v>
      </c>
      <c r="AD177" s="12">
        <f t="shared" si="158"/>
        <v>3.948659621734985</v>
      </c>
      <c r="AE177" s="12">
        <f t="shared" si="159"/>
        <v>1.8319046735890836</v>
      </c>
      <c r="AF177" s="11">
        <f t="shared" si="141"/>
        <v>-2.9039671966837322E-3</v>
      </c>
      <c r="AG177" s="11">
        <f t="shared" si="142"/>
        <v>2.0567434751257441E-3</v>
      </c>
      <c r="AH177" s="11">
        <f t="shared" si="143"/>
        <v>8.257041531207765E-4</v>
      </c>
      <c r="AI177" s="1">
        <f t="shared" si="122"/>
        <v>250628.91101235012</v>
      </c>
      <c r="AJ177" s="1">
        <f t="shared" si="123"/>
        <v>207157.11338020425</v>
      </c>
      <c r="AK177" s="1">
        <f t="shared" si="124"/>
        <v>47684.890637388708</v>
      </c>
      <c r="AL177" s="20">
        <f t="shared" si="173"/>
        <v>48.683600880085834</v>
      </c>
      <c r="AM177" s="20">
        <f t="shared" si="173"/>
        <v>18.508415549144047</v>
      </c>
      <c r="AN177" s="20">
        <f t="shared" si="173"/>
        <v>3.2118560912903238</v>
      </c>
      <c r="AO177" s="7">
        <f t="shared" si="174"/>
        <v>5.4169210588462273E-3</v>
      </c>
      <c r="AP177" s="7">
        <f t="shared" si="174"/>
        <v>8.3416513678118923E-3</v>
      </c>
      <c r="AQ177" s="7">
        <f t="shared" si="174"/>
        <v>6.0380216581880338E-3</v>
      </c>
      <c r="AR177" s="17">
        <f t="shared" si="161"/>
        <v>124456.9914731891</v>
      </c>
      <c r="AS177" s="17">
        <f t="shared" si="162"/>
        <v>109167.28973201706</v>
      </c>
      <c r="AT177" s="17">
        <f t="shared" si="163"/>
        <v>24746.401987414643</v>
      </c>
      <c r="AU177" s="1">
        <f t="shared" si="125"/>
        <v>24891.398294637824</v>
      </c>
      <c r="AV177" s="1">
        <f t="shared" si="126"/>
        <v>21833.457946403414</v>
      </c>
      <c r="AW177" s="1">
        <f t="shared" si="127"/>
        <v>4949.2803974829294</v>
      </c>
      <c r="AX177" s="16">
        <v>0</v>
      </c>
      <c r="AY177" s="16">
        <v>0</v>
      </c>
      <c r="AZ177" s="16">
        <v>0</v>
      </c>
      <c r="BA177">
        <f t="shared" si="165"/>
        <v>0</v>
      </c>
      <c r="BB177">
        <f t="shared" si="166"/>
        <v>0</v>
      </c>
      <c r="BC177">
        <f t="shared" si="166"/>
        <v>0</v>
      </c>
      <c r="BD177">
        <f t="shared" si="166"/>
        <v>0</v>
      </c>
      <c r="BE177">
        <f t="shared" si="167"/>
        <v>0</v>
      </c>
      <c r="BF177">
        <f t="shared" si="167"/>
        <v>0</v>
      </c>
      <c r="BG177">
        <f t="shared" si="167"/>
        <v>0</v>
      </c>
      <c r="BH177">
        <f t="shared" si="145"/>
        <v>0</v>
      </c>
      <c r="BI177">
        <f t="shared" si="170"/>
        <v>0</v>
      </c>
      <c r="BJ177">
        <f t="shared" si="170"/>
        <v>0</v>
      </c>
      <c r="BK177" s="7">
        <f t="shared" si="168"/>
        <v>3.1149252280723932E-2</v>
      </c>
      <c r="BL177" s="18">
        <f>MAX(BL$3*climate!$I287+BL$4*climate!$I287^2+BL$5*climate!$I287^6,-99)</f>
        <v>-31.237609144668447</v>
      </c>
      <c r="BM177" s="18">
        <f>MAX(BM$3*climate!$I287+BM$4*climate!$I287^2+BM$5*climate!$I287^6,-99)</f>
        <v>-27.042490647297772</v>
      </c>
      <c r="BN177" s="18">
        <f>MAX(BN$3*climate!$I287+BN$4*climate!$I287^2+BN$5*climate!$I287^6,-99)</f>
        <v>-23.53732006944799</v>
      </c>
      <c r="BO177" s="18">
        <f>MAX(BO$3*climate!$I287+BO$4*climate!$I287^2+BO$5*climate!$I287^6,-99)</f>
        <v>-99</v>
      </c>
      <c r="BP177" s="18">
        <f>MAX(BP$3*climate!$I287+BP$4*climate!$I287^2+BP$5*climate!$I287^6,-99)</f>
        <v>-99</v>
      </c>
      <c r="BQ177" s="18">
        <f>MAX(BQ$3*climate!$I287+BQ$4*climate!$I287^2+BQ$5*climate!$I287^6,-99)</f>
        <v>-99</v>
      </c>
    </row>
    <row r="178" spans="1:69">
      <c r="A178">
        <f t="shared" si="128"/>
        <v>2132</v>
      </c>
      <c r="B178" s="4">
        <f t="shared" si="146"/>
        <v>1286.0783796924577</v>
      </c>
      <c r="C178" s="4">
        <f t="shared" si="147"/>
        <v>3570.0688480136419</v>
      </c>
      <c r="D178" s="4">
        <f t="shared" si="148"/>
        <v>6798.9491338194775</v>
      </c>
      <c r="E178" s="11">
        <f t="shared" si="129"/>
        <v>1.8683298980400723E-5</v>
      </c>
      <c r="F178" s="11">
        <f t="shared" si="130"/>
        <v>3.7455895620177718E-5</v>
      </c>
      <c r="G178" s="11">
        <f t="shared" si="131"/>
        <v>8.2696222586406428E-5</v>
      </c>
      <c r="H178" s="4">
        <f t="shared" si="149"/>
        <v>124227.33898601298</v>
      </c>
      <c r="I178" s="4">
        <f t="shared" si="150"/>
        <v>109617.44175777111</v>
      </c>
      <c r="J178" s="4">
        <f t="shared" si="151"/>
        <v>24817.167155503354</v>
      </c>
      <c r="K178" s="4">
        <f t="shared" si="119"/>
        <v>96593.909786213568</v>
      </c>
      <c r="L178" s="4">
        <f t="shared" si="120"/>
        <v>30704.573615929396</v>
      </c>
      <c r="M178" s="4">
        <f t="shared" si="121"/>
        <v>3650.14749589128</v>
      </c>
      <c r="N178" s="11">
        <f t="shared" si="132"/>
        <v>-1.8638842027546287E-3</v>
      </c>
      <c r="O178" s="11">
        <f t="shared" si="133"/>
        <v>4.0858975355508864E-3</v>
      </c>
      <c r="P178" s="11">
        <f t="shared" si="134"/>
        <v>2.7766885807021247E-3</v>
      </c>
      <c r="Q178" s="4">
        <f t="shared" si="135"/>
        <v>3634.2096077876404</v>
      </c>
      <c r="R178" s="4">
        <f t="shared" si="136"/>
        <v>12415.668132045272</v>
      </c>
      <c r="S178" s="4">
        <f t="shared" si="137"/>
        <v>3309.1567834762927</v>
      </c>
      <c r="T178" s="4">
        <f t="shared" si="152"/>
        <v>29.254507401119039</v>
      </c>
      <c r="U178" s="4">
        <f t="shared" si="153"/>
        <v>113.26361875403907</v>
      </c>
      <c r="V178" s="4">
        <f t="shared" si="154"/>
        <v>133.34143912321869</v>
      </c>
      <c r="W178" s="11">
        <f t="shared" si="138"/>
        <v>-1.219247815263802E-2</v>
      </c>
      <c r="X178" s="11">
        <f t="shared" si="139"/>
        <v>-1.3228699347321071E-2</v>
      </c>
      <c r="Y178" s="11">
        <f t="shared" si="140"/>
        <v>-1.2203590333800474E-2</v>
      </c>
      <c r="Z178" s="4">
        <f t="shared" si="164"/>
        <v>6338.0691429991011</v>
      </c>
      <c r="AA178" s="4">
        <f t="shared" si="155"/>
        <v>49580.221802992528</v>
      </c>
      <c r="AB178" s="4">
        <f t="shared" si="156"/>
        <v>6124.5062140830105</v>
      </c>
      <c r="AC178" s="12">
        <f t="shared" si="157"/>
        <v>1.7195595219063049</v>
      </c>
      <c r="AD178" s="12">
        <f t="shared" si="158"/>
        <v>3.9567810016474807</v>
      </c>
      <c r="AE178" s="12">
        <f t="shared" si="159"/>
        <v>1.8334172848861874</v>
      </c>
      <c r="AF178" s="11">
        <f t="shared" si="141"/>
        <v>-2.9039671966837322E-3</v>
      </c>
      <c r="AG178" s="11">
        <f t="shared" si="142"/>
        <v>2.0567434751257441E-3</v>
      </c>
      <c r="AH178" s="11">
        <f t="shared" si="143"/>
        <v>8.257041531207765E-4</v>
      </c>
      <c r="AI178" s="1">
        <f t="shared" si="122"/>
        <v>250457.41820575294</v>
      </c>
      <c r="AJ178" s="1">
        <f t="shared" si="123"/>
        <v>208274.85998858724</v>
      </c>
      <c r="AK178" s="1">
        <f t="shared" si="124"/>
        <v>47865.68197113277</v>
      </c>
      <c r="AL178" s="20">
        <f t="shared" si="173"/>
        <v>48.944678950685358</v>
      </c>
      <c r="AM178" s="20">
        <f t="shared" si="173"/>
        <v>18.66126239152678</v>
      </c>
      <c r="AN178" s="20">
        <f t="shared" si="173"/>
        <v>3.2310554153660962</v>
      </c>
      <c r="AO178" s="7">
        <f t="shared" si="174"/>
        <v>5.362751848257765E-3</v>
      </c>
      <c r="AP178" s="7">
        <f t="shared" si="174"/>
        <v>8.2582348541337738E-3</v>
      </c>
      <c r="AQ178" s="7">
        <f t="shared" si="174"/>
        <v>5.9776414416061532E-3</v>
      </c>
      <c r="AR178" s="17">
        <f t="shared" si="161"/>
        <v>124227.33898601298</v>
      </c>
      <c r="AS178" s="17">
        <f t="shared" si="162"/>
        <v>109617.44175777111</v>
      </c>
      <c r="AT178" s="17">
        <f t="shared" si="163"/>
        <v>24817.167155503354</v>
      </c>
      <c r="AU178" s="1">
        <f t="shared" si="125"/>
        <v>24845.467797202597</v>
      </c>
      <c r="AV178" s="1">
        <f t="shared" si="126"/>
        <v>21923.488351554224</v>
      </c>
      <c r="AW178" s="1">
        <f t="shared" si="127"/>
        <v>4963.4334311006714</v>
      </c>
      <c r="AX178" s="16">
        <v>0</v>
      </c>
      <c r="AY178" s="16">
        <v>0</v>
      </c>
      <c r="AZ178" s="16">
        <v>0</v>
      </c>
      <c r="BA178">
        <f t="shared" si="165"/>
        <v>0</v>
      </c>
      <c r="BB178">
        <f t="shared" si="166"/>
        <v>0</v>
      </c>
      <c r="BC178">
        <f t="shared" si="166"/>
        <v>0</v>
      </c>
      <c r="BD178">
        <f t="shared" si="166"/>
        <v>0</v>
      </c>
      <c r="BE178">
        <f t="shared" si="167"/>
        <v>0</v>
      </c>
      <c r="BF178">
        <f t="shared" si="167"/>
        <v>0</v>
      </c>
      <c r="BG178">
        <f t="shared" si="167"/>
        <v>0</v>
      </c>
      <c r="BH178">
        <f t="shared" si="145"/>
        <v>0</v>
      </c>
      <c r="BI178">
        <f t="shared" si="170"/>
        <v>0</v>
      </c>
      <c r="BJ178">
        <f t="shared" si="170"/>
        <v>0</v>
      </c>
      <c r="BK178" s="7">
        <f t="shared" si="168"/>
        <v>3.1065472934908217E-2</v>
      </c>
      <c r="BL178" s="18">
        <f>MAX(BL$3*climate!$I288+BL$4*climate!$I288^2+BL$5*climate!$I288^6,-99)</f>
        <v>-31.722861616798919</v>
      </c>
      <c r="BM178" s="18">
        <f>MAX(BM$3*climate!$I288+BM$4*climate!$I288^2+BM$5*climate!$I288^6,-99)</f>
        <v>-27.421616636130285</v>
      </c>
      <c r="BN178" s="18">
        <f>MAX(BN$3*climate!$I288+BN$4*climate!$I288^2+BN$5*climate!$I288^6,-99)</f>
        <v>-23.836207112148088</v>
      </c>
      <c r="BO178" s="18">
        <f>MAX(BO$3*climate!$I288+BO$4*climate!$I288^2+BO$5*climate!$I288^6,-99)</f>
        <v>-99</v>
      </c>
      <c r="BP178" s="18">
        <f>MAX(BP$3*climate!$I288+BP$4*climate!$I288^2+BP$5*climate!$I288^6,-99)</f>
        <v>-99</v>
      </c>
      <c r="BQ178" s="18">
        <f>MAX(BQ$3*climate!$I288+BQ$4*climate!$I288^2+BQ$5*climate!$I288^6,-99)</f>
        <v>-99</v>
      </c>
    </row>
    <row r="179" spans="1:69">
      <c r="A179">
        <f t="shared" si="128"/>
        <v>2133</v>
      </c>
      <c r="B179" s="4">
        <f t="shared" si="146"/>
        <v>1286.1012064699937</v>
      </c>
      <c r="C179" s="4">
        <f t="shared" si="147"/>
        <v>3570.1958821334633</v>
      </c>
      <c r="D179" s="4">
        <f t="shared" si="148"/>
        <v>6799.4832688598553</v>
      </c>
      <c r="E179" s="11">
        <f t="shared" si="129"/>
        <v>1.7749134031380686E-5</v>
      </c>
      <c r="F179" s="11">
        <f t="shared" si="130"/>
        <v>3.5583100839168831E-5</v>
      </c>
      <c r="G179" s="11">
        <f t="shared" si="131"/>
        <v>7.8561411457086103E-5</v>
      </c>
      <c r="H179" s="4">
        <f t="shared" si="149"/>
        <v>123987.47981080931</v>
      </c>
      <c r="I179" s="4">
        <f t="shared" si="150"/>
        <v>110057.94487465815</v>
      </c>
      <c r="J179" s="4">
        <f t="shared" si="151"/>
        <v>24886.362561263762</v>
      </c>
      <c r="K179" s="4">
        <f t="shared" si="119"/>
        <v>96405.694347431665</v>
      </c>
      <c r="L179" s="4">
        <f t="shared" si="120"/>
        <v>30826.864549765312</v>
      </c>
      <c r="M179" s="4">
        <f t="shared" si="121"/>
        <v>3660.0373259594376</v>
      </c>
      <c r="N179" s="11">
        <f t="shared" si="132"/>
        <v>-1.9485228333594451E-3</v>
      </c>
      <c r="O179" s="11">
        <f t="shared" si="133"/>
        <v>3.9828246881263851E-3</v>
      </c>
      <c r="P179" s="11">
        <f t="shared" si="134"/>
        <v>2.7094329966912412E-3</v>
      </c>
      <c r="Q179" s="4">
        <f t="shared" si="135"/>
        <v>3582.9681786824408</v>
      </c>
      <c r="R179" s="4">
        <f t="shared" si="136"/>
        <v>12300.657949027905</v>
      </c>
      <c r="S179" s="4">
        <f t="shared" si="137"/>
        <v>3277.8872068957971</v>
      </c>
      <c r="T179" s="4">
        <f t="shared" si="152"/>
        <v>28.897822458764708</v>
      </c>
      <c r="U179" s="4">
        <f t="shared" si="153"/>
        <v>111.76528839455229</v>
      </c>
      <c r="V179" s="4">
        <f t="shared" si="154"/>
        <v>131.71419482563954</v>
      </c>
      <c r="W179" s="11">
        <f t="shared" si="138"/>
        <v>-1.219247815263802E-2</v>
      </c>
      <c r="X179" s="11">
        <f t="shared" si="139"/>
        <v>-1.3228699347321071E-2</v>
      </c>
      <c r="Y179" s="11">
        <f t="shared" si="140"/>
        <v>-1.2203590333800474E-2</v>
      </c>
      <c r="Z179" s="4">
        <f t="shared" si="164"/>
        <v>6231.0921484780029</v>
      </c>
      <c r="AA179" s="4">
        <f t="shared" si="155"/>
        <v>49227.119531698525</v>
      </c>
      <c r="AB179" s="4">
        <f t="shared" si="156"/>
        <v>6072.0748461940493</v>
      </c>
      <c r="AC179" s="12">
        <f t="shared" si="157"/>
        <v>1.7145659774619437</v>
      </c>
      <c r="AD179" s="12">
        <f t="shared" si="158"/>
        <v>3.9649190851551208</v>
      </c>
      <c r="AE179" s="12">
        <f t="shared" si="159"/>
        <v>1.8349311451527213</v>
      </c>
      <c r="AF179" s="11">
        <f t="shared" si="141"/>
        <v>-2.9039671966837322E-3</v>
      </c>
      <c r="AG179" s="11">
        <f t="shared" si="142"/>
        <v>2.0567434751257441E-3</v>
      </c>
      <c r="AH179" s="11">
        <f t="shared" si="143"/>
        <v>8.257041531207765E-4</v>
      </c>
      <c r="AI179" s="1">
        <f t="shared" si="122"/>
        <v>250257.14418238023</v>
      </c>
      <c r="AJ179" s="1">
        <f t="shared" si="123"/>
        <v>209370.86234128274</v>
      </c>
      <c r="AK179" s="1">
        <f t="shared" si="124"/>
        <v>48042.547205120165</v>
      </c>
      <c r="AL179" s="20">
        <f t="shared" ref="AL179:AN194" si="175">AL178*(1+AO179)</f>
        <v>49.204532336515477</v>
      </c>
      <c r="AM179" s="20">
        <f t="shared" si="175"/>
        <v>18.813830388155584</v>
      </c>
      <c r="AN179" s="20">
        <f t="shared" si="175"/>
        <v>3.2501763652096041</v>
      </c>
      <c r="AO179" s="7">
        <f t="shared" si="174"/>
        <v>5.3091243297751873E-3</v>
      </c>
      <c r="AP179" s="7">
        <f t="shared" si="174"/>
        <v>8.1756525055924362E-3</v>
      </c>
      <c r="AQ179" s="7">
        <f t="shared" si="174"/>
        <v>5.9178650271900918E-3</v>
      </c>
      <c r="AR179" s="17">
        <f t="shared" si="161"/>
        <v>123987.47981080931</v>
      </c>
      <c r="AS179" s="17">
        <f t="shared" si="162"/>
        <v>110057.94487465815</v>
      </c>
      <c r="AT179" s="17">
        <f t="shared" si="163"/>
        <v>24886.362561263762</v>
      </c>
      <c r="AU179" s="1">
        <f t="shared" si="125"/>
        <v>24797.495962161862</v>
      </c>
      <c r="AV179" s="1">
        <f t="shared" si="126"/>
        <v>22011.58897493163</v>
      </c>
      <c r="AW179" s="1">
        <f t="shared" si="127"/>
        <v>4977.2725122527527</v>
      </c>
      <c r="AX179" s="16">
        <v>0</v>
      </c>
      <c r="AY179" s="16">
        <v>0</v>
      </c>
      <c r="AZ179" s="16">
        <v>0</v>
      </c>
      <c r="BA179">
        <f t="shared" si="165"/>
        <v>0</v>
      </c>
      <c r="BB179">
        <f t="shared" si="166"/>
        <v>0</v>
      </c>
      <c r="BC179">
        <f t="shared" si="166"/>
        <v>0</v>
      </c>
      <c r="BD179">
        <f t="shared" si="166"/>
        <v>0</v>
      </c>
      <c r="BE179">
        <f t="shared" si="167"/>
        <v>0</v>
      </c>
      <c r="BF179">
        <f t="shared" si="167"/>
        <v>0</v>
      </c>
      <c r="BG179">
        <f t="shared" si="167"/>
        <v>0</v>
      </c>
      <c r="BH179">
        <f t="shared" si="145"/>
        <v>0</v>
      </c>
      <c r="BI179">
        <f t="shared" si="170"/>
        <v>0</v>
      </c>
      <c r="BJ179">
        <f t="shared" si="170"/>
        <v>0</v>
      </c>
      <c r="BK179" s="7">
        <f t="shared" si="168"/>
        <v>3.0984468184632047E-2</v>
      </c>
      <c r="BL179" s="18">
        <f>MAX(BL$3*climate!$I289+BL$4*climate!$I289^2+BL$5*climate!$I289^6,-99)</f>
        <v>-32.205138457637119</v>
      </c>
      <c r="BM179" s="18">
        <f>MAX(BM$3*climate!$I289+BM$4*climate!$I289^2+BM$5*climate!$I289^6,-99)</f>
        <v>-27.798278211857305</v>
      </c>
      <c r="BN179" s="18">
        <f>MAX(BN$3*climate!$I289+BN$4*climate!$I289^2+BN$5*climate!$I289^6,-99)</f>
        <v>-24.133033903931064</v>
      </c>
      <c r="BO179" s="18">
        <f>MAX(BO$3*climate!$I289+BO$4*climate!$I289^2+BO$5*climate!$I289^6,-99)</f>
        <v>-99</v>
      </c>
      <c r="BP179" s="18">
        <f>MAX(BP$3*climate!$I289+BP$4*climate!$I289^2+BP$5*climate!$I289^6,-99)</f>
        <v>-99</v>
      </c>
      <c r="BQ179" s="18">
        <f>MAX(BQ$3*climate!$I289+BQ$4*climate!$I289^2+BQ$5*climate!$I289^6,-99)</f>
        <v>-99</v>
      </c>
    </row>
    <row r="180" spans="1:69">
      <c r="A180">
        <f t="shared" si="128"/>
        <v>2134</v>
      </c>
      <c r="B180" s="4">
        <f t="shared" si="146"/>
        <v>1286.1228922935506</v>
      </c>
      <c r="C180" s="4">
        <f t="shared" si="147"/>
        <v>3570.3165688415484</v>
      </c>
      <c r="D180" s="4">
        <f t="shared" si="148"/>
        <v>6799.9907370124974</v>
      </c>
      <c r="E180" s="11">
        <f t="shared" si="129"/>
        <v>1.686167732981165E-5</v>
      </c>
      <c r="F180" s="11">
        <f t="shared" si="130"/>
        <v>3.3803945797210388E-5</v>
      </c>
      <c r="G180" s="11">
        <f t="shared" si="131"/>
        <v>7.46333408842318E-5</v>
      </c>
      <c r="H180" s="4">
        <f t="shared" si="149"/>
        <v>123737.8599273141</v>
      </c>
      <c r="I180" s="4">
        <f t="shared" si="150"/>
        <v>110488.99342900513</v>
      </c>
      <c r="J180" s="4">
        <f t="shared" si="151"/>
        <v>24954.031823866553</v>
      </c>
      <c r="K180" s="4">
        <f t="shared" si="119"/>
        <v>96209.981696734772</v>
      </c>
      <c r="L180" s="4">
        <f t="shared" si="120"/>
        <v>30946.553701498578</v>
      </c>
      <c r="M180" s="4">
        <f t="shared" si="121"/>
        <v>3669.715561234696</v>
      </c>
      <c r="N180" s="11">
        <f t="shared" si="132"/>
        <v>-2.030094301189056E-3</v>
      </c>
      <c r="O180" s="11">
        <f t="shared" si="133"/>
        <v>3.8826248949206388E-3</v>
      </c>
      <c r="P180" s="11">
        <f t="shared" si="134"/>
        <v>2.6442996104476535E-3</v>
      </c>
      <c r="Q180" s="4">
        <f t="shared" si="135"/>
        <v>3532.1573964553277</v>
      </c>
      <c r="R180" s="4">
        <f t="shared" si="136"/>
        <v>12185.475199896186</v>
      </c>
      <c r="S180" s="4">
        <f t="shared" si="137"/>
        <v>3246.6894460702069</v>
      </c>
      <c r="T180" s="4">
        <f t="shared" si="152"/>
        <v>28.545486389777405</v>
      </c>
      <c r="U180" s="4">
        <f t="shared" si="153"/>
        <v>110.28677899691412</v>
      </c>
      <c r="V180" s="4">
        <f t="shared" si="154"/>
        <v>130.10680875084105</v>
      </c>
      <c r="W180" s="11">
        <f t="shared" si="138"/>
        <v>-1.219247815263802E-2</v>
      </c>
      <c r="X180" s="11">
        <f t="shared" si="139"/>
        <v>-1.3228699347321071E-2</v>
      </c>
      <c r="Y180" s="11">
        <f t="shared" si="140"/>
        <v>-1.2203590333800474E-2</v>
      </c>
      <c r="Z180" s="4">
        <f t="shared" si="164"/>
        <v>6125.3955835960978</v>
      </c>
      <c r="AA180" s="4">
        <f t="shared" si="155"/>
        <v>48871.423131453514</v>
      </c>
      <c r="AB180" s="4">
        <f t="shared" si="156"/>
        <v>6019.6636867927928</v>
      </c>
      <c r="AC180" s="12">
        <f t="shared" si="157"/>
        <v>1.7095869341068444</v>
      </c>
      <c r="AD180" s="12">
        <f t="shared" si="158"/>
        <v>3.9730739066129153</v>
      </c>
      <c r="AE180" s="12">
        <f t="shared" si="159"/>
        <v>1.8364462554199645</v>
      </c>
      <c r="AF180" s="11">
        <f t="shared" si="141"/>
        <v>-2.9039671966837322E-3</v>
      </c>
      <c r="AG180" s="11">
        <f t="shared" si="142"/>
        <v>2.0567434751257441E-3</v>
      </c>
      <c r="AH180" s="11">
        <f t="shared" si="143"/>
        <v>8.257041531207765E-4</v>
      </c>
      <c r="AI180" s="1">
        <f t="shared" si="122"/>
        <v>250028.92572630406</v>
      </c>
      <c r="AJ180" s="1">
        <f t="shared" si="123"/>
        <v>210445.36508208609</v>
      </c>
      <c r="AK180" s="1">
        <f t="shared" si="124"/>
        <v>48215.564996860907</v>
      </c>
      <c r="AL180" s="20">
        <f t="shared" si="175"/>
        <v>49.463152986480857</v>
      </c>
      <c r="AM180" s="20">
        <f t="shared" si="175"/>
        <v>18.966107574312772</v>
      </c>
      <c r="AN180" s="20">
        <f t="shared" si="175"/>
        <v>3.2692181292030389</v>
      </c>
      <c r="AO180" s="7">
        <f t="shared" si="174"/>
        <v>5.2560330864774357E-3</v>
      </c>
      <c r="AP180" s="7">
        <f t="shared" si="174"/>
        <v>8.0938959805365116E-3</v>
      </c>
      <c r="AQ180" s="7">
        <f t="shared" si="174"/>
        <v>5.8586863769181912E-3</v>
      </c>
      <c r="AR180" s="17">
        <f t="shared" si="161"/>
        <v>123737.8599273141</v>
      </c>
      <c r="AS180" s="17">
        <f t="shared" si="162"/>
        <v>110488.99342900513</v>
      </c>
      <c r="AT180" s="17">
        <f t="shared" si="163"/>
        <v>24954.031823866553</v>
      </c>
      <c r="AU180" s="1">
        <f t="shared" si="125"/>
        <v>24747.571985462822</v>
      </c>
      <c r="AV180" s="1">
        <f t="shared" si="126"/>
        <v>22097.798685801026</v>
      </c>
      <c r="AW180" s="1">
        <f t="shared" si="127"/>
        <v>4990.8063647733106</v>
      </c>
      <c r="AX180" s="16">
        <v>0</v>
      </c>
      <c r="AY180" s="16">
        <v>0</v>
      </c>
      <c r="AZ180" s="16">
        <v>0</v>
      </c>
      <c r="BA180">
        <f t="shared" si="165"/>
        <v>0</v>
      </c>
      <c r="BB180">
        <f t="shared" si="166"/>
        <v>0</v>
      </c>
      <c r="BC180">
        <f t="shared" si="166"/>
        <v>0</v>
      </c>
      <c r="BD180">
        <f t="shared" si="166"/>
        <v>0</v>
      </c>
      <c r="BE180">
        <f t="shared" si="167"/>
        <v>0</v>
      </c>
      <c r="BF180">
        <f t="shared" si="167"/>
        <v>0</v>
      </c>
      <c r="BG180">
        <f t="shared" si="167"/>
        <v>0</v>
      </c>
      <c r="BH180">
        <f t="shared" si="145"/>
        <v>0</v>
      </c>
      <c r="BI180">
        <f t="shared" si="170"/>
        <v>0</v>
      </c>
      <c r="BJ180">
        <f t="shared" si="170"/>
        <v>0</v>
      </c>
      <c r="BK180" s="7">
        <f t="shared" si="168"/>
        <v>3.0906218272503699E-2</v>
      </c>
      <c r="BL180" s="18">
        <f>MAX(BL$3*climate!$I290+BL$4*climate!$I290^2+BL$5*climate!$I290^6,-99)</f>
        <v>-32.684324969500253</v>
      </c>
      <c r="BM180" s="18">
        <f>MAX(BM$3*climate!$I290+BM$4*climate!$I290^2+BM$5*climate!$I290^6,-99)</f>
        <v>-28.172391183434438</v>
      </c>
      <c r="BN180" s="18">
        <f>MAX(BN$3*climate!$I290+BN$4*climate!$I290^2+BN$5*climate!$I290^6,-99)</f>
        <v>-24.427738633355794</v>
      </c>
      <c r="BO180" s="18">
        <f>MAX(BO$3*climate!$I290+BO$4*climate!$I290^2+BO$5*climate!$I290^6,-99)</f>
        <v>-99</v>
      </c>
      <c r="BP180" s="18">
        <f>MAX(BP$3*climate!$I290+BP$4*climate!$I290^2+BP$5*climate!$I290^6,-99)</f>
        <v>-99</v>
      </c>
      <c r="BQ180" s="18">
        <f>MAX(BQ$3*climate!$I290+BQ$4*climate!$I290^2+BQ$5*climate!$I290^6,-99)</f>
        <v>-99</v>
      </c>
    </row>
    <row r="181" spans="1:69">
      <c r="A181">
        <f t="shared" si="128"/>
        <v>2135</v>
      </c>
      <c r="B181" s="4">
        <f t="shared" si="146"/>
        <v>1286.143494173306</v>
      </c>
      <c r="C181" s="4">
        <f t="shared" si="147"/>
        <v>3570.4312250899316</v>
      </c>
      <c r="D181" s="4">
        <f t="shared" si="148"/>
        <v>6800.4728677378489</v>
      </c>
      <c r="E181" s="11">
        <f t="shared" si="129"/>
        <v>1.6018593463321066E-5</v>
      </c>
      <c r="F181" s="11">
        <f t="shared" si="130"/>
        <v>3.2113748507349867E-5</v>
      </c>
      <c r="G181" s="11">
        <f t="shared" si="131"/>
        <v>7.0901673840020204E-5</v>
      </c>
      <c r="H181" s="4">
        <f t="shared" si="149"/>
        <v>123478.9224150418</v>
      </c>
      <c r="I181" s="4">
        <f t="shared" si="150"/>
        <v>110910.7854747196</v>
      </c>
      <c r="J181" s="4">
        <f t="shared" si="151"/>
        <v>25020.218455316528</v>
      </c>
      <c r="K181" s="4">
        <f t="shared" si="119"/>
        <v>96007.111939255512</v>
      </c>
      <c r="L181" s="4">
        <f t="shared" si="120"/>
        <v>31063.694686326297</v>
      </c>
      <c r="M181" s="4">
        <f t="shared" si="121"/>
        <v>3679.188042057347</v>
      </c>
      <c r="N181" s="11">
        <f t="shared" si="132"/>
        <v>-2.1086144483295488E-3</v>
      </c>
      <c r="O181" s="11">
        <f t="shared" si="133"/>
        <v>3.7852675279330672E-3</v>
      </c>
      <c r="P181" s="11">
        <f t="shared" si="134"/>
        <v>2.58125750200211E-3</v>
      </c>
      <c r="Q181" s="4">
        <f t="shared" si="135"/>
        <v>3481.7902680035163</v>
      </c>
      <c r="R181" s="4">
        <f t="shared" si="136"/>
        <v>12070.179924425283</v>
      </c>
      <c r="S181" s="4">
        <f t="shared" si="137"/>
        <v>3215.574420368584</v>
      </c>
      <c r="T181" s="4">
        <f t="shared" si="152"/>
        <v>28.197446170613617</v>
      </c>
      <c r="U181" s="4">
        <f t="shared" si="153"/>
        <v>108.8278283555795</v>
      </c>
      <c r="V181" s="4">
        <f t="shared" si="154"/>
        <v>128.51903855720767</v>
      </c>
      <c r="W181" s="11">
        <f t="shared" si="138"/>
        <v>-1.219247815263802E-2</v>
      </c>
      <c r="X181" s="11">
        <f t="shared" si="139"/>
        <v>-1.3228699347321071E-2</v>
      </c>
      <c r="Y181" s="11">
        <f t="shared" si="140"/>
        <v>-1.2203590333800474E-2</v>
      </c>
      <c r="Z181" s="4">
        <f t="shared" si="164"/>
        <v>6020.9944407630064</v>
      </c>
      <c r="AA181" s="4">
        <f t="shared" si="155"/>
        <v>48513.368310389516</v>
      </c>
      <c r="AB181" s="4">
        <f t="shared" si="156"/>
        <v>5967.2938299765601</v>
      </c>
      <c r="AC181" s="12">
        <f t="shared" si="157"/>
        <v>1.704622349730319</v>
      </c>
      <c r="AD181" s="12">
        <f t="shared" si="158"/>
        <v>3.9812455004465339</v>
      </c>
      <c r="AE181" s="12">
        <f t="shared" si="159"/>
        <v>1.8379626167200478</v>
      </c>
      <c r="AF181" s="11">
        <f t="shared" si="141"/>
        <v>-2.9039671966837322E-3</v>
      </c>
      <c r="AG181" s="11">
        <f t="shared" si="142"/>
        <v>2.0567434751257441E-3</v>
      </c>
      <c r="AH181" s="11">
        <f t="shared" si="143"/>
        <v>8.257041531207765E-4</v>
      </c>
      <c r="AI181" s="1">
        <f t="shared" si="122"/>
        <v>249773.60513913649</v>
      </c>
      <c r="AJ181" s="1">
        <f t="shared" si="123"/>
        <v>211498.6272596785</v>
      </c>
      <c r="AK181" s="1">
        <f t="shared" si="124"/>
        <v>48384.814861948122</v>
      </c>
      <c r="AL181" s="20">
        <f t="shared" si="175"/>
        <v>49.720533155452713</v>
      </c>
      <c r="AM181" s="20">
        <f t="shared" si="175"/>
        <v>19.118082179156307</v>
      </c>
      <c r="AN181" s="20">
        <f t="shared" si="175"/>
        <v>3.2881799196826078</v>
      </c>
      <c r="AO181" s="7">
        <f t="shared" si="174"/>
        <v>5.2034727556126616E-3</v>
      </c>
      <c r="AP181" s="7">
        <f t="shared" si="174"/>
        <v>8.0129570207311471E-3</v>
      </c>
      <c r="AQ181" s="7">
        <f t="shared" si="174"/>
        <v>5.8000995131490089E-3</v>
      </c>
      <c r="AR181" s="17">
        <f t="shared" si="161"/>
        <v>123478.9224150418</v>
      </c>
      <c r="AS181" s="17">
        <f t="shared" si="162"/>
        <v>110910.7854747196</v>
      </c>
      <c r="AT181" s="17">
        <f t="shared" si="163"/>
        <v>25020.218455316528</v>
      </c>
      <c r="AU181" s="1">
        <f t="shared" si="125"/>
        <v>24695.784483008363</v>
      </c>
      <c r="AV181" s="1">
        <f t="shared" si="126"/>
        <v>22182.157094943919</v>
      </c>
      <c r="AW181" s="1">
        <f t="shared" si="127"/>
        <v>5004.0436910633061</v>
      </c>
      <c r="AX181" s="16">
        <v>0</v>
      </c>
      <c r="AY181" s="16">
        <v>0</v>
      </c>
      <c r="AZ181" s="16">
        <v>0</v>
      </c>
      <c r="BA181">
        <f t="shared" si="165"/>
        <v>0</v>
      </c>
      <c r="BB181">
        <f t="shared" si="166"/>
        <v>0</v>
      </c>
      <c r="BC181">
        <f t="shared" si="166"/>
        <v>0</v>
      </c>
      <c r="BD181">
        <f t="shared" si="166"/>
        <v>0</v>
      </c>
      <c r="BE181">
        <f t="shared" si="167"/>
        <v>0</v>
      </c>
      <c r="BF181">
        <f t="shared" si="167"/>
        <v>0</v>
      </c>
      <c r="BG181">
        <f t="shared" si="167"/>
        <v>0</v>
      </c>
      <c r="BH181">
        <f t="shared" si="145"/>
        <v>0</v>
      </c>
      <c r="BI181">
        <f t="shared" si="170"/>
        <v>0</v>
      </c>
      <c r="BJ181">
        <f t="shared" si="170"/>
        <v>0</v>
      </c>
      <c r="BK181" s="7">
        <f t="shared" si="168"/>
        <v>3.0830702123490122E-2</v>
      </c>
      <c r="BL181" s="18">
        <f>MAX(BL$3*climate!$I291+BL$4*climate!$I291^2+BL$5*climate!$I291^6,-99)</f>
        <v>-33.160310765849047</v>
      </c>
      <c r="BM181" s="18">
        <f>MAX(BM$3*climate!$I291+BM$4*climate!$I291^2+BM$5*climate!$I291^6,-99)</f>
        <v>-28.543874640653744</v>
      </c>
      <c r="BN181" s="18">
        <f>MAX(BN$3*climate!$I291+BN$4*climate!$I291^2+BN$5*climate!$I291^6,-99)</f>
        <v>-24.720262001890564</v>
      </c>
      <c r="BO181" s="18">
        <f>MAX(BO$3*climate!$I291+BO$4*climate!$I291^2+BO$5*climate!$I291^6,-99)</f>
        <v>-99</v>
      </c>
      <c r="BP181" s="18">
        <f>MAX(BP$3*climate!$I291+BP$4*climate!$I291^2+BP$5*climate!$I291^6,-99)</f>
        <v>-99</v>
      </c>
      <c r="BQ181" s="18">
        <f>MAX(BQ$3*climate!$I291+BQ$4*climate!$I291^2+BQ$5*climate!$I291^6,-99)</f>
        <v>-99</v>
      </c>
    </row>
    <row r="182" spans="1:69">
      <c r="A182">
        <f t="shared" si="128"/>
        <v>2136</v>
      </c>
      <c r="B182" s="4">
        <f t="shared" si="146"/>
        <v>1286.1630662725863</v>
      </c>
      <c r="C182" s="4">
        <f t="shared" si="147"/>
        <v>3570.5401520238361</v>
      </c>
      <c r="D182" s="4">
        <f t="shared" si="148"/>
        <v>6800.9309244016149</v>
      </c>
      <c r="E182" s="11">
        <f t="shared" si="129"/>
        <v>1.5217663790155012E-5</v>
      </c>
      <c r="F182" s="11">
        <f t="shared" si="130"/>
        <v>3.0508061081982371E-5</v>
      </c>
      <c r="G182" s="11">
        <f t="shared" si="131"/>
        <v>6.7356590148019195E-5</v>
      </c>
      <c r="H182" s="4">
        <f t="shared" si="149"/>
        <v>123211.10701994617</v>
      </c>
      <c r="I182" s="4">
        <f t="shared" si="150"/>
        <v>111323.52241307845</v>
      </c>
      <c r="J182" s="4">
        <f t="shared" si="151"/>
        <v>25084.965816881318</v>
      </c>
      <c r="K182" s="4">
        <f t="shared" si="119"/>
        <v>95797.422777053303</v>
      </c>
      <c r="L182" s="4">
        <f t="shared" si="120"/>
        <v>31178.342120023099</v>
      </c>
      <c r="M182" s="4">
        <f t="shared" si="121"/>
        <v>3688.4606086612239</v>
      </c>
      <c r="N182" s="11">
        <f t="shared" si="132"/>
        <v>-2.1841003022242678E-3</v>
      </c>
      <c r="O182" s="11">
        <f t="shared" si="133"/>
        <v>3.6907211088212932E-3</v>
      </c>
      <c r="P182" s="11">
        <f t="shared" si="134"/>
        <v>2.520275261248095E-3</v>
      </c>
      <c r="Q182" s="4">
        <f t="shared" si="135"/>
        <v>3431.8789801034136</v>
      </c>
      <c r="R182" s="4">
        <f t="shared" si="136"/>
        <v>11954.830210830711</v>
      </c>
      <c r="S182" s="4">
        <f t="shared" si="137"/>
        <v>3184.5525867582273</v>
      </c>
      <c r="T182" s="4">
        <f t="shared" si="152"/>
        <v>27.853649424218222</v>
      </c>
      <c r="U182" s="4">
        <f t="shared" si="153"/>
        <v>107.38817773364167</v>
      </c>
      <c r="V182" s="4">
        <f t="shared" si="154"/>
        <v>126.9506448605616</v>
      </c>
      <c r="W182" s="11">
        <f t="shared" si="138"/>
        <v>-1.219247815263802E-2</v>
      </c>
      <c r="X182" s="11">
        <f t="shared" si="139"/>
        <v>-1.3228699347321071E-2</v>
      </c>
      <c r="Y182" s="11">
        <f t="shared" si="140"/>
        <v>-1.2203590333800474E-2</v>
      </c>
      <c r="Z182" s="4">
        <f t="shared" si="164"/>
        <v>5917.9020632815264</v>
      </c>
      <c r="AA182" s="4">
        <f t="shared" si="155"/>
        <v>48153.18498351195</v>
      </c>
      <c r="AB182" s="4">
        <f t="shared" si="156"/>
        <v>5914.9855746381118</v>
      </c>
      <c r="AC182" s="12">
        <f t="shared" si="157"/>
        <v>1.6996721823439682</v>
      </c>
      <c r="AD182" s="12">
        <f t="shared" si="158"/>
        <v>3.9894339011524509</v>
      </c>
      <c r="AE182" s="12">
        <f t="shared" si="159"/>
        <v>1.8394802300859543</v>
      </c>
      <c r="AF182" s="11">
        <f t="shared" si="141"/>
        <v>-2.9039671966837322E-3</v>
      </c>
      <c r="AG182" s="11">
        <f t="shared" si="142"/>
        <v>2.0567434751257441E-3</v>
      </c>
      <c r="AH182" s="11">
        <f t="shared" si="143"/>
        <v>8.257041531207765E-4</v>
      </c>
      <c r="AI182" s="1">
        <f t="shared" si="122"/>
        <v>249492.02910823119</v>
      </c>
      <c r="AJ182" s="1">
        <f t="shared" si="123"/>
        <v>212530.92162865459</v>
      </c>
      <c r="AK182" s="1">
        <f t="shared" si="124"/>
        <v>48550.377066816618</v>
      </c>
      <c r="AL182" s="20">
        <f t="shared" si="175"/>
        <v>49.976665400724961</v>
      </c>
      <c r="AM182" s="20">
        <f t="shared" si="175"/>
        <v>19.269742626268492</v>
      </c>
      <c r="AN182" s="20">
        <f t="shared" si="175"/>
        <v>3.3070609727263922</v>
      </c>
      <c r="AO182" s="7">
        <f t="shared" si="174"/>
        <v>5.1514380280565349E-3</v>
      </c>
      <c r="AP182" s="7">
        <f t="shared" si="174"/>
        <v>7.9328274505238352E-3</v>
      </c>
      <c r="AQ182" s="7">
        <f t="shared" si="174"/>
        <v>5.7420985180175188E-3</v>
      </c>
      <c r="AR182" s="17">
        <f t="shared" si="161"/>
        <v>123211.10701994617</v>
      </c>
      <c r="AS182" s="17">
        <f t="shared" si="162"/>
        <v>111323.52241307845</v>
      </c>
      <c r="AT182" s="17">
        <f t="shared" si="163"/>
        <v>25084.965816881318</v>
      </c>
      <c r="AU182" s="1">
        <f t="shared" si="125"/>
        <v>24642.221403989235</v>
      </c>
      <c r="AV182" s="1">
        <f t="shared" si="126"/>
        <v>22264.704482615693</v>
      </c>
      <c r="AW182" s="1">
        <f t="shared" si="127"/>
        <v>5016.9931633762644</v>
      </c>
      <c r="AX182" s="16">
        <v>0</v>
      </c>
      <c r="AY182" s="16">
        <v>0</v>
      </c>
      <c r="AZ182" s="16">
        <v>0</v>
      </c>
      <c r="BA182">
        <f t="shared" si="165"/>
        <v>0</v>
      </c>
      <c r="BB182">
        <f t="shared" si="166"/>
        <v>0</v>
      </c>
      <c r="BC182">
        <f t="shared" si="166"/>
        <v>0</v>
      </c>
      <c r="BD182">
        <f t="shared" si="166"/>
        <v>0</v>
      </c>
      <c r="BE182">
        <f t="shared" si="167"/>
        <v>0</v>
      </c>
      <c r="BF182">
        <f t="shared" si="167"/>
        <v>0</v>
      </c>
      <c r="BG182">
        <f t="shared" si="167"/>
        <v>0</v>
      </c>
      <c r="BH182">
        <f t="shared" si="145"/>
        <v>0</v>
      </c>
      <c r="BI182">
        <f t="shared" si="170"/>
        <v>0</v>
      </c>
      <c r="BJ182">
        <f t="shared" si="170"/>
        <v>0</v>
      </c>
      <c r="BK182" s="7">
        <f t="shared" si="168"/>
        <v>3.0757897381937765E-2</v>
      </c>
      <c r="BL182" s="18">
        <f>MAX(BL$3*climate!$I292+BL$4*climate!$I292^2+BL$5*climate!$I292^6,-99)</f>
        <v>-33.632989755117244</v>
      </c>
      <c r="BM182" s="18">
        <f>MAX(BM$3*climate!$I292+BM$4*climate!$I292^2+BM$5*climate!$I292^6,-99)</f>
        <v>-28.91265093894501</v>
      </c>
      <c r="BN182" s="18">
        <f>MAX(BN$3*climate!$I292+BN$4*climate!$I292^2+BN$5*climate!$I292^6,-99)</f>
        <v>-25.010547209773343</v>
      </c>
      <c r="BO182" s="18">
        <f>MAX(BO$3*climate!$I292+BO$4*climate!$I292^2+BO$5*climate!$I292^6,-99)</f>
        <v>-99</v>
      </c>
      <c r="BP182" s="18">
        <f>MAX(BP$3*climate!$I292+BP$4*climate!$I292^2+BP$5*climate!$I292^6,-99)</f>
        <v>-99</v>
      </c>
      <c r="BQ182" s="18">
        <f>MAX(BQ$3*climate!$I292+BQ$4*climate!$I292^2+BQ$5*climate!$I292^6,-99)</f>
        <v>-99</v>
      </c>
    </row>
    <row r="183" spans="1:69">
      <c r="A183">
        <f t="shared" si="128"/>
        <v>2137</v>
      </c>
      <c r="B183" s="4">
        <f t="shared" si="146"/>
        <v>1286.1816600498521</v>
      </c>
      <c r="C183" s="4">
        <f t="shared" si="147"/>
        <v>3570.6436357680373</v>
      </c>
      <c r="D183" s="4">
        <f t="shared" si="148"/>
        <v>6801.3661075426699</v>
      </c>
      <c r="E183" s="11">
        <f t="shared" si="129"/>
        <v>1.445678060064726E-5</v>
      </c>
      <c r="F183" s="11">
        <f t="shared" si="130"/>
        <v>2.8982658027883252E-5</v>
      </c>
      <c r="G183" s="11">
        <f t="shared" si="131"/>
        <v>6.3988760640618238E-5</v>
      </c>
      <c r="H183" s="4">
        <f t="shared" si="149"/>
        <v>122934.84974118278</v>
      </c>
      <c r="I183" s="4">
        <f t="shared" si="150"/>
        <v>111727.40863906215</v>
      </c>
      <c r="J183" s="4">
        <f t="shared" si="151"/>
        <v>25148.317077144871</v>
      </c>
      <c r="K183" s="4">
        <f t="shared" si="119"/>
        <v>95581.249180942177</v>
      </c>
      <c r="L183" s="4">
        <f t="shared" si="120"/>
        <v>31290.551518460299</v>
      </c>
      <c r="M183" s="4">
        <f t="shared" si="121"/>
        <v>3697.5390942792437</v>
      </c>
      <c r="N183" s="11">
        <f t="shared" si="132"/>
        <v>-2.2565700604934014E-3</v>
      </c>
      <c r="O183" s="11">
        <f t="shared" si="133"/>
        <v>3.5989533377125404E-3</v>
      </c>
      <c r="P183" s="11">
        <f t="shared" si="134"/>
        <v>2.461321017418916E-3</v>
      </c>
      <c r="Q183" s="4">
        <f t="shared" si="135"/>
        <v>3382.4349155789314</v>
      </c>
      <c r="R183" s="4">
        <f t="shared" si="136"/>
        <v>11839.482198881164</v>
      </c>
      <c r="S183" s="4">
        <f t="shared" si="137"/>
        <v>3153.6339477641864</v>
      </c>
      <c r="T183" s="4">
        <f t="shared" si="152"/>
        <v>27.514044412142201</v>
      </c>
      <c r="U183" s="4">
        <f t="shared" si="153"/>
        <v>105.96757181694664</v>
      </c>
      <c r="V183" s="4">
        <f t="shared" si="154"/>
        <v>125.40139119807151</v>
      </c>
      <c r="W183" s="11">
        <f t="shared" si="138"/>
        <v>-1.219247815263802E-2</v>
      </c>
      <c r="X183" s="11">
        <f t="shared" si="139"/>
        <v>-1.3228699347321071E-2</v>
      </c>
      <c r="Y183" s="11">
        <f t="shared" si="140"/>
        <v>-1.2203590333800474E-2</v>
      </c>
      <c r="Z183" s="4">
        <f t="shared" si="164"/>
        <v>5816.1301939364403</v>
      </c>
      <c r="AA183" s="4">
        <f t="shared" si="155"/>
        <v>47791.097202299425</v>
      </c>
      <c r="AB183" s="4">
        <f t="shared" si="156"/>
        <v>5862.7584351427013</v>
      </c>
      <c r="AC183" s="12">
        <f t="shared" si="157"/>
        <v>1.6947363900813255</v>
      </c>
      <c r="AD183" s="12">
        <f t="shared" si="158"/>
        <v>3.9976391432980916</v>
      </c>
      <c r="AE183" s="12">
        <f t="shared" si="159"/>
        <v>1.8409990965515197</v>
      </c>
      <c r="AF183" s="11">
        <f t="shared" si="141"/>
        <v>-2.9039671966837322E-3</v>
      </c>
      <c r="AG183" s="11">
        <f t="shared" si="142"/>
        <v>2.0567434751257441E-3</v>
      </c>
      <c r="AH183" s="11">
        <f t="shared" si="143"/>
        <v>8.257041531207765E-4</v>
      </c>
      <c r="AI183" s="1">
        <f t="shared" si="122"/>
        <v>249185.04760139732</v>
      </c>
      <c r="AJ183" s="1">
        <f t="shared" si="123"/>
        <v>213542.53394840483</v>
      </c>
      <c r="AK183" s="1">
        <f t="shared" si="124"/>
        <v>48712.332523511228</v>
      </c>
      <c r="AL183" s="20">
        <f t="shared" si="175"/>
        <v>50.231542578439111</v>
      </c>
      <c r="AM183" s="20">
        <f t="shared" si="175"/>
        <v>19.421077534105983</v>
      </c>
      <c r="AN183" s="20">
        <f t="shared" si="175"/>
        <v>3.3258605479377734</v>
      </c>
      <c r="AO183" s="7">
        <f t="shared" si="174"/>
        <v>5.0999236477759693E-3</v>
      </c>
      <c r="AP183" s="7">
        <f t="shared" si="174"/>
        <v>7.8534991760185972E-3</v>
      </c>
      <c r="AQ183" s="7">
        <f t="shared" si="174"/>
        <v>5.6846775328373437E-3</v>
      </c>
      <c r="AR183" s="17">
        <f t="shared" si="161"/>
        <v>122934.84974118278</v>
      </c>
      <c r="AS183" s="17">
        <f t="shared" si="162"/>
        <v>111727.40863906215</v>
      </c>
      <c r="AT183" s="17">
        <f t="shared" si="163"/>
        <v>25148.317077144871</v>
      </c>
      <c r="AU183" s="1">
        <f t="shared" si="125"/>
        <v>24586.969948236558</v>
      </c>
      <c r="AV183" s="1">
        <f t="shared" si="126"/>
        <v>22345.481727812432</v>
      </c>
      <c r="AW183" s="1">
        <f t="shared" si="127"/>
        <v>5029.663415428975</v>
      </c>
      <c r="AX183" s="16">
        <v>0</v>
      </c>
      <c r="AY183" s="16">
        <v>0</v>
      </c>
      <c r="AZ183" s="16">
        <v>0</v>
      </c>
      <c r="BA183">
        <f t="shared" si="165"/>
        <v>0</v>
      </c>
      <c r="BB183">
        <f t="shared" si="166"/>
        <v>0</v>
      </c>
      <c r="BC183">
        <f t="shared" si="166"/>
        <v>0</v>
      </c>
      <c r="BD183">
        <f t="shared" si="166"/>
        <v>0</v>
      </c>
      <c r="BE183">
        <f t="shared" si="167"/>
        <v>0</v>
      </c>
      <c r="BF183">
        <f t="shared" si="167"/>
        <v>0</v>
      </c>
      <c r="BG183">
        <f t="shared" si="167"/>
        <v>0</v>
      </c>
      <c r="BH183">
        <f t="shared" si="145"/>
        <v>0</v>
      </c>
      <c r="BI183">
        <f t="shared" si="170"/>
        <v>0</v>
      </c>
      <c r="BJ183">
        <f t="shared" si="170"/>
        <v>0</v>
      </c>
      <c r="BK183" s="7">
        <f t="shared" si="168"/>
        <v>3.0687780448785701E-2</v>
      </c>
      <c r="BL183" s="18">
        <f>MAX(BL$3*climate!$I293+BL$4*climate!$I293^2+BL$5*climate!$I293^6,-99)</f>
        <v>-34.102260119415789</v>
      </c>
      <c r="BM183" s="18">
        <f>MAX(BM$3*climate!$I293+BM$4*climate!$I293^2+BM$5*climate!$I293^6,-99)</f>
        <v>-29.278645680423146</v>
      </c>
      <c r="BN183" s="18">
        <f>MAX(BN$3*climate!$I293+BN$4*climate!$I293^2+BN$5*climate!$I293^6,-99)</f>
        <v>-25.298539939123415</v>
      </c>
      <c r="BO183" s="18">
        <f>MAX(BO$3*climate!$I293+BO$4*climate!$I293^2+BO$5*climate!$I293^6,-99)</f>
        <v>-99</v>
      </c>
      <c r="BP183" s="18">
        <f>MAX(BP$3*climate!$I293+BP$4*climate!$I293^2+BP$5*climate!$I293^6,-99)</f>
        <v>-99</v>
      </c>
      <c r="BQ183" s="18">
        <f>MAX(BQ$3*climate!$I293+BQ$4*climate!$I293^2+BQ$5*climate!$I293^6,-99)</f>
        <v>-99</v>
      </c>
    </row>
    <row r="184" spans="1:69">
      <c r="A184">
        <f t="shared" si="128"/>
        <v>2138</v>
      </c>
      <c r="B184" s="4">
        <f t="shared" si="146"/>
        <v>1286.1993243936206</v>
      </c>
      <c r="C184" s="4">
        <f t="shared" si="147"/>
        <v>3570.7419481743004</v>
      </c>
      <c r="D184" s="4">
        <f t="shared" si="148"/>
        <v>6801.77955798116</v>
      </c>
      <c r="E184" s="11">
        <f t="shared" si="129"/>
        <v>1.3733941570614897E-5</v>
      </c>
      <c r="F184" s="11">
        <f t="shared" si="130"/>
        <v>2.7533525126489088E-5</v>
      </c>
      <c r="G184" s="11">
        <f t="shared" si="131"/>
        <v>6.0789322608587322E-5</v>
      </c>
      <c r="H184" s="4">
        <f t="shared" si="149"/>
        <v>122650.58243803328</v>
      </c>
      <c r="I184" s="4">
        <f t="shared" si="150"/>
        <v>112122.65119472392</v>
      </c>
      <c r="J184" s="4">
        <f t="shared" si="151"/>
        <v>25210.31517170426</v>
      </c>
      <c r="K184" s="4">
        <f t="shared" si="119"/>
        <v>95358.9230781605</v>
      </c>
      <c r="L184" s="4">
        <f t="shared" si="120"/>
        <v>31400.379199076979</v>
      </c>
      <c r="M184" s="4">
        <f t="shared" si="121"/>
        <v>3706.4293185042516</v>
      </c>
      <c r="N184" s="11">
        <f t="shared" si="132"/>
        <v>-2.3260430752563011E-3</v>
      </c>
      <c r="O184" s="11">
        <f t="shared" si="133"/>
        <v>3.5099311225590402E-3</v>
      </c>
      <c r="P184" s="11">
        <f t="shared" si="134"/>
        <v>2.4043624687464238E-3</v>
      </c>
      <c r="Q184" s="4">
        <f t="shared" si="135"/>
        <v>3333.4686701203764</v>
      </c>
      <c r="R184" s="4">
        <f t="shared" si="136"/>
        <v>11724.190086135179</v>
      </c>
      <c r="S184" s="4">
        <f t="shared" si="137"/>
        <v>3122.8280597015296</v>
      </c>
      <c r="T184" s="4">
        <f t="shared" si="152"/>
        <v>27.178580026756446</v>
      </c>
      <c r="U184" s="4">
        <f t="shared" si="153"/>
        <v>104.56575866881461</v>
      </c>
      <c r="V184" s="4">
        <f t="shared" si="154"/>
        <v>123.87104399260159</v>
      </c>
      <c r="W184" s="11">
        <f t="shared" si="138"/>
        <v>-1.219247815263802E-2</v>
      </c>
      <c r="X184" s="11">
        <f t="shared" si="139"/>
        <v>-1.3228699347321071E-2</v>
      </c>
      <c r="Y184" s="11">
        <f t="shared" si="140"/>
        <v>-1.2203590333800474E-2</v>
      </c>
      <c r="Z184" s="4">
        <f t="shared" si="164"/>
        <v>5715.6890241490437</v>
      </c>
      <c r="AA184" s="4">
        <f t="shared" si="155"/>
        <v>47427.323096977088</v>
      </c>
      <c r="AB184" s="4">
        <f t="shared" si="156"/>
        <v>5810.6311526166546</v>
      </c>
      <c r="AC184" s="12">
        <f t="shared" si="157"/>
        <v>1.689814931197503</v>
      </c>
      <c r="AD184" s="12">
        <f t="shared" si="158"/>
        <v>4.0058612615219769</v>
      </c>
      <c r="AE184" s="12">
        <f t="shared" si="159"/>
        <v>1.842519217151434</v>
      </c>
      <c r="AF184" s="11">
        <f t="shared" si="141"/>
        <v>-2.9039671966837322E-3</v>
      </c>
      <c r="AG184" s="11">
        <f t="shared" si="142"/>
        <v>2.0567434751257441E-3</v>
      </c>
      <c r="AH184" s="11">
        <f t="shared" si="143"/>
        <v>8.257041531207765E-4</v>
      </c>
      <c r="AI184" s="1">
        <f t="shared" si="122"/>
        <v>248853.51278949415</v>
      </c>
      <c r="AJ184" s="1">
        <f t="shared" si="123"/>
        <v>214533.76228137678</v>
      </c>
      <c r="AK184" s="1">
        <f t="shared" si="124"/>
        <v>48870.762686589078</v>
      </c>
      <c r="AL184" s="20">
        <f t="shared" si="175"/>
        <v>50.485157839980552</v>
      </c>
      <c r="AM184" s="20">
        <f t="shared" si="175"/>
        <v>19.572075716353361</v>
      </c>
      <c r="AN184" s="20">
        <f t="shared" si="175"/>
        <v>3.3445779282246435</v>
      </c>
      <c r="AO184" s="7">
        <f t="shared" si="174"/>
        <v>5.0489244112982097E-3</v>
      </c>
      <c r="AP184" s="7">
        <f t="shared" si="174"/>
        <v>7.7749641842584111E-3</v>
      </c>
      <c r="AQ184" s="7">
        <f t="shared" si="174"/>
        <v>5.6278307575089699E-3</v>
      </c>
      <c r="AR184" s="17">
        <f t="shared" si="161"/>
        <v>122650.58243803328</v>
      </c>
      <c r="AS184" s="17">
        <f t="shared" si="162"/>
        <v>112122.65119472392</v>
      </c>
      <c r="AT184" s="17">
        <f t="shared" si="163"/>
        <v>25210.31517170426</v>
      </c>
      <c r="AU184" s="1">
        <f t="shared" si="125"/>
        <v>24530.116487606658</v>
      </c>
      <c r="AV184" s="1">
        <f t="shared" si="126"/>
        <v>22424.530238944786</v>
      </c>
      <c r="AW184" s="1">
        <f t="shared" si="127"/>
        <v>5042.063034340852</v>
      </c>
      <c r="AX184" s="16">
        <v>0</v>
      </c>
      <c r="AY184" s="16">
        <v>0</v>
      </c>
      <c r="AZ184" s="16">
        <v>0</v>
      </c>
      <c r="BA184">
        <f t="shared" si="165"/>
        <v>0</v>
      </c>
      <c r="BB184">
        <f t="shared" si="166"/>
        <v>0</v>
      </c>
      <c r="BC184">
        <f t="shared" si="166"/>
        <v>0</v>
      </c>
      <c r="BD184">
        <f t="shared" si="166"/>
        <v>0</v>
      </c>
      <c r="BE184">
        <f t="shared" si="167"/>
        <v>0</v>
      </c>
      <c r="BF184">
        <f t="shared" si="167"/>
        <v>0</v>
      </c>
      <c r="BG184">
        <f t="shared" si="167"/>
        <v>0</v>
      </c>
      <c r="BH184">
        <f t="shared" si="145"/>
        <v>0</v>
      </c>
      <c r="BI184">
        <f t="shared" si="170"/>
        <v>0</v>
      </c>
      <c r="BJ184">
        <f t="shared" si="170"/>
        <v>0</v>
      </c>
      <c r="BK184" s="7">
        <f t="shared" si="168"/>
        <v>3.0620326518937951E-2</v>
      </c>
      <c r="BL184" s="18">
        <f>MAX(BL$3*climate!$I294+BL$4*climate!$I294^2+BL$5*climate!$I294^6,-99)</f>
        <v>-34.568024288354962</v>
      </c>
      <c r="BM184" s="18">
        <f>MAX(BM$3*climate!$I294+BM$4*climate!$I294^2+BM$5*climate!$I294^6,-99)</f>
        <v>-29.641787691363387</v>
      </c>
      <c r="BN184" s="18">
        <f>MAX(BN$3*climate!$I294+BN$4*climate!$I294^2+BN$5*climate!$I294^6,-99)</f>
        <v>-25.584188334440512</v>
      </c>
      <c r="BO184" s="18">
        <f>MAX(BO$3*climate!$I294+BO$4*climate!$I294^2+BO$5*climate!$I294^6,-99)</f>
        <v>-99</v>
      </c>
      <c r="BP184" s="18">
        <f>MAX(BP$3*climate!$I294+BP$4*climate!$I294^2+BP$5*climate!$I294^6,-99)</f>
        <v>-99</v>
      </c>
      <c r="BQ184" s="18">
        <f>MAX(BQ$3*climate!$I294+BQ$4*climate!$I294^2+BQ$5*climate!$I294^6,-99)</f>
        <v>-99</v>
      </c>
    </row>
    <row r="185" spans="1:69">
      <c r="A185">
        <f t="shared" si="128"/>
        <v>2139</v>
      </c>
      <c r="B185" s="4">
        <f t="shared" si="146"/>
        <v>1286.2161057506717</v>
      </c>
      <c r="C185" s="4">
        <f t="shared" si="147"/>
        <v>3570.8353475317931</v>
      </c>
      <c r="D185" s="4">
        <f t="shared" si="148"/>
        <v>6802.1723597744303</v>
      </c>
      <c r="E185" s="11">
        <f t="shared" si="129"/>
        <v>1.3047244492084151E-5</v>
      </c>
      <c r="F185" s="11">
        <f t="shared" si="130"/>
        <v>2.6156848870164632E-5</v>
      </c>
      <c r="G185" s="11">
        <f t="shared" si="131"/>
        <v>5.7749856478157953E-5</v>
      </c>
      <c r="H185" s="4">
        <f t="shared" si="149"/>
        <v>122358.73245701026</v>
      </c>
      <c r="I185" s="4">
        <f t="shared" si="150"/>
        <v>112509.45943004354</v>
      </c>
      <c r="J185" s="4">
        <f t="shared" si="151"/>
        <v>25271.002764525267</v>
      </c>
      <c r="K185" s="4">
        <f t="shared" ref="K185:K248" si="176">H185/B185*1000</f>
        <v>95130.773055899728</v>
      </c>
      <c r="L185" s="4">
        <f t="shared" ref="L185:L248" si="177">I185/C185*1000</f>
        <v>31507.88218443382</v>
      </c>
      <c r="M185" s="4">
        <f t="shared" ref="M185:M248" si="178">J185/D185*1000</f>
        <v>3715.1370809079717</v>
      </c>
      <c r="N185" s="11">
        <f t="shared" si="132"/>
        <v>-2.3925398368201956E-3</v>
      </c>
      <c r="O185" s="11">
        <f t="shared" si="133"/>
        <v>3.4236206090147991E-3</v>
      </c>
      <c r="P185" s="11">
        <f t="shared" si="134"/>
        <v>2.3493669123129113E-3</v>
      </c>
      <c r="Q185" s="4">
        <f t="shared" si="135"/>
        <v>3284.9900696889772</v>
      </c>
      <c r="R185" s="4">
        <f t="shared" si="136"/>
        <v>11609.006137145932</v>
      </c>
      <c r="S185" s="4">
        <f t="shared" si="137"/>
        <v>3092.1440411552107</v>
      </c>
      <c r="T185" s="4">
        <f t="shared" si="152"/>
        <v>26.847205783560494</v>
      </c>
      <c r="U185" s="4">
        <f t="shared" si="153"/>
        <v>103.18248968536032</v>
      </c>
      <c r="V185" s="4">
        <f t="shared" si="154"/>
        <v>122.3593725174957</v>
      </c>
      <c r="W185" s="11">
        <f t="shared" si="138"/>
        <v>-1.219247815263802E-2</v>
      </c>
      <c r="X185" s="11">
        <f t="shared" si="139"/>
        <v>-1.3228699347321071E-2</v>
      </c>
      <c r="Y185" s="11">
        <f t="shared" si="140"/>
        <v>-1.2203590333800474E-2</v>
      </c>
      <c r="Z185" s="4">
        <f t="shared" si="164"/>
        <v>5616.5872435660494</v>
      </c>
      <c r="AA185" s="4">
        <f t="shared" si="155"/>
        <v>47062.074831029546</v>
      </c>
      <c r="AB185" s="4">
        <f t="shared" si="156"/>
        <v>5758.6217068030965</v>
      </c>
      <c r="AC185" s="12">
        <f t="shared" si="157"/>
        <v>1.684907764068839</v>
      </c>
      <c r="AD185" s="12">
        <f t="shared" si="158"/>
        <v>4.0141002905338707</v>
      </c>
      <c r="AE185" s="12">
        <f t="shared" si="159"/>
        <v>1.8440405929212407</v>
      </c>
      <c r="AF185" s="11">
        <f t="shared" si="141"/>
        <v>-2.9039671966837322E-3</v>
      </c>
      <c r="AG185" s="11">
        <f t="shared" si="142"/>
        <v>2.0567434751257441E-3</v>
      </c>
      <c r="AH185" s="11">
        <f t="shared" si="143"/>
        <v>8.257041531207765E-4</v>
      </c>
      <c r="AI185" s="1">
        <f t="shared" ref="AI185:AI248" si="179">(1-$AI$5)*AI184+AU184</f>
        <v>248498.2779981514</v>
      </c>
      <c r="AJ185" s="1">
        <f t="shared" ref="AJ185:AJ248" si="180">(1-$AI$5)*AJ184+AV184</f>
        <v>215504.91629218389</v>
      </c>
      <c r="AK185" s="1">
        <f t="shared" ref="AK185:AK248" si="181">(1-$AI$5)*AK184+AW184</f>
        <v>49025.749452271019</v>
      </c>
      <c r="AL185" s="20">
        <f t="shared" si="175"/>
        <v>50.737504628348809</v>
      </c>
      <c r="AM185" s="20">
        <f t="shared" si="175"/>
        <v>19.722726182182541</v>
      </c>
      <c r="AN185" s="20">
        <f t="shared" si="175"/>
        <v>3.363212419574638</v>
      </c>
      <c r="AO185" s="7">
        <f t="shared" si="174"/>
        <v>4.9984351671852273E-3</v>
      </c>
      <c r="AP185" s="7">
        <f t="shared" si="174"/>
        <v>7.6972145424158266E-3</v>
      </c>
      <c r="AQ185" s="7">
        <f t="shared" si="174"/>
        <v>5.5715524499338805E-3</v>
      </c>
      <c r="AR185" s="17">
        <f t="shared" si="161"/>
        <v>122358.73245701026</v>
      </c>
      <c r="AS185" s="17">
        <f t="shared" si="162"/>
        <v>112509.45943004354</v>
      </c>
      <c r="AT185" s="17">
        <f t="shared" si="163"/>
        <v>25271.002764525267</v>
      </c>
      <c r="AU185" s="1">
        <f t="shared" ref="AU185:AU248" si="182">$AU$5*AR185</f>
        <v>24471.746491402053</v>
      </c>
      <c r="AV185" s="1">
        <f t="shared" ref="AV185:AV248" si="183">$AU$5*AS185</f>
        <v>22501.891886008711</v>
      </c>
      <c r="AW185" s="1">
        <f t="shared" ref="AW185:AW248" si="184">$AU$5*AT185</f>
        <v>5054.2005529050539</v>
      </c>
      <c r="AX185" s="16">
        <v>0</v>
      </c>
      <c r="AY185" s="16">
        <v>0</v>
      </c>
      <c r="AZ185" s="16">
        <v>0</v>
      </c>
      <c r="BA185">
        <f t="shared" si="165"/>
        <v>0</v>
      </c>
      <c r="BB185">
        <f t="shared" si="166"/>
        <v>0</v>
      </c>
      <c r="BC185">
        <f t="shared" si="166"/>
        <v>0</v>
      </c>
      <c r="BD185">
        <f t="shared" si="166"/>
        <v>0</v>
      </c>
      <c r="BE185">
        <f t="shared" si="167"/>
        <v>0</v>
      </c>
      <c r="BF185">
        <f t="shared" si="167"/>
        <v>0</v>
      </c>
      <c r="BG185">
        <f t="shared" si="167"/>
        <v>0</v>
      </c>
      <c r="BH185">
        <f t="shared" si="145"/>
        <v>0</v>
      </c>
      <c r="BI185">
        <f t="shared" si="170"/>
        <v>0</v>
      </c>
      <c r="BJ185">
        <f t="shared" si="170"/>
        <v>0</v>
      </c>
      <c r="BK185" s="7">
        <f t="shared" si="168"/>
        <v>3.0555509618853421E-2</v>
      </c>
      <c r="BL185" s="18">
        <f>MAX(BL$3*climate!$I295+BL$4*climate!$I295^2+BL$5*climate!$I295^6,-99)</f>
        <v>-35.030188908225597</v>
      </c>
      <c r="BM185" s="18">
        <f>MAX(BM$3*climate!$I295+BM$4*climate!$I295^2+BM$5*climate!$I295^6,-99)</f>
        <v>-30.00200899628426</v>
      </c>
      <c r="BN185" s="18">
        <f>MAX(BN$3*climate!$I295+BN$4*climate!$I295^2+BN$5*climate!$I295^6,-99)</f>
        <v>-25.867442980626365</v>
      </c>
      <c r="BO185" s="18">
        <f>MAX(BO$3*climate!$I295+BO$4*climate!$I295^2+BO$5*climate!$I295^6,-99)</f>
        <v>-99</v>
      </c>
      <c r="BP185" s="18">
        <f>MAX(BP$3*climate!$I295+BP$4*climate!$I295^2+BP$5*climate!$I295^6,-99)</f>
        <v>-99</v>
      </c>
      <c r="BQ185" s="18">
        <f>MAX(BQ$3*climate!$I295+BQ$4*climate!$I295^2+BQ$5*climate!$I295^6,-99)</f>
        <v>-99</v>
      </c>
    </row>
    <row r="186" spans="1:69">
      <c r="A186">
        <f t="shared" ref="A186:A249" si="185">1+A185</f>
        <v>2140</v>
      </c>
      <c r="B186" s="4">
        <f t="shared" si="146"/>
        <v>1286.2320482478729</v>
      </c>
      <c r="C186" s="4">
        <f t="shared" si="147"/>
        <v>3570.9240792422929</v>
      </c>
      <c r="D186" s="4">
        <f t="shared" si="148"/>
        <v>6802.5455430280708</v>
      </c>
      <c r="E186" s="11">
        <f t="shared" ref="E186:E249" si="186">E185*$E$5</f>
        <v>1.2394882267479943E-5</v>
      </c>
      <c r="F186" s="11">
        <f t="shared" ref="F186:F249" si="187">F185*$E$5</f>
        <v>2.48490064266564E-5</v>
      </c>
      <c r="G186" s="11">
        <f t="shared" ref="G186:G249" si="188">G185*$E$5</f>
        <v>5.4862363654250055E-5</v>
      </c>
      <c r="H186" s="4">
        <f t="shared" si="149"/>
        <v>122059.72227909887</v>
      </c>
      <c r="I186" s="4">
        <f t="shared" si="150"/>
        <v>112888.04467168097</v>
      </c>
      <c r="J186" s="4">
        <f t="shared" si="151"/>
        <v>25330.422210967223</v>
      </c>
      <c r="K186" s="4">
        <f t="shared" si="176"/>
        <v>94897.12408065924</v>
      </c>
      <c r="L186" s="4">
        <f t="shared" si="177"/>
        <v>31613.118107970095</v>
      </c>
      <c r="M186" s="4">
        <f t="shared" si="178"/>
        <v>3723.6681549200907</v>
      </c>
      <c r="N186" s="11">
        <f t="shared" ref="N186:N249" si="189">K186/K185-1</f>
        <v>-2.456081956815348E-3</v>
      </c>
      <c r="O186" s="11">
        <f t="shared" ref="O186:O249" si="190">L186/L185-1</f>
        <v>3.3399872108277329E-3</v>
      </c>
      <c r="P186" s="11">
        <f t="shared" ref="P186:P249" si="191">M186/M185-1</f>
        <v>2.2963012740391253E-3</v>
      </c>
      <c r="Q186" s="4">
        <f t="shared" ref="Q186:Q249" si="192">T186*H186/1000</f>
        <v>3237.008188443494</v>
      </c>
      <c r="R186" s="4">
        <f t="shared" ref="R186:R249" si="193">U186*I186/1000</f>
        <v>11493.980695478716</v>
      </c>
      <c r="S186" s="4">
        <f t="shared" ref="S186:S249" si="194">V186*J186/1000</f>
        <v>3061.590581682789</v>
      </c>
      <c r="T186" s="4">
        <f t="shared" si="152"/>
        <v>26.519871813585056</v>
      </c>
      <c r="U186" s="4">
        <f t="shared" si="153"/>
        <v>101.81751955140463</v>
      </c>
      <c r="V186" s="4">
        <f t="shared" si="154"/>
        <v>120.8661488617913</v>
      </c>
      <c r="W186" s="11">
        <f t="shared" ref="W186:W249" si="195">T$5-1</f>
        <v>-1.219247815263802E-2</v>
      </c>
      <c r="X186" s="11">
        <f t="shared" ref="X186:X249" si="196">U$5-1</f>
        <v>-1.3228699347321071E-2</v>
      </c>
      <c r="Y186" s="11">
        <f t="shared" ref="Y186:Y249" si="197">V$5-1</f>
        <v>-1.2203590333800474E-2</v>
      </c>
      <c r="Z186" s="4">
        <f t="shared" si="164"/>
        <v>5518.8320899575556</v>
      </c>
      <c r="AA186" s="4">
        <f t="shared" si="155"/>
        <v>46695.558567506574</v>
      </c>
      <c r="AB186" s="4">
        <f t="shared" si="156"/>
        <v>5706.7473284415009</v>
      </c>
      <c r="AC186" s="12">
        <f t="shared" si="157"/>
        <v>1.6800148471925453</v>
      </c>
      <c r="AD186" s="12">
        <f t="shared" si="158"/>
        <v>4.0223562651149267</v>
      </c>
      <c r="AE186" s="12">
        <f t="shared" si="159"/>
        <v>1.845563224897339</v>
      </c>
      <c r="AF186" s="11">
        <f t="shared" ref="AF186:AF249" si="198">AC$5-1</f>
        <v>-2.9039671966837322E-3</v>
      </c>
      <c r="AG186" s="11">
        <f t="shared" ref="AG186:AG249" si="199">AD$5-1</f>
        <v>2.0567434751257441E-3</v>
      </c>
      <c r="AH186" s="11">
        <f t="shared" ref="AH186:AH249" si="200">AE$5-1</f>
        <v>8.257041531207765E-4</v>
      </c>
      <c r="AI186" s="1">
        <f t="shared" si="179"/>
        <v>248120.19668973831</v>
      </c>
      <c r="AJ186" s="1">
        <f t="shared" si="180"/>
        <v>216456.3165489742</v>
      </c>
      <c r="AK186" s="1">
        <f t="shared" si="181"/>
        <v>49177.375059948972</v>
      </c>
      <c r="AL186" s="20">
        <f t="shared" si="175"/>
        <v>50.988576674504074</v>
      </c>
      <c r="AM186" s="20">
        <f t="shared" si="175"/>
        <v>19.873018136420267</v>
      </c>
      <c r="AN186" s="20">
        <f t="shared" si="175"/>
        <v>3.3817633508266076</v>
      </c>
      <c r="AO186" s="7">
        <f t="shared" ref="AO186:AQ201" si="201">AO$5*AO185</f>
        <v>4.9484508155133748E-3</v>
      </c>
      <c r="AP186" s="7">
        <f t="shared" si="201"/>
        <v>7.620242396991668E-3</v>
      </c>
      <c r="AQ186" s="7">
        <f t="shared" si="201"/>
        <v>5.515836925434542E-3</v>
      </c>
      <c r="AR186" s="17">
        <f t="shared" si="161"/>
        <v>122059.72227909887</v>
      </c>
      <c r="AS186" s="17">
        <f t="shared" si="162"/>
        <v>112888.04467168097</v>
      </c>
      <c r="AT186" s="17">
        <f t="shared" si="163"/>
        <v>25330.422210967223</v>
      </c>
      <c r="AU186" s="1">
        <f t="shared" si="182"/>
        <v>24411.944455819776</v>
      </c>
      <c r="AV186" s="1">
        <f t="shared" si="183"/>
        <v>22577.608934336196</v>
      </c>
      <c r="AW186" s="1">
        <f t="shared" si="184"/>
        <v>5066.0844421934453</v>
      </c>
      <c r="AX186" s="16">
        <v>0</v>
      </c>
      <c r="AY186" s="16">
        <v>0</v>
      </c>
      <c r="AZ186" s="16">
        <v>0</v>
      </c>
      <c r="BA186">
        <f t="shared" si="165"/>
        <v>0</v>
      </c>
      <c r="BB186">
        <f t="shared" si="166"/>
        <v>0</v>
      </c>
      <c r="BC186">
        <f t="shared" si="166"/>
        <v>0</v>
      </c>
      <c r="BD186">
        <f t="shared" si="166"/>
        <v>0</v>
      </c>
      <c r="BE186">
        <f t="shared" si="167"/>
        <v>0</v>
      </c>
      <c r="BF186">
        <f t="shared" si="167"/>
        <v>0</v>
      </c>
      <c r="BG186">
        <f t="shared" si="167"/>
        <v>0</v>
      </c>
      <c r="BH186">
        <f t="shared" si="145"/>
        <v>0</v>
      </c>
      <c r="BI186">
        <f t="shared" si="170"/>
        <v>0</v>
      </c>
      <c r="BJ186">
        <f t="shared" si="170"/>
        <v>0</v>
      </c>
      <c r="BK186" s="7">
        <f t="shared" si="168"/>
        <v>3.0493302644336334E-2</v>
      </c>
      <c r="BL186" s="18">
        <f>MAX(BL$3*climate!$I296+BL$4*climate!$I296^2+BL$5*climate!$I296^6,-99)</f>
        <v>-35.488664806779568</v>
      </c>
      <c r="BM186" s="18">
        <f>MAX(BM$3*climate!$I296+BM$4*climate!$I296^2+BM$5*climate!$I296^6,-99)</f>
        <v>-30.359244788817701</v>
      </c>
      <c r="BN186" s="18">
        <f>MAX(BN$3*climate!$I296+BN$4*climate!$I296^2+BN$5*climate!$I296^6,-99)</f>
        <v>-26.148256878662856</v>
      </c>
      <c r="BO186" s="18">
        <f>MAX(BO$3*climate!$I296+BO$4*climate!$I296^2+BO$5*climate!$I296^6,-99)</f>
        <v>-99</v>
      </c>
      <c r="BP186" s="18">
        <f>MAX(BP$3*climate!$I296+BP$4*climate!$I296^2+BP$5*climate!$I296^6,-99)</f>
        <v>-99</v>
      </c>
      <c r="BQ186" s="18">
        <f>MAX(BQ$3*climate!$I296+BQ$4*climate!$I296^2+BQ$5*climate!$I296^6,-99)</f>
        <v>-99</v>
      </c>
    </row>
    <row r="187" spans="1:69">
      <c r="A187">
        <f t="shared" si="185"/>
        <v>2141</v>
      </c>
      <c r="B187" s="4">
        <f t="shared" si="146"/>
        <v>1286.2471938079391</v>
      </c>
      <c r="C187" s="4">
        <f t="shared" si="147"/>
        <v>3571.0083764619171</v>
      </c>
      <c r="D187" s="4">
        <f t="shared" si="148"/>
        <v>6802.9000865690587</v>
      </c>
      <c r="E187" s="11">
        <f t="shared" si="186"/>
        <v>1.1775138154105945E-5</v>
      </c>
      <c r="F187" s="11">
        <f t="shared" si="187"/>
        <v>2.3606556105323578E-5</v>
      </c>
      <c r="G187" s="11">
        <f t="shared" si="188"/>
        <v>5.2119245471537547E-5</v>
      </c>
      <c r="H187" s="4">
        <f t="shared" si="149"/>
        <v>121753.96918705311</v>
      </c>
      <c r="I187" s="4">
        <f t="shared" si="150"/>
        <v>113258.61990000171</v>
      </c>
      <c r="J187" s="4">
        <f t="shared" si="151"/>
        <v>25388.615522483433</v>
      </c>
      <c r="K187" s="4">
        <f t="shared" si="176"/>
        <v>94658.297233364661</v>
      </c>
      <c r="L187" s="4">
        <f t="shared" si="177"/>
        <v>31716.14512207223</v>
      </c>
      <c r="M187" s="4">
        <f t="shared" si="178"/>
        <v>3732.0282819687568</v>
      </c>
      <c r="N187" s="11">
        <f t="shared" si="189"/>
        <v>-2.5166921506660778E-3</v>
      </c>
      <c r="O187" s="11">
        <f t="shared" si="190"/>
        <v>3.2589956406787746E-3</v>
      </c>
      <c r="P187" s="11">
        <f t="shared" si="191"/>
        <v>2.2451321387539913E-3</v>
      </c>
      <c r="Q187" s="4">
        <f t="shared" si="192"/>
        <v>3189.531367127433</v>
      </c>
      <c r="R187" s="4">
        <f t="shared" si="193"/>
        <v>11379.162198385282</v>
      </c>
      <c r="S187" s="4">
        <f t="shared" si="194"/>
        <v>3031.1759507158922</v>
      </c>
      <c r="T187" s="4">
        <f t="shared" si="152"/>
        <v>26.196528855887159</v>
      </c>
      <c r="U187" s="4">
        <f t="shared" si="153"/>
        <v>100.47060619696911</v>
      </c>
      <c r="V187" s="4">
        <f t="shared" si="154"/>
        <v>119.39114789585786</v>
      </c>
      <c r="W187" s="11">
        <f t="shared" si="195"/>
        <v>-1.219247815263802E-2</v>
      </c>
      <c r="X187" s="11">
        <f t="shared" si="196"/>
        <v>-1.3228699347321071E-2</v>
      </c>
      <c r="Y187" s="11">
        <f t="shared" si="197"/>
        <v>-1.2203590333800474E-2</v>
      </c>
      <c r="Z187" s="4">
        <f t="shared" si="164"/>
        <v>5422.4293993038564</v>
      </c>
      <c r="AA187" s="4">
        <f t="shared" si="155"/>
        <v>46327.974446666805</v>
      </c>
      <c r="AB187" s="4">
        <f t="shared" si="156"/>
        <v>5655.0245121282005</v>
      </c>
      <c r="AC187" s="12">
        <f t="shared" si="157"/>
        <v>1.6751361391863566</v>
      </c>
      <c r="AD187" s="12">
        <f t="shared" si="158"/>
        <v>4.0306292201178326</v>
      </c>
      <c r="AE187" s="12">
        <f t="shared" si="159"/>
        <v>1.8470871141169838</v>
      </c>
      <c r="AF187" s="11">
        <f t="shared" si="198"/>
        <v>-2.9039671966837322E-3</v>
      </c>
      <c r="AG187" s="11">
        <f t="shared" si="199"/>
        <v>2.0567434751257441E-3</v>
      </c>
      <c r="AH187" s="11">
        <f t="shared" si="200"/>
        <v>8.257041531207765E-4</v>
      </c>
      <c r="AI187" s="1">
        <f t="shared" si="179"/>
        <v>247720.12147658426</v>
      </c>
      <c r="AJ187" s="1">
        <f t="shared" si="180"/>
        <v>217388.29382841298</v>
      </c>
      <c r="AK187" s="1">
        <f t="shared" si="181"/>
        <v>49325.72199614752</v>
      </c>
      <c r="AL187" s="20">
        <f t="shared" si="175"/>
        <v>51.23836799369262</v>
      </c>
      <c r="AM187" s="20">
        <f t="shared" si="175"/>
        <v>20.022940979626007</v>
      </c>
      <c r="AN187" s="20">
        <f t="shared" si="175"/>
        <v>3.4002300734385424</v>
      </c>
      <c r="AO187" s="7">
        <f t="shared" si="201"/>
        <v>4.8989663073582407E-3</v>
      </c>
      <c r="AP187" s="7">
        <f t="shared" si="201"/>
        <v>7.5440399730217515E-3</v>
      </c>
      <c r="AQ187" s="7">
        <f t="shared" si="201"/>
        <v>5.4606785561801966E-3</v>
      </c>
      <c r="AR187" s="17">
        <f t="shared" si="161"/>
        <v>121753.96918705311</v>
      </c>
      <c r="AS187" s="17">
        <f t="shared" si="162"/>
        <v>113258.61990000171</v>
      </c>
      <c r="AT187" s="17">
        <f t="shared" si="163"/>
        <v>25388.615522483433</v>
      </c>
      <c r="AU187" s="1">
        <f t="shared" si="182"/>
        <v>24350.793837410623</v>
      </c>
      <c r="AV187" s="1">
        <f t="shared" si="183"/>
        <v>22651.723980000344</v>
      </c>
      <c r="AW187" s="1">
        <f t="shared" si="184"/>
        <v>5077.7231044966866</v>
      </c>
      <c r="AX187" s="16">
        <v>0</v>
      </c>
      <c r="AY187" s="16">
        <v>0</v>
      </c>
      <c r="AZ187" s="16">
        <v>0</v>
      </c>
      <c r="BA187">
        <f t="shared" si="165"/>
        <v>0</v>
      </c>
      <c r="BB187">
        <f t="shared" si="166"/>
        <v>0</v>
      </c>
      <c r="BC187">
        <f t="shared" si="166"/>
        <v>0</v>
      </c>
      <c r="BD187">
        <f t="shared" si="166"/>
        <v>0</v>
      </c>
      <c r="BE187">
        <f t="shared" si="167"/>
        <v>0</v>
      </c>
      <c r="BF187">
        <f t="shared" si="167"/>
        <v>0</v>
      </c>
      <c r="BG187">
        <f t="shared" si="167"/>
        <v>0</v>
      </c>
      <c r="BH187">
        <f t="shared" si="145"/>
        <v>0</v>
      </c>
      <c r="BI187">
        <f t="shared" si="170"/>
        <v>0</v>
      </c>
      <c r="BJ187">
        <f t="shared" si="170"/>
        <v>0</v>
      </c>
      <c r="BK187" s="7">
        <f t="shared" si="168"/>
        <v>3.043367739856026E-2</v>
      </c>
      <c r="BL187" s="18">
        <f>MAX(BL$3*climate!$I297+BL$4*climate!$I297^2+BL$5*climate!$I297^6,-99)</f>
        <v>-35.943366953847004</v>
      </c>
      <c r="BM187" s="18">
        <f>MAX(BM$3*climate!$I297+BM$4*climate!$I297^2+BM$5*climate!$I297^6,-99)</f>
        <v>-30.713433399543195</v>
      </c>
      <c r="BN187" s="18">
        <f>MAX(BN$3*climate!$I297+BN$4*climate!$I297^2+BN$5*climate!$I297^6,-99)</f>
        <v>-26.426585419079252</v>
      </c>
      <c r="BO187" s="18">
        <f>MAX(BO$3*climate!$I297+BO$4*climate!$I297^2+BO$5*climate!$I297^6,-99)</f>
        <v>-99</v>
      </c>
      <c r="BP187" s="18">
        <f>MAX(BP$3*climate!$I297+BP$4*climate!$I297^2+BP$5*climate!$I297^6,-99)</f>
        <v>-99</v>
      </c>
      <c r="BQ187" s="18">
        <f>MAX(BQ$3*climate!$I297+BQ$4*climate!$I297^2+BQ$5*climate!$I297^6,-99)</f>
        <v>-99</v>
      </c>
    </row>
    <row r="188" spans="1:69">
      <c r="A188">
        <f t="shared" si="185"/>
        <v>2142</v>
      </c>
      <c r="B188" s="4">
        <f t="shared" si="146"/>
        <v>1286.2615822594262</v>
      </c>
      <c r="C188" s="4">
        <f t="shared" si="147"/>
        <v>3571.0884607110288</v>
      </c>
      <c r="D188" s="4">
        <f t="shared" si="148"/>
        <v>6803.2369204876122</v>
      </c>
      <c r="E188" s="11">
        <f t="shared" si="186"/>
        <v>1.1186381246400648E-5</v>
      </c>
      <c r="F188" s="11">
        <f t="shared" si="187"/>
        <v>2.2426228300057399E-5</v>
      </c>
      <c r="G188" s="11">
        <f t="shared" si="188"/>
        <v>4.9513283197960666E-5</v>
      </c>
      <c r="H188" s="4">
        <f t="shared" si="149"/>
        <v>121441.88495260988</v>
      </c>
      <c r="I188" s="4">
        <f t="shared" si="150"/>
        <v>113621.39943471678</v>
      </c>
      <c r="J188" s="4">
        <f t="shared" si="151"/>
        <v>25445.624332999185</v>
      </c>
      <c r="K188" s="4">
        <f t="shared" si="176"/>
        <v>94414.609460143445</v>
      </c>
      <c r="L188" s="4">
        <f t="shared" si="177"/>
        <v>31817.021808553563</v>
      </c>
      <c r="M188" s="4">
        <f t="shared" si="178"/>
        <v>3740.2231658831315</v>
      </c>
      <c r="N188" s="11">
        <f t="shared" si="189"/>
        <v>-2.5743942194570435E-3</v>
      </c>
      <c r="O188" s="11">
        <f t="shared" si="190"/>
        <v>3.1806099415003786E-3</v>
      </c>
      <c r="P188" s="11">
        <f t="shared" si="191"/>
        <v>2.1958257803051939E-3</v>
      </c>
      <c r="Q188" s="4">
        <f t="shared" si="192"/>
        <v>3142.5672318570446</v>
      </c>
      <c r="R188" s="4">
        <f t="shared" si="193"/>
        <v>11264.597193980851</v>
      </c>
      <c r="S188" s="4">
        <f t="shared" si="194"/>
        <v>3000.9080066368842</v>
      </c>
      <c r="T188" s="4">
        <f t="shared" si="152"/>
        <v>25.877128250136803</v>
      </c>
      <c r="U188" s="4">
        <f t="shared" si="153"/>
        <v>99.141510754346314</v>
      </c>
      <c r="V188" s="4">
        <f t="shared" si="154"/>
        <v>117.93414723745462</v>
      </c>
      <c r="W188" s="11">
        <f t="shared" si="195"/>
        <v>-1.219247815263802E-2</v>
      </c>
      <c r="X188" s="11">
        <f t="shared" si="196"/>
        <v>-1.3228699347321071E-2</v>
      </c>
      <c r="Y188" s="11">
        <f t="shared" si="197"/>
        <v>-1.2203590333800474E-2</v>
      </c>
      <c r="Z188" s="4">
        <f t="shared" si="164"/>
        <v>5327.3836559569872</v>
      </c>
      <c r="AA188" s="4">
        <f t="shared" si="155"/>
        <v>45959.516574494533</v>
      </c>
      <c r="AB188" s="4">
        <f t="shared" si="156"/>
        <v>5603.4690296158642</v>
      </c>
      <c r="AC188" s="12">
        <f t="shared" si="157"/>
        <v>1.67027159878818</v>
      </c>
      <c r="AD188" s="12">
        <f t="shared" si="158"/>
        <v>4.0389191904669612</v>
      </c>
      <c r="AE188" s="12">
        <f t="shared" si="159"/>
        <v>1.8486122616182861</v>
      </c>
      <c r="AF188" s="11">
        <f t="shared" si="198"/>
        <v>-2.9039671966837322E-3</v>
      </c>
      <c r="AG188" s="11">
        <f t="shared" si="199"/>
        <v>2.0567434751257441E-3</v>
      </c>
      <c r="AH188" s="11">
        <f t="shared" si="200"/>
        <v>8.257041531207765E-4</v>
      </c>
      <c r="AI188" s="1">
        <f t="shared" si="179"/>
        <v>247298.90316633647</v>
      </c>
      <c r="AJ188" s="1">
        <f t="shared" si="180"/>
        <v>218301.18842557201</v>
      </c>
      <c r="AK188" s="1">
        <f t="shared" si="181"/>
        <v>49470.872901029463</v>
      </c>
      <c r="AL188" s="20">
        <f t="shared" si="175"/>
        <v>51.486872881753293</v>
      </c>
      <c r="AM188" s="20">
        <f t="shared" si="175"/>
        <v>20.172484308082481</v>
      </c>
      <c r="AN188" s="20">
        <f t="shared" si="175"/>
        <v>3.4186119612521662</v>
      </c>
      <c r="AO188" s="7">
        <f t="shared" si="201"/>
        <v>4.8499766442846584E-3</v>
      </c>
      <c r="AP188" s="7">
        <f t="shared" si="201"/>
        <v>7.4685995732915343E-3</v>
      </c>
      <c r="AQ188" s="7">
        <f t="shared" si="201"/>
        <v>5.4060717706183948E-3</v>
      </c>
      <c r="AR188" s="17">
        <f t="shared" si="161"/>
        <v>121441.88495260988</v>
      </c>
      <c r="AS188" s="17">
        <f t="shared" si="162"/>
        <v>113621.39943471678</v>
      </c>
      <c r="AT188" s="17">
        <f t="shared" si="163"/>
        <v>25445.624332999185</v>
      </c>
      <c r="AU188" s="1">
        <f t="shared" si="182"/>
        <v>24288.376990521978</v>
      </c>
      <c r="AV188" s="1">
        <f t="shared" si="183"/>
        <v>22724.279886943357</v>
      </c>
      <c r="AW188" s="1">
        <f t="shared" si="184"/>
        <v>5089.1248665998373</v>
      </c>
      <c r="AX188" s="16">
        <v>0</v>
      </c>
      <c r="AY188" s="16">
        <v>0</v>
      </c>
      <c r="AZ188" s="16">
        <v>0</v>
      </c>
      <c r="BA188">
        <f t="shared" si="165"/>
        <v>0</v>
      </c>
      <c r="BB188">
        <f t="shared" si="166"/>
        <v>0</v>
      </c>
      <c r="BC188">
        <f t="shared" si="166"/>
        <v>0</v>
      </c>
      <c r="BD188">
        <f t="shared" si="166"/>
        <v>0</v>
      </c>
      <c r="BE188">
        <f t="shared" si="167"/>
        <v>0</v>
      </c>
      <c r="BF188">
        <f t="shared" si="167"/>
        <v>0</v>
      </c>
      <c r="BG188">
        <f t="shared" si="167"/>
        <v>0</v>
      </c>
      <c r="BH188">
        <f t="shared" si="145"/>
        <v>0</v>
      </c>
      <c r="BI188">
        <f t="shared" si="170"/>
        <v>0</v>
      </c>
      <c r="BJ188">
        <f t="shared" si="170"/>
        <v>0</v>
      </c>
      <c r="BK188" s="7">
        <f t="shared" si="168"/>
        <v>3.0376604630322185E-2</v>
      </c>
      <c r="BL188" s="18">
        <f>MAX(BL$3*climate!$I298+BL$4*climate!$I298^2+BL$5*climate!$I298^6,-99)</f>
        <v>-36.394214418024845</v>
      </c>
      <c r="BM188" s="18">
        <f>MAX(BM$3*climate!$I298+BM$4*climate!$I298^2+BM$5*climate!$I298^6,-99)</f>
        <v>-31.064516260961049</v>
      </c>
      <c r="BN188" s="18">
        <f>MAX(BN$3*climate!$I298+BN$4*climate!$I298^2+BN$5*climate!$I298^6,-99)</f>
        <v>-26.702386353339435</v>
      </c>
      <c r="BO188" s="18">
        <f>MAX(BO$3*climate!$I298+BO$4*climate!$I298^2+BO$5*climate!$I298^6,-99)</f>
        <v>-99</v>
      </c>
      <c r="BP188" s="18">
        <f>MAX(BP$3*climate!$I298+BP$4*climate!$I298^2+BP$5*climate!$I298^6,-99)</f>
        <v>-99</v>
      </c>
      <c r="BQ188" s="18">
        <f>MAX(BQ$3*climate!$I298+BQ$4*climate!$I298^2+BQ$5*climate!$I298^6,-99)</f>
        <v>-99</v>
      </c>
    </row>
    <row r="189" spans="1:69">
      <c r="A189">
        <f t="shared" si="185"/>
        <v>2143</v>
      </c>
      <c r="B189" s="4">
        <f t="shared" si="146"/>
        <v>1286.2752514412457</v>
      </c>
      <c r="C189" s="4">
        <f t="shared" si="147"/>
        <v>3571.1645424538738</v>
      </c>
      <c r="D189" s="4">
        <f t="shared" si="148"/>
        <v>6803.5569285541033</v>
      </c>
      <c r="E189" s="11">
        <f t="shared" si="186"/>
        <v>1.0627062184080615E-5</v>
      </c>
      <c r="F189" s="11">
        <f t="shared" si="187"/>
        <v>2.1304916885054529E-5</v>
      </c>
      <c r="G189" s="11">
        <f t="shared" si="188"/>
        <v>4.7037619038062629E-5</v>
      </c>
      <c r="H189" s="4">
        <f t="shared" si="149"/>
        <v>121123.8755434475</v>
      </c>
      <c r="I189" s="4">
        <f t="shared" si="150"/>
        <v>113976.59862943513</v>
      </c>
      <c r="J189" s="4">
        <f t="shared" si="151"/>
        <v>25501.489866966433</v>
      </c>
      <c r="K189" s="4">
        <f t="shared" si="176"/>
        <v>94166.373338622987</v>
      </c>
      <c r="L189" s="4">
        <f t="shared" si="177"/>
        <v>31915.80709163229</v>
      </c>
      <c r="M189" s="4">
        <f t="shared" si="178"/>
        <v>3748.2584675580906</v>
      </c>
      <c r="N189" s="11">
        <f t="shared" si="189"/>
        <v>-2.6292130311172945E-3</v>
      </c>
      <c r="O189" s="11">
        <f t="shared" si="190"/>
        <v>3.1047935181718334E-3</v>
      </c>
      <c r="P189" s="11">
        <f t="shared" si="191"/>
        <v>2.1483481916946268E-3</v>
      </c>
      <c r="Q189" s="4">
        <f t="shared" si="192"/>
        <v>3096.1227132524646</v>
      </c>
      <c r="R189" s="4">
        <f t="shared" si="193"/>
        <v>11150.330360769893</v>
      </c>
      <c r="S189" s="4">
        <f t="shared" si="194"/>
        <v>2970.7942060079863</v>
      </c>
      <c r="T189" s="4">
        <f t="shared" si="152"/>
        <v>25.561621929293999</v>
      </c>
      <c r="U189" s="4">
        <f t="shared" si="153"/>
        <v>97.829997515737873</v>
      </c>
      <c r="V189" s="4">
        <f t="shared" si="154"/>
        <v>116.49492721820262</v>
      </c>
      <c r="W189" s="11">
        <f t="shared" si="195"/>
        <v>-1.219247815263802E-2</v>
      </c>
      <c r="X189" s="11">
        <f t="shared" si="196"/>
        <v>-1.3228699347321071E-2</v>
      </c>
      <c r="Y189" s="11">
        <f t="shared" si="197"/>
        <v>-1.2203590333800474E-2</v>
      </c>
      <c r="Z189" s="4">
        <f t="shared" si="164"/>
        <v>5233.6980427682029</v>
      </c>
      <c r="AA189" s="4">
        <f t="shared" si="155"/>
        <v>45590.373021621948</v>
      </c>
      <c r="AB189" s="4">
        <f t="shared" si="156"/>
        <v>5552.0959435107434</v>
      </c>
      <c r="AC189" s="12">
        <f t="shared" si="157"/>
        <v>1.6654211848557465</v>
      </c>
      <c r="AD189" s="12">
        <f t="shared" si="158"/>
        <v>4.047226211158514</v>
      </c>
      <c r="AE189" s="12">
        <f t="shared" si="159"/>
        <v>1.8501386684402144</v>
      </c>
      <c r="AF189" s="11">
        <f t="shared" si="198"/>
        <v>-2.9039671966837322E-3</v>
      </c>
      <c r="AG189" s="11">
        <f t="shared" si="199"/>
        <v>2.0567434751257441E-3</v>
      </c>
      <c r="AH189" s="11">
        <f t="shared" si="200"/>
        <v>8.257041531207765E-4</v>
      </c>
      <c r="AI189" s="1">
        <f t="shared" si="179"/>
        <v>246857.38984022479</v>
      </c>
      <c r="AJ189" s="1">
        <f t="shared" si="180"/>
        <v>219195.34946995816</v>
      </c>
      <c r="AK189" s="1">
        <f t="shared" si="181"/>
        <v>49612.910477526355</v>
      </c>
      <c r="AL189" s="20">
        <f t="shared" si="175"/>
        <v>51.734085911407405</v>
      </c>
      <c r="AM189" s="20">
        <f t="shared" si="175"/>
        <v>20.321637913701103</v>
      </c>
      <c r="AN189" s="20">
        <f t="shared" si="175"/>
        <v>3.4369084102544054</v>
      </c>
      <c r="AO189" s="7">
        <f t="shared" si="201"/>
        <v>4.8014768778418121E-3</v>
      </c>
      <c r="AP189" s="7">
        <f t="shared" si="201"/>
        <v>7.3939135775586192E-3</v>
      </c>
      <c r="AQ189" s="7">
        <f t="shared" si="201"/>
        <v>5.3520110529122105E-3</v>
      </c>
      <c r="AR189" s="17">
        <f t="shared" si="161"/>
        <v>121123.8755434475</v>
      </c>
      <c r="AS189" s="17">
        <f t="shared" si="162"/>
        <v>113976.59862943513</v>
      </c>
      <c r="AT189" s="17">
        <f t="shared" si="163"/>
        <v>25501.489866966433</v>
      </c>
      <c r="AU189" s="1">
        <f t="shared" si="182"/>
        <v>24224.7751086895</v>
      </c>
      <c r="AV189" s="1">
        <f t="shared" si="183"/>
        <v>22795.319725887028</v>
      </c>
      <c r="AW189" s="1">
        <f t="shared" si="184"/>
        <v>5100.2979733932871</v>
      </c>
      <c r="AX189" s="16">
        <v>0</v>
      </c>
      <c r="AY189" s="16">
        <v>0</v>
      </c>
      <c r="AZ189" s="16">
        <v>0</v>
      </c>
      <c r="BA189">
        <f t="shared" si="165"/>
        <v>0</v>
      </c>
      <c r="BB189">
        <f t="shared" si="166"/>
        <v>0</v>
      </c>
      <c r="BC189">
        <f t="shared" si="166"/>
        <v>0</v>
      </c>
      <c r="BD189">
        <f t="shared" si="166"/>
        <v>0</v>
      </c>
      <c r="BE189">
        <f t="shared" si="167"/>
        <v>0</v>
      </c>
      <c r="BF189">
        <f t="shared" si="167"/>
        <v>0</v>
      </c>
      <c r="BG189">
        <f t="shared" si="167"/>
        <v>0</v>
      </c>
      <c r="BH189">
        <f t="shared" si="145"/>
        <v>0</v>
      </c>
      <c r="BI189">
        <f t="shared" si="170"/>
        <v>0</v>
      </c>
      <c r="BJ189">
        <f t="shared" si="170"/>
        <v>0</v>
      </c>
      <c r="BK189" s="7">
        <f t="shared" si="168"/>
        <v>3.032205407253083E-2</v>
      </c>
      <c r="BL189" s="18">
        <f>MAX(BL$3*climate!$I299+BL$4*climate!$I299^2+BL$5*climate!$I299^6,-99)</f>
        <v>-36.841130319668899</v>
      </c>
      <c r="BM189" s="18">
        <f>MAX(BM$3*climate!$I299+BM$4*climate!$I299^2+BM$5*climate!$I299^6,-99)</f>
        <v>-31.412437869777463</v>
      </c>
      <c r="BN189" s="18">
        <f>MAX(BN$3*climate!$I299+BN$4*climate!$I299^2+BN$5*climate!$I299^6,-99)</f>
        <v>-26.975619763278026</v>
      </c>
      <c r="BO189" s="18">
        <f>MAX(BO$3*climate!$I299+BO$4*climate!$I299^2+BO$5*climate!$I299^6,-99)</f>
        <v>-99</v>
      </c>
      <c r="BP189" s="18">
        <f>MAX(BP$3*climate!$I299+BP$4*climate!$I299^2+BP$5*climate!$I299^6,-99)</f>
        <v>-99</v>
      </c>
      <c r="BQ189" s="18">
        <f>MAX(BQ$3*climate!$I299+BQ$4*climate!$I299^2+BQ$5*climate!$I299^6,-99)</f>
        <v>-99</v>
      </c>
    </row>
    <row r="190" spans="1:69">
      <c r="A190">
        <f t="shared" si="185"/>
        <v>2144</v>
      </c>
      <c r="B190" s="4">
        <f t="shared" si="146"/>
        <v>1286.2882373019745</v>
      </c>
      <c r="C190" s="4">
        <f t="shared" si="147"/>
        <v>3571.2368216494451</v>
      </c>
      <c r="D190" s="4">
        <f t="shared" si="148"/>
        <v>6803.8609505170671</v>
      </c>
      <c r="E190" s="11">
        <f t="shared" si="186"/>
        <v>1.0095709074876584E-5</v>
      </c>
      <c r="F190" s="11">
        <f t="shared" si="187"/>
        <v>2.02396710408018E-5</v>
      </c>
      <c r="G190" s="11">
        <f t="shared" si="188"/>
        <v>4.4685738086159496E-5</v>
      </c>
      <c r="H190" s="4">
        <f t="shared" si="149"/>
        <v>120800.34084966879</v>
      </c>
      <c r="I190" s="4">
        <f t="shared" si="150"/>
        <v>114324.43357539788</v>
      </c>
      <c r="J190" s="4">
        <f t="shared" si="151"/>
        <v>25556.252909088733</v>
      </c>
      <c r="K190" s="4">
        <f t="shared" si="176"/>
        <v>93913.896859580142</v>
      </c>
      <c r="L190" s="4">
        <f t="shared" si="177"/>
        <v>32012.56015348624</v>
      </c>
      <c r="M190" s="4">
        <f t="shared" si="178"/>
        <v>3756.139799880325</v>
      </c>
      <c r="N190" s="11">
        <f t="shared" si="189"/>
        <v>-2.6811745009541754E-3</v>
      </c>
      <c r="O190" s="11">
        <f t="shared" si="190"/>
        <v>3.0315091696151431E-3</v>
      </c>
      <c r="P190" s="11">
        <f t="shared" si="191"/>
        <v>2.1026651151325737E-3</v>
      </c>
      <c r="Q190" s="4">
        <f t="shared" si="192"/>
        <v>3050.204065856236</v>
      </c>
      <c r="R190" s="4">
        <f t="shared" si="193"/>
        <v>11036.404529369063</v>
      </c>
      <c r="S190" s="4">
        <f t="shared" si="194"/>
        <v>2940.8416129305715</v>
      </c>
      <c r="T190" s="4">
        <f t="shared" si="152"/>
        <v>25.249962412375091</v>
      </c>
      <c r="U190" s="4">
        <f t="shared" si="153"/>
        <v>96.535833891453009</v>
      </c>
      <c r="V190" s="4">
        <f t="shared" si="154"/>
        <v>115.07327085046578</v>
      </c>
      <c r="W190" s="11">
        <f t="shared" si="195"/>
        <v>-1.219247815263802E-2</v>
      </c>
      <c r="X190" s="11">
        <f t="shared" si="196"/>
        <v>-1.3228699347321071E-2</v>
      </c>
      <c r="Y190" s="11">
        <f t="shared" si="197"/>
        <v>-1.2203590333800474E-2</v>
      </c>
      <c r="Z190" s="4">
        <f t="shared" si="164"/>
        <v>5141.3744910786691</v>
      </c>
      <c r="AA190" s="4">
        <f t="shared" si="155"/>
        <v>45220.725832181641</v>
      </c>
      <c r="AB190" s="4">
        <f t="shared" si="156"/>
        <v>5500.9196213276446</v>
      </c>
      <c r="AC190" s="12">
        <f t="shared" si="157"/>
        <v>1.6605848563662633</v>
      </c>
      <c r="AD190" s="12">
        <f t="shared" si="158"/>
        <v>4.0555503172606722</v>
      </c>
      <c r="AE190" s="12">
        <f t="shared" si="159"/>
        <v>1.8516663356225949</v>
      </c>
      <c r="AF190" s="11">
        <f t="shared" si="198"/>
        <v>-2.9039671966837322E-3</v>
      </c>
      <c r="AG190" s="11">
        <f t="shared" si="199"/>
        <v>2.0567434751257441E-3</v>
      </c>
      <c r="AH190" s="11">
        <f t="shared" si="200"/>
        <v>8.257041531207765E-4</v>
      </c>
      <c r="AI190" s="1">
        <f t="shared" si="179"/>
        <v>246396.42596489182</v>
      </c>
      <c r="AJ190" s="1">
        <f t="shared" si="180"/>
        <v>220071.13424884938</v>
      </c>
      <c r="AK190" s="1">
        <f t="shared" si="181"/>
        <v>49751.917403167012</v>
      </c>
      <c r="AL190" s="20">
        <f t="shared" si="175"/>
        <v>51.980001928534314</v>
      </c>
      <c r="AM190" s="20">
        <f t="shared" si="175"/>
        <v>20.470391783844565</v>
      </c>
      <c r="AN190" s="20">
        <f t="shared" si="175"/>
        <v>3.4551188383359381</v>
      </c>
      <c r="AO190" s="7">
        <f t="shared" si="201"/>
        <v>4.7534621090633937E-3</v>
      </c>
      <c r="AP190" s="7">
        <f t="shared" si="201"/>
        <v>7.3199744417830328E-3</v>
      </c>
      <c r="AQ190" s="7">
        <f t="shared" si="201"/>
        <v>5.2984909423830885E-3</v>
      </c>
      <c r="AR190" s="17">
        <f t="shared" si="161"/>
        <v>120800.34084966879</v>
      </c>
      <c r="AS190" s="17">
        <f t="shared" si="162"/>
        <v>114324.43357539788</v>
      </c>
      <c r="AT190" s="17">
        <f t="shared" si="163"/>
        <v>25556.252909088733</v>
      </c>
      <c r="AU190" s="1">
        <f t="shared" si="182"/>
        <v>24160.068169933758</v>
      </c>
      <c r="AV190" s="1">
        <f t="shared" si="183"/>
        <v>22864.886715079578</v>
      </c>
      <c r="AW190" s="1">
        <f t="shared" si="184"/>
        <v>5111.2505818177469</v>
      </c>
      <c r="AX190" s="16">
        <v>0</v>
      </c>
      <c r="AY190" s="16">
        <v>0</v>
      </c>
      <c r="AZ190" s="16">
        <v>0</v>
      </c>
      <c r="BA190">
        <f t="shared" si="165"/>
        <v>0</v>
      </c>
      <c r="BB190">
        <f t="shared" si="166"/>
        <v>0</v>
      </c>
      <c r="BC190">
        <f t="shared" si="166"/>
        <v>0</v>
      </c>
      <c r="BD190">
        <f t="shared" si="166"/>
        <v>0</v>
      </c>
      <c r="BE190">
        <f t="shared" si="167"/>
        <v>0</v>
      </c>
      <c r="BF190">
        <f t="shared" si="167"/>
        <v>0</v>
      </c>
      <c r="BG190">
        <f t="shared" si="167"/>
        <v>0</v>
      </c>
      <c r="BH190">
        <f t="shared" si="145"/>
        <v>0</v>
      </c>
      <c r="BI190">
        <f t="shared" si="170"/>
        <v>0</v>
      </c>
      <c r="BJ190">
        <f t="shared" si="170"/>
        <v>0</v>
      </c>
      <c r="BK190" s="7">
        <f t="shared" si="168"/>
        <v>3.0269994480929235E-2</v>
      </c>
      <c r="BL190" s="18">
        <f>MAX(BL$3*climate!$I300+BL$4*climate!$I300^2+BL$5*climate!$I300^6,-99)</f>
        <v>-37.284041780417411</v>
      </c>
      <c r="BM190" s="18">
        <f>MAX(BM$3*climate!$I300+BM$4*climate!$I300^2+BM$5*climate!$I300^6,-99)</f>
        <v>-31.75714574667149</v>
      </c>
      <c r="BN190" s="18">
        <f>MAX(BN$3*climate!$I300+BN$4*climate!$I300^2+BN$5*climate!$I300^6,-99)</f>
        <v>-27.246248028712717</v>
      </c>
      <c r="BO190" s="18">
        <f>MAX(BO$3*climate!$I300+BO$4*climate!$I300^2+BO$5*climate!$I300^6,-99)</f>
        <v>-99</v>
      </c>
      <c r="BP190" s="18">
        <f>MAX(BP$3*climate!$I300+BP$4*climate!$I300^2+BP$5*climate!$I300^6,-99)</f>
        <v>-99</v>
      </c>
      <c r="BQ190" s="18">
        <f>MAX(BQ$3*climate!$I300+BQ$4*climate!$I300^2+BQ$5*climate!$I300^6,-99)</f>
        <v>-99</v>
      </c>
    </row>
    <row r="191" spans="1:69">
      <c r="A191">
        <f t="shared" si="185"/>
        <v>2145</v>
      </c>
      <c r="B191" s="4">
        <f t="shared" si="146"/>
        <v>1286.3005739942132</v>
      </c>
      <c r="C191" s="4">
        <f t="shared" si="147"/>
        <v>3571.3054882750007</v>
      </c>
      <c r="D191" s="4">
        <f t="shared" si="148"/>
        <v>6804.1497842880563</v>
      </c>
      <c r="E191" s="11">
        <f t="shared" si="186"/>
        <v>9.5909236211327546E-6</v>
      </c>
      <c r="F191" s="11">
        <f t="shared" si="187"/>
        <v>1.9227687488761711E-5</v>
      </c>
      <c r="G191" s="11">
        <f t="shared" si="188"/>
        <v>4.245145118185152E-5</v>
      </c>
      <c r="H191" s="4">
        <f t="shared" si="149"/>
        <v>120471.67442955592</v>
      </c>
      <c r="I191" s="4">
        <f t="shared" si="150"/>
        <v>114665.1208146249</v>
      </c>
      <c r="J191" s="4">
        <f t="shared" si="151"/>
        <v>25609.953775708709</v>
      </c>
      <c r="K191" s="4">
        <f t="shared" si="176"/>
        <v>93657.483223744479</v>
      </c>
      <c r="L191" s="4">
        <f t="shared" si="177"/>
        <v>32107.340352451905</v>
      </c>
      <c r="M191" s="4">
        <f t="shared" si="178"/>
        <v>3763.8727229148399</v>
      </c>
      <c r="N191" s="11">
        <f t="shared" si="189"/>
        <v>-2.7303055714859026E-3</v>
      </c>
      <c r="O191" s="11">
        <f t="shared" si="190"/>
        <v>2.9607191212210893E-3</v>
      </c>
      <c r="P191" s="11">
        <f t="shared" si="191"/>
        <v>2.0587420720499239E-3</v>
      </c>
      <c r="Q191" s="4">
        <f t="shared" si="192"/>
        <v>3004.8168877857179</v>
      </c>
      <c r="R191" s="4">
        <f t="shared" si="193"/>
        <v>10922.86070627743</v>
      </c>
      <c r="S191" s="4">
        <f t="shared" si="194"/>
        <v>2911.0569085133407</v>
      </c>
      <c r="T191" s="4">
        <f t="shared" si="152"/>
        <v>24.942102797307275</v>
      </c>
      <c r="U191" s="4">
        <f t="shared" si="153"/>
        <v>95.258790368660044</v>
      </c>
      <c r="V191" s="4">
        <f t="shared" si="154"/>
        <v>113.66896379463623</v>
      </c>
      <c r="W191" s="11">
        <f t="shared" si="195"/>
        <v>-1.219247815263802E-2</v>
      </c>
      <c r="X191" s="11">
        <f t="shared" si="196"/>
        <v>-1.3228699347321071E-2</v>
      </c>
      <c r="Y191" s="11">
        <f t="shared" si="197"/>
        <v>-1.2203590333800474E-2</v>
      </c>
      <c r="Z191" s="4">
        <f t="shared" si="164"/>
        <v>5050.4137304760643</v>
      </c>
      <c r="AA191" s="4">
        <f t="shared" si="155"/>
        <v>44850.751042114265</v>
      </c>
      <c r="AB191" s="4">
        <f t="shared" si="156"/>
        <v>5449.9537498632008</v>
      </c>
      <c r="AC191" s="12">
        <f t="shared" si="157"/>
        <v>1.6557625724160658</v>
      </c>
      <c r="AD191" s="12">
        <f t="shared" si="158"/>
        <v>4.0638915439137424</v>
      </c>
      <c r="AE191" s="12">
        <f t="shared" si="159"/>
        <v>1.8531952642061125</v>
      </c>
      <c r="AF191" s="11">
        <f t="shared" si="198"/>
        <v>-2.9039671966837322E-3</v>
      </c>
      <c r="AG191" s="11">
        <f t="shared" si="199"/>
        <v>2.0567434751257441E-3</v>
      </c>
      <c r="AH191" s="11">
        <f t="shared" si="200"/>
        <v>8.257041531207765E-4</v>
      </c>
      <c r="AI191" s="1">
        <f t="shared" si="179"/>
        <v>245916.85153833643</v>
      </c>
      <c r="AJ191" s="1">
        <f t="shared" si="180"/>
        <v>220928.90753904401</v>
      </c>
      <c r="AK191" s="1">
        <f t="shared" si="181"/>
        <v>49887.976244668054</v>
      </c>
      <c r="AL191" s="20">
        <f t="shared" si="175"/>
        <v>52.224616048434683</v>
      </c>
      <c r="AM191" s="20">
        <f t="shared" si="175"/>
        <v>20.618736101068883</v>
      </c>
      <c r="AN191" s="20">
        <f t="shared" si="175"/>
        <v>3.4732426850470204</v>
      </c>
      <c r="AO191" s="7">
        <f t="shared" si="201"/>
        <v>4.7059274879727598E-3</v>
      </c>
      <c r="AP191" s="7">
        <f t="shared" si="201"/>
        <v>7.2467746973652021E-3</v>
      </c>
      <c r="AQ191" s="7">
        <f t="shared" si="201"/>
        <v>5.2455060329592573E-3</v>
      </c>
      <c r="AR191" s="17">
        <f t="shared" si="161"/>
        <v>120471.67442955592</v>
      </c>
      <c r="AS191" s="17">
        <f t="shared" si="162"/>
        <v>114665.1208146249</v>
      </c>
      <c r="AT191" s="17">
        <f t="shared" si="163"/>
        <v>25609.953775708709</v>
      </c>
      <c r="AU191" s="1">
        <f t="shared" si="182"/>
        <v>24094.334885911187</v>
      </c>
      <c r="AV191" s="1">
        <f t="shared" si="183"/>
        <v>22933.024162924979</v>
      </c>
      <c r="AW191" s="1">
        <f t="shared" si="184"/>
        <v>5121.9907551417418</v>
      </c>
      <c r="AX191" s="16">
        <v>0</v>
      </c>
      <c r="AY191" s="16">
        <v>0</v>
      </c>
      <c r="AZ191" s="16">
        <v>0</v>
      </c>
      <c r="BA191">
        <f t="shared" si="165"/>
        <v>0</v>
      </c>
      <c r="BB191">
        <f t="shared" si="166"/>
        <v>0</v>
      </c>
      <c r="BC191">
        <f t="shared" si="166"/>
        <v>0</v>
      </c>
      <c r="BD191">
        <f t="shared" si="166"/>
        <v>0</v>
      </c>
      <c r="BE191">
        <f t="shared" si="167"/>
        <v>0</v>
      </c>
      <c r="BF191">
        <f t="shared" si="167"/>
        <v>0</v>
      </c>
      <c r="BG191">
        <f t="shared" si="167"/>
        <v>0</v>
      </c>
      <c r="BH191">
        <f t="shared" si="145"/>
        <v>0</v>
      </c>
      <c r="BI191">
        <f t="shared" si="170"/>
        <v>0</v>
      </c>
      <c r="BJ191">
        <f t="shared" si="170"/>
        <v>0</v>
      </c>
      <c r="BK191" s="7">
        <f t="shared" si="168"/>
        <v>3.0220393673048934E-2</v>
      </c>
      <c r="BL191" s="18">
        <f>MAX(BL$3*climate!$I301+BL$4*climate!$I301^2+BL$5*climate!$I301^6,-99)</f>
        <v>-37.722879869470852</v>
      </c>
      <c r="BM191" s="18">
        <f>MAX(BM$3*climate!$I301+BM$4*climate!$I301^2+BM$5*climate!$I301^6,-99)</f>
        <v>-32.098590393710943</v>
      </c>
      <c r="BN191" s="18">
        <f>MAX(BN$3*climate!$I301+BN$4*climate!$I301^2+BN$5*climate!$I301^6,-99)</f>
        <v>-27.514235793357258</v>
      </c>
      <c r="BO191" s="18">
        <f>MAX(BO$3*climate!$I301+BO$4*climate!$I301^2+BO$5*climate!$I301^6,-99)</f>
        <v>-99</v>
      </c>
      <c r="BP191" s="18">
        <f>MAX(BP$3*climate!$I301+BP$4*climate!$I301^2+BP$5*climate!$I301^6,-99)</f>
        <v>-99</v>
      </c>
      <c r="BQ191" s="18">
        <f>MAX(BQ$3*climate!$I301+BQ$4*climate!$I301^2+BQ$5*climate!$I301^6,-99)</f>
        <v>-99</v>
      </c>
    </row>
    <row r="192" spans="1:69">
      <c r="A192">
        <f t="shared" si="185"/>
        <v>2146</v>
      </c>
      <c r="B192" s="4">
        <f t="shared" si="146"/>
        <v>1286.3122939642442</v>
      </c>
      <c r="C192" s="4">
        <f t="shared" si="147"/>
        <v>3571.3707228235635</v>
      </c>
      <c r="D192" s="4">
        <f t="shared" si="148"/>
        <v>6804.4241880188383</v>
      </c>
      <c r="E192" s="11">
        <f t="shared" si="186"/>
        <v>9.1113774400761161E-6</v>
      </c>
      <c r="F192" s="11">
        <f t="shared" si="187"/>
        <v>1.8266303114323623E-5</v>
      </c>
      <c r="G192" s="11">
        <f t="shared" si="188"/>
        <v>4.0328878622758944E-5</v>
      </c>
      <c r="H192" s="4">
        <f t="shared" si="149"/>
        <v>120138.26327430477</v>
      </c>
      <c r="I192" s="4">
        <f t="shared" si="150"/>
        <v>114998.87706267423</v>
      </c>
      <c r="J192" s="4">
        <f t="shared" si="151"/>
        <v>25662.632287844972</v>
      </c>
      <c r="K192" s="4">
        <f t="shared" si="176"/>
        <v>93397.43065352703</v>
      </c>
      <c r="L192" s="4">
        <f t="shared" si="177"/>
        <v>32200.207143926775</v>
      </c>
      <c r="M192" s="4">
        <f t="shared" si="178"/>
        <v>3771.4627393500068</v>
      </c>
      <c r="N192" s="11">
        <f t="shared" si="189"/>
        <v>-2.776634191591465E-3</v>
      </c>
      <c r="O192" s="11">
        <f t="shared" si="190"/>
        <v>2.8923850576050292E-3</v>
      </c>
      <c r="P192" s="11">
        <f t="shared" si="191"/>
        <v>2.0165443929487381E-3</v>
      </c>
      <c r="Q192" s="4">
        <f t="shared" si="192"/>
        <v>2959.9661405679308</v>
      </c>
      <c r="R192" s="4">
        <f t="shared" si="193"/>
        <v>10809.738099546652</v>
      </c>
      <c r="S192" s="4">
        <f t="shared" si="194"/>
        <v>2881.446400428591</v>
      </c>
      <c r="T192" s="4">
        <f t="shared" si="152"/>
        <v>24.637996753870254</v>
      </c>
      <c r="U192" s="4">
        <f t="shared" si="153"/>
        <v>93.998640470683554</v>
      </c>
      <c r="V192" s="4">
        <f t="shared" si="154"/>
        <v>112.28179432681888</v>
      </c>
      <c r="W192" s="11">
        <f t="shared" si="195"/>
        <v>-1.219247815263802E-2</v>
      </c>
      <c r="X192" s="11">
        <f t="shared" si="196"/>
        <v>-1.3228699347321071E-2</v>
      </c>
      <c r="Y192" s="11">
        <f t="shared" si="197"/>
        <v>-1.2203590333800474E-2</v>
      </c>
      <c r="Z192" s="4">
        <f t="shared" si="164"/>
        <v>4960.8153382257933</v>
      </c>
      <c r="AA192" s="4">
        <f t="shared" si="155"/>
        <v>44480.618706454457</v>
      </c>
      <c r="AB192" s="4">
        <f t="shared" si="156"/>
        <v>5399.2113498495701</v>
      </c>
      <c r="AC192" s="12">
        <f t="shared" si="157"/>
        <v>1.6509542922202729</v>
      </c>
      <c r="AD192" s="12">
        <f t="shared" si="158"/>
        <v>4.072249926330306</v>
      </c>
      <c r="AE192" s="12">
        <f t="shared" si="159"/>
        <v>1.8547254552323111</v>
      </c>
      <c r="AF192" s="11">
        <f t="shared" si="198"/>
        <v>-2.9039671966837322E-3</v>
      </c>
      <c r="AG192" s="11">
        <f t="shared" si="199"/>
        <v>2.0567434751257441E-3</v>
      </c>
      <c r="AH192" s="11">
        <f t="shared" si="200"/>
        <v>8.257041531207765E-4</v>
      </c>
      <c r="AI192" s="1">
        <f t="shared" si="179"/>
        <v>245419.50127041398</v>
      </c>
      <c r="AJ192" s="1">
        <f t="shared" si="180"/>
        <v>221769.04094806459</v>
      </c>
      <c r="AK192" s="1">
        <f t="shared" si="181"/>
        <v>50021.169375342994</v>
      </c>
      <c r="AL192" s="20">
        <f t="shared" si="175"/>
        <v>52.467923652083726</v>
      </c>
      <c r="AM192" s="20">
        <f t="shared" si="175"/>
        <v>20.76666124278707</v>
      </c>
      <c r="AN192" s="20">
        <f t="shared" si="175"/>
        <v>3.4912794113507828</v>
      </c>
      <c r="AO192" s="7">
        <f t="shared" si="201"/>
        <v>4.658868213093032E-3</v>
      </c>
      <c r="AP192" s="7">
        <f t="shared" si="201"/>
        <v>7.1743069503915503E-3</v>
      </c>
      <c r="AQ192" s="7">
        <f t="shared" si="201"/>
        <v>5.1930509726296646E-3</v>
      </c>
      <c r="AR192" s="17">
        <f t="shared" si="161"/>
        <v>120138.26327430477</v>
      </c>
      <c r="AS192" s="17">
        <f t="shared" si="162"/>
        <v>114998.87706267423</v>
      </c>
      <c r="AT192" s="17">
        <f t="shared" si="163"/>
        <v>25662.632287844972</v>
      </c>
      <c r="AU192" s="1">
        <f t="shared" si="182"/>
        <v>24027.652654860954</v>
      </c>
      <c r="AV192" s="1">
        <f t="shared" si="183"/>
        <v>22999.775412534847</v>
      </c>
      <c r="AW192" s="1">
        <f t="shared" si="184"/>
        <v>5132.5264575689944</v>
      </c>
      <c r="AX192" s="16">
        <v>0</v>
      </c>
      <c r="AY192" s="16">
        <v>0</v>
      </c>
      <c r="AZ192" s="16">
        <v>0</v>
      </c>
      <c r="BA192">
        <f t="shared" si="165"/>
        <v>0</v>
      </c>
      <c r="BB192">
        <f t="shared" si="166"/>
        <v>0</v>
      </c>
      <c r="BC192">
        <f t="shared" si="166"/>
        <v>0</v>
      </c>
      <c r="BD192">
        <f t="shared" si="166"/>
        <v>0</v>
      </c>
      <c r="BE192">
        <f t="shared" si="167"/>
        <v>0</v>
      </c>
      <c r="BF192">
        <f t="shared" si="167"/>
        <v>0</v>
      </c>
      <c r="BG192">
        <f t="shared" si="167"/>
        <v>0</v>
      </c>
      <c r="BH192">
        <f t="shared" si="145"/>
        <v>0</v>
      </c>
      <c r="BI192">
        <f t="shared" si="170"/>
        <v>0</v>
      </c>
      <c r="BJ192">
        <f t="shared" si="170"/>
        <v>0</v>
      </c>
      <c r="BK192" s="7">
        <f t="shared" si="168"/>
        <v>3.0173218567396826E-2</v>
      </c>
      <c r="BL192" s="18">
        <f>MAX(BL$3*climate!$I302+BL$4*climate!$I302^2+BL$5*climate!$I302^6,-99)</f>
        <v>-38.157579546848396</v>
      </c>
      <c r="BM192" s="18">
        <f>MAX(BM$3*climate!$I302+BM$4*climate!$I302^2+BM$5*climate!$I302^6,-99)</f>
        <v>-32.436725249581158</v>
      </c>
      <c r="BN192" s="18">
        <f>MAX(BN$3*climate!$I302+BN$4*climate!$I302^2+BN$5*climate!$I302^6,-99)</f>
        <v>-27.77954992915754</v>
      </c>
      <c r="BO192" s="18">
        <f>MAX(BO$3*climate!$I302+BO$4*climate!$I302^2+BO$5*climate!$I302^6,-99)</f>
        <v>-99</v>
      </c>
      <c r="BP192" s="18">
        <f>MAX(BP$3*climate!$I302+BP$4*climate!$I302^2+BP$5*climate!$I302^6,-99)</f>
        <v>-99</v>
      </c>
      <c r="BQ192" s="18">
        <f>MAX(BQ$3*climate!$I302+BQ$4*climate!$I302^2+BQ$5*climate!$I302^6,-99)</f>
        <v>-99</v>
      </c>
    </row>
    <row r="193" spans="1:69">
      <c r="A193">
        <f t="shared" si="185"/>
        <v>2147</v>
      </c>
      <c r="B193" s="4">
        <f t="shared" si="146"/>
        <v>1286.3234280372196</v>
      </c>
      <c r="C193" s="4">
        <f t="shared" si="147"/>
        <v>3571.4326967767124</v>
      </c>
      <c r="D193" s="4">
        <f t="shared" si="148"/>
        <v>6804.6848820761561</v>
      </c>
      <c r="E193" s="11">
        <f t="shared" si="186"/>
        <v>8.6558085680723103E-6</v>
      </c>
      <c r="F193" s="11">
        <f t="shared" si="187"/>
        <v>1.735298795860744E-5</v>
      </c>
      <c r="G193" s="11">
        <f t="shared" si="188"/>
        <v>3.8312434691620998E-5</v>
      </c>
      <c r="H193" s="4">
        <f t="shared" si="149"/>
        <v>119800.48759141506</v>
      </c>
      <c r="I193" s="4">
        <f t="shared" si="150"/>
        <v>115325.91894117833</v>
      </c>
      <c r="J193" s="4">
        <f t="shared" si="151"/>
        <v>25714.327745863393</v>
      </c>
      <c r="K193" s="4">
        <f t="shared" si="176"/>
        <v>93134.032219421453</v>
      </c>
      <c r="L193" s="4">
        <f t="shared" si="177"/>
        <v>32291.220004023096</v>
      </c>
      <c r="M193" s="4">
        <f t="shared" si="178"/>
        <v>3778.9152901989746</v>
      </c>
      <c r="N193" s="11">
        <f t="shared" si="189"/>
        <v>-2.8201892949570873E-3</v>
      </c>
      <c r="O193" s="11">
        <f t="shared" si="190"/>
        <v>2.826468155608941E-3</v>
      </c>
      <c r="P193" s="11">
        <f t="shared" si="191"/>
        <v>1.9760372470900567E-3</v>
      </c>
      <c r="Q193" s="4">
        <f t="shared" si="192"/>
        <v>2915.6561691076263</v>
      </c>
      <c r="R193" s="4">
        <f t="shared" si="193"/>
        <v>10697.074146206252</v>
      </c>
      <c r="S193" s="4">
        <f t="shared" si="194"/>
        <v>2852.0160325366915</v>
      </c>
      <c r="T193" s="4">
        <f t="shared" si="152"/>
        <v>24.337598516723926</v>
      </c>
      <c r="U193" s="4">
        <f t="shared" si="153"/>
        <v>92.755160716839953</v>
      </c>
      <c r="V193" s="4">
        <f t="shared" si="154"/>
        <v>110.91155330691035</v>
      </c>
      <c r="W193" s="11">
        <f t="shared" si="195"/>
        <v>-1.219247815263802E-2</v>
      </c>
      <c r="X193" s="11">
        <f t="shared" si="196"/>
        <v>-1.3228699347321071E-2</v>
      </c>
      <c r="Y193" s="11">
        <f t="shared" si="197"/>
        <v>-1.2203590333800474E-2</v>
      </c>
      <c r="Z193" s="4">
        <f t="shared" si="164"/>
        <v>4872.5777882909724</v>
      </c>
      <c r="AA193" s="4">
        <f t="shared" si="155"/>
        <v>44110.492935119582</v>
      </c>
      <c r="AB193" s="4">
        <f t="shared" si="156"/>
        <v>5348.7047908513823</v>
      </c>
      <c r="AC193" s="12">
        <f t="shared" si="157"/>
        <v>1.6461599751124409</v>
      </c>
      <c r="AD193" s="12">
        <f t="shared" si="158"/>
        <v>4.0806254997953673</v>
      </c>
      <c r="AE193" s="12">
        <f t="shared" si="159"/>
        <v>1.8562569097435953</v>
      </c>
      <c r="AF193" s="11">
        <f t="shared" si="198"/>
        <v>-2.9039671966837322E-3</v>
      </c>
      <c r="AG193" s="11">
        <f t="shared" si="199"/>
        <v>2.0567434751257441E-3</v>
      </c>
      <c r="AH193" s="11">
        <f t="shared" si="200"/>
        <v>8.257041531207765E-4</v>
      </c>
      <c r="AI193" s="1">
        <f t="shared" si="179"/>
        <v>244905.20379823353</v>
      </c>
      <c r="AJ193" s="1">
        <f t="shared" si="180"/>
        <v>222591.91226579298</v>
      </c>
      <c r="AK193" s="1">
        <f t="shared" si="181"/>
        <v>50151.578895377686</v>
      </c>
      <c r="AL193" s="20">
        <f t="shared" si="175"/>
        <v>52.70992038237631</v>
      </c>
      <c r="AM193" s="20">
        <f t="shared" si="175"/>
        <v>20.914157780856719</v>
      </c>
      <c r="AN193" s="20">
        <f t="shared" si="175"/>
        <v>3.5092284993741911</v>
      </c>
      <c r="AO193" s="7">
        <f t="shared" si="201"/>
        <v>4.6122795309621019E-3</v>
      </c>
      <c r="AP193" s="7">
        <f t="shared" si="201"/>
        <v>7.1025638808876346E-3</v>
      </c>
      <c r="AQ193" s="7">
        <f t="shared" si="201"/>
        <v>5.1411204629033683E-3</v>
      </c>
      <c r="AR193" s="17">
        <f t="shared" si="161"/>
        <v>119800.48759141506</v>
      </c>
      <c r="AS193" s="17">
        <f t="shared" si="162"/>
        <v>115325.91894117833</v>
      </c>
      <c r="AT193" s="17">
        <f t="shared" si="163"/>
        <v>25714.327745863393</v>
      </c>
      <c r="AU193" s="1">
        <f t="shared" si="182"/>
        <v>23960.097518283015</v>
      </c>
      <c r="AV193" s="1">
        <f t="shared" si="183"/>
        <v>23065.183788235667</v>
      </c>
      <c r="AW193" s="1">
        <f t="shared" si="184"/>
        <v>5142.8655491726786</v>
      </c>
      <c r="AX193" s="16">
        <v>0</v>
      </c>
      <c r="AY193" s="16">
        <v>0</v>
      </c>
      <c r="AZ193" s="16">
        <v>0</v>
      </c>
      <c r="BA193">
        <f t="shared" si="165"/>
        <v>0</v>
      </c>
      <c r="BB193">
        <f t="shared" si="166"/>
        <v>0</v>
      </c>
      <c r="BC193">
        <f t="shared" si="166"/>
        <v>0</v>
      </c>
      <c r="BD193">
        <f t="shared" si="166"/>
        <v>0</v>
      </c>
      <c r="BE193">
        <f t="shared" si="167"/>
        <v>0</v>
      </c>
      <c r="BF193">
        <f t="shared" si="167"/>
        <v>0</v>
      </c>
      <c r="BG193">
        <f t="shared" si="167"/>
        <v>0</v>
      </c>
      <c r="BH193">
        <f t="shared" si="145"/>
        <v>0</v>
      </c>
      <c r="BI193">
        <f t="shared" si="170"/>
        <v>0</v>
      </c>
      <c r="BJ193">
        <f t="shared" si="170"/>
        <v>0</v>
      </c>
      <c r="BK193" s="7">
        <f t="shared" si="168"/>
        <v>3.0128435222842781E-2</v>
      </c>
      <c r="BL193" s="18">
        <f>MAX(BL$3*climate!$I303+BL$4*climate!$I303^2+BL$5*climate!$I303^6,-99)</f>
        <v>-38.588079603837002</v>
      </c>
      <c r="BM193" s="18">
        <f>MAX(BM$3*climate!$I303+BM$4*climate!$I303^2+BM$5*climate!$I303^6,-99)</f>
        <v>-32.771506642787543</v>
      </c>
      <c r="BN193" s="18">
        <f>MAX(BN$3*climate!$I303+BN$4*climate!$I303^2+BN$5*climate!$I303^6,-99)</f>
        <v>-28.042159499170751</v>
      </c>
      <c r="BO193" s="18">
        <f>MAX(BO$3*climate!$I303+BO$4*climate!$I303^2+BO$5*climate!$I303^6,-99)</f>
        <v>-99</v>
      </c>
      <c r="BP193" s="18">
        <f>MAX(BP$3*climate!$I303+BP$4*climate!$I303^2+BP$5*climate!$I303^6,-99)</f>
        <v>-99</v>
      </c>
      <c r="BQ193" s="18">
        <f>MAX(BQ$3*climate!$I303+BQ$4*climate!$I303^2+BQ$5*climate!$I303^6,-99)</f>
        <v>-99</v>
      </c>
    </row>
    <row r="194" spans="1:69">
      <c r="A194">
        <f t="shared" si="185"/>
        <v>2148</v>
      </c>
      <c r="B194" s="4">
        <f t="shared" si="146"/>
        <v>1286.334005498102</v>
      </c>
      <c r="C194" s="4">
        <f t="shared" si="147"/>
        <v>3571.4915730538655</v>
      </c>
      <c r="D194" s="4">
        <f t="shared" si="148"/>
        <v>6804.9325509190412</v>
      </c>
      <c r="E194" s="11">
        <f t="shared" si="186"/>
        <v>8.2230181396686941E-6</v>
      </c>
      <c r="F194" s="11">
        <f t="shared" si="187"/>
        <v>1.6485338560677068E-5</v>
      </c>
      <c r="G194" s="11">
        <f t="shared" si="188"/>
        <v>3.6396812957039945E-5</v>
      </c>
      <c r="H194" s="4">
        <f t="shared" si="149"/>
        <v>119458.72060638377</v>
      </c>
      <c r="I194" s="4">
        <f t="shared" si="150"/>
        <v>115646.4627202924</v>
      </c>
      <c r="J194" s="4">
        <f t="shared" si="151"/>
        <v>25765.078905764654</v>
      </c>
      <c r="K194" s="4">
        <f t="shared" si="176"/>
        <v>92867.575680801689</v>
      </c>
      <c r="L194" s="4">
        <f t="shared" si="177"/>
        <v>32380.438356013507</v>
      </c>
      <c r="M194" s="4">
        <f t="shared" si="178"/>
        <v>3786.2357507547886</v>
      </c>
      <c r="N194" s="11">
        <f t="shared" si="189"/>
        <v>-2.8610007778037128E-3</v>
      </c>
      <c r="O194" s="11">
        <f t="shared" si="190"/>
        <v>2.7629291175526038E-3</v>
      </c>
      <c r="P194" s="11">
        <f t="shared" si="191"/>
        <v>1.9371856719838654E-3</v>
      </c>
      <c r="Q194" s="4">
        <f t="shared" si="192"/>
        <v>2871.8907217416345</v>
      </c>
      <c r="R194" s="4">
        <f t="shared" si="193"/>
        <v>10584.904541302347</v>
      </c>
      <c r="S194" s="4">
        <f t="shared" si="194"/>
        <v>2822.7713945596483</v>
      </c>
      <c r="T194" s="4">
        <f t="shared" si="152"/>
        <v>24.040862878521093</v>
      </c>
      <c r="U194" s="4">
        <f t="shared" si="153"/>
        <v>91.528130582804437</v>
      </c>
      <c r="V194" s="4">
        <f t="shared" si="154"/>
        <v>109.55803414706735</v>
      </c>
      <c r="W194" s="11">
        <f t="shared" si="195"/>
        <v>-1.219247815263802E-2</v>
      </c>
      <c r="X194" s="11">
        <f t="shared" si="196"/>
        <v>-1.3228699347321071E-2</v>
      </c>
      <c r="Y194" s="11">
        <f t="shared" si="197"/>
        <v>-1.2203590333800474E-2</v>
      </c>
      <c r="Z194" s="4">
        <f t="shared" si="164"/>
        <v>4785.6984998610451</v>
      </c>
      <c r="AA194" s="4">
        <f t="shared" si="155"/>
        <v>43740.531936726802</v>
      </c>
      <c r="AB194" s="4">
        <f t="shared" si="156"/>
        <v>5298.4458063701595</v>
      </c>
      <c r="AC194" s="12">
        <f t="shared" si="157"/>
        <v>1.6413795805442206</v>
      </c>
      <c r="AD194" s="12">
        <f t="shared" si="158"/>
        <v>4.0890182996665034</v>
      </c>
      <c r="AE194" s="12">
        <f t="shared" si="159"/>
        <v>1.8577896287832296</v>
      </c>
      <c r="AF194" s="11">
        <f t="shared" si="198"/>
        <v>-2.9039671966837322E-3</v>
      </c>
      <c r="AG194" s="11">
        <f t="shared" si="199"/>
        <v>2.0567434751257441E-3</v>
      </c>
      <c r="AH194" s="11">
        <f t="shared" si="200"/>
        <v>8.257041531207765E-4</v>
      </c>
      <c r="AI194" s="1">
        <f t="shared" si="179"/>
        <v>244374.78093669319</v>
      </c>
      <c r="AJ194" s="1">
        <f t="shared" si="180"/>
        <v>223397.90482744935</v>
      </c>
      <c r="AK194" s="1">
        <f t="shared" si="181"/>
        <v>50279.286555012601</v>
      </c>
      <c r="AL194" s="20">
        <f t="shared" si="175"/>
        <v>52.950602140366009</v>
      </c>
      <c r="AM194" s="20">
        <f t="shared" si="175"/>
        <v>21.06121648109368</v>
      </c>
      <c r="AN194" s="20">
        <f t="shared" si="175"/>
        <v>3.5270894521568557</v>
      </c>
      <c r="AO194" s="7">
        <f t="shared" si="201"/>
        <v>4.5661567356524808E-3</v>
      </c>
      <c r="AP194" s="7">
        <f t="shared" si="201"/>
        <v>7.0315382420787585E-3</v>
      </c>
      <c r="AQ194" s="7">
        <f t="shared" si="201"/>
        <v>5.0897092582743346E-3</v>
      </c>
      <c r="AR194" s="17">
        <f t="shared" si="161"/>
        <v>119458.72060638377</v>
      </c>
      <c r="AS194" s="17">
        <f t="shared" si="162"/>
        <v>115646.4627202924</v>
      </c>
      <c r="AT194" s="17">
        <f t="shared" si="163"/>
        <v>25765.078905764654</v>
      </c>
      <c r="AU194" s="1">
        <f t="shared" si="182"/>
        <v>23891.744121276755</v>
      </c>
      <c r="AV194" s="1">
        <f t="shared" si="183"/>
        <v>23129.29254405848</v>
      </c>
      <c r="AW194" s="1">
        <f t="shared" si="184"/>
        <v>5153.0157811529316</v>
      </c>
      <c r="AX194" s="16">
        <v>0</v>
      </c>
      <c r="AY194" s="16">
        <v>0</v>
      </c>
      <c r="AZ194" s="16">
        <v>0</v>
      </c>
      <c r="BA194">
        <f t="shared" si="165"/>
        <v>0</v>
      </c>
      <c r="BB194">
        <f t="shared" si="166"/>
        <v>0</v>
      </c>
      <c r="BC194">
        <f t="shared" si="166"/>
        <v>0</v>
      </c>
      <c r="BD194">
        <f t="shared" si="166"/>
        <v>0</v>
      </c>
      <c r="BE194">
        <f t="shared" si="167"/>
        <v>0</v>
      </c>
      <c r="BF194">
        <f t="shared" si="167"/>
        <v>0</v>
      </c>
      <c r="BG194">
        <f t="shared" si="167"/>
        <v>0</v>
      </c>
      <c r="BH194">
        <f t="shared" ref="BH194:BH257" si="202">IF(AX193=0.99,2*BB$5*AX194*AR194/Z194*1000,BH193*(1+BK193))</f>
        <v>0</v>
      </c>
      <c r="BI194">
        <f t="shared" si="170"/>
        <v>0</v>
      </c>
      <c r="BJ194">
        <f t="shared" si="170"/>
        <v>0</v>
      </c>
      <c r="BK194" s="7">
        <f t="shared" si="168"/>
        <v>3.0086008878218634E-2</v>
      </c>
      <c r="BL194" s="18">
        <f>MAX(BL$3*climate!$I304+BL$4*climate!$I304^2+BL$5*climate!$I304^6,-99)</f>
        <v>-39.014322600844707</v>
      </c>
      <c r="BM194" s="18">
        <f>MAX(BM$3*climate!$I304+BM$4*climate!$I304^2+BM$5*climate!$I304^6,-99)</f>
        <v>-33.102893742988755</v>
      </c>
      <c r="BN194" s="18">
        <f>MAX(BN$3*climate!$I304+BN$4*climate!$I304^2+BN$5*climate!$I304^6,-99)</f>
        <v>-28.302035719104502</v>
      </c>
      <c r="BO194" s="18">
        <f>MAX(BO$3*climate!$I304+BO$4*climate!$I304^2+BO$5*climate!$I304^6,-99)</f>
        <v>-99</v>
      </c>
      <c r="BP194" s="18">
        <f>MAX(BP$3*climate!$I304+BP$4*climate!$I304^2+BP$5*climate!$I304^6,-99)</f>
        <v>-99</v>
      </c>
      <c r="BQ194" s="18">
        <f>MAX(BQ$3*climate!$I304+BQ$4*climate!$I304^2+BQ$5*climate!$I304^6,-99)</f>
        <v>-99</v>
      </c>
    </row>
    <row r="195" spans="1:69">
      <c r="A195">
        <f t="shared" si="185"/>
        <v>2149</v>
      </c>
      <c r="B195" s="4">
        <f t="shared" ref="B195:B258" si="203">B194*(1+E195)</f>
        <v>1286.3440541685698</v>
      </c>
      <c r="C195" s="4">
        <f t="shared" ref="C195:C258" si="204">C194*(1+F195)</f>
        <v>3571.5475064392267</v>
      </c>
      <c r="D195" s="4">
        <f t="shared" ref="D195:D258" si="205">D194*(1+G195)</f>
        <v>6805.16784488342</v>
      </c>
      <c r="E195" s="11">
        <f t="shared" si="186"/>
        <v>7.8118672326852584E-6</v>
      </c>
      <c r="F195" s="11">
        <f t="shared" si="187"/>
        <v>1.5661071632643215E-5</v>
      </c>
      <c r="G195" s="11">
        <f t="shared" si="188"/>
        <v>3.4576972309187945E-5</v>
      </c>
      <c r="H195" s="4">
        <f t="shared" ref="H195:H258" si="206">AR195</f>
        <v>119113.32838231728</v>
      </c>
      <c r="I195" s="4">
        <f t="shared" ref="I195:I258" si="207">AS195</f>
        <v>115960.72407116136</v>
      </c>
      <c r="J195" s="4">
        <f t="shared" ref="J195:J258" si="208">AT195</f>
        <v>25814.923957066196</v>
      </c>
      <c r="K195" s="4">
        <f t="shared" si="176"/>
        <v>92598.343340815103</v>
      </c>
      <c r="L195" s="4">
        <f t="shared" si="177"/>
        <v>32467.921499600117</v>
      </c>
      <c r="M195" s="4">
        <f t="shared" si="178"/>
        <v>3793.4294267959285</v>
      </c>
      <c r="N195" s="11">
        <f t="shared" si="189"/>
        <v>-2.8990994759244826E-3</v>
      </c>
      <c r="O195" s="11">
        <f t="shared" si="190"/>
        <v>2.7017282046881697E-3</v>
      </c>
      <c r="P195" s="11">
        <f t="shared" si="191"/>
        <v>1.8999546025906255E-3</v>
      </c>
      <c r="Q195" s="4">
        <f t="shared" si="192"/>
        <v>2828.6729703346787</v>
      </c>
      <c r="R195" s="4">
        <f t="shared" si="193"/>
        <v>10473.2632684116</v>
      </c>
      <c r="S195" s="4">
        <f t="shared" si="194"/>
        <v>2793.7177317853248</v>
      </c>
      <c r="T195" s="4">
        <f t="shared" ref="T195:T258" si="209">T194*(1+W195)</f>
        <v>23.747745183104158</v>
      </c>
      <c r="U195" s="4">
        <f t="shared" ref="U195:U258" si="210">U194*(1+X195)</f>
        <v>90.317332461502176</v>
      </c>
      <c r="V195" s="4">
        <f t="shared" ref="V195:V258" si="211">V194*(1+Y195)</f>
        <v>108.22103278056001</v>
      </c>
      <c r="W195" s="11">
        <f t="shared" si="195"/>
        <v>-1.219247815263802E-2</v>
      </c>
      <c r="X195" s="11">
        <f t="shared" si="196"/>
        <v>-1.3228699347321071E-2</v>
      </c>
      <c r="Y195" s="11">
        <f t="shared" si="197"/>
        <v>-1.2203590333800474E-2</v>
      </c>
      <c r="Z195" s="4">
        <f t="shared" si="164"/>
        <v>4700.1738853144607</v>
      </c>
      <c r="AA195" s="4">
        <f t="shared" ref="AA195:AA258" si="212">R194*AD195*(1-AY194)</f>
        <v>43370.888069968816</v>
      </c>
      <c r="AB195" s="4">
        <f t="shared" ref="AB195:AB258" si="213">S194*AE195*(1-AZ194)</f>
        <v>5248.4455091216496</v>
      </c>
      <c r="AC195" s="12">
        <f t="shared" ref="AC195:AC258" si="214">AC194*(1+AF195)</f>
        <v>1.6366130680850137</v>
      </c>
      <c r="AD195" s="12">
        <f t="shared" ref="AD195:AD258" si="215">AD194*(1+AG195)</f>
        <v>4.0974283613740123</v>
      </c>
      <c r="AE195" s="12">
        <f t="shared" ref="AE195:AE258" si="216">AE194*(1+AH195)</f>
        <v>1.8593236133953406</v>
      </c>
      <c r="AF195" s="11">
        <f t="shared" si="198"/>
        <v>-2.9039671966837322E-3</v>
      </c>
      <c r="AG195" s="11">
        <f t="shared" si="199"/>
        <v>2.0567434751257441E-3</v>
      </c>
      <c r="AH195" s="11">
        <f t="shared" si="200"/>
        <v>8.257041531207765E-4</v>
      </c>
      <c r="AI195" s="1">
        <f t="shared" si="179"/>
        <v>243829.04696430062</v>
      </c>
      <c r="AJ195" s="1">
        <f t="shared" si="180"/>
        <v>224187.4068887629</v>
      </c>
      <c r="AK195" s="1">
        <f t="shared" si="181"/>
        <v>50404.37368066427</v>
      </c>
      <c r="AL195" s="20">
        <f t="shared" ref="AL195:AN210" si="217">AL194*(1+AO195)</f>
        <v>53.189965081499899</v>
      </c>
      <c r="AM195" s="20">
        <f t="shared" si="217"/>
        <v>21.207828302714077</v>
      </c>
      <c r="AN195" s="20">
        <f t="shared" si="217"/>
        <v>3.5448617933978666</v>
      </c>
      <c r="AO195" s="7">
        <f t="shared" si="201"/>
        <v>4.5204951682959555E-3</v>
      </c>
      <c r="AP195" s="7">
        <f t="shared" si="201"/>
        <v>6.9612228596579711E-3</v>
      </c>
      <c r="AQ195" s="7">
        <f t="shared" si="201"/>
        <v>5.0388121656915908E-3</v>
      </c>
      <c r="AR195" s="17">
        <f t="shared" ref="AR195:AR258" si="218">AL195*AI195^$AR$5*B195^(1-$AR$5)*(1-BB194+0.01*BL194)</f>
        <v>119113.32838231728</v>
      </c>
      <c r="AS195" s="17">
        <f t="shared" ref="AS195:AS258" si="219">AM195*AJ195^$AR$5*C195^(1-$AR$5)*(1-BC194+0.01*BM194)</f>
        <v>115960.72407116136</v>
      </c>
      <c r="AT195" s="17">
        <f t="shared" ref="AT195:AT258" si="220">AN195*AK195^$AR$5*D195^(1-$AR$5)*(1-BD194+0.01*BN194)</f>
        <v>25814.923957066196</v>
      </c>
      <c r="AU195" s="1">
        <f t="shared" si="182"/>
        <v>23822.665676463457</v>
      </c>
      <c r="AV195" s="1">
        <f t="shared" si="183"/>
        <v>23192.144814232273</v>
      </c>
      <c r="AW195" s="1">
        <f t="shared" si="184"/>
        <v>5162.9847914132397</v>
      </c>
      <c r="AX195" s="16">
        <v>0</v>
      </c>
      <c r="AY195" s="16">
        <v>0</v>
      </c>
      <c r="AZ195" s="16">
        <v>0</v>
      </c>
      <c r="BA195">
        <f t="shared" si="165"/>
        <v>0</v>
      </c>
      <c r="BB195">
        <f t="shared" si="166"/>
        <v>0</v>
      </c>
      <c r="BC195">
        <f t="shared" si="166"/>
        <v>0</v>
      </c>
      <c r="BD195">
        <f t="shared" si="166"/>
        <v>0</v>
      </c>
      <c r="BE195">
        <f t="shared" si="167"/>
        <v>0</v>
      </c>
      <c r="BF195">
        <f t="shared" si="167"/>
        <v>0</v>
      </c>
      <c r="BG195">
        <f t="shared" si="167"/>
        <v>0</v>
      </c>
      <c r="BH195">
        <f t="shared" si="202"/>
        <v>0</v>
      </c>
      <c r="BI195">
        <f t="shared" si="170"/>
        <v>0</v>
      </c>
      <c r="BJ195">
        <f t="shared" si="170"/>
        <v>0</v>
      </c>
      <c r="BK195" s="7">
        <f t="shared" si="168"/>
        <v>3.0045903992099693E-2</v>
      </c>
      <c r="BL195" s="18">
        <f>MAX(BL$3*climate!$I305+BL$4*climate!$I305^2+BL$5*climate!$I305^6,-99)</f>
        <v>-39.436254802864688</v>
      </c>
      <c r="BM195" s="18">
        <f>MAX(BM$3*climate!$I305+BM$4*climate!$I305^2+BM$5*climate!$I305^6,-99)</f>
        <v>-33.430848510614283</v>
      </c>
      <c r="BN195" s="18">
        <f>MAX(BN$3*climate!$I305+BN$4*climate!$I305^2+BN$5*climate!$I305^6,-99)</f>
        <v>-28.559151917630377</v>
      </c>
      <c r="BO195" s="18">
        <f>MAX(BO$3*climate!$I305+BO$4*climate!$I305^2+BO$5*climate!$I305^6,-99)</f>
        <v>-99</v>
      </c>
      <c r="BP195" s="18">
        <f>MAX(BP$3*climate!$I305+BP$4*climate!$I305^2+BP$5*climate!$I305^6,-99)</f>
        <v>-99</v>
      </c>
      <c r="BQ195" s="18">
        <f>MAX(BQ$3*climate!$I305+BQ$4*climate!$I305^2+BQ$5*climate!$I305^6,-99)</f>
        <v>-99</v>
      </c>
    </row>
    <row r="196" spans="1:69">
      <c r="A196">
        <f t="shared" si="185"/>
        <v>2150</v>
      </c>
      <c r="B196" s="4">
        <f t="shared" si="203"/>
        <v>1286.3536004800881</v>
      </c>
      <c r="C196" s="4">
        <f t="shared" si="204"/>
        <v>3571.6006439874977</v>
      </c>
      <c r="D196" s="4">
        <f t="shared" si="205"/>
        <v>6805.3913818785459</v>
      </c>
      <c r="E196" s="11">
        <f t="shared" si="186"/>
        <v>7.421273871050995E-6</v>
      </c>
      <c r="F196" s="11">
        <f t="shared" si="187"/>
        <v>1.4878018051011053E-5</v>
      </c>
      <c r="G196" s="11">
        <f t="shared" si="188"/>
        <v>3.2848123693728547E-5</v>
      </c>
      <c r="H196" s="4">
        <f t="shared" si="206"/>
        <v>118764.66965705843</v>
      </c>
      <c r="I196" s="4">
        <f t="shared" si="207"/>
        <v>116268.91782847609</v>
      </c>
      <c r="J196" s="4">
        <f t="shared" si="208"/>
        <v>25863.900502255685</v>
      </c>
      <c r="K196" s="4">
        <f t="shared" si="176"/>
        <v>92326.611915054717</v>
      </c>
      <c r="L196" s="4">
        <f t="shared" si="177"/>
        <v>32553.728543028868</v>
      </c>
      <c r="M196" s="4">
        <f t="shared" si="178"/>
        <v>3800.5015510388275</v>
      </c>
      <c r="N196" s="11">
        <f t="shared" si="189"/>
        <v>-2.9345171409844717E-3</v>
      </c>
      <c r="O196" s="11">
        <f t="shared" si="190"/>
        <v>2.6428252707770827E-3</v>
      </c>
      <c r="P196" s="11">
        <f t="shared" si="191"/>
        <v>1.8643089002639002E-3</v>
      </c>
      <c r="Q196" s="4">
        <f t="shared" si="192"/>
        <v>2786.0055303742429</v>
      </c>
      <c r="R196" s="4">
        <f t="shared" si="193"/>
        <v>10362.182631495076</v>
      </c>
      <c r="S196" s="4">
        <f t="shared" si="194"/>
        <v>2764.8599547848639</v>
      </c>
      <c r="T196" s="4">
        <f t="shared" si="209"/>
        <v>23.458201318784745</v>
      </c>
      <c r="U196" s="4">
        <f t="shared" si="210"/>
        <v>89.122551624516916</v>
      </c>
      <c r="V196" s="4">
        <f t="shared" si="211"/>
        <v>106.90034763100526</v>
      </c>
      <c r="W196" s="11">
        <f t="shared" si="195"/>
        <v>-1.219247815263802E-2</v>
      </c>
      <c r="X196" s="11">
        <f t="shared" si="196"/>
        <v>-1.3228699347321071E-2</v>
      </c>
      <c r="Y196" s="11">
        <f t="shared" si="197"/>
        <v>-1.2203590333800474E-2</v>
      </c>
      <c r="Z196" s="4">
        <f t="shared" ref="Z196:Z259" si="221">Q195*AC196*(1-AX195)</f>
        <v>4615.9993975461739</v>
      </c>
      <c r="AA196" s="4">
        <f t="shared" si="212"/>
        <v>43001.707902083566</v>
      </c>
      <c r="AB196" s="4">
        <f t="shared" si="213"/>
        <v>5198.7144064525373</v>
      </c>
      <c r="AC196" s="12">
        <f t="shared" si="214"/>
        <v>1.631860397421631</v>
      </c>
      <c r="AD196" s="12">
        <f t="shared" si="215"/>
        <v>4.1058557204210633</v>
      </c>
      <c r="AE196" s="12">
        <f t="shared" si="216"/>
        <v>1.8608588646249167</v>
      </c>
      <c r="AF196" s="11">
        <f t="shared" si="198"/>
        <v>-2.9039671966837322E-3</v>
      </c>
      <c r="AG196" s="11">
        <f t="shared" si="199"/>
        <v>2.0567434751257441E-3</v>
      </c>
      <c r="AH196" s="11">
        <f t="shared" si="200"/>
        <v>8.257041531207765E-4</v>
      </c>
      <c r="AI196" s="1">
        <f t="shared" si="179"/>
        <v>243268.80794433402</v>
      </c>
      <c r="AJ196" s="1">
        <f t="shared" si="180"/>
        <v>224960.8110141189</v>
      </c>
      <c r="AK196" s="1">
        <f t="shared" si="181"/>
        <v>50526.921104011082</v>
      </c>
      <c r="AL196" s="20">
        <f t="shared" si="217"/>
        <v>53.42800561185112</v>
      </c>
      <c r="AM196" s="20">
        <f t="shared" si="217"/>
        <v>21.353984397706789</v>
      </c>
      <c r="AN196" s="20">
        <f t="shared" si="217"/>
        <v>3.5625450672008325</v>
      </c>
      <c r="AO196" s="7">
        <f t="shared" si="201"/>
        <v>4.4752902166129956E-3</v>
      </c>
      <c r="AP196" s="7">
        <f t="shared" si="201"/>
        <v>6.8916106310613909E-3</v>
      </c>
      <c r="AQ196" s="7">
        <f t="shared" si="201"/>
        <v>4.9884240440346752E-3</v>
      </c>
      <c r="AR196" s="17">
        <f t="shared" si="218"/>
        <v>118764.66965705843</v>
      </c>
      <c r="AS196" s="17">
        <f t="shared" si="219"/>
        <v>116268.91782847609</v>
      </c>
      <c r="AT196" s="17">
        <f t="shared" si="220"/>
        <v>25863.900502255685</v>
      </c>
      <c r="AU196" s="1">
        <f t="shared" si="182"/>
        <v>23752.933931411688</v>
      </c>
      <c r="AV196" s="1">
        <f t="shared" si="183"/>
        <v>23253.783565695219</v>
      </c>
      <c r="AW196" s="1">
        <f t="shared" si="184"/>
        <v>5172.7801004511375</v>
      </c>
      <c r="AX196" s="16">
        <v>0</v>
      </c>
      <c r="AY196" s="16">
        <v>0</v>
      </c>
      <c r="AZ196" s="16">
        <v>0</v>
      </c>
      <c r="BA196">
        <f t="shared" si="165"/>
        <v>0</v>
      </c>
      <c r="BB196">
        <f t="shared" si="166"/>
        <v>0</v>
      </c>
      <c r="BC196">
        <f t="shared" si="166"/>
        <v>0</v>
      </c>
      <c r="BD196">
        <f t="shared" si="166"/>
        <v>0</v>
      </c>
      <c r="BE196">
        <f t="shared" si="167"/>
        <v>0</v>
      </c>
      <c r="BF196">
        <f t="shared" si="167"/>
        <v>0</v>
      </c>
      <c r="BG196">
        <f t="shared" si="167"/>
        <v>0</v>
      </c>
      <c r="BH196">
        <f t="shared" si="202"/>
        <v>0</v>
      </c>
      <c r="BI196">
        <f t="shared" si="170"/>
        <v>0</v>
      </c>
      <c r="BJ196">
        <f t="shared" si="170"/>
        <v>0</v>
      </c>
      <c r="BK196" s="7">
        <f t="shared" si="168"/>
        <v>3.0008084282745234E-2</v>
      </c>
      <c r="BL196" s="18">
        <f>MAX(BL$3*climate!$I306+BL$4*climate!$I306^2+BL$5*climate!$I306^6,-99)</f>
        <v>-39.853826112751584</v>
      </c>
      <c r="BM196" s="18">
        <f>MAX(BM$3*climate!$I306+BM$4*climate!$I306^2+BM$5*climate!$I306^6,-99)</f>
        <v>-33.755335644915839</v>
      </c>
      <c r="BN196" s="18">
        <f>MAX(BN$3*climate!$I306+BN$4*climate!$I306^2+BN$5*climate!$I306^6,-99)</f>
        <v>-28.813483495583363</v>
      </c>
      <c r="BO196" s="18">
        <f>MAX(BO$3*climate!$I306+BO$4*climate!$I306^2+BO$5*climate!$I306^6,-99)</f>
        <v>-99</v>
      </c>
      <c r="BP196" s="18">
        <f>MAX(BP$3*climate!$I306+BP$4*climate!$I306^2+BP$5*climate!$I306^6,-99)</f>
        <v>-99</v>
      </c>
      <c r="BQ196" s="18">
        <f>MAX(BQ$3*climate!$I306+BQ$4*climate!$I306^2+BQ$5*climate!$I306^6,-99)</f>
        <v>-99</v>
      </c>
    </row>
    <row r="197" spans="1:69">
      <c r="A197">
        <f t="shared" si="185"/>
        <v>2151</v>
      </c>
      <c r="B197" s="4">
        <f t="shared" si="203"/>
        <v>1286.3626695433341</v>
      </c>
      <c r="C197" s="4">
        <f t="shared" si="204"/>
        <v>3571.6511254094075</v>
      </c>
      <c r="D197" s="4">
        <f t="shared" si="205"/>
        <v>6805.6037489995479</v>
      </c>
      <c r="E197" s="11">
        <f t="shared" si="186"/>
        <v>7.0502101774984448E-6</v>
      </c>
      <c r="F197" s="11">
        <f t="shared" si="187"/>
        <v>1.41341171484605E-5</v>
      </c>
      <c r="G197" s="11">
        <f t="shared" si="188"/>
        <v>3.120571750904212E-5</v>
      </c>
      <c r="H197" s="4">
        <f t="shared" si="206"/>
        <v>118413.09569739561</v>
      </c>
      <c r="I197" s="4">
        <f t="shared" si="207"/>
        <v>116571.25776317219</v>
      </c>
      <c r="J197" s="4">
        <f t="shared" si="208"/>
        <v>25912.045537789134</v>
      </c>
      <c r="K197" s="4">
        <f t="shared" si="176"/>
        <v>92052.652413671894</v>
      </c>
      <c r="L197" s="4">
        <f t="shared" si="177"/>
        <v>32637.91833806556</v>
      </c>
      <c r="M197" s="4">
        <f t="shared" si="178"/>
        <v>3807.4572798333011</v>
      </c>
      <c r="N197" s="11">
        <f t="shared" si="189"/>
        <v>-2.9672864161297552E-3</v>
      </c>
      <c r="O197" s="11">
        <f t="shared" si="190"/>
        <v>2.5861797958230959E-3</v>
      </c>
      <c r="P197" s="11">
        <f t="shared" si="191"/>
        <v>1.8302133813292709E-3</v>
      </c>
      <c r="Q197" s="4">
        <f t="shared" si="192"/>
        <v>2743.8904810241711</v>
      </c>
      <c r="R197" s="4">
        <f t="shared" si="193"/>
        <v>10251.693287961411</v>
      </c>
      <c r="S197" s="4">
        <f t="shared" si="194"/>
        <v>2736.202649126496</v>
      </c>
      <c r="T197" s="4">
        <f t="shared" si="209"/>
        <v>23.172187711705277</v>
      </c>
      <c r="U197" s="4">
        <f t="shared" si="210"/>
        <v>87.943576184010084</v>
      </c>
      <c r="V197" s="4">
        <f t="shared" si="211"/>
        <v>105.59577958197562</v>
      </c>
      <c r="W197" s="11">
        <f t="shared" si="195"/>
        <v>-1.219247815263802E-2</v>
      </c>
      <c r="X197" s="11">
        <f t="shared" si="196"/>
        <v>-1.3228699347321071E-2</v>
      </c>
      <c r="Y197" s="11">
        <f t="shared" si="197"/>
        <v>-1.2203590333800474E-2</v>
      </c>
      <c r="Z197" s="4">
        <f t="shared" si="221"/>
        <v>4533.1695765962431</v>
      </c>
      <c r="AA197" s="4">
        <f t="shared" si="212"/>
        <v>42633.13227395693</v>
      </c>
      <c r="AB197" s="4">
        <f t="shared" si="213"/>
        <v>5149.2624158645885</v>
      </c>
      <c r="AC197" s="12">
        <f t="shared" si="214"/>
        <v>1.6271215283579514</v>
      </c>
      <c r="AD197" s="12">
        <f t="shared" si="215"/>
        <v>4.1143004123838471</v>
      </c>
      <c r="AE197" s="12">
        <f t="shared" si="216"/>
        <v>1.8623953835178091</v>
      </c>
      <c r="AF197" s="11">
        <f t="shared" si="198"/>
        <v>-2.9039671966837322E-3</v>
      </c>
      <c r="AG197" s="11">
        <f t="shared" si="199"/>
        <v>2.0567434751257441E-3</v>
      </c>
      <c r="AH197" s="11">
        <f t="shared" si="200"/>
        <v>8.257041531207765E-4</v>
      </c>
      <c r="AI197" s="1">
        <f t="shared" si="179"/>
        <v>242694.86108131229</v>
      </c>
      <c r="AJ197" s="1">
        <f t="shared" si="180"/>
        <v>225718.51347840222</v>
      </c>
      <c r="AK197" s="1">
        <f t="shared" si="181"/>
        <v>50647.009094061112</v>
      </c>
      <c r="AL197" s="20">
        <f t="shared" si="217"/>
        <v>53.6647203843509</v>
      </c>
      <c r="AM197" s="20">
        <f t="shared" si="217"/>
        <v>21.499676110138633</v>
      </c>
      <c r="AN197" s="20">
        <f t="shared" si="217"/>
        <v>3.5801388378173025</v>
      </c>
      <c r="AO197" s="7">
        <f t="shared" si="201"/>
        <v>4.4305373144468653E-3</v>
      </c>
      <c r="AP197" s="7">
        <f t="shared" si="201"/>
        <v>6.8226945247507774E-3</v>
      </c>
      <c r="AQ197" s="7">
        <f t="shared" si="201"/>
        <v>4.9385398035943287E-3</v>
      </c>
      <c r="AR197" s="17">
        <f t="shared" si="218"/>
        <v>118413.09569739561</v>
      </c>
      <c r="AS197" s="17">
        <f t="shared" si="219"/>
        <v>116571.25776317219</v>
      </c>
      <c r="AT197" s="17">
        <f t="shared" si="220"/>
        <v>25912.045537789134</v>
      </c>
      <c r="AU197" s="1">
        <f t="shared" si="182"/>
        <v>23682.619139479124</v>
      </c>
      <c r="AV197" s="1">
        <f t="shared" si="183"/>
        <v>23314.25155263444</v>
      </c>
      <c r="AW197" s="1">
        <f t="shared" si="184"/>
        <v>5182.4091075578272</v>
      </c>
      <c r="AX197" s="16">
        <v>0</v>
      </c>
      <c r="AY197" s="16">
        <v>0</v>
      </c>
      <c r="AZ197" s="16">
        <v>0</v>
      </c>
      <c r="BA197">
        <f t="shared" si="165"/>
        <v>0</v>
      </c>
      <c r="BB197">
        <f t="shared" si="166"/>
        <v>0</v>
      </c>
      <c r="BC197">
        <f t="shared" si="166"/>
        <v>0</v>
      </c>
      <c r="BD197">
        <f t="shared" si="166"/>
        <v>0</v>
      </c>
      <c r="BE197">
        <f t="shared" si="167"/>
        <v>0</v>
      </c>
      <c r="BF197">
        <f t="shared" si="167"/>
        <v>0</v>
      </c>
      <c r="BG197">
        <f t="shared" si="167"/>
        <v>0</v>
      </c>
      <c r="BH197">
        <f t="shared" si="202"/>
        <v>0</v>
      </c>
      <c r="BI197">
        <f t="shared" si="170"/>
        <v>0</v>
      </c>
      <c r="BJ197">
        <f t="shared" si="170"/>
        <v>0</v>
      </c>
      <c r="BK197" s="7">
        <f t="shared" si="168"/>
        <v>2.9972512768192211E-2</v>
      </c>
      <c r="BL197" s="18">
        <f>MAX(BL$3*climate!$I307+BL$4*climate!$I307^2+BL$5*climate!$I307^6,-99)</f>
        <v>-40.266990002506098</v>
      </c>
      <c r="BM197" s="18">
        <f>MAX(BM$3*climate!$I307+BM$4*climate!$I307^2+BM$5*climate!$I307^6,-99)</f>
        <v>-34.07632253059829</v>
      </c>
      <c r="BN197" s="18">
        <f>MAX(BN$3*climate!$I307+BN$4*climate!$I307^2+BN$5*climate!$I307^6,-99)</f>
        <v>-29.065007884155353</v>
      </c>
      <c r="BO197" s="18">
        <f>MAX(BO$3*climate!$I307+BO$4*climate!$I307^2+BO$5*climate!$I307^6,-99)</f>
        <v>-99</v>
      </c>
      <c r="BP197" s="18">
        <f>MAX(BP$3*climate!$I307+BP$4*climate!$I307^2+BP$5*climate!$I307^6,-99)</f>
        <v>-99</v>
      </c>
      <c r="BQ197" s="18">
        <f>MAX(BQ$3*climate!$I307+BQ$4*climate!$I307^2+BQ$5*climate!$I307^6,-99)</f>
        <v>-99</v>
      </c>
    </row>
    <row r="198" spans="1:69">
      <c r="A198">
        <f t="shared" si="185"/>
        <v>2152</v>
      </c>
      <c r="B198" s="4">
        <f t="shared" si="203"/>
        <v>1286.3712852141596</v>
      </c>
      <c r="C198" s="4">
        <f t="shared" si="204"/>
        <v>3571.6990834380567</v>
      </c>
      <c r="D198" s="4">
        <f t="shared" si="205"/>
        <v>6805.8055040602139</v>
      </c>
      <c r="E198" s="11">
        <f t="shared" si="186"/>
        <v>6.6976996686235225E-6</v>
      </c>
      <c r="F198" s="11">
        <f t="shared" si="187"/>
        <v>1.3427411291037474E-5</v>
      </c>
      <c r="G198" s="11">
        <f t="shared" si="188"/>
        <v>2.9645431633590013E-5</v>
      </c>
      <c r="H198" s="4">
        <f t="shared" si="206"/>
        <v>118058.95016990531</v>
      </c>
      <c r="I198" s="4">
        <f t="shared" si="207"/>
        <v>116867.95636528639</v>
      </c>
      <c r="J198" s="4">
        <f t="shared" si="208"/>
        <v>25959.395436605748</v>
      </c>
      <c r="K198" s="4">
        <f t="shared" si="176"/>
        <v>91776.730036577617</v>
      </c>
      <c r="L198" s="4">
        <f t="shared" si="177"/>
        <v>32720.549417839338</v>
      </c>
      <c r="M198" s="4">
        <f t="shared" si="178"/>
        <v>3814.3016900966195</v>
      </c>
      <c r="N198" s="11">
        <f t="shared" si="189"/>
        <v>-2.9974408108777162E-3</v>
      </c>
      <c r="O198" s="11">
        <f t="shared" si="190"/>
        <v>2.531750919831266E-3</v>
      </c>
      <c r="P198" s="11">
        <f t="shared" si="191"/>
        <v>1.7976328453035428E-3</v>
      </c>
      <c r="Q198" s="4">
        <f t="shared" si="192"/>
        <v>2702.3293850990617</v>
      </c>
      <c r="R198" s="4">
        <f t="shared" si="193"/>
        <v>10141.824282811476</v>
      </c>
      <c r="S198" s="4">
        <f t="shared" si="194"/>
        <v>2707.7500850698375</v>
      </c>
      <c r="T198" s="4">
        <f t="shared" si="209"/>
        <v>22.889661319281483</v>
      </c>
      <c r="U198" s="4">
        <f t="shared" si="210"/>
        <v>86.780197055143589</v>
      </c>
      <c r="V198" s="4">
        <f t="shared" si="211"/>
        <v>104.3071319469789</v>
      </c>
      <c r="W198" s="11">
        <f t="shared" si="195"/>
        <v>-1.219247815263802E-2</v>
      </c>
      <c r="X198" s="11">
        <f t="shared" si="196"/>
        <v>-1.3228699347321071E-2</v>
      </c>
      <c r="Y198" s="11">
        <f t="shared" si="197"/>
        <v>-1.2203590333800474E-2</v>
      </c>
      <c r="Z198" s="4">
        <f t="shared" si="221"/>
        <v>4451.6780955208169</v>
      </c>
      <c r="AA198" s="4">
        <f t="shared" si="212"/>
        <v>42265.296371408316</v>
      </c>
      <c r="AB198" s="4">
        <f t="shared" si="213"/>
        <v>5100.0988806152991</v>
      </c>
      <c r="AC198" s="12">
        <f t="shared" si="214"/>
        <v>1.622396420814582</v>
      </c>
      <c r="AD198" s="12">
        <f t="shared" si="215"/>
        <v>4.1227624729117247</v>
      </c>
      <c r="AE198" s="12">
        <f t="shared" si="216"/>
        <v>1.8639331711207328</v>
      </c>
      <c r="AF198" s="11">
        <f t="shared" si="198"/>
        <v>-2.9039671966837322E-3</v>
      </c>
      <c r="AG198" s="11">
        <f t="shared" si="199"/>
        <v>2.0567434751257441E-3</v>
      </c>
      <c r="AH198" s="11">
        <f t="shared" si="200"/>
        <v>8.257041531207765E-4</v>
      </c>
      <c r="AI198" s="1">
        <f t="shared" si="179"/>
        <v>242107.99411266021</v>
      </c>
      <c r="AJ198" s="1">
        <f t="shared" si="180"/>
        <v>226460.91368319644</v>
      </c>
      <c r="AK198" s="1">
        <f t="shared" si="181"/>
        <v>50764.71729221283</v>
      </c>
      <c r="AL198" s="20">
        <f t="shared" si="217"/>
        <v>53.9001062950218</v>
      </c>
      <c r="AM198" s="20">
        <f t="shared" si="217"/>
        <v>21.644894975394386</v>
      </c>
      <c r="AN198" s="20">
        <f t="shared" si="217"/>
        <v>3.5976426893887279</v>
      </c>
      <c r="AO198" s="7">
        <f t="shared" si="201"/>
        <v>4.3862319413023963E-3</v>
      </c>
      <c r="AP198" s="7">
        <f t="shared" si="201"/>
        <v>6.7544675795032693E-3</v>
      </c>
      <c r="AQ198" s="7">
        <f t="shared" si="201"/>
        <v>4.8891544055583852E-3</v>
      </c>
      <c r="AR198" s="17">
        <f t="shared" si="218"/>
        <v>118058.95016990531</v>
      </c>
      <c r="AS198" s="17">
        <f t="shared" si="219"/>
        <v>116867.95636528639</v>
      </c>
      <c r="AT198" s="17">
        <f t="shared" si="220"/>
        <v>25959.395436605748</v>
      </c>
      <c r="AU198" s="1">
        <f t="shared" si="182"/>
        <v>23611.790033981062</v>
      </c>
      <c r="AV198" s="1">
        <f t="shared" si="183"/>
        <v>23373.591273057278</v>
      </c>
      <c r="AW198" s="1">
        <f t="shared" si="184"/>
        <v>5191.8790873211501</v>
      </c>
      <c r="AX198" s="16">
        <v>0</v>
      </c>
      <c r="AY198" s="16">
        <v>0</v>
      </c>
      <c r="AZ198" s="16">
        <v>0</v>
      </c>
      <c r="BA198">
        <f t="shared" si="165"/>
        <v>0</v>
      </c>
      <c r="BB198">
        <f t="shared" si="166"/>
        <v>0</v>
      </c>
      <c r="BC198">
        <f t="shared" si="166"/>
        <v>0</v>
      </c>
      <c r="BD198">
        <f t="shared" si="166"/>
        <v>0</v>
      </c>
      <c r="BE198">
        <f t="shared" si="167"/>
        <v>0</v>
      </c>
      <c r="BF198">
        <f t="shared" si="167"/>
        <v>0</v>
      </c>
      <c r="BG198">
        <f t="shared" si="167"/>
        <v>0</v>
      </c>
      <c r="BH198">
        <f t="shared" si="202"/>
        <v>0</v>
      </c>
      <c r="BI198">
        <f t="shared" si="170"/>
        <v>0</v>
      </c>
      <c r="BJ198">
        <f t="shared" si="170"/>
        <v>0</v>
      </c>
      <c r="BK198" s="7">
        <f t="shared" si="168"/>
        <v>2.9939151806451098E-2</v>
      </c>
      <c r="BL198" s="18">
        <f>MAX(BL$3*climate!$I308+BL$4*climate!$I308^2+BL$5*climate!$I308^6,-99)</f>
        <v>-40.675703442759264</v>
      </c>
      <c r="BM198" s="18">
        <f>MAX(BM$3*climate!$I308+BM$4*climate!$I308^2+BM$5*climate!$I308^6,-99)</f>
        <v>-34.393779183171858</v>
      </c>
      <c r="BN198" s="18">
        <f>MAX(BN$3*climate!$I308+BN$4*climate!$I308^2+BN$5*climate!$I308^6,-99)</f>
        <v>-29.313704502188294</v>
      </c>
      <c r="BO198" s="18">
        <f>MAX(BO$3*climate!$I308+BO$4*climate!$I308^2+BO$5*climate!$I308^6,-99)</f>
        <v>-99</v>
      </c>
      <c r="BP198" s="18">
        <f>MAX(BP$3*climate!$I308+BP$4*climate!$I308^2+BP$5*climate!$I308^6,-99)</f>
        <v>-99</v>
      </c>
      <c r="BQ198" s="18">
        <f>MAX(BQ$3*climate!$I308+BQ$4*climate!$I308^2+BQ$5*climate!$I308^6,-99)</f>
        <v>-99</v>
      </c>
    </row>
    <row r="199" spans="1:69">
      <c r="A199">
        <f t="shared" si="185"/>
        <v>2153</v>
      </c>
      <c r="B199" s="4">
        <f t="shared" si="203"/>
        <v>1286.3794701562638</v>
      </c>
      <c r="C199" s="4">
        <f t="shared" si="204"/>
        <v>3571.744644177028</v>
      </c>
      <c r="D199" s="4">
        <f t="shared" si="205"/>
        <v>6805.997177049906</v>
      </c>
      <c r="E199" s="11">
        <f t="shared" si="186"/>
        <v>6.362814685192346E-6</v>
      </c>
      <c r="F199" s="11">
        <f t="shared" si="187"/>
        <v>1.2756040726485601E-5</v>
      </c>
      <c r="G199" s="11">
        <f t="shared" si="188"/>
        <v>2.8163160051910511E-5</v>
      </c>
      <c r="H199" s="4">
        <f t="shared" si="206"/>
        <v>117702.56902795838</v>
      </c>
      <c r="I199" s="4">
        <f t="shared" si="207"/>
        <v>117159.22463697039</v>
      </c>
      <c r="J199" s="4">
        <f t="shared" si="208"/>
        <v>26005.985932128573</v>
      </c>
      <c r="K199" s="4">
        <f t="shared" si="176"/>
        <v>91499.104081364407</v>
      </c>
      <c r="L199" s="4">
        <f t="shared" si="177"/>
        <v>32801.679937554785</v>
      </c>
      <c r="M199" s="4">
        <f t="shared" si="178"/>
        <v>3821.039776481512</v>
      </c>
      <c r="N199" s="11">
        <f t="shared" si="189"/>
        <v>-3.025014675316573E-3</v>
      </c>
      <c r="O199" s="11">
        <f t="shared" si="190"/>
        <v>2.4794974766289002E-3</v>
      </c>
      <c r="P199" s="11">
        <f t="shared" si="191"/>
        <v>1.7665321026878456E-3</v>
      </c>
      <c r="Q199" s="4">
        <f t="shared" si="192"/>
        <v>2661.3233089236246</v>
      </c>
      <c r="R199" s="4">
        <f t="shared" si="193"/>
        <v>10032.603083741853</v>
      </c>
      <c r="S199" s="4">
        <f t="shared" si="194"/>
        <v>2679.5062272255254</v>
      </c>
      <c r="T199" s="4">
        <f t="shared" si="209"/>
        <v>22.61057962372486</v>
      </c>
      <c r="U199" s="4">
        <f t="shared" si="210"/>
        <v>85.632207918999811</v>
      </c>
      <c r="V199" s="4">
        <f t="shared" si="211"/>
        <v>103.0342104398043</v>
      </c>
      <c r="W199" s="11">
        <f t="shared" si="195"/>
        <v>-1.219247815263802E-2</v>
      </c>
      <c r="X199" s="11">
        <f t="shared" si="196"/>
        <v>-1.3228699347321071E-2</v>
      </c>
      <c r="Y199" s="11">
        <f t="shared" si="197"/>
        <v>-1.2203590333800474E-2</v>
      </c>
      <c r="Z199" s="4">
        <f t="shared" si="221"/>
        <v>4371.5178054521075</v>
      </c>
      <c r="AA199" s="4">
        <f t="shared" si="212"/>
        <v>41898.329802212676</v>
      </c>
      <c r="AB199" s="4">
        <f t="shared" si="213"/>
        <v>5051.2325853655693</v>
      </c>
      <c r="AC199" s="12">
        <f t="shared" si="214"/>
        <v>1.6176850348285194</v>
      </c>
      <c r="AD199" s="12">
        <f t="shared" si="215"/>
        <v>4.1312419377273795</v>
      </c>
      <c r="AE199" s="12">
        <f t="shared" si="216"/>
        <v>1.8654722284812668</v>
      </c>
      <c r="AF199" s="11">
        <f t="shared" si="198"/>
        <v>-2.9039671966837322E-3</v>
      </c>
      <c r="AG199" s="11">
        <f t="shared" si="199"/>
        <v>2.0567434751257441E-3</v>
      </c>
      <c r="AH199" s="11">
        <f t="shared" si="200"/>
        <v>8.257041531207765E-4</v>
      </c>
      <c r="AI199" s="1">
        <f t="shared" si="179"/>
        <v>241508.98473537524</v>
      </c>
      <c r="AJ199" s="1">
        <f t="shared" si="180"/>
        <v>227188.41358793408</v>
      </c>
      <c r="AK199" s="1">
        <f t="shared" si="181"/>
        <v>50880.124650312697</v>
      </c>
      <c r="AL199" s="20">
        <f t="shared" si="217"/>
        <v>54.134160479213911</v>
      </c>
      <c r="AM199" s="20">
        <f t="shared" si="217"/>
        <v>21.789632719353712</v>
      </c>
      <c r="AN199" s="20">
        <f t="shared" si="217"/>
        <v>3.615056225687133</v>
      </c>
      <c r="AO199" s="7">
        <f t="shared" si="201"/>
        <v>4.342369621889372E-3</v>
      </c>
      <c r="AP199" s="7">
        <f t="shared" si="201"/>
        <v>6.6869229037082364E-3</v>
      </c>
      <c r="AQ199" s="7">
        <f t="shared" si="201"/>
        <v>4.8402628615028011E-3</v>
      </c>
      <c r="AR199" s="17">
        <f t="shared" si="218"/>
        <v>117702.56902795838</v>
      </c>
      <c r="AS199" s="17">
        <f t="shared" si="219"/>
        <v>117159.22463697039</v>
      </c>
      <c r="AT199" s="17">
        <f t="shared" si="220"/>
        <v>26005.985932128573</v>
      </c>
      <c r="AU199" s="1">
        <f t="shared" si="182"/>
        <v>23540.513805591676</v>
      </c>
      <c r="AV199" s="1">
        <f t="shared" si="183"/>
        <v>23431.844927394079</v>
      </c>
      <c r="AW199" s="1">
        <f t="shared" si="184"/>
        <v>5201.1971864257148</v>
      </c>
      <c r="AX199" s="16">
        <v>0</v>
      </c>
      <c r="AY199" s="16">
        <v>0</v>
      </c>
      <c r="AZ199" s="16">
        <v>0</v>
      </c>
      <c r="BA199">
        <f t="shared" ref="BA199:BA262" si="222">(AX199*Z199+AY199*AA199+AZ199*AB199)/(Z199+AA199+AB199)</f>
        <v>0</v>
      </c>
      <c r="BB199">
        <f t="shared" ref="BB199:BD262" si="223">BB$5*AX199^2</f>
        <v>0</v>
      </c>
      <c r="BC199">
        <f t="shared" si="223"/>
        <v>0</v>
      </c>
      <c r="BD199">
        <f t="shared" si="223"/>
        <v>0</v>
      </c>
      <c r="BE199">
        <f t="shared" ref="BE199:BG262" si="224">BB199*AR199</f>
        <v>0</v>
      </c>
      <c r="BF199">
        <f t="shared" si="224"/>
        <v>0</v>
      </c>
      <c r="BG199">
        <f t="shared" si="224"/>
        <v>0</v>
      </c>
      <c r="BH199">
        <f t="shared" si="202"/>
        <v>0</v>
      </c>
      <c r="BI199">
        <f t="shared" si="170"/>
        <v>0</v>
      </c>
      <c r="BJ199">
        <f t="shared" si="170"/>
        <v>0</v>
      </c>
      <c r="BK199" s="7">
        <f t="shared" si="168"/>
        <v>2.9907963135803656E-2</v>
      </c>
      <c r="BL199" s="18">
        <f>MAX(BL$3*climate!$I309+BL$4*climate!$I309^2+BL$5*climate!$I309^6,-99)</f>
        <v>-41.07992683064105</v>
      </c>
      <c r="BM199" s="18">
        <f>MAX(BM$3*climate!$I309+BM$4*climate!$I309^2+BM$5*climate!$I309^6,-99)</f>
        <v>-34.707678193162806</v>
      </c>
      <c r="BN199" s="18">
        <f>MAX(BN$3*climate!$I309+BN$4*climate!$I309^2+BN$5*climate!$I309^6,-99)</f>
        <v>-29.559554712668902</v>
      </c>
      <c r="BO199" s="18">
        <f>MAX(BO$3*climate!$I309+BO$4*climate!$I309^2+BO$5*climate!$I309^6,-99)</f>
        <v>-99</v>
      </c>
      <c r="BP199" s="18">
        <f>MAX(BP$3*climate!$I309+BP$4*climate!$I309^2+BP$5*climate!$I309^6,-99)</f>
        <v>-99</v>
      </c>
      <c r="BQ199" s="18">
        <f>MAX(BQ$3*climate!$I309+BQ$4*climate!$I309^2+BQ$5*climate!$I309^6,-99)</f>
        <v>-99</v>
      </c>
    </row>
    <row r="200" spans="1:69">
      <c r="A200">
        <f t="shared" si="185"/>
        <v>2154</v>
      </c>
      <c r="B200" s="4">
        <f t="shared" si="203"/>
        <v>1286.387245900738</v>
      </c>
      <c r="C200" s="4">
        <f t="shared" si="204"/>
        <v>3571.7879274311663</v>
      </c>
      <c r="D200" s="4">
        <f t="shared" si="205"/>
        <v>6806.1792715183265</v>
      </c>
      <c r="E200" s="11">
        <f t="shared" si="186"/>
        <v>6.0446739509327286E-6</v>
      </c>
      <c r="F200" s="11">
        <f t="shared" si="187"/>
        <v>1.211823869016132E-5</v>
      </c>
      <c r="G200" s="11">
        <f t="shared" si="188"/>
        <v>2.6755002049314986E-5</v>
      </c>
      <c r="H200" s="4">
        <f t="shared" si="206"/>
        <v>117344.28041440627</v>
      </c>
      <c r="I200" s="4">
        <f t="shared" si="207"/>
        <v>117445.27189563269</v>
      </c>
      <c r="J200" s="4">
        <f t="shared" si="208"/>
        <v>26051.852103719346</v>
      </c>
      <c r="K200" s="4">
        <f t="shared" si="176"/>
        <v>91220.027863569907</v>
      </c>
      <c r="L200" s="4">
        <f t="shared" si="177"/>
        <v>32881.367618065568</v>
      </c>
      <c r="M200" s="4">
        <f t="shared" si="178"/>
        <v>3827.6764487732462</v>
      </c>
      <c r="N200" s="11">
        <f t="shared" si="189"/>
        <v>-3.0500431736067979E-3</v>
      </c>
      <c r="O200" s="11">
        <f t="shared" si="190"/>
        <v>2.4293780276645194E-3</v>
      </c>
      <c r="P200" s="11">
        <f t="shared" si="191"/>
        <v>1.7368760023339647E-3</v>
      </c>
      <c r="Q200" s="4">
        <f t="shared" si="192"/>
        <v>2620.8728420434809</v>
      </c>
      <c r="R200" s="4">
        <f t="shared" si="193"/>
        <v>9924.0556170880736</v>
      </c>
      <c r="S200" s="4">
        <f t="shared" si="194"/>
        <v>2651.4747441659406</v>
      </c>
      <c r="T200" s="4">
        <f t="shared" si="209"/>
        <v>22.334900625644114</v>
      </c>
      <c r="U200" s="4">
        <f t="shared" si="210"/>
        <v>84.499405185992075</v>
      </c>
      <c r="V200" s="4">
        <f t="shared" si="211"/>
        <v>101.77682314523034</v>
      </c>
      <c r="W200" s="11">
        <f t="shared" si="195"/>
        <v>-1.219247815263802E-2</v>
      </c>
      <c r="X200" s="11">
        <f t="shared" si="196"/>
        <v>-1.3228699347321071E-2</v>
      </c>
      <c r="Y200" s="11">
        <f t="shared" si="197"/>
        <v>-1.2203590333800474E-2</v>
      </c>
      <c r="Z200" s="4">
        <f t="shared" si="221"/>
        <v>4292.6807797986921</v>
      </c>
      <c r="AA200" s="4">
        <f t="shared" si="212"/>
        <v>41532.356678425225</v>
      </c>
      <c r="AB200" s="4">
        <f t="shared" si="213"/>
        <v>5002.6717718461769</v>
      </c>
      <c r="AC200" s="12">
        <f t="shared" si="214"/>
        <v>1.6129873305528113</v>
      </c>
      <c r="AD200" s="12">
        <f t="shared" si="215"/>
        <v>4.1397388426269659</v>
      </c>
      <c r="AE200" s="12">
        <f t="shared" si="216"/>
        <v>1.8670125566478553</v>
      </c>
      <c r="AF200" s="11">
        <f t="shared" si="198"/>
        <v>-2.9039671966837322E-3</v>
      </c>
      <c r="AG200" s="11">
        <f t="shared" si="199"/>
        <v>2.0567434751257441E-3</v>
      </c>
      <c r="AH200" s="11">
        <f t="shared" si="200"/>
        <v>8.257041531207765E-4</v>
      </c>
      <c r="AI200" s="1">
        <f t="shared" si="179"/>
        <v>240898.60006742939</v>
      </c>
      <c r="AJ200" s="1">
        <f t="shared" si="180"/>
        <v>227901.41715653474</v>
      </c>
      <c r="AK200" s="1">
        <f t="shared" si="181"/>
        <v>50993.309371707139</v>
      </c>
      <c r="AL200" s="20">
        <f t="shared" si="217"/>
        <v>54.366880307845612</v>
      </c>
      <c r="AM200" s="20">
        <f t="shared" si="217"/>
        <v>21.933881257507206</v>
      </c>
      <c r="AN200" s="20">
        <f t="shared" si="217"/>
        <v>3.6323790698546565</v>
      </c>
      <c r="AO200" s="7">
        <f t="shared" si="201"/>
        <v>4.298945925670478E-3</v>
      </c>
      <c r="AP200" s="7">
        <f t="shared" si="201"/>
        <v>6.6200536746711539E-3</v>
      </c>
      <c r="AQ200" s="7">
        <f t="shared" si="201"/>
        <v>4.7918602328877727E-3</v>
      </c>
      <c r="AR200" s="17">
        <f t="shared" si="218"/>
        <v>117344.28041440627</v>
      </c>
      <c r="AS200" s="17">
        <f t="shared" si="219"/>
        <v>117445.27189563269</v>
      </c>
      <c r="AT200" s="17">
        <f t="shared" si="220"/>
        <v>26051.852103719346</v>
      </c>
      <c r="AU200" s="1">
        <f t="shared" si="182"/>
        <v>23468.856082881255</v>
      </c>
      <c r="AV200" s="1">
        <f t="shared" si="183"/>
        <v>23489.054379126537</v>
      </c>
      <c r="AW200" s="1">
        <f t="shared" si="184"/>
        <v>5210.3704207438695</v>
      </c>
      <c r="AX200" s="16">
        <v>0</v>
      </c>
      <c r="AY200" s="16">
        <v>0</v>
      </c>
      <c r="AZ200" s="16">
        <v>0</v>
      </c>
      <c r="BA200">
        <f t="shared" si="222"/>
        <v>0</v>
      </c>
      <c r="BB200">
        <f t="shared" si="223"/>
        <v>0</v>
      </c>
      <c r="BC200">
        <f t="shared" si="223"/>
        <v>0</v>
      </c>
      <c r="BD200">
        <f t="shared" si="223"/>
        <v>0</v>
      </c>
      <c r="BE200">
        <f t="shared" si="224"/>
        <v>0</v>
      </c>
      <c r="BF200">
        <f t="shared" si="224"/>
        <v>0</v>
      </c>
      <c r="BG200">
        <f t="shared" si="224"/>
        <v>0</v>
      </c>
      <c r="BH200">
        <f t="shared" si="202"/>
        <v>0</v>
      </c>
      <c r="BI200">
        <f t="shared" si="170"/>
        <v>0</v>
      </c>
      <c r="BJ200">
        <f t="shared" si="170"/>
        <v>0</v>
      </c>
      <c r="BK200" s="7">
        <f t="shared" ref="BK200:BK263" si="225">SUM(H200:J200)*SUM(B199:D199)/SUM(H199:J199)/SUM(B200:D200)-1+BK$5</f>
        <v>2.9878907915157876E-2</v>
      </c>
      <c r="BL200" s="18">
        <f>MAX(BL$3*climate!$I310+BL$4*climate!$I310^2+BL$5*climate!$I310^6,-99)</f>
        <v>-41.47962391621315</v>
      </c>
      <c r="BM200" s="18">
        <f>MAX(BM$3*climate!$I310+BM$4*climate!$I310^2+BM$5*climate!$I310^6,-99)</f>
        <v>-35.017994669315712</v>
      </c>
      <c r="BN200" s="18">
        <f>MAX(BN$3*climate!$I310+BN$4*climate!$I310^2+BN$5*climate!$I310^6,-99)</f>
        <v>-29.802541778523924</v>
      </c>
      <c r="BO200" s="18">
        <f>MAX(BO$3*climate!$I310+BO$4*climate!$I310^2+BO$5*climate!$I310^6,-99)</f>
        <v>-99</v>
      </c>
      <c r="BP200" s="18">
        <f>MAX(BP$3*climate!$I310+BP$4*climate!$I310^2+BP$5*climate!$I310^6,-99)</f>
        <v>-99</v>
      </c>
      <c r="BQ200" s="18">
        <f>MAX(BQ$3*climate!$I310+BQ$4*climate!$I310^2+BQ$5*climate!$I310^6,-99)</f>
        <v>-99</v>
      </c>
    </row>
    <row r="201" spans="1:69">
      <c r="A201">
        <f t="shared" si="185"/>
        <v>2155</v>
      </c>
      <c r="B201" s="4">
        <f t="shared" si="203"/>
        <v>1286.3946329026403</v>
      </c>
      <c r="C201" s="4">
        <f t="shared" si="204"/>
        <v>3571.829047020889</v>
      </c>
      <c r="D201" s="4">
        <f t="shared" si="205"/>
        <v>6806.3522658916663</v>
      </c>
      <c r="E201" s="11">
        <f t="shared" si="186"/>
        <v>5.7424402533860917E-6</v>
      </c>
      <c r="F201" s="11">
        <f t="shared" si="187"/>
        <v>1.1512326755653253E-5</v>
      </c>
      <c r="G201" s="11">
        <f t="shared" si="188"/>
        <v>2.5417251946849235E-5</v>
      </c>
      <c r="H201" s="4">
        <f t="shared" si="206"/>
        <v>116984.40457944875</v>
      </c>
      <c r="I201" s="4">
        <f t="shared" si="207"/>
        <v>117726.30558715381</v>
      </c>
      <c r="J201" s="4">
        <f t="shared" si="208"/>
        <v>26097.028363552858</v>
      </c>
      <c r="K201" s="4">
        <f t="shared" si="176"/>
        <v>90939.748648891182</v>
      </c>
      <c r="L201" s="4">
        <f t="shared" si="177"/>
        <v>32959.669692295138</v>
      </c>
      <c r="M201" s="4">
        <f t="shared" si="178"/>
        <v>3834.2165295104683</v>
      </c>
      <c r="N201" s="11">
        <f t="shared" si="189"/>
        <v>-3.07256225680963E-3</v>
      </c>
      <c r="O201" s="11">
        <f t="shared" si="190"/>
        <v>2.3813508957135632E-3</v>
      </c>
      <c r="P201" s="11">
        <f t="shared" si="191"/>
        <v>1.708629458301747E-3</v>
      </c>
      <c r="Q201" s="4">
        <f t="shared" si="192"/>
        <v>2580.9781167559777</v>
      </c>
      <c r="R201" s="4">
        <f t="shared" si="193"/>
        <v>9816.2063044927454</v>
      </c>
      <c r="S201" s="4">
        <f t="shared" si="194"/>
        <v>2623.6590179734467</v>
      </c>
      <c r="T201" s="4">
        <f t="shared" si="209"/>
        <v>22.062582837724605</v>
      </c>
      <c r="U201" s="4">
        <f t="shared" si="210"/>
        <v>83.381587959759116</v>
      </c>
      <c r="V201" s="4">
        <f t="shared" si="211"/>
        <v>100.53478049009028</v>
      </c>
      <c r="W201" s="11">
        <f t="shared" si="195"/>
        <v>-1.219247815263802E-2</v>
      </c>
      <c r="X201" s="11">
        <f t="shared" si="196"/>
        <v>-1.3228699347321071E-2</v>
      </c>
      <c r="Y201" s="11">
        <f t="shared" si="197"/>
        <v>-1.2203590333800474E-2</v>
      </c>
      <c r="Z201" s="4">
        <f t="shared" si="221"/>
        <v>4215.1583575424966</v>
      </c>
      <c r="AA201" s="4">
        <f t="shared" si="212"/>
        <v>41167.495703583016</v>
      </c>
      <c r="AB201" s="4">
        <f t="shared" si="213"/>
        <v>4954.424154516284</v>
      </c>
      <c r="AC201" s="12">
        <f t="shared" si="214"/>
        <v>1.6083032682562195</v>
      </c>
      <c r="AD201" s="12">
        <f t="shared" si="215"/>
        <v>4.1482532234802632</v>
      </c>
      <c r="AE201" s="12">
        <f t="shared" si="216"/>
        <v>1.8685541566698081</v>
      </c>
      <c r="AF201" s="11">
        <f t="shared" si="198"/>
        <v>-2.9039671966837322E-3</v>
      </c>
      <c r="AG201" s="11">
        <f t="shared" si="199"/>
        <v>2.0567434751257441E-3</v>
      </c>
      <c r="AH201" s="11">
        <f t="shared" si="200"/>
        <v>8.257041531207765E-4</v>
      </c>
      <c r="AI201" s="1">
        <f t="shared" si="179"/>
        <v>240277.5961435677</v>
      </c>
      <c r="AJ201" s="1">
        <f t="shared" si="180"/>
        <v>228600.32982000778</v>
      </c>
      <c r="AK201" s="1">
        <f t="shared" si="181"/>
        <v>51104.348855280296</v>
      </c>
      <c r="AL201" s="20">
        <f t="shared" si="217"/>
        <v>54.598263383650533</v>
      </c>
      <c r="AM201" s="20">
        <f t="shared" si="217"/>
        <v>22.07763269401358</v>
      </c>
      <c r="AN201" s="20">
        <f t="shared" si="217"/>
        <v>3.6496108641421103</v>
      </c>
      <c r="AO201" s="7">
        <f t="shared" si="201"/>
        <v>4.255956466413773E-3</v>
      </c>
      <c r="AP201" s="7">
        <f t="shared" si="201"/>
        <v>6.5538531379244419E-3</v>
      </c>
      <c r="AQ201" s="7">
        <f t="shared" si="201"/>
        <v>4.7439416305588948E-3</v>
      </c>
      <c r="AR201" s="17">
        <f t="shared" si="218"/>
        <v>116984.40457944875</v>
      </c>
      <c r="AS201" s="17">
        <f t="shared" si="219"/>
        <v>117726.30558715381</v>
      </c>
      <c r="AT201" s="17">
        <f t="shared" si="220"/>
        <v>26097.028363552858</v>
      </c>
      <c r="AU201" s="1">
        <f t="shared" si="182"/>
        <v>23396.880915889749</v>
      </c>
      <c r="AV201" s="1">
        <f t="shared" si="183"/>
        <v>23545.261117430764</v>
      </c>
      <c r="AW201" s="1">
        <f t="shared" si="184"/>
        <v>5219.4056727105717</v>
      </c>
      <c r="AX201" s="16">
        <v>0</v>
      </c>
      <c r="AY201" s="16">
        <v>0</v>
      </c>
      <c r="AZ201" s="16">
        <v>0</v>
      </c>
      <c r="BA201">
        <f t="shared" si="222"/>
        <v>0</v>
      </c>
      <c r="BB201">
        <f t="shared" si="223"/>
        <v>0</v>
      </c>
      <c r="BC201">
        <f t="shared" si="223"/>
        <v>0</v>
      </c>
      <c r="BD201">
        <f t="shared" si="223"/>
        <v>0</v>
      </c>
      <c r="BE201">
        <f t="shared" si="224"/>
        <v>0</v>
      </c>
      <c r="BF201">
        <f t="shared" si="224"/>
        <v>0</v>
      </c>
      <c r="BG201">
        <f t="shared" si="224"/>
        <v>0</v>
      </c>
      <c r="BH201">
        <f t="shared" si="202"/>
        <v>0</v>
      </c>
      <c r="BI201">
        <f t="shared" si="170"/>
        <v>0</v>
      </c>
      <c r="BJ201">
        <f t="shared" si="170"/>
        <v>0</v>
      </c>
      <c r="BK201" s="7">
        <f t="shared" si="225"/>
        <v>2.9851946764414022E-2</v>
      </c>
      <c r="BL201" s="18">
        <f>MAX(BL$3*climate!$I311+BL$4*climate!$I311^2+BL$5*climate!$I311^6,-99)</f>
        <v>-41.874761727640106</v>
      </c>
      <c r="BM201" s="18">
        <f>MAX(BM$3*climate!$I311+BM$4*climate!$I311^2+BM$5*climate!$I311^6,-99)</f>
        <v>-35.324706180916522</v>
      </c>
      <c r="BN201" s="18">
        <f>MAX(BN$3*climate!$I311+BN$4*climate!$I311^2+BN$5*climate!$I311^6,-99)</f>
        <v>-30.042650817811683</v>
      </c>
      <c r="BO201" s="18">
        <f>MAX(BO$3*climate!$I311+BO$4*climate!$I311^2+BO$5*climate!$I311^6,-99)</f>
        <v>-99</v>
      </c>
      <c r="BP201" s="18">
        <f>MAX(BP$3*climate!$I311+BP$4*climate!$I311^2+BP$5*climate!$I311^6,-99)</f>
        <v>-99</v>
      </c>
      <c r="BQ201" s="18">
        <f>MAX(BQ$3*climate!$I311+BQ$4*climate!$I311^2+BQ$5*climate!$I311^6,-99)</f>
        <v>-99</v>
      </c>
    </row>
    <row r="202" spans="1:69">
      <c r="A202">
        <f t="shared" si="185"/>
        <v>2156</v>
      </c>
      <c r="B202" s="4">
        <f t="shared" si="203"/>
        <v>1286.4016505947459</v>
      </c>
      <c r="C202" s="4">
        <f t="shared" si="204"/>
        <v>3571.8681110808388</v>
      </c>
      <c r="D202" s="4">
        <f t="shared" si="205"/>
        <v>6806.5166147235286</v>
      </c>
      <c r="E202" s="11">
        <f t="shared" si="186"/>
        <v>5.4553182407167866E-6</v>
      </c>
      <c r="F202" s="11">
        <f t="shared" si="187"/>
        <v>1.093671041787059E-5</v>
      </c>
      <c r="G202" s="11">
        <f t="shared" si="188"/>
        <v>2.4146389349506773E-5</v>
      </c>
      <c r="H202" s="4">
        <f t="shared" si="206"/>
        <v>116623.253813173</v>
      </c>
      <c r="I202" s="4">
        <f t="shared" si="207"/>
        <v>118002.53110910911</v>
      </c>
      <c r="J202" s="4">
        <f t="shared" si="208"/>
        <v>26141.548444875545</v>
      </c>
      <c r="K202" s="4">
        <f t="shared" si="176"/>
        <v>90658.507596950163</v>
      </c>
      <c r="L202" s="4">
        <f t="shared" si="177"/>
        <v>33036.642854487101</v>
      </c>
      <c r="M202" s="4">
        <f t="shared" si="178"/>
        <v>3840.6647518243631</v>
      </c>
      <c r="N202" s="11">
        <f t="shared" si="189"/>
        <v>-3.0926086350520077E-3</v>
      </c>
      <c r="O202" s="11">
        <f t="shared" si="190"/>
        <v>2.335374198545459E-3</v>
      </c>
      <c r="P202" s="11">
        <f t="shared" si="191"/>
        <v>1.6817574762053589E-3</v>
      </c>
      <c r="Q202" s="4">
        <f t="shared" si="192"/>
        <v>2541.6388274317728</v>
      </c>
      <c r="R202" s="4">
        <f t="shared" si="193"/>
        <v>9709.0781001890391</v>
      </c>
      <c r="S202" s="4">
        <f t="shared" si="194"/>
        <v>2596.0621537134602</v>
      </c>
      <c r="T202" s="4">
        <f t="shared" si="209"/>
        <v>21.79358527848488</v>
      </c>
      <c r="U202" s="4">
        <f t="shared" si="210"/>
        <v>82.278558001537263</v>
      </c>
      <c r="V202" s="4">
        <f t="shared" si="211"/>
        <v>99.30789521469066</v>
      </c>
      <c r="W202" s="11">
        <f t="shared" si="195"/>
        <v>-1.219247815263802E-2</v>
      </c>
      <c r="X202" s="11">
        <f t="shared" si="196"/>
        <v>-1.3228699347321071E-2</v>
      </c>
      <c r="Y202" s="11">
        <f t="shared" si="197"/>
        <v>-1.2203590333800474E-2</v>
      </c>
      <c r="Z202" s="4">
        <f t="shared" si="221"/>
        <v>4138.9411855932976</v>
      </c>
      <c r="AA202" s="4">
        <f t="shared" si="212"/>
        <v>40803.860264366638</v>
      </c>
      <c r="AB202" s="4">
        <f t="shared" si="213"/>
        <v>4906.4969361883159</v>
      </c>
      <c r="AC202" s="12">
        <f t="shared" si="214"/>
        <v>1.6036328083228841</v>
      </c>
      <c r="AD202" s="12">
        <f t="shared" si="215"/>
        <v>4.1567851162308251</v>
      </c>
      <c r="AE202" s="12">
        <f t="shared" si="216"/>
        <v>1.8700970295973014</v>
      </c>
      <c r="AF202" s="11">
        <f t="shared" si="198"/>
        <v>-2.9039671966837322E-3</v>
      </c>
      <c r="AG202" s="11">
        <f t="shared" si="199"/>
        <v>2.0567434751257441E-3</v>
      </c>
      <c r="AH202" s="11">
        <f t="shared" si="200"/>
        <v>8.257041531207765E-4</v>
      </c>
      <c r="AI202" s="1">
        <f t="shared" si="179"/>
        <v>239646.71744510069</v>
      </c>
      <c r="AJ202" s="1">
        <f t="shared" si="180"/>
        <v>229285.55795543778</v>
      </c>
      <c r="AK202" s="1">
        <f t="shared" si="181"/>
        <v>51213.31964246284</v>
      </c>
      <c r="AL202" s="20">
        <f t="shared" si="217"/>
        <v>54.828307537432124</v>
      </c>
      <c r="AM202" s="20">
        <f t="shared" si="217"/>
        <v>22.220879320700085</v>
      </c>
      <c r="AN202" s="20">
        <f t="shared" si="217"/>
        <v>3.6667512696467166</v>
      </c>
      <c r="AO202" s="7">
        <f t="shared" ref="AO202:AQ217" si="226">AO$5*AO201</f>
        <v>4.2133969017496354E-3</v>
      </c>
      <c r="AP202" s="7">
        <f t="shared" si="226"/>
        <v>6.4883146065451971E-3</v>
      </c>
      <c r="AQ202" s="7">
        <f t="shared" si="226"/>
        <v>4.696502214253306E-3</v>
      </c>
      <c r="AR202" s="17">
        <f t="shared" si="218"/>
        <v>116623.253813173</v>
      </c>
      <c r="AS202" s="17">
        <f t="shared" si="219"/>
        <v>118002.53110910911</v>
      </c>
      <c r="AT202" s="17">
        <f t="shared" si="220"/>
        <v>26141.548444875545</v>
      </c>
      <c r="AU202" s="1">
        <f t="shared" si="182"/>
        <v>23324.650762634599</v>
      </c>
      <c r="AV202" s="1">
        <f t="shared" si="183"/>
        <v>23600.506221821823</v>
      </c>
      <c r="AW202" s="1">
        <f t="shared" si="184"/>
        <v>5228.3096889751096</v>
      </c>
      <c r="AX202" s="16">
        <v>0</v>
      </c>
      <c r="AY202" s="16">
        <v>0</v>
      </c>
      <c r="AZ202" s="16">
        <v>0</v>
      </c>
      <c r="BA202">
        <f t="shared" si="222"/>
        <v>0</v>
      </c>
      <c r="BB202">
        <f t="shared" si="223"/>
        <v>0</v>
      </c>
      <c r="BC202">
        <f t="shared" si="223"/>
        <v>0</v>
      </c>
      <c r="BD202">
        <f t="shared" si="223"/>
        <v>0</v>
      </c>
      <c r="BE202">
        <f t="shared" si="224"/>
        <v>0</v>
      </c>
      <c r="BF202">
        <f t="shared" si="224"/>
        <v>0</v>
      </c>
      <c r="BG202">
        <f t="shared" si="224"/>
        <v>0</v>
      </c>
      <c r="BH202">
        <f t="shared" si="202"/>
        <v>0</v>
      </c>
      <c r="BI202">
        <f t="shared" si="170"/>
        <v>0</v>
      </c>
      <c r="BJ202">
        <f t="shared" si="170"/>
        <v>0</v>
      </c>
      <c r="BK202" s="7">
        <f t="shared" si="225"/>
        <v>2.9827039804849104E-2</v>
      </c>
      <c r="BL202" s="18">
        <f>MAX(BL$3*climate!$I312+BL$4*climate!$I312^2+BL$5*climate!$I312^6,-99)</f>
        <v>-42.265310495265901</v>
      </c>
      <c r="BM202" s="18">
        <f>MAX(BM$3*climate!$I312+BM$4*climate!$I312^2+BM$5*climate!$I312^6,-99)</f>
        <v>-35.6277926993601</v>
      </c>
      <c r="BN202" s="18">
        <f>MAX(BN$3*climate!$I312+BN$4*climate!$I312^2+BN$5*climate!$I312^6,-99)</f>
        <v>-30.279868758401982</v>
      </c>
      <c r="BO202" s="18">
        <f>MAX(BO$3*climate!$I312+BO$4*climate!$I312^2+BO$5*climate!$I312^6,-99)</f>
        <v>-99</v>
      </c>
      <c r="BP202" s="18">
        <f>MAX(BP$3*climate!$I312+BP$4*climate!$I312^2+BP$5*climate!$I312^6,-99)</f>
        <v>-99</v>
      </c>
      <c r="BQ202" s="18">
        <f>MAX(BQ$3*climate!$I312+BQ$4*climate!$I312^2+BQ$5*climate!$I312^6,-99)</f>
        <v>-99</v>
      </c>
    </row>
    <row r="203" spans="1:69">
      <c r="A203">
        <f t="shared" si="185"/>
        <v>2157</v>
      </c>
      <c r="B203" s="4">
        <f t="shared" si="203"/>
        <v>1286.4083174386158</v>
      </c>
      <c r="C203" s="4">
        <f t="shared" si="204"/>
        <v>3571.9052223436611</v>
      </c>
      <c r="D203" s="4">
        <f t="shared" si="205"/>
        <v>6806.6727498838072</v>
      </c>
      <c r="E203" s="11">
        <f t="shared" si="186"/>
        <v>5.1825523286809467E-6</v>
      </c>
      <c r="F203" s="11">
        <f t="shared" si="187"/>
        <v>1.038987489697706E-5</v>
      </c>
      <c r="G203" s="11">
        <f t="shared" si="188"/>
        <v>2.2939069882031434E-5</v>
      </c>
      <c r="H203" s="4">
        <f t="shared" si="206"/>
        <v>116261.13239224545</v>
      </c>
      <c r="I203" s="4">
        <f t="shared" si="207"/>
        <v>118274.15164389866</v>
      </c>
      <c r="J203" s="4">
        <f t="shared" si="208"/>
        <v>26185.445391611789</v>
      </c>
      <c r="K203" s="4">
        <f t="shared" si="176"/>
        <v>90376.539716203391</v>
      </c>
      <c r="L203" s="4">
        <f t="shared" si="177"/>
        <v>33112.343212257612</v>
      </c>
      <c r="M203" s="4">
        <f t="shared" si="178"/>
        <v>3847.0257574905136</v>
      </c>
      <c r="N203" s="11">
        <f t="shared" si="189"/>
        <v>-3.1102197490426864E-3</v>
      </c>
      <c r="O203" s="11">
        <f t="shared" si="190"/>
        <v>2.2914058823695349E-3</v>
      </c>
      <c r="P203" s="11">
        <f t="shared" si="191"/>
        <v>1.6562251790210869E-3</v>
      </c>
      <c r="Q203" s="4">
        <f t="shared" si="192"/>
        <v>2502.8542496000468</v>
      </c>
      <c r="R203" s="4">
        <f t="shared" si="193"/>
        <v>9602.6925287931645</v>
      </c>
      <c r="S203" s="4">
        <f t="shared" si="194"/>
        <v>2568.6869888204769</v>
      </c>
      <c r="T203" s="4">
        <f t="shared" si="209"/>
        <v>21.527867466109299</v>
      </c>
      <c r="U203" s="4">
        <f t="shared" si="210"/>
        <v>81.190119695003801</v>
      </c>
      <c r="V203" s="4">
        <f t="shared" si="211"/>
        <v>98.095982344578587</v>
      </c>
      <c r="W203" s="11">
        <f t="shared" si="195"/>
        <v>-1.219247815263802E-2</v>
      </c>
      <c r="X203" s="11">
        <f t="shared" si="196"/>
        <v>-1.3228699347321071E-2</v>
      </c>
      <c r="Y203" s="11">
        <f t="shared" si="197"/>
        <v>-1.2203590333800474E-2</v>
      </c>
      <c r="Z203" s="4">
        <f t="shared" si="221"/>
        <v>4064.0192601661547</v>
      </c>
      <c r="AA203" s="4">
        <f t="shared" si="212"/>
        <v>40441.558526320856</v>
      </c>
      <c r="AB203" s="4">
        <f t="shared" si="213"/>
        <v>4858.8968235950424</v>
      </c>
      <c r="AC203" s="12">
        <f t="shared" si="214"/>
        <v>1.5989759112519886</v>
      </c>
      <c r="AD203" s="12">
        <f t="shared" si="215"/>
        <v>4.1653345568961324</v>
      </c>
      <c r="AE203" s="12">
        <f t="shared" si="216"/>
        <v>1.8716411764813787</v>
      </c>
      <c r="AF203" s="11">
        <f t="shared" si="198"/>
        <v>-2.9039671966837322E-3</v>
      </c>
      <c r="AG203" s="11">
        <f t="shared" si="199"/>
        <v>2.0567434751257441E-3</v>
      </c>
      <c r="AH203" s="11">
        <f t="shared" si="200"/>
        <v>8.257041531207765E-4</v>
      </c>
      <c r="AI203" s="1">
        <f t="shared" si="179"/>
        <v>239006.69646322523</v>
      </c>
      <c r="AJ203" s="1">
        <f t="shared" si="180"/>
        <v>229957.50838171583</v>
      </c>
      <c r="AK203" s="1">
        <f t="shared" si="181"/>
        <v>51320.29736719167</v>
      </c>
      <c r="AL203" s="20">
        <f t="shared" si="217"/>
        <v>55.057010824327456</v>
      </c>
      <c r="AM203" s="20">
        <f t="shared" si="217"/>
        <v>22.363613616008191</v>
      </c>
      <c r="AN203" s="20">
        <f t="shared" si="217"/>
        <v>3.683799966049158</v>
      </c>
      <c r="AO203" s="7">
        <f t="shared" si="226"/>
        <v>4.1712629327321392E-3</v>
      </c>
      <c r="AP203" s="7">
        <f t="shared" si="226"/>
        <v>6.4234314604797449E-3</v>
      </c>
      <c r="AQ203" s="7">
        <f t="shared" si="226"/>
        <v>4.6495371921107731E-3</v>
      </c>
      <c r="AR203" s="17">
        <f t="shared" si="218"/>
        <v>116261.13239224545</v>
      </c>
      <c r="AS203" s="17">
        <f t="shared" si="219"/>
        <v>118274.15164389866</v>
      </c>
      <c r="AT203" s="17">
        <f t="shared" si="220"/>
        <v>26185.445391611789</v>
      </c>
      <c r="AU203" s="1">
        <f t="shared" si="182"/>
        <v>23252.226478449091</v>
      </c>
      <c r="AV203" s="1">
        <f t="shared" si="183"/>
        <v>23654.830328779732</v>
      </c>
      <c r="AW203" s="1">
        <f t="shared" si="184"/>
        <v>5237.0890783223585</v>
      </c>
      <c r="AX203" s="16">
        <v>0</v>
      </c>
      <c r="AY203" s="16">
        <v>0</v>
      </c>
      <c r="AZ203" s="16">
        <v>0</v>
      </c>
      <c r="BA203">
        <f t="shared" si="222"/>
        <v>0</v>
      </c>
      <c r="BB203">
        <f t="shared" si="223"/>
        <v>0</v>
      </c>
      <c r="BC203">
        <f t="shared" si="223"/>
        <v>0</v>
      </c>
      <c r="BD203">
        <f t="shared" si="223"/>
        <v>0</v>
      </c>
      <c r="BE203">
        <f t="shared" si="224"/>
        <v>0</v>
      </c>
      <c r="BF203">
        <f t="shared" si="224"/>
        <v>0</v>
      </c>
      <c r="BG203">
        <f t="shared" si="224"/>
        <v>0</v>
      </c>
      <c r="BH203">
        <f t="shared" si="202"/>
        <v>0</v>
      </c>
      <c r="BI203">
        <f t="shared" si="170"/>
        <v>0</v>
      </c>
      <c r="BJ203">
        <f t="shared" si="170"/>
        <v>0</v>
      </c>
      <c r="BK203" s="7">
        <f t="shared" si="225"/>
        <v>2.9804146699430628E-2</v>
      </c>
      <c r="BL203" s="18">
        <f>MAX(BL$3*climate!$I313+BL$4*climate!$I313^2+BL$5*climate!$I313^6,-99)</f>
        <v>-42.651243574759228</v>
      </c>
      <c r="BM203" s="18">
        <f>MAX(BM$3*climate!$I313+BM$4*climate!$I313^2+BM$5*climate!$I313^6,-99)</f>
        <v>-35.927236539082955</v>
      </c>
      <c r="BN203" s="18">
        <f>MAX(BN$3*climate!$I313+BN$4*climate!$I313^2+BN$5*climate!$I313^6,-99)</f>
        <v>-30.514184292233658</v>
      </c>
      <c r="BO203" s="18">
        <f>MAX(BO$3*climate!$I313+BO$4*climate!$I313^2+BO$5*climate!$I313^6,-99)</f>
        <v>-99</v>
      </c>
      <c r="BP203" s="18">
        <f>MAX(BP$3*climate!$I313+BP$4*climate!$I313^2+BP$5*climate!$I313^6,-99)</f>
        <v>-99</v>
      </c>
      <c r="BQ203" s="18">
        <f>MAX(BQ$3*climate!$I313+BQ$4*climate!$I313^2+BQ$5*climate!$I313^6,-99)</f>
        <v>-99</v>
      </c>
    </row>
    <row r="204" spans="1:69">
      <c r="A204">
        <f t="shared" si="185"/>
        <v>2158</v>
      </c>
      <c r="B204" s="4">
        <f t="shared" si="203"/>
        <v>1286.4146509731158</v>
      </c>
      <c r="C204" s="4">
        <f t="shared" si="204"/>
        <v>3571.940478409645</v>
      </c>
      <c r="D204" s="4">
        <f t="shared" si="205"/>
        <v>6806.8210816885867</v>
      </c>
      <c r="E204" s="11">
        <f t="shared" si="186"/>
        <v>4.9234247122468991E-6</v>
      </c>
      <c r="F204" s="11">
        <f t="shared" si="187"/>
        <v>9.8703811521282059E-6</v>
      </c>
      <c r="G204" s="11">
        <f t="shared" si="188"/>
        <v>2.1792116387929863E-5</v>
      </c>
      <c r="H204" s="4">
        <f t="shared" si="206"/>
        <v>115898.33654022795</v>
      </c>
      <c r="I204" s="4">
        <f t="shared" si="207"/>
        <v>118541.3680016795</v>
      </c>
      <c r="J204" s="4">
        <f t="shared" si="208"/>
        <v>26228.751549279346</v>
      </c>
      <c r="K204" s="4">
        <f t="shared" si="176"/>
        <v>90094.073829582077</v>
      </c>
      <c r="L204" s="4">
        <f t="shared" si="177"/>
        <v>33186.826241421113</v>
      </c>
      <c r="M204" s="4">
        <f t="shared" si="178"/>
        <v>3853.3040951875155</v>
      </c>
      <c r="N204" s="11">
        <f t="shared" si="189"/>
        <v>-3.1254337409719612E-3</v>
      </c>
      <c r="O204" s="11">
        <f t="shared" si="190"/>
        <v>2.249403755151036E-3</v>
      </c>
      <c r="P204" s="11">
        <f t="shared" si="191"/>
        <v>1.6319978322936191E-3</v>
      </c>
      <c r="Q204" s="4">
        <f t="shared" si="192"/>
        <v>2464.6232587722216</v>
      </c>
      <c r="R204" s="4">
        <f t="shared" si="193"/>
        <v>9497.0697235053649</v>
      </c>
      <c r="S204" s="4">
        <f t="shared" si="194"/>
        <v>2541.5361023858527</v>
      </c>
      <c r="T204" s="4">
        <f t="shared" si="209"/>
        <v>21.265389412355876</v>
      </c>
      <c r="U204" s="4">
        <f t="shared" si="210"/>
        <v>80.116080011585581</v>
      </c>
      <c r="V204" s="4">
        <f t="shared" si="211"/>
        <v>96.898859162653622</v>
      </c>
      <c r="W204" s="11">
        <f t="shared" si="195"/>
        <v>-1.219247815263802E-2</v>
      </c>
      <c r="X204" s="11">
        <f t="shared" si="196"/>
        <v>-1.3228699347321071E-2</v>
      </c>
      <c r="Y204" s="11">
        <f t="shared" si="197"/>
        <v>-1.2203590333800474E-2</v>
      </c>
      <c r="Z204" s="4">
        <f t="shared" si="221"/>
        <v>3990.3819671515139</v>
      </c>
      <c r="AA204" s="4">
        <f t="shared" si="212"/>
        <v>40080.693533238547</v>
      </c>
      <c r="AB204" s="4">
        <f t="shared" si="213"/>
        <v>4811.6300428760569</v>
      </c>
      <c r="AC204" s="12">
        <f t="shared" si="214"/>
        <v>1.5943325376574253</v>
      </c>
      <c r="AD204" s="12">
        <f t="shared" si="215"/>
        <v>4.173901581567744</v>
      </c>
      <c r="AE204" s="12">
        <f t="shared" si="216"/>
        <v>1.8731865983739513</v>
      </c>
      <c r="AF204" s="11">
        <f t="shared" si="198"/>
        <v>-2.9039671966837322E-3</v>
      </c>
      <c r="AG204" s="11">
        <f t="shared" si="199"/>
        <v>2.0567434751257441E-3</v>
      </c>
      <c r="AH204" s="11">
        <f t="shared" si="200"/>
        <v>8.257041531207765E-4</v>
      </c>
      <c r="AI204" s="1">
        <f t="shared" si="179"/>
        <v>238358.25329535181</v>
      </c>
      <c r="AJ204" s="1">
        <f t="shared" si="180"/>
        <v>230616.58787232399</v>
      </c>
      <c r="AK204" s="1">
        <f t="shared" si="181"/>
        <v>51425.356708794861</v>
      </c>
      <c r="AL204" s="20">
        <f t="shared" si="217"/>
        <v>55.284371520081621</v>
      </c>
      <c r="AM204" s="20">
        <f t="shared" si="217"/>
        <v>22.505828243886562</v>
      </c>
      <c r="AN204" s="20">
        <f t="shared" si="217"/>
        <v>3.7007566513500958</v>
      </c>
      <c r="AO204" s="7">
        <f t="shared" si="226"/>
        <v>4.1295503034048178E-3</v>
      </c>
      <c r="AP204" s="7">
        <f t="shared" si="226"/>
        <v>6.3591971458749471E-3</v>
      </c>
      <c r="AQ204" s="7">
        <f t="shared" si="226"/>
        <v>4.6030418201896649E-3</v>
      </c>
      <c r="AR204" s="17">
        <f t="shared" si="218"/>
        <v>115898.33654022795</v>
      </c>
      <c r="AS204" s="17">
        <f t="shared" si="219"/>
        <v>118541.3680016795</v>
      </c>
      <c r="AT204" s="17">
        <f t="shared" si="220"/>
        <v>26228.751549279346</v>
      </c>
      <c r="AU204" s="1">
        <f t="shared" si="182"/>
        <v>23179.667308045591</v>
      </c>
      <c r="AV204" s="1">
        <f t="shared" si="183"/>
        <v>23708.273600335902</v>
      </c>
      <c r="AW204" s="1">
        <f t="shared" si="184"/>
        <v>5245.75030985587</v>
      </c>
      <c r="AX204" s="16">
        <v>0</v>
      </c>
      <c r="AY204" s="16">
        <v>0</v>
      </c>
      <c r="AZ204" s="16">
        <v>0</v>
      </c>
      <c r="BA204">
        <f t="shared" si="222"/>
        <v>0</v>
      </c>
      <c r="BB204">
        <f t="shared" si="223"/>
        <v>0</v>
      </c>
      <c r="BC204">
        <f t="shared" si="223"/>
        <v>0</v>
      </c>
      <c r="BD204">
        <f t="shared" si="223"/>
        <v>0</v>
      </c>
      <c r="BE204">
        <f t="shared" si="224"/>
        <v>0</v>
      </c>
      <c r="BF204">
        <f t="shared" si="224"/>
        <v>0</v>
      </c>
      <c r="BG204">
        <f t="shared" si="224"/>
        <v>0</v>
      </c>
      <c r="BH204">
        <f t="shared" si="202"/>
        <v>0</v>
      </c>
      <c r="BI204">
        <f t="shared" si="170"/>
        <v>0</v>
      </c>
      <c r="BJ204">
        <f t="shared" si="170"/>
        <v>0</v>
      </c>
      <c r="BK204" s="7">
        <f t="shared" si="225"/>
        <v>2.9783226693063297E-2</v>
      </c>
      <c r="BL204" s="18">
        <f>MAX(BL$3*climate!$I314+BL$4*climate!$I314^2+BL$5*climate!$I314^6,-99)</f>
        <v>-43.032537369482277</v>
      </c>
      <c r="BM204" s="18">
        <f>MAX(BM$3*climate!$I314+BM$4*climate!$I314^2+BM$5*climate!$I314^6,-99)</f>
        <v>-36.223022297976058</v>
      </c>
      <c r="BN204" s="18">
        <f>MAX(BN$3*climate!$I314+BN$4*climate!$I314^2+BN$5*climate!$I314^6,-99)</f>
        <v>-30.745587829235063</v>
      </c>
      <c r="BO204" s="18">
        <f>MAX(BO$3*climate!$I314+BO$4*climate!$I314^2+BO$5*climate!$I314^6,-99)</f>
        <v>-99</v>
      </c>
      <c r="BP204" s="18">
        <f>MAX(BP$3*climate!$I314+BP$4*climate!$I314^2+BP$5*climate!$I314^6,-99)</f>
        <v>-99</v>
      </c>
      <c r="BQ204" s="18">
        <f>MAX(BQ$3*climate!$I314+BQ$4*climate!$I314^2+BQ$5*climate!$I314^6,-99)</f>
        <v>-99</v>
      </c>
    </row>
    <row r="205" spans="1:69">
      <c r="A205">
        <f t="shared" si="185"/>
        <v>2159</v>
      </c>
      <c r="B205" s="4">
        <f t="shared" si="203"/>
        <v>1286.4206678605144</v>
      </c>
      <c r="C205" s="4">
        <f t="shared" si="204"/>
        <v>3571.9739720029211</v>
      </c>
      <c r="D205" s="4">
        <f t="shared" si="205"/>
        <v>6806.961999973968</v>
      </c>
      <c r="E205" s="11">
        <f t="shared" si="186"/>
        <v>4.6772534766345542E-6</v>
      </c>
      <c r="F205" s="11">
        <f t="shared" si="187"/>
        <v>9.376862094521795E-6</v>
      </c>
      <c r="G205" s="11">
        <f t="shared" si="188"/>
        <v>2.0702510568533371E-5</v>
      </c>
      <c r="H205" s="4">
        <f t="shared" si="206"/>
        <v>115535.15440098765</v>
      </c>
      <c r="I205" s="4">
        <f t="shared" si="207"/>
        <v>118804.37847296566</v>
      </c>
      <c r="J205" s="4">
        <f t="shared" si="208"/>
        <v>26271.498557175153</v>
      </c>
      <c r="K205" s="4">
        <f t="shared" si="176"/>
        <v>89811.332550446125</v>
      </c>
      <c r="L205" s="4">
        <f t="shared" si="177"/>
        <v>33260.146743552054</v>
      </c>
      <c r="M205" s="4">
        <f t="shared" si="178"/>
        <v>3859.5042189563605</v>
      </c>
      <c r="N205" s="11">
        <f t="shared" si="189"/>
        <v>-3.138289424793661E-3</v>
      </c>
      <c r="O205" s="11">
        <f t="shared" si="190"/>
        <v>2.2093255196373729E-3</v>
      </c>
      <c r="P205" s="11">
        <f t="shared" si="191"/>
        <v>1.6090408687412516E-3</v>
      </c>
      <c r="Q205" s="4">
        <f t="shared" si="192"/>
        <v>2426.9443489811429</v>
      </c>
      <c r="R205" s="4">
        <f t="shared" si="193"/>
        <v>9392.2284646224161</v>
      </c>
      <c r="S205" s="4">
        <f t="shared" si="194"/>
        <v>2514.6118243370079</v>
      </c>
      <c r="T205" s="4">
        <f t="shared" si="209"/>
        <v>21.006111616538387</v>
      </c>
      <c r="U205" s="4">
        <f t="shared" si="210"/>
        <v>79.056248476226401</v>
      </c>
      <c r="V205" s="4">
        <f t="shared" si="211"/>
        <v>95.716345181619971</v>
      </c>
      <c r="W205" s="11">
        <f t="shared" si="195"/>
        <v>-1.219247815263802E-2</v>
      </c>
      <c r="X205" s="11">
        <f t="shared" si="196"/>
        <v>-1.3228699347321071E-2</v>
      </c>
      <c r="Y205" s="11">
        <f t="shared" si="197"/>
        <v>-1.2203590333800474E-2</v>
      </c>
      <c r="Z205" s="4">
        <f t="shared" si="221"/>
        <v>3918.0181214517843</v>
      </c>
      <c r="AA205" s="4">
        <f t="shared" si="212"/>
        <v>39721.363309830391</v>
      </c>
      <c r="AB205" s="4">
        <f t="shared" si="213"/>
        <v>4764.7023549619362</v>
      </c>
      <c r="AC205" s="12">
        <f t="shared" si="214"/>
        <v>1.5897026482674625</v>
      </c>
      <c r="AD205" s="12">
        <f t="shared" si="215"/>
        <v>4.1824862264114504</v>
      </c>
      <c r="AE205" s="12">
        <f t="shared" si="216"/>
        <v>1.8747332963277989</v>
      </c>
      <c r="AF205" s="11">
        <f t="shared" si="198"/>
        <v>-2.9039671966837322E-3</v>
      </c>
      <c r="AG205" s="11">
        <f t="shared" si="199"/>
        <v>2.0567434751257441E-3</v>
      </c>
      <c r="AH205" s="11">
        <f t="shared" si="200"/>
        <v>8.257041531207765E-4</v>
      </c>
      <c r="AI205" s="1">
        <f t="shared" si="179"/>
        <v>237702.09527386221</v>
      </c>
      <c r="AJ205" s="1">
        <f t="shared" si="180"/>
        <v>231263.2026854275</v>
      </c>
      <c r="AK205" s="1">
        <f t="shared" si="181"/>
        <v>51528.571347771242</v>
      </c>
      <c r="AL205" s="20">
        <f t="shared" si="217"/>
        <v>55.510388117334067</v>
      </c>
      <c r="AM205" s="20">
        <f t="shared" si="217"/>
        <v>22.6475160526333</v>
      </c>
      <c r="AN205" s="20">
        <f t="shared" si="217"/>
        <v>3.71762104160628</v>
      </c>
      <c r="AO205" s="7">
        <f t="shared" si="226"/>
        <v>4.08825480037077E-3</v>
      </c>
      <c r="AP205" s="7">
        <f t="shared" si="226"/>
        <v>6.2956051744161978E-3</v>
      </c>
      <c r="AQ205" s="7">
        <f t="shared" si="226"/>
        <v>4.5570114019877683E-3</v>
      </c>
      <c r="AR205" s="17">
        <f t="shared" si="218"/>
        <v>115535.15440098765</v>
      </c>
      <c r="AS205" s="17">
        <f t="shared" si="219"/>
        <v>118804.37847296566</v>
      </c>
      <c r="AT205" s="17">
        <f t="shared" si="220"/>
        <v>26271.498557175153</v>
      </c>
      <c r="AU205" s="1">
        <f t="shared" si="182"/>
        <v>23107.030880197533</v>
      </c>
      <c r="AV205" s="1">
        <f t="shared" si="183"/>
        <v>23760.875694593135</v>
      </c>
      <c r="AW205" s="1">
        <f t="shared" si="184"/>
        <v>5254.299711435031</v>
      </c>
      <c r="AX205" s="16">
        <v>0</v>
      </c>
      <c r="AY205" s="16">
        <v>0</v>
      </c>
      <c r="AZ205" s="16">
        <v>0</v>
      </c>
      <c r="BA205">
        <f t="shared" si="222"/>
        <v>0</v>
      </c>
      <c r="BB205">
        <f t="shared" si="223"/>
        <v>0</v>
      </c>
      <c r="BC205">
        <f t="shared" si="223"/>
        <v>0</v>
      </c>
      <c r="BD205">
        <f t="shared" si="223"/>
        <v>0</v>
      </c>
      <c r="BE205">
        <f t="shared" si="224"/>
        <v>0</v>
      </c>
      <c r="BF205">
        <f t="shared" si="224"/>
        <v>0</v>
      </c>
      <c r="BG205">
        <f t="shared" si="224"/>
        <v>0</v>
      </c>
      <c r="BH205">
        <f t="shared" si="202"/>
        <v>0</v>
      </c>
      <c r="BI205">
        <f t="shared" ref="BI205:BJ268" si="227">2*BC$5*AY205*AS205/AA205*1000</f>
        <v>0</v>
      </c>
      <c r="BJ205">
        <f t="shared" si="227"/>
        <v>0</v>
      </c>
      <c r="BK205" s="7">
        <f t="shared" si="225"/>
        <v>2.9764238652702141E-2</v>
      </c>
      <c r="BL205" s="18">
        <f>MAX(BL$3*climate!$I315+BL$4*climate!$I315^2+BL$5*climate!$I315^6,-99)</f>
        <v>-43.409171252234358</v>
      </c>
      <c r="BM205" s="18">
        <f>MAX(BM$3*climate!$I315+BM$4*climate!$I315^2+BM$5*climate!$I315^6,-99)</f>
        <v>-36.515136797389196</v>
      </c>
      <c r="BN205" s="18">
        <f>MAX(BN$3*climate!$I315+BN$4*climate!$I315^2+BN$5*climate!$I315^6,-99)</f>
        <v>-30.974071450989985</v>
      </c>
      <c r="BO205" s="18">
        <f>MAX(BO$3*climate!$I315+BO$4*climate!$I315^2+BO$5*climate!$I315^6,-99)</f>
        <v>-99</v>
      </c>
      <c r="BP205" s="18">
        <f>MAX(BP$3*climate!$I315+BP$4*climate!$I315^2+BP$5*climate!$I315^6,-99)</f>
        <v>-99</v>
      </c>
      <c r="BQ205" s="18">
        <f>MAX(BQ$3*climate!$I315+BQ$4*climate!$I315^2+BQ$5*climate!$I315^6,-99)</f>
        <v>-99</v>
      </c>
    </row>
    <row r="206" spans="1:69">
      <c r="A206">
        <f t="shared" si="185"/>
        <v>2160</v>
      </c>
      <c r="B206" s="4">
        <f t="shared" si="203"/>
        <v>1286.4263839302787</v>
      </c>
      <c r="C206" s="4">
        <f t="shared" si="204"/>
        <v>3572.0057912148945</v>
      </c>
      <c r="D206" s="4">
        <f t="shared" si="205"/>
        <v>6807.0958751165745</v>
      </c>
      <c r="E206" s="11">
        <f t="shared" si="186"/>
        <v>4.4433908028028263E-6</v>
      </c>
      <c r="F206" s="11">
        <f t="shared" si="187"/>
        <v>8.9080189897957047E-6</v>
      </c>
      <c r="G206" s="11">
        <f t="shared" si="188"/>
        <v>1.9667385040106701E-5</v>
      </c>
      <c r="H206" s="4">
        <f t="shared" si="206"/>
        <v>115171.86602466113</v>
      </c>
      <c r="I206" s="4">
        <f t="shared" si="207"/>
        <v>119063.37869075527</v>
      </c>
      <c r="J206" s="4">
        <f t="shared" si="208"/>
        <v>26313.71734179126</v>
      </c>
      <c r="K206" s="4">
        <f t="shared" si="176"/>
        <v>89528.532268429568</v>
      </c>
      <c r="L206" s="4">
        <f t="shared" si="177"/>
        <v>33332.358806243697</v>
      </c>
      <c r="M206" s="4">
        <f t="shared" si="178"/>
        <v>3865.6304868543707</v>
      </c>
      <c r="N206" s="11">
        <f t="shared" si="189"/>
        <v>-3.1488262559483671E-3</v>
      </c>
      <c r="O206" s="11">
        <f t="shared" si="190"/>
        <v>2.1711288061483369E-3</v>
      </c>
      <c r="P206" s="11">
        <f t="shared" si="191"/>
        <v>1.5873199122105053E-3</v>
      </c>
      <c r="Q206" s="4">
        <f t="shared" si="192"/>
        <v>2389.8156510145432</v>
      </c>
      <c r="R206" s="4">
        <f t="shared" si="193"/>
        <v>9288.1862182700424</v>
      </c>
      <c r="S206" s="4">
        <f t="shared" si="194"/>
        <v>2487.916244498404</v>
      </c>
      <c r="T206" s="4">
        <f t="shared" si="209"/>
        <v>20.749995059581867</v>
      </c>
      <c r="U206" s="4">
        <f t="shared" si="210"/>
        <v>78.010437133607297</v>
      </c>
      <c r="V206" s="4">
        <f t="shared" si="211"/>
        <v>94.54826211677485</v>
      </c>
      <c r="W206" s="11">
        <f t="shared" si="195"/>
        <v>-1.219247815263802E-2</v>
      </c>
      <c r="X206" s="11">
        <f t="shared" si="196"/>
        <v>-1.3228699347321071E-2</v>
      </c>
      <c r="Y206" s="11">
        <f t="shared" si="197"/>
        <v>-1.2203590333800474E-2</v>
      </c>
      <c r="Z206" s="4">
        <f t="shared" si="221"/>
        <v>3846.9160052623247</v>
      </c>
      <c r="AA206" s="4">
        <f t="shared" si="212"/>
        <v>39363.660967310439</v>
      </c>
      <c r="AB206" s="4">
        <f t="shared" si="213"/>
        <v>4718.1190708358909</v>
      </c>
      <c r="AC206" s="12">
        <f t="shared" si="214"/>
        <v>1.5850862039244127</v>
      </c>
      <c r="AD206" s="12">
        <f t="shared" si="215"/>
        <v>4.191088527667425</v>
      </c>
      <c r="AE206" s="12">
        <f t="shared" si="216"/>
        <v>1.8762812713965706</v>
      </c>
      <c r="AF206" s="11">
        <f t="shared" si="198"/>
        <v>-2.9039671966837322E-3</v>
      </c>
      <c r="AG206" s="11">
        <f t="shared" si="199"/>
        <v>2.0567434751257441E-3</v>
      </c>
      <c r="AH206" s="11">
        <f t="shared" si="200"/>
        <v>8.257041531207765E-4</v>
      </c>
      <c r="AI206" s="1">
        <f t="shared" si="179"/>
        <v>237038.91662667354</v>
      </c>
      <c r="AJ206" s="1">
        <f t="shared" si="180"/>
        <v>231897.75811147789</v>
      </c>
      <c r="AK206" s="1">
        <f t="shared" si="181"/>
        <v>51630.013924429149</v>
      </c>
      <c r="AL206" s="20">
        <f t="shared" si="217"/>
        <v>55.735059321918293</v>
      </c>
      <c r="AM206" s="20">
        <f t="shared" si="217"/>
        <v>22.788670073689445</v>
      </c>
      <c r="AN206" s="20">
        <f t="shared" si="217"/>
        <v>3.7343928706664009</v>
      </c>
      <c r="AO206" s="7">
        <f t="shared" si="226"/>
        <v>4.0473722523670626E-3</v>
      </c>
      <c r="AP206" s="7">
        <f t="shared" si="226"/>
        <v>6.2326491226720356E-3</v>
      </c>
      <c r="AQ206" s="7">
        <f t="shared" si="226"/>
        <v>4.5114412879678906E-3</v>
      </c>
      <c r="AR206" s="17">
        <f t="shared" si="218"/>
        <v>115171.86602466113</v>
      </c>
      <c r="AS206" s="17">
        <f t="shared" si="219"/>
        <v>119063.37869075527</v>
      </c>
      <c r="AT206" s="17">
        <f t="shared" si="220"/>
        <v>26313.71734179126</v>
      </c>
      <c r="AU206" s="1">
        <f t="shared" si="182"/>
        <v>23034.373204932228</v>
      </c>
      <c r="AV206" s="1">
        <f t="shared" si="183"/>
        <v>23812.675738151054</v>
      </c>
      <c r="AW206" s="1">
        <f t="shared" si="184"/>
        <v>5262.7434683582524</v>
      </c>
      <c r="AX206" s="16">
        <v>0</v>
      </c>
      <c r="AY206" s="16">
        <v>0</v>
      </c>
      <c r="AZ206" s="16">
        <v>0</v>
      </c>
      <c r="BA206">
        <f t="shared" si="222"/>
        <v>0</v>
      </c>
      <c r="BB206">
        <f t="shared" si="223"/>
        <v>0</v>
      </c>
      <c r="BC206">
        <f t="shared" si="223"/>
        <v>0</v>
      </c>
      <c r="BD206">
        <f t="shared" si="223"/>
        <v>0</v>
      </c>
      <c r="BE206">
        <f t="shared" si="224"/>
        <v>0</v>
      </c>
      <c r="BF206">
        <f t="shared" si="224"/>
        <v>0</v>
      </c>
      <c r="BG206">
        <f t="shared" si="224"/>
        <v>0</v>
      </c>
      <c r="BH206">
        <f t="shared" si="202"/>
        <v>0</v>
      </c>
      <c r="BI206">
        <f t="shared" si="227"/>
        <v>0</v>
      </c>
      <c r="BJ206">
        <f t="shared" si="227"/>
        <v>0</v>
      </c>
      <c r="BK206" s="7">
        <f t="shared" si="225"/>
        <v>2.9747141107310887E-2</v>
      </c>
      <c r="BL206" s="18">
        <f>MAX(BL$3*climate!$I316+BL$4*climate!$I316^2+BL$5*climate!$I316^6,-99)</f>
        <v>-43.781127486513647</v>
      </c>
      <c r="BM206" s="18">
        <f>MAX(BM$3*climate!$I316+BM$4*climate!$I316^2+BM$5*climate!$I316^6,-99)</f>
        <v>-36.80356902183312</v>
      </c>
      <c r="BN206" s="18">
        <f>MAX(BN$3*climate!$I316+BN$4*climate!$I316^2+BN$5*climate!$I316^6,-99)</f>
        <v>-31.199628864227744</v>
      </c>
      <c r="BO206" s="18">
        <f>MAX(BO$3*climate!$I316+BO$4*climate!$I316^2+BO$5*climate!$I316^6,-99)</f>
        <v>-99</v>
      </c>
      <c r="BP206" s="18">
        <f>MAX(BP$3*climate!$I316+BP$4*climate!$I316^2+BP$5*climate!$I316^6,-99)</f>
        <v>-99</v>
      </c>
      <c r="BQ206" s="18">
        <f>MAX(BQ$3*climate!$I316+BQ$4*climate!$I316^2+BQ$5*climate!$I316^6,-99)</f>
        <v>-99</v>
      </c>
    </row>
    <row r="207" spans="1:69">
      <c r="A207">
        <f t="shared" si="185"/>
        <v>2161</v>
      </c>
      <c r="B207" s="4">
        <f t="shared" si="203"/>
        <v>1286.4318142206835</v>
      </c>
      <c r="C207" s="4">
        <f t="shared" si="204"/>
        <v>3572.0360197355435</v>
      </c>
      <c r="D207" s="4">
        <f t="shared" si="205"/>
        <v>6807.223059003376</v>
      </c>
      <c r="E207" s="11">
        <f t="shared" si="186"/>
        <v>4.2212212626626845E-6</v>
      </c>
      <c r="F207" s="11">
        <f t="shared" si="187"/>
        <v>8.462618040305919E-6</v>
      </c>
      <c r="G207" s="11">
        <f t="shared" si="188"/>
        <v>1.8684015788101366E-5</v>
      </c>
      <c r="H207" s="4">
        <f t="shared" si="206"/>
        <v>114808.74336563611</v>
      </c>
      <c r="I207" s="4">
        <f t="shared" si="207"/>
        <v>119318.56150202268</v>
      </c>
      <c r="J207" s="4">
        <f t="shared" si="208"/>
        <v>26355.438111420812</v>
      </c>
      <c r="K207" s="4">
        <f t="shared" si="176"/>
        <v>89245.883144756415</v>
      </c>
      <c r="L207" s="4">
        <f t="shared" si="177"/>
        <v>33403.515766018638</v>
      </c>
      <c r="M207" s="4">
        <f t="shared" si="178"/>
        <v>3871.6871597974973</v>
      </c>
      <c r="N207" s="11">
        <f t="shared" si="189"/>
        <v>-3.1570843005188642E-3</v>
      </c>
      <c r="O207" s="11">
        <f t="shared" si="190"/>
        <v>2.1347712050192591E-3</v>
      </c>
      <c r="P207" s="11">
        <f t="shared" si="191"/>
        <v>1.566800800987922E-3</v>
      </c>
      <c r="Q207" s="4">
        <f t="shared" si="192"/>
        <v>2353.2349503236046</v>
      </c>
      <c r="R207" s="4">
        <f t="shared" si="193"/>
        <v>9184.9591752678243</v>
      </c>
      <c r="S207" s="4">
        <f t="shared" si="194"/>
        <v>2461.4512215254572</v>
      </c>
      <c r="T207" s="4">
        <f t="shared" si="209"/>
        <v>20.497001198150567</v>
      </c>
      <c r="U207" s="4">
        <f t="shared" si="210"/>
        <v>76.978460514813719</v>
      </c>
      <c r="V207" s="4">
        <f t="shared" si="211"/>
        <v>93.394433859128938</v>
      </c>
      <c r="W207" s="11">
        <f t="shared" si="195"/>
        <v>-1.219247815263802E-2</v>
      </c>
      <c r="X207" s="11">
        <f t="shared" si="196"/>
        <v>-1.3228699347321071E-2</v>
      </c>
      <c r="Y207" s="11">
        <f t="shared" si="197"/>
        <v>-1.2203590333800474E-2</v>
      </c>
      <c r="Z207" s="4">
        <f t="shared" si="221"/>
        <v>3777.0634052783707</v>
      </c>
      <c r="AA207" s="4">
        <f t="shared" si="212"/>
        <v>39007.674811544304</v>
      </c>
      <c r="AB207" s="4">
        <f t="shared" si="213"/>
        <v>4671.8850666538428</v>
      </c>
      <c r="AC207" s="12">
        <f t="shared" si="214"/>
        <v>1.5804831655843004</v>
      </c>
      <c r="AD207" s="12">
        <f t="shared" si="215"/>
        <v>4.1997085216503791</v>
      </c>
      <c r="AE207" s="12">
        <f t="shared" si="216"/>
        <v>1.8778305246347855</v>
      </c>
      <c r="AF207" s="11">
        <f t="shared" si="198"/>
        <v>-2.9039671966837322E-3</v>
      </c>
      <c r="AG207" s="11">
        <f t="shared" si="199"/>
        <v>2.0567434751257441E-3</v>
      </c>
      <c r="AH207" s="11">
        <f t="shared" si="200"/>
        <v>8.257041531207765E-4</v>
      </c>
      <c r="AI207" s="1">
        <f t="shared" si="179"/>
        <v>236369.39816893841</v>
      </c>
      <c r="AJ207" s="1">
        <f t="shared" si="180"/>
        <v>232520.65803848114</v>
      </c>
      <c r="AK207" s="1">
        <f t="shared" si="181"/>
        <v>51729.756000344489</v>
      </c>
      <c r="AL207" s="20">
        <f t="shared" si="217"/>
        <v>55.958384049176018</v>
      </c>
      <c r="AM207" s="20">
        <f t="shared" si="217"/>
        <v>22.929283520385674</v>
      </c>
      <c r="AN207" s="20">
        <f t="shared" si="217"/>
        <v>3.7510718899067959</v>
      </c>
      <c r="AO207" s="7">
        <f t="shared" si="226"/>
        <v>4.0068985298433923E-3</v>
      </c>
      <c r="AP207" s="7">
        <f t="shared" si="226"/>
        <v>6.1703226314453151E-3</v>
      </c>
      <c r="AQ207" s="7">
        <f t="shared" si="226"/>
        <v>4.4663268750882116E-3</v>
      </c>
      <c r="AR207" s="17">
        <f t="shared" si="218"/>
        <v>114808.74336563611</v>
      </c>
      <c r="AS207" s="17">
        <f t="shared" si="219"/>
        <v>119318.56150202268</v>
      </c>
      <c r="AT207" s="17">
        <f t="shared" si="220"/>
        <v>26355.438111420812</v>
      </c>
      <c r="AU207" s="1">
        <f t="shared" si="182"/>
        <v>22961.748673127222</v>
      </c>
      <c r="AV207" s="1">
        <f t="shared" si="183"/>
        <v>23863.712300404539</v>
      </c>
      <c r="AW207" s="1">
        <f t="shared" si="184"/>
        <v>5271.0876222841625</v>
      </c>
      <c r="AX207" s="16">
        <v>0</v>
      </c>
      <c r="AY207" s="16">
        <v>0</v>
      </c>
      <c r="AZ207" s="16">
        <v>0</v>
      </c>
      <c r="BA207">
        <f t="shared" si="222"/>
        <v>0</v>
      </c>
      <c r="BB207">
        <f t="shared" si="223"/>
        <v>0</v>
      </c>
      <c r="BC207">
        <f t="shared" si="223"/>
        <v>0</v>
      </c>
      <c r="BD207">
        <f t="shared" si="223"/>
        <v>0</v>
      </c>
      <c r="BE207">
        <f t="shared" si="224"/>
        <v>0</v>
      </c>
      <c r="BF207">
        <f t="shared" si="224"/>
        <v>0</v>
      </c>
      <c r="BG207">
        <f t="shared" si="224"/>
        <v>0</v>
      </c>
      <c r="BH207">
        <f t="shared" si="202"/>
        <v>0</v>
      </c>
      <c r="BI207">
        <f t="shared" si="227"/>
        <v>0</v>
      </c>
      <c r="BJ207">
        <f t="shared" si="227"/>
        <v>0</v>
      </c>
      <c r="BK207" s="7">
        <f t="shared" si="225"/>
        <v>2.9731892287612721E-2</v>
      </c>
      <c r="BL207" s="18">
        <f>MAX(BL$3*climate!$I317+BL$4*climate!$I317^2+BL$5*climate!$I317^6,-99)</f>
        <v>-44.148391147435589</v>
      </c>
      <c r="BM207" s="18">
        <f>MAX(BM$3*climate!$I317+BM$4*climate!$I317^2+BM$5*climate!$I317^6,-99)</f>
        <v>-37.088310058481596</v>
      </c>
      <c r="BN207" s="18">
        <f>MAX(BN$3*climate!$I317+BN$4*climate!$I317^2+BN$5*climate!$I317^6,-99)</f>
        <v>-31.422255354212894</v>
      </c>
      <c r="BO207" s="18">
        <f>MAX(BO$3*climate!$I317+BO$4*climate!$I317^2+BO$5*climate!$I317^6,-99)</f>
        <v>-99</v>
      </c>
      <c r="BP207" s="18">
        <f>MAX(BP$3*climate!$I317+BP$4*climate!$I317^2+BP$5*climate!$I317^6,-99)</f>
        <v>-99</v>
      </c>
      <c r="BQ207" s="18">
        <f>MAX(BQ$3*climate!$I317+BQ$4*climate!$I317^2+BQ$5*climate!$I317^6,-99)</f>
        <v>-99</v>
      </c>
    </row>
    <row r="208" spans="1:69">
      <c r="A208">
        <f t="shared" si="185"/>
        <v>2162</v>
      </c>
      <c r="B208" s="4">
        <f t="shared" si="203"/>
        <v>1286.4369730183441</v>
      </c>
      <c r="C208" s="4">
        <f t="shared" si="204"/>
        <v>3572.0647370731813</v>
      </c>
      <c r="D208" s="4">
        <f t="shared" si="205"/>
        <v>6807.343885953328</v>
      </c>
      <c r="E208" s="11">
        <f t="shared" si="186"/>
        <v>4.0101601995295501E-6</v>
      </c>
      <c r="F208" s="11">
        <f t="shared" si="187"/>
        <v>8.0394871382906234E-6</v>
      </c>
      <c r="G208" s="11">
        <f t="shared" si="188"/>
        <v>1.7749814998696296E-5</v>
      </c>
      <c r="H208" s="4">
        <f t="shared" si="206"/>
        <v>114446.05029200968</v>
      </c>
      <c r="I208" s="4">
        <f t="shared" si="207"/>
        <v>119570.11684839902</v>
      </c>
      <c r="J208" s="4">
        <f t="shared" si="208"/>
        <v>26396.690351911868</v>
      </c>
      <c r="K208" s="4">
        <f t="shared" si="176"/>
        <v>88963.589116602394</v>
      </c>
      <c r="L208" s="4">
        <f t="shared" si="177"/>
        <v>33473.670173841914</v>
      </c>
      <c r="M208" s="4">
        <f t="shared" si="178"/>
        <v>3877.6784005844547</v>
      </c>
      <c r="N208" s="11">
        <f t="shared" si="189"/>
        <v>-3.1631042038784418E-3</v>
      </c>
      <c r="O208" s="11">
        <f t="shared" si="190"/>
        <v>2.1002102986609206E-3</v>
      </c>
      <c r="P208" s="11">
        <f t="shared" si="191"/>
        <v>1.5474496103839996E-3</v>
      </c>
      <c r="Q208" s="4">
        <f t="shared" si="192"/>
        <v>2317.1997045892081</v>
      </c>
      <c r="R208" s="4">
        <f t="shared" si="193"/>
        <v>9082.5622900435592</v>
      </c>
      <c r="S208" s="4">
        <f t="shared" si="194"/>
        <v>2435.218391703143</v>
      </c>
      <c r="T208" s="4">
        <f t="shared" si="209"/>
        <v>20.24709195884752</v>
      </c>
      <c r="U208" s="4">
        <f t="shared" si="210"/>
        <v>75.960135604443622</v>
      </c>
      <c r="V208" s="4">
        <f t="shared" si="211"/>
        <v>92.254686448854898</v>
      </c>
      <c r="W208" s="11">
        <f t="shared" si="195"/>
        <v>-1.219247815263802E-2</v>
      </c>
      <c r="X208" s="11">
        <f t="shared" si="196"/>
        <v>-1.3228699347321071E-2</v>
      </c>
      <c r="Y208" s="11">
        <f t="shared" si="197"/>
        <v>-1.2203590333800474E-2</v>
      </c>
      <c r="Z208" s="4">
        <f t="shared" si="221"/>
        <v>3708.4476488132573</v>
      </c>
      <c r="AA208" s="4">
        <f t="shared" si="212"/>
        <v>38653.488453417776</v>
      </c>
      <c r="AB208" s="4">
        <f t="shared" si="213"/>
        <v>4626.0047987052667</v>
      </c>
      <c r="AC208" s="12">
        <f t="shared" si="214"/>
        <v>1.5758934943165326</v>
      </c>
      <c r="AD208" s="12">
        <f t="shared" si="215"/>
        <v>4.2083462447497135</v>
      </c>
      <c r="AE208" s="12">
        <f t="shared" si="216"/>
        <v>1.8793810570978333</v>
      </c>
      <c r="AF208" s="11">
        <f t="shared" si="198"/>
        <v>-2.9039671966837322E-3</v>
      </c>
      <c r="AG208" s="11">
        <f t="shared" si="199"/>
        <v>2.0567434751257441E-3</v>
      </c>
      <c r="AH208" s="11">
        <f t="shared" si="200"/>
        <v>8.257041531207765E-4</v>
      </c>
      <c r="AI208" s="1">
        <f t="shared" si="179"/>
        <v>235694.20702517178</v>
      </c>
      <c r="AJ208" s="1">
        <f t="shared" si="180"/>
        <v>233132.30453503755</v>
      </c>
      <c r="AK208" s="1">
        <f t="shared" si="181"/>
        <v>51827.868022594201</v>
      </c>
      <c r="AL208" s="20">
        <f t="shared" si="217"/>
        <v>56.180361420287284</v>
      </c>
      <c r="AM208" s="20">
        <f t="shared" si="217"/>
        <v>23.06934978664405</v>
      </c>
      <c r="AN208" s="20">
        <f t="shared" si="217"/>
        <v>3.7676578679671513</v>
      </c>
      <c r="AO208" s="7">
        <f t="shared" si="226"/>
        <v>3.9668295445449584E-3</v>
      </c>
      <c r="AP208" s="7">
        <f t="shared" si="226"/>
        <v>6.108619405130862E-3</v>
      </c>
      <c r="AQ208" s="7">
        <f t="shared" si="226"/>
        <v>4.4216636063373295E-3</v>
      </c>
      <c r="AR208" s="17">
        <f t="shared" si="218"/>
        <v>114446.05029200968</v>
      </c>
      <c r="AS208" s="17">
        <f t="shared" si="219"/>
        <v>119570.11684839902</v>
      </c>
      <c r="AT208" s="17">
        <f t="shared" si="220"/>
        <v>26396.690351911868</v>
      </c>
      <c r="AU208" s="1">
        <f t="shared" si="182"/>
        <v>22889.210058401935</v>
      </c>
      <c r="AV208" s="1">
        <f t="shared" si="183"/>
        <v>23914.023369679806</v>
      </c>
      <c r="AW208" s="1">
        <f t="shared" si="184"/>
        <v>5279.3380703823741</v>
      </c>
      <c r="AX208" s="16">
        <v>0</v>
      </c>
      <c r="AY208" s="16">
        <v>0</v>
      </c>
      <c r="AZ208" s="16">
        <v>0</v>
      </c>
      <c r="BA208">
        <f t="shared" si="222"/>
        <v>0</v>
      </c>
      <c r="BB208">
        <f t="shared" si="223"/>
        <v>0</v>
      </c>
      <c r="BC208">
        <f t="shared" si="223"/>
        <v>0</v>
      </c>
      <c r="BD208">
        <f t="shared" si="223"/>
        <v>0</v>
      </c>
      <c r="BE208">
        <f t="shared" si="224"/>
        <v>0</v>
      </c>
      <c r="BF208">
        <f t="shared" si="224"/>
        <v>0</v>
      </c>
      <c r="BG208">
        <f t="shared" si="224"/>
        <v>0</v>
      </c>
      <c r="BH208">
        <f t="shared" si="202"/>
        <v>0</v>
      </c>
      <c r="BI208">
        <f t="shared" si="227"/>
        <v>0</v>
      </c>
      <c r="BJ208">
        <f t="shared" si="227"/>
        <v>0</v>
      </c>
      <c r="BK208" s="7">
        <f t="shared" si="225"/>
        <v>2.9718450165575477E-2</v>
      </c>
      <c r="BL208" s="18">
        <f>MAX(BL$3*climate!$I318+BL$4*climate!$I318^2+BL$5*climate!$I318^6,-99)</f>
        <v>-44.510950042439873</v>
      </c>
      <c r="BM208" s="18">
        <f>MAX(BM$3*climate!$I318+BM$4*climate!$I318^2+BM$5*climate!$I318^6,-99)</f>
        <v>-37.369353036570928</v>
      </c>
      <c r="BN208" s="18">
        <f>MAX(BN$3*climate!$I318+BN$4*climate!$I318^2+BN$5*climate!$I318^6,-99)</f>
        <v>-31.641947738106786</v>
      </c>
      <c r="BO208" s="18">
        <f>MAX(BO$3*climate!$I318+BO$4*climate!$I318^2+BO$5*climate!$I318^6,-99)</f>
        <v>-99</v>
      </c>
      <c r="BP208" s="18">
        <f>MAX(BP$3*climate!$I318+BP$4*climate!$I318^2+BP$5*climate!$I318^6,-99)</f>
        <v>-99</v>
      </c>
      <c r="BQ208" s="18">
        <f>MAX(BQ$3*climate!$I318+BQ$4*climate!$I318^2+BQ$5*climate!$I318^6,-99)</f>
        <v>-99</v>
      </c>
    </row>
    <row r="209" spans="1:69">
      <c r="A209">
        <f t="shared" si="185"/>
        <v>2163</v>
      </c>
      <c r="B209" s="4">
        <f t="shared" si="203"/>
        <v>1286.441873895775</v>
      </c>
      <c r="C209" s="4">
        <f t="shared" si="204"/>
        <v>3572.0920187632664</v>
      </c>
      <c r="D209" s="4">
        <f t="shared" si="205"/>
        <v>6807.4586735932053</v>
      </c>
      <c r="E209" s="11">
        <f t="shared" si="186"/>
        <v>3.8096521895530725E-6</v>
      </c>
      <c r="F209" s="11">
        <f t="shared" si="187"/>
        <v>7.6375127813760918E-6</v>
      </c>
      <c r="G209" s="11">
        <f t="shared" si="188"/>
        <v>1.6862324248761479E-5</v>
      </c>
      <c r="H209" s="4">
        <f t="shared" si="206"/>
        <v>114084.04260598365</v>
      </c>
      <c r="I209" s="4">
        <f t="shared" si="207"/>
        <v>119818.23165586122</v>
      </c>
      <c r="J209" s="4">
        <f t="shared" si="208"/>
        <v>26437.50282352807</v>
      </c>
      <c r="K209" s="4">
        <f t="shared" si="176"/>
        <v>88681.847910080163</v>
      </c>
      <c r="L209" s="4">
        <f t="shared" si="177"/>
        <v>33542.87376318621</v>
      </c>
      <c r="M209" s="4">
        <f t="shared" si="178"/>
        <v>3883.608273096349</v>
      </c>
      <c r="N209" s="11">
        <f t="shared" si="189"/>
        <v>-3.1669271588510295E-3</v>
      </c>
      <c r="O209" s="11">
        <f t="shared" si="190"/>
        <v>2.0674036932577522E-3</v>
      </c>
      <c r="P209" s="11">
        <f t="shared" si="191"/>
        <v>1.5292326746334517E-3</v>
      </c>
      <c r="Q209" s="4">
        <f t="shared" si="192"/>
        <v>2281.7070609302591</v>
      </c>
      <c r="R209" s="4">
        <f t="shared" si="193"/>
        <v>8981.0093195193622</v>
      </c>
      <c r="S209" s="4">
        <f t="shared" si="194"/>
        <v>2409.2191776018803</v>
      </c>
      <c r="T209" s="4">
        <f t="shared" si="209"/>
        <v>20.000229732484819</v>
      </c>
      <c r="U209" s="4">
        <f t="shared" si="210"/>
        <v>74.955281808150701</v>
      </c>
      <c r="V209" s="4">
        <f t="shared" si="211"/>
        <v>91.128848049059854</v>
      </c>
      <c r="W209" s="11">
        <f t="shared" si="195"/>
        <v>-1.219247815263802E-2</v>
      </c>
      <c r="X209" s="11">
        <f t="shared" si="196"/>
        <v>-1.3228699347321071E-2</v>
      </c>
      <c r="Y209" s="11">
        <f t="shared" si="197"/>
        <v>-1.2203590333800474E-2</v>
      </c>
      <c r="Z209" s="4">
        <f t="shared" si="221"/>
        <v>3641.0556388165883</v>
      </c>
      <c r="AA209" s="4">
        <f t="shared" si="212"/>
        <v>38301.18092109666</v>
      </c>
      <c r="AB209" s="4">
        <f t="shared" si="213"/>
        <v>4580.4823181981528</v>
      </c>
      <c r="AC209" s="12">
        <f t="shared" si="214"/>
        <v>1.57131715130357</v>
      </c>
      <c r="AD209" s="12">
        <f t="shared" si="215"/>
        <v>4.2170017334296723</v>
      </c>
      <c r="AE209" s="12">
        <f t="shared" si="216"/>
        <v>1.8809328698419756</v>
      </c>
      <c r="AF209" s="11">
        <f t="shared" si="198"/>
        <v>-2.9039671966837322E-3</v>
      </c>
      <c r="AG209" s="11">
        <f t="shared" si="199"/>
        <v>2.0567434751257441E-3</v>
      </c>
      <c r="AH209" s="11">
        <f t="shared" si="200"/>
        <v>8.257041531207765E-4</v>
      </c>
      <c r="AI209" s="1">
        <f t="shared" si="179"/>
        <v>235013.99638105655</v>
      </c>
      <c r="AJ209" s="1">
        <f t="shared" si="180"/>
        <v>233733.0974512136</v>
      </c>
      <c r="AK209" s="1">
        <f t="shared" si="181"/>
        <v>51924.419290717153</v>
      </c>
      <c r="AL209" s="20">
        <f t="shared" si="217"/>
        <v>56.400990758617439</v>
      </c>
      <c r="AM209" s="20">
        <f t="shared" si="217"/>
        <v>23.208862445636793</v>
      </c>
      <c r="AN209" s="20">
        <f t="shared" si="217"/>
        <v>3.7841505904863131</v>
      </c>
      <c r="AO209" s="7">
        <f t="shared" si="226"/>
        <v>3.9271612490995086E-3</v>
      </c>
      <c r="AP209" s="7">
        <f t="shared" si="226"/>
        <v>6.047533211079553E-3</v>
      </c>
      <c r="AQ209" s="7">
        <f t="shared" si="226"/>
        <v>4.3774469702739559E-3</v>
      </c>
      <c r="AR209" s="17">
        <f t="shared" si="218"/>
        <v>114084.04260598365</v>
      </c>
      <c r="AS209" s="17">
        <f t="shared" si="219"/>
        <v>119818.23165586122</v>
      </c>
      <c r="AT209" s="17">
        <f t="shared" si="220"/>
        <v>26437.50282352807</v>
      </c>
      <c r="AU209" s="1">
        <f t="shared" si="182"/>
        <v>22816.80852119673</v>
      </c>
      <c r="AV209" s="1">
        <f t="shared" si="183"/>
        <v>23963.646331172247</v>
      </c>
      <c r="AW209" s="1">
        <f t="shared" si="184"/>
        <v>5287.5005647056141</v>
      </c>
      <c r="AX209" s="16">
        <v>0</v>
      </c>
      <c r="AY209" s="16">
        <v>0</v>
      </c>
      <c r="AZ209" s="16">
        <v>0</v>
      </c>
      <c r="BA209">
        <f t="shared" si="222"/>
        <v>0</v>
      </c>
      <c r="BB209">
        <f t="shared" si="223"/>
        <v>0</v>
      </c>
      <c r="BC209">
        <f t="shared" si="223"/>
        <v>0</v>
      </c>
      <c r="BD209">
        <f t="shared" si="223"/>
        <v>0</v>
      </c>
      <c r="BE209">
        <f t="shared" si="224"/>
        <v>0</v>
      </c>
      <c r="BF209">
        <f t="shared" si="224"/>
        <v>0</v>
      </c>
      <c r="BG209">
        <f t="shared" si="224"/>
        <v>0</v>
      </c>
      <c r="BH209">
        <f t="shared" si="202"/>
        <v>0</v>
      </c>
      <c r="BI209">
        <f t="shared" si="227"/>
        <v>0</v>
      </c>
      <c r="BJ209">
        <f t="shared" si="227"/>
        <v>0</v>
      </c>
      <c r="BK209" s="7">
        <f t="shared" si="225"/>
        <v>2.9706772493630379E-2</v>
      </c>
      <c r="BL209" s="18">
        <f>MAX(BL$3*climate!$I319+BL$4*climate!$I319^2+BL$5*climate!$I319^6,-99)</f>
        <v>-44.868794631912643</v>
      </c>
      <c r="BM209" s="18">
        <f>MAX(BM$3*climate!$I319+BM$4*climate!$I319^2+BM$5*climate!$I319^6,-99)</f>
        <v>-37.646693066790206</v>
      </c>
      <c r="BN209" s="18">
        <f>MAX(BN$3*climate!$I319+BN$4*climate!$I319^2+BN$5*climate!$I319^6,-99)</f>
        <v>-31.858704318369739</v>
      </c>
      <c r="BO209" s="18">
        <f>MAX(BO$3*climate!$I319+BO$4*climate!$I319^2+BO$5*climate!$I319^6,-99)</f>
        <v>-99</v>
      </c>
      <c r="BP209" s="18">
        <f>MAX(BP$3*climate!$I319+BP$4*climate!$I319^2+BP$5*climate!$I319^6,-99)</f>
        <v>-99</v>
      </c>
      <c r="BQ209" s="18">
        <f>MAX(BQ$3*climate!$I319+BQ$4*climate!$I319^2+BQ$5*climate!$I319^6,-99)</f>
        <v>-99</v>
      </c>
    </row>
    <row r="210" spans="1:69">
      <c r="A210">
        <f t="shared" si="185"/>
        <v>2164</v>
      </c>
      <c r="B210" s="4">
        <f t="shared" si="203"/>
        <v>1286.4465297470715</v>
      </c>
      <c r="C210" s="4">
        <f t="shared" si="204"/>
        <v>3572.1179365667931</v>
      </c>
      <c r="D210" s="4">
        <f t="shared" si="205"/>
        <v>6807.5677236898964</v>
      </c>
      <c r="E210" s="11">
        <f t="shared" si="186"/>
        <v>3.6191695800754187E-6</v>
      </c>
      <c r="F210" s="11">
        <f t="shared" si="187"/>
        <v>7.2556371423072865E-6</v>
      </c>
      <c r="G210" s="11">
        <f t="shared" si="188"/>
        <v>1.6019208036323405E-5</v>
      </c>
      <c r="H210" s="4">
        <f t="shared" si="206"/>
        <v>113722.96807466199</v>
      </c>
      <c r="I210" s="4">
        <f t="shared" si="207"/>
        <v>120063.08973322433</v>
      </c>
      <c r="J210" s="4">
        <f t="shared" si="208"/>
        <v>26477.903558873775</v>
      </c>
      <c r="K210" s="4">
        <f t="shared" si="176"/>
        <v>88400.851061428169</v>
      </c>
      <c r="L210" s="4">
        <f t="shared" si="177"/>
        <v>33611.177420591681</v>
      </c>
      <c r="M210" s="4">
        <f t="shared" si="178"/>
        <v>3889.480741665247</v>
      </c>
      <c r="N210" s="11">
        <f t="shared" si="189"/>
        <v>-3.1685948734053726E-3</v>
      </c>
      <c r="O210" s="11">
        <f t="shared" si="190"/>
        <v>2.0363090499548875E-3</v>
      </c>
      <c r="P210" s="11">
        <f t="shared" si="191"/>
        <v>1.512116608047176E-3</v>
      </c>
      <c r="Q210" s="4">
        <f t="shared" si="192"/>
        <v>2246.7538727402298</v>
      </c>
      <c r="R210" s="4">
        <f t="shared" si="193"/>
        <v>8880.3128618951941</v>
      </c>
      <c r="S210" s="4">
        <f t="shared" si="194"/>
        <v>2383.4547965838838</v>
      </c>
      <c r="T210" s="4">
        <f t="shared" si="209"/>
        <v>19.756377368423756</v>
      </c>
      <c r="U210" s="4">
        <f t="shared" si="210"/>
        <v>73.96372092061695</v>
      </c>
      <c r="V210" s="4">
        <f t="shared" si="211"/>
        <v>90.016748919877969</v>
      </c>
      <c r="W210" s="11">
        <f t="shared" si="195"/>
        <v>-1.219247815263802E-2</v>
      </c>
      <c r="X210" s="11">
        <f t="shared" si="196"/>
        <v>-1.3228699347321071E-2</v>
      </c>
      <c r="Y210" s="11">
        <f t="shared" si="197"/>
        <v>-1.2203590333800474E-2</v>
      </c>
      <c r="Z210" s="4">
        <f t="shared" si="221"/>
        <v>3574.8738877843102</v>
      </c>
      <c r="AA210" s="4">
        <f t="shared" si="212"/>
        <v>37950.826773865323</v>
      </c>
      <c r="AB210" s="4">
        <f t="shared" si="213"/>
        <v>4535.3212858528941</v>
      </c>
      <c r="AC210" s="12">
        <f t="shared" si="214"/>
        <v>1.5667540978405978</v>
      </c>
      <c r="AD210" s="12">
        <f t="shared" si="215"/>
        <v>4.2256750242294974</v>
      </c>
      <c r="AE210" s="12">
        <f t="shared" si="216"/>
        <v>1.8824859639243454</v>
      </c>
      <c r="AF210" s="11">
        <f t="shared" si="198"/>
        <v>-2.9039671966837322E-3</v>
      </c>
      <c r="AG210" s="11">
        <f t="shared" si="199"/>
        <v>2.0567434751257441E-3</v>
      </c>
      <c r="AH210" s="11">
        <f t="shared" si="200"/>
        <v>8.257041531207765E-4</v>
      </c>
      <c r="AI210" s="1">
        <f t="shared" si="179"/>
        <v>234329.40526414764</v>
      </c>
      <c r="AJ210" s="1">
        <f t="shared" si="180"/>
        <v>234323.43403726449</v>
      </c>
      <c r="AK210" s="1">
        <f t="shared" si="181"/>
        <v>52019.477926351057</v>
      </c>
      <c r="AL210" s="20">
        <f t="shared" si="217"/>
        <v>56.620271586082325</v>
      </c>
      <c r="AM210" s="20">
        <f t="shared" si="217"/>
        <v>23.347815248403844</v>
      </c>
      <c r="AN210" s="20">
        <f t="shared" si="217"/>
        <v>3.8005498598383238</v>
      </c>
      <c r="AO210" s="7">
        <f t="shared" si="226"/>
        <v>3.8878896366085136E-3</v>
      </c>
      <c r="AP210" s="7">
        <f t="shared" si="226"/>
        <v>5.9870578789687576E-3</v>
      </c>
      <c r="AQ210" s="7">
        <f t="shared" si="226"/>
        <v>4.3336725005712166E-3</v>
      </c>
      <c r="AR210" s="17">
        <f t="shared" si="218"/>
        <v>113722.96807466199</v>
      </c>
      <c r="AS210" s="17">
        <f t="shared" si="219"/>
        <v>120063.08973322433</v>
      </c>
      <c r="AT210" s="17">
        <f t="shared" si="220"/>
        <v>26477.903558873775</v>
      </c>
      <c r="AU210" s="1">
        <f t="shared" si="182"/>
        <v>22744.593614932397</v>
      </c>
      <c r="AV210" s="1">
        <f t="shared" si="183"/>
        <v>24012.617946644867</v>
      </c>
      <c r="AW210" s="1">
        <f t="shared" si="184"/>
        <v>5295.5807117747554</v>
      </c>
      <c r="AX210" s="16">
        <v>0</v>
      </c>
      <c r="AY210" s="16">
        <v>0</v>
      </c>
      <c r="AZ210" s="16">
        <v>0</v>
      </c>
      <c r="BA210">
        <f t="shared" si="222"/>
        <v>0</v>
      </c>
      <c r="BB210">
        <f t="shared" si="223"/>
        <v>0</v>
      </c>
      <c r="BC210">
        <f t="shared" si="223"/>
        <v>0</v>
      </c>
      <c r="BD210">
        <f t="shared" si="223"/>
        <v>0</v>
      </c>
      <c r="BE210">
        <f t="shared" si="224"/>
        <v>0</v>
      </c>
      <c r="BF210">
        <f t="shared" si="224"/>
        <v>0</v>
      </c>
      <c r="BG210">
        <f t="shared" si="224"/>
        <v>0</v>
      </c>
      <c r="BH210">
        <f t="shared" si="202"/>
        <v>0</v>
      </c>
      <c r="BI210">
        <f t="shared" si="227"/>
        <v>0</v>
      </c>
      <c r="BJ210">
        <f t="shared" si="227"/>
        <v>0</v>
      </c>
      <c r="BK210" s="7">
        <f t="shared" si="225"/>
        <v>2.9696816843528845E-2</v>
      </c>
      <c r="BL210" s="18">
        <f>MAX(BL$3*climate!$I320+BL$4*climate!$I320^2+BL$5*climate!$I320^6,-99)</f>
        <v>-45.2219179498438</v>
      </c>
      <c r="BM210" s="18">
        <f>MAX(BM$3*climate!$I320+BM$4*climate!$I320^2+BM$5*climate!$I320^6,-99)</f>
        <v>-37.920327180750817</v>
      </c>
      <c r="BN210" s="18">
        <f>MAX(BN$3*climate!$I320+BN$4*climate!$I320^2+BN$5*climate!$I320^6,-99)</f>
        <v>-32.072524836269316</v>
      </c>
      <c r="BO210" s="18">
        <f>MAX(BO$3*climate!$I320+BO$4*climate!$I320^2+BO$5*climate!$I320^6,-99)</f>
        <v>-99</v>
      </c>
      <c r="BP210" s="18">
        <f>MAX(BP$3*climate!$I320+BP$4*climate!$I320^2+BP$5*climate!$I320^6,-99)</f>
        <v>-99</v>
      </c>
      <c r="BQ210" s="18">
        <f>MAX(BQ$3*climate!$I320+BQ$4*climate!$I320^2+BQ$5*climate!$I320^6,-99)</f>
        <v>-99</v>
      </c>
    </row>
    <row r="211" spans="1:69">
      <c r="A211">
        <f t="shared" si="185"/>
        <v>2165</v>
      </c>
      <c r="B211" s="4">
        <f t="shared" si="203"/>
        <v>1286.4509528218111</v>
      </c>
      <c r="C211" s="4">
        <f t="shared" si="204"/>
        <v>3572.1425586587916</v>
      </c>
      <c r="D211" s="4">
        <f t="shared" si="205"/>
        <v>6807.6713229413044</v>
      </c>
      <c r="E211" s="11">
        <f t="shared" si="186"/>
        <v>3.4382111010716474E-6</v>
      </c>
      <c r="F211" s="11">
        <f t="shared" si="187"/>
        <v>6.8928552851919216E-6</v>
      </c>
      <c r="G211" s="11">
        <f t="shared" si="188"/>
        <v>1.5218247634507234E-5</v>
      </c>
      <c r="H211" s="4">
        <f t="shared" si="206"/>
        <v>113363.06647071509</v>
      </c>
      <c r="I211" s="4">
        <f t="shared" si="207"/>
        <v>120304.8716792351</v>
      </c>
      <c r="J211" s="4">
        <f t="shared" si="208"/>
        <v>26517.919861841423</v>
      </c>
      <c r="K211" s="4">
        <f t="shared" si="176"/>
        <v>88120.783945983232</v>
      </c>
      <c r="L211" s="4">
        <f t="shared" si="177"/>
        <v>33678.631158663826</v>
      </c>
      <c r="M211" s="4">
        <f t="shared" si="178"/>
        <v>3895.2996706051549</v>
      </c>
      <c r="N211" s="11">
        <f t="shared" si="189"/>
        <v>-3.168149537953191E-3</v>
      </c>
      <c r="O211" s="11">
        <f t="shared" si="190"/>
        <v>2.006884115604457E-3</v>
      </c>
      <c r="P211" s="11">
        <f t="shared" si="191"/>
        <v>1.4960683254126028E-3</v>
      </c>
      <c r="Q211" s="4">
        <f t="shared" si="192"/>
        <v>2212.3367161396491</v>
      </c>
      <c r="R211" s="4">
        <f t="shared" si="193"/>
        <v>8780.4843952609444</v>
      </c>
      <c r="S211" s="4">
        <f t="shared" si="194"/>
        <v>2357.9262691538447</v>
      </c>
      <c r="T211" s="4">
        <f t="shared" si="209"/>
        <v>19.515498168983978</v>
      </c>
      <c r="U211" s="4">
        <f t="shared" si="210"/>
        <v>72.985277093948952</v>
      </c>
      <c r="V211" s="4">
        <f t="shared" si="211"/>
        <v>88.918221392879204</v>
      </c>
      <c r="W211" s="11">
        <f t="shared" si="195"/>
        <v>-1.219247815263802E-2</v>
      </c>
      <c r="X211" s="11">
        <f t="shared" si="196"/>
        <v>-1.3228699347321071E-2</v>
      </c>
      <c r="Y211" s="11">
        <f t="shared" si="197"/>
        <v>-1.2203590333800474E-2</v>
      </c>
      <c r="Z211" s="4">
        <f t="shared" si="221"/>
        <v>3509.8885505557796</v>
      </c>
      <c r="AA211" s="4">
        <f t="shared" si="212"/>
        <v>37602.496217240427</v>
      </c>
      <c r="AB211" s="4">
        <f t="shared" si="213"/>
        <v>4490.5249862909423</v>
      </c>
      <c r="AC211" s="12">
        <f t="shared" si="214"/>
        <v>1.5622042953351989</v>
      </c>
      <c r="AD211" s="12">
        <f t="shared" si="215"/>
        <v>4.2343661537635828</v>
      </c>
      <c r="AE211" s="12">
        <f t="shared" si="216"/>
        <v>1.8840403404029493</v>
      </c>
      <c r="AF211" s="11">
        <f t="shared" si="198"/>
        <v>-2.9039671966837322E-3</v>
      </c>
      <c r="AG211" s="11">
        <f t="shared" si="199"/>
        <v>2.0567434751257441E-3</v>
      </c>
      <c r="AH211" s="11">
        <f t="shared" si="200"/>
        <v>8.257041531207765E-4</v>
      </c>
      <c r="AI211" s="1">
        <f t="shared" si="179"/>
        <v>233641.05835266528</v>
      </c>
      <c r="AJ211" s="1">
        <f t="shared" si="180"/>
        <v>234903.70858018292</v>
      </c>
      <c r="AK211" s="1">
        <f t="shared" si="181"/>
        <v>52113.110845490708</v>
      </c>
      <c r="AL211" s="20">
        <f t="shared" ref="AL211:AN226" si="228">AL210*(1+AO211)</f>
        <v>56.838203619532599</v>
      </c>
      <c r="AM211" s="20">
        <f t="shared" si="228"/>
        <v>23.486202122431113</v>
      </c>
      <c r="AN211" s="20">
        <f t="shared" si="228"/>
        <v>3.8168554948688085</v>
      </c>
      <c r="AO211" s="7">
        <f t="shared" si="226"/>
        <v>3.8490107402424285E-3</v>
      </c>
      <c r="AP211" s="7">
        <f t="shared" si="226"/>
        <v>5.9271873001790704E-3</v>
      </c>
      <c r="AQ211" s="7">
        <f t="shared" si="226"/>
        <v>4.2903357755655043E-3</v>
      </c>
      <c r="AR211" s="17">
        <f t="shared" si="218"/>
        <v>113363.06647071509</v>
      </c>
      <c r="AS211" s="17">
        <f t="shared" si="219"/>
        <v>120304.8716792351</v>
      </c>
      <c r="AT211" s="17">
        <f t="shared" si="220"/>
        <v>26517.919861841423</v>
      </c>
      <c r="AU211" s="1">
        <f t="shared" si="182"/>
        <v>22672.613294143019</v>
      </c>
      <c r="AV211" s="1">
        <f t="shared" si="183"/>
        <v>24060.974335847022</v>
      </c>
      <c r="AW211" s="1">
        <f t="shared" si="184"/>
        <v>5303.5839723682848</v>
      </c>
      <c r="AX211" s="16">
        <v>0</v>
      </c>
      <c r="AY211" s="16">
        <v>0</v>
      </c>
      <c r="AZ211" s="16">
        <v>0</v>
      </c>
      <c r="BA211">
        <f t="shared" si="222"/>
        <v>0</v>
      </c>
      <c r="BB211">
        <f t="shared" si="223"/>
        <v>0</v>
      </c>
      <c r="BC211">
        <f t="shared" si="223"/>
        <v>0</v>
      </c>
      <c r="BD211">
        <f t="shared" si="223"/>
        <v>0</v>
      </c>
      <c r="BE211">
        <f t="shared" si="224"/>
        <v>0</v>
      </c>
      <c r="BF211">
        <f t="shared" si="224"/>
        <v>0</v>
      </c>
      <c r="BG211">
        <f t="shared" si="224"/>
        <v>0</v>
      </c>
      <c r="BH211">
        <f t="shared" si="202"/>
        <v>0</v>
      </c>
      <c r="BI211">
        <f t="shared" si="227"/>
        <v>0</v>
      </c>
      <c r="BJ211">
        <f t="shared" si="227"/>
        <v>0</v>
      </c>
      <c r="BK211" s="7">
        <f t="shared" si="225"/>
        <v>2.9688540644830036E-2</v>
      </c>
      <c r="BL211" s="18">
        <f>MAX(BL$3*climate!$I321+BL$4*climate!$I321^2+BL$5*climate!$I321^6,-99)</f>
        <v>-45.570315524634246</v>
      </c>
      <c r="BM211" s="18">
        <f>MAX(BM$3*climate!$I321+BM$4*climate!$I321^2+BM$5*climate!$I321^6,-99)</f>
        <v>-38.190254270619626</v>
      </c>
      <c r="BN211" s="18">
        <f>MAX(BN$3*climate!$I321+BN$4*climate!$I321^2+BN$5*climate!$I321^6,-99)</f>
        <v>-32.28341042555688</v>
      </c>
      <c r="BO211" s="18">
        <f>MAX(BO$3*climate!$I321+BO$4*climate!$I321^2+BO$5*climate!$I321^6,-99)</f>
        <v>-99</v>
      </c>
      <c r="BP211" s="18">
        <f>MAX(BP$3*climate!$I321+BP$4*climate!$I321^2+BP$5*climate!$I321^6,-99)</f>
        <v>-99</v>
      </c>
      <c r="BQ211" s="18">
        <f>MAX(BQ$3*climate!$I321+BQ$4*climate!$I321^2+BQ$5*climate!$I321^6,-99)</f>
        <v>-99</v>
      </c>
    </row>
    <row r="212" spans="1:69">
      <c r="A212">
        <f t="shared" si="185"/>
        <v>2166</v>
      </c>
      <c r="B212" s="4">
        <f t="shared" si="203"/>
        <v>1286.4551547572607</v>
      </c>
      <c r="C212" s="4">
        <f t="shared" si="204"/>
        <v>3572.1659498074205</v>
      </c>
      <c r="D212" s="4">
        <f t="shared" si="205"/>
        <v>6807.7697437279103</v>
      </c>
      <c r="E212" s="11">
        <f t="shared" si="186"/>
        <v>3.2663005460180647E-6</v>
      </c>
      <c r="F212" s="11">
        <f t="shared" si="187"/>
        <v>6.5482125209323249E-6</v>
      </c>
      <c r="G212" s="11">
        <f t="shared" si="188"/>
        <v>1.4457335252781871E-5</v>
      </c>
      <c r="H212" s="4">
        <f t="shared" si="206"/>
        <v>113004.56962238363</v>
      </c>
      <c r="I212" s="4">
        <f t="shared" si="207"/>
        <v>120543.75479804529</v>
      </c>
      <c r="J212" s="4">
        <f t="shared" si="208"/>
        <v>26557.578307538646</v>
      </c>
      <c r="K212" s="4">
        <f t="shared" si="176"/>
        <v>87841.825814523865</v>
      </c>
      <c r="L212" s="4">
        <f t="shared" si="177"/>
        <v>33745.28409144708</v>
      </c>
      <c r="M212" s="4">
        <f t="shared" si="178"/>
        <v>3901.068823898825</v>
      </c>
      <c r="N212" s="11">
        <f t="shared" si="189"/>
        <v>-3.1656337922545408E-3</v>
      </c>
      <c r="O212" s="11">
        <f t="shared" si="190"/>
        <v>1.9790867529396738E-3</v>
      </c>
      <c r="P212" s="11">
        <f t="shared" si="191"/>
        <v>1.4810550616184415E-3</v>
      </c>
      <c r="Q212" s="4">
        <f t="shared" si="192"/>
        <v>2178.4519060339189</v>
      </c>
      <c r="R212" s="4">
        <f t="shared" si="193"/>
        <v>8681.5343159717413</v>
      </c>
      <c r="S212" s="4">
        <f t="shared" si="194"/>
        <v>2332.6344271484372</v>
      </c>
      <c r="T212" s="4">
        <f t="shared" si="209"/>
        <v>19.277555883920794</v>
      </c>
      <c r="U212" s="4">
        <f t="shared" si="210"/>
        <v>72.019776806492175</v>
      </c>
      <c r="V212" s="4">
        <f t="shared" si="211"/>
        <v>87.833099845790329</v>
      </c>
      <c r="W212" s="11">
        <f t="shared" si="195"/>
        <v>-1.219247815263802E-2</v>
      </c>
      <c r="X212" s="11">
        <f t="shared" si="196"/>
        <v>-1.3228699347321071E-2</v>
      </c>
      <c r="Y212" s="11">
        <f t="shared" si="197"/>
        <v>-1.2203590333800474E-2</v>
      </c>
      <c r="Z212" s="4">
        <f t="shared" si="221"/>
        <v>3446.0854559957311</v>
      </c>
      <c r="AA212" s="4">
        <f t="shared" si="212"/>
        <v>37256.255219074628</v>
      </c>
      <c r="AB212" s="4">
        <f t="shared" si="213"/>
        <v>4446.0963422052491</v>
      </c>
      <c r="AC212" s="12">
        <f t="shared" si="214"/>
        <v>1.5576677053070271</v>
      </c>
      <c r="AD212" s="12">
        <f t="shared" si="215"/>
        <v>4.2430751587216298</v>
      </c>
      <c r="AE212" s="12">
        <f t="shared" si="216"/>
        <v>1.8855960003366672</v>
      </c>
      <c r="AF212" s="11">
        <f t="shared" si="198"/>
        <v>-2.9039671966837322E-3</v>
      </c>
      <c r="AG212" s="11">
        <f t="shared" si="199"/>
        <v>2.0567434751257441E-3</v>
      </c>
      <c r="AH212" s="11">
        <f t="shared" si="200"/>
        <v>8.257041531207765E-4</v>
      </c>
      <c r="AI212" s="1">
        <f t="shared" si="179"/>
        <v>232949.56581154178</v>
      </c>
      <c r="AJ212" s="1">
        <f t="shared" si="180"/>
        <v>235474.31205801165</v>
      </c>
      <c r="AK212" s="1">
        <f t="shared" si="181"/>
        <v>52205.383733309929</v>
      </c>
      <c r="AL212" s="20">
        <f t="shared" si="228"/>
        <v>57.05478676715839</v>
      </c>
      <c r="AM212" s="20">
        <f t="shared" si="228"/>
        <v>23.624017170191131</v>
      </c>
      <c r="AN212" s="20">
        <f t="shared" si="228"/>
        <v>3.8330673306318102</v>
      </c>
      <c r="AO212" s="7">
        <f t="shared" si="226"/>
        <v>3.8105206328400043E-3</v>
      </c>
      <c r="AP212" s="7">
        <f t="shared" si="226"/>
        <v>5.8679154271772793E-3</v>
      </c>
      <c r="AQ212" s="7">
        <f t="shared" si="226"/>
        <v>4.247432417809849E-3</v>
      </c>
      <c r="AR212" s="17">
        <f t="shared" si="218"/>
        <v>113004.56962238363</v>
      </c>
      <c r="AS212" s="17">
        <f t="shared" si="219"/>
        <v>120543.75479804529</v>
      </c>
      <c r="AT212" s="17">
        <f t="shared" si="220"/>
        <v>26557.578307538646</v>
      </c>
      <c r="AU212" s="1">
        <f t="shared" si="182"/>
        <v>22600.913924476728</v>
      </c>
      <c r="AV212" s="1">
        <f t="shared" si="183"/>
        <v>24108.75095960906</v>
      </c>
      <c r="AW212" s="1">
        <f t="shared" si="184"/>
        <v>5311.5156615077294</v>
      </c>
      <c r="AX212" s="16">
        <v>0</v>
      </c>
      <c r="AY212" s="16">
        <v>0</v>
      </c>
      <c r="AZ212" s="16">
        <v>0</v>
      </c>
      <c r="BA212">
        <f t="shared" si="222"/>
        <v>0</v>
      </c>
      <c r="BB212">
        <f t="shared" si="223"/>
        <v>0</v>
      </c>
      <c r="BC212">
        <f t="shared" si="223"/>
        <v>0</v>
      </c>
      <c r="BD212">
        <f t="shared" si="223"/>
        <v>0</v>
      </c>
      <c r="BE212">
        <f t="shared" si="224"/>
        <v>0</v>
      </c>
      <c r="BF212">
        <f t="shared" si="224"/>
        <v>0</v>
      </c>
      <c r="BG212">
        <f t="shared" si="224"/>
        <v>0</v>
      </c>
      <c r="BH212">
        <f t="shared" si="202"/>
        <v>0</v>
      </c>
      <c r="BI212">
        <f t="shared" si="227"/>
        <v>0</v>
      </c>
      <c r="BJ212">
        <f t="shared" si="227"/>
        <v>0</v>
      </c>
      <c r="BK212" s="7">
        <f t="shared" si="225"/>
        <v>2.9681901222951085E-2</v>
      </c>
      <c r="BL212" s="18">
        <f>MAX(BL$3*climate!$I322+BL$4*climate!$I322^2+BL$5*climate!$I322^6,-99)</f>
        <v>-45.913985300161499</v>
      </c>
      <c r="BM212" s="18">
        <f>MAX(BM$3*climate!$I322+BM$4*climate!$I322^2+BM$5*climate!$I322^6,-99)</f>
        <v>-38.456475028996067</v>
      </c>
      <c r="BN212" s="18">
        <f>MAX(BN$3*climate!$I322+BN$4*climate!$I322^2+BN$5*climate!$I322^6,-99)</f>
        <v>-32.49136356637149</v>
      </c>
      <c r="BO212" s="18">
        <f>MAX(BO$3*climate!$I322+BO$4*climate!$I322^2+BO$5*climate!$I322^6,-99)</f>
        <v>-99</v>
      </c>
      <c r="BP212" s="18">
        <f>MAX(BP$3*climate!$I322+BP$4*climate!$I322^2+BP$5*climate!$I322^6,-99)</f>
        <v>-99</v>
      </c>
      <c r="BQ212" s="18">
        <f>MAX(BQ$3*climate!$I322+BQ$4*climate!$I322^2+BQ$5*climate!$I322^6,-99)</f>
        <v>-99</v>
      </c>
    </row>
    <row r="213" spans="1:69">
      <c r="A213">
        <f t="shared" si="185"/>
        <v>2167</v>
      </c>
      <c r="B213" s="4">
        <f t="shared" si="203"/>
        <v>1286.4591466089764</v>
      </c>
      <c r="C213" s="4">
        <f t="shared" si="204"/>
        <v>3572.18817154413</v>
      </c>
      <c r="D213" s="4">
        <f t="shared" si="205"/>
        <v>6807.8632448269427</v>
      </c>
      <c r="E213" s="11">
        <f t="shared" si="186"/>
        <v>3.1029855187171612E-6</v>
      </c>
      <c r="F213" s="11">
        <f t="shared" si="187"/>
        <v>6.2208018948857086E-6</v>
      </c>
      <c r="G213" s="11">
        <f t="shared" si="188"/>
        <v>1.3734468490142777E-5</v>
      </c>
      <c r="H213" s="4">
        <f t="shared" si="206"/>
        <v>112647.70147229962</v>
      </c>
      <c r="I213" s="4">
        <f t="shared" si="207"/>
        <v>120779.91302284393</v>
      </c>
      <c r="J213" s="4">
        <f t="shared" si="208"/>
        <v>26596.904743152969</v>
      </c>
      <c r="K213" s="4">
        <f t="shared" si="176"/>
        <v>87564.14983657407</v>
      </c>
      <c r="L213" s="4">
        <f t="shared" si="177"/>
        <v>33811.184412112045</v>
      </c>
      <c r="M213" s="4">
        <f t="shared" si="178"/>
        <v>3906.7918650338679</v>
      </c>
      <c r="N213" s="11">
        <f t="shared" si="189"/>
        <v>-3.1610906919911086E-3</v>
      </c>
      <c r="O213" s="11">
        <f t="shared" si="190"/>
        <v>1.9528749702144577E-3</v>
      </c>
      <c r="P213" s="11">
        <f t="shared" si="191"/>
        <v>1.467044390496941E-3</v>
      </c>
      <c r="Q213" s="4">
        <f t="shared" si="192"/>
        <v>2145.0955117673175</v>
      </c>
      <c r="R213" s="4">
        <f t="shared" si="193"/>
        <v>8583.4719767261577</v>
      </c>
      <c r="S213" s="4">
        <f t="shared" si="194"/>
        <v>2307.5799217597933</v>
      </c>
      <c r="T213" s="4">
        <f t="shared" si="209"/>
        <v>19.042514704969832</v>
      </c>
      <c r="U213" s="4">
        <f t="shared" si="210"/>
        <v>71.067048832057921</v>
      </c>
      <c r="V213" s="4">
        <f t="shared" si="211"/>
        <v>86.761220677524506</v>
      </c>
      <c r="W213" s="11">
        <f t="shared" si="195"/>
        <v>-1.219247815263802E-2</v>
      </c>
      <c r="X213" s="11">
        <f t="shared" si="196"/>
        <v>-1.3228699347321071E-2</v>
      </c>
      <c r="Y213" s="11">
        <f t="shared" si="197"/>
        <v>-1.2203590333800474E-2</v>
      </c>
      <c r="Z213" s="4">
        <f t="shared" si="221"/>
        <v>3383.4501375618565</v>
      </c>
      <c r="AA213" s="4">
        <f t="shared" si="212"/>
        <v>36912.165626374859</v>
      </c>
      <c r="AB213" s="4">
        <f t="shared" si="213"/>
        <v>4402.037928300635</v>
      </c>
      <c r="AC213" s="12">
        <f t="shared" si="214"/>
        <v>1.5531442893874818</v>
      </c>
      <c r="AD213" s="12">
        <f t="shared" si="215"/>
        <v>4.2518020758687989</v>
      </c>
      <c r="AE213" s="12">
        <f t="shared" si="216"/>
        <v>1.8871529447852531</v>
      </c>
      <c r="AF213" s="11">
        <f t="shared" si="198"/>
        <v>-2.9039671966837322E-3</v>
      </c>
      <c r="AG213" s="11">
        <f t="shared" si="199"/>
        <v>2.0567434751257441E-3</v>
      </c>
      <c r="AH213" s="11">
        <f t="shared" si="200"/>
        <v>8.257041531207765E-4</v>
      </c>
      <c r="AI213" s="1">
        <f t="shared" si="179"/>
        <v>232255.52315486432</v>
      </c>
      <c r="AJ213" s="1">
        <f t="shared" si="180"/>
        <v>236035.63181181953</v>
      </c>
      <c r="AK213" s="1">
        <f t="shared" si="181"/>
        <v>52296.361021486664</v>
      </c>
      <c r="AL213" s="20">
        <f t="shared" si="228"/>
        <v>57.270021124915147</v>
      </c>
      <c r="AM213" s="20">
        <f t="shared" si="228"/>
        <v>23.761254667647947</v>
      </c>
      <c r="AN213" s="20">
        <f t="shared" si="228"/>
        <v>3.8491852181271864</v>
      </c>
      <c r="AO213" s="7">
        <f t="shared" si="226"/>
        <v>3.7724154265116041E-3</v>
      </c>
      <c r="AP213" s="7">
        <f t="shared" si="226"/>
        <v>5.8092362729055061E-3</v>
      </c>
      <c r="AQ213" s="7">
        <f t="shared" si="226"/>
        <v>4.2049580936317507E-3</v>
      </c>
      <c r="AR213" s="17">
        <f t="shared" si="218"/>
        <v>112647.70147229962</v>
      </c>
      <c r="AS213" s="17">
        <f t="shared" si="219"/>
        <v>120779.91302284393</v>
      </c>
      <c r="AT213" s="17">
        <f t="shared" si="220"/>
        <v>26596.904743152969</v>
      </c>
      <c r="AU213" s="1">
        <f t="shared" si="182"/>
        <v>22529.540294459926</v>
      </c>
      <c r="AV213" s="1">
        <f t="shared" si="183"/>
        <v>24155.982604568788</v>
      </c>
      <c r="AW213" s="1">
        <f t="shared" si="184"/>
        <v>5319.3809486305945</v>
      </c>
      <c r="AX213" s="16">
        <v>0</v>
      </c>
      <c r="AY213" s="16">
        <v>0</v>
      </c>
      <c r="AZ213" s="16">
        <v>0</v>
      </c>
      <c r="BA213">
        <f t="shared" si="222"/>
        <v>0</v>
      </c>
      <c r="BB213">
        <f t="shared" si="223"/>
        <v>0</v>
      </c>
      <c r="BC213">
        <f t="shared" si="223"/>
        <v>0</v>
      </c>
      <c r="BD213">
        <f t="shared" si="223"/>
        <v>0</v>
      </c>
      <c r="BE213">
        <f t="shared" si="224"/>
        <v>0</v>
      </c>
      <c r="BF213">
        <f t="shared" si="224"/>
        <v>0</v>
      </c>
      <c r="BG213">
        <f t="shared" si="224"/>
        <v>0</v>
      </c>
      <c r="BH213">
        <f t="shared" si="202"/>
        <v>0</v>
      </c>
      <c r="BI213">
        <f t="shared" si="227"/>
        <v>0</v>
      </c>
      <c r="BJ213">
        <f t="shared" si="227"/>
        <v>0</v>
      </c>
      <c r="BK213" s="7">
        <f t="shared" si="225"/>
        <v>2.9676855836758026E-2</v>
      </c>
      <c r="BL213" s="18">
        <f>MAX(BL$3*climate!$I323+BL$4*climate!$I323^2+BL$5*climate!$I323^6,-99)</f>
        <v>-46.252927557207023</v>
      </c>
      <c r="BM213" s="18">
        <f>MAX(BM$3*climate!$I323+BM$4*climate!$I323^2+BM$5*climate!$I323^6,-99)</f>
        <v>-38.718991889108537</v>
      </c>
      <c r="BN213" s="18">
        <f>MAX(BN$3*climate!$I323+BN$4*climate!$I323^2+BN$5*climate!$I323^6,-99)</f>
        <v>-32.69638803942685</v>
      </c>
      <c r="BO213" s="18">
        <f>MAX(BO$3*climate!$I323+BO$4*climate!$I323^2+BO$5*climate!$I323^6,-99)</f>
        <v>-99</v>
      </c>
      <c r="BP213" s="18">
        <f>MAX(BP$3*climate!$I323+BP$4*climate!$I323^2+BP$5*climate!$I323^6,-99)</f>
        <v>-99</v>
      </c>
      <c r="BQ213" s="18">
        <f>MAX(BQ$3*climate!$I323+BQ$4*climate!$I323^2+BQ$5*climate!$I323^6,-99)</f>
        <v>-99</v>
      </c>
    </row>
    <row r="214" spans="1:69">
      <c r="A214">
        <f t="shared" si="185"/>
        <v>2168</v>
      </c>
      <c r="B214" s="4">
        <f t="shared" si="203"/>
        <v>1286.4629388798737</v>
      </c>
      <c r="C214" s="4">
        <f t="shared" si="204"/>
        <v>3572.2092823253292</v>
      </c>
      <c r="D214" s="4">
        <f t="shared" si="205"/>
        <v>6807.9520720910032</v>
      </c>
      <c r="E214" s="11">
        <f t="shared" si="186"/>
        <v>2.9478362427813031E-6</v>
      </c>
      <c r="F214" s="11">
        <f t="shared" si="187"/>
        <v>5.9097618001414232E-6</v>
      </c>
      <c r="G214" s="11">
        <f t="shared" si="188"/>
        <v>1.3047745065635638E-5</v>
      </c>
      <c r="H214" s="4">
        <f t="shared" si="206"/>
        <v>112292.67814460858</v>
      </c>
      <c r="I214" s="4">
        <f t="shared" si="207"/>
        <v>121013.51684741279</v>
      </c>
      <c r="J214" s="4">
        <f t="shared" si="208"/>
        <v>26635.924289711806</v>
      </c>
      <c r="K214" s="4">
        <f t="shared" si="176"/>
        <v>87287.923150263523</v>
      </c>
      <c r="L214" s="4">
        <f t="shared" si="177"/>
        <v>33876.379372890224</v>
      </c>
      <c r="M214" s="4">
        <f t="shared" si="178"/>
        <v>3912.4723569816224</v>
      </c>
      <c r="N214" s="11">
        <f t="shared" si="189"/>
        <v>-3.1545636750437422E-3</v>
      </c>
      <c r="O214" s="11">
        <f t="shared" si="190"/>
        <v>1.9282069502073451E-3</v>
      </c>
      <c r="P214" s="11">
        <f t="shared" si="191"/>
        <v>1.4540042428661248E-3</v>
      </c>
      <c r="Q214" s="4">
        <f t="shared" si="192"/>
        <v>2112.2633723655272</v>
      </c>
      <c r="R214" s="4">
        <f t="shared" si="193"/>
        <v>8486.3057242904961</v>
      </c>
      <c r="S214" s="4">
        <f t="shared" si="194"/>
        <v>2282.7632313886297</v>
      </c>
      <c r="T214" s="4">
        <f t="shared" si="209"/>
        <v>18.8103392604582</v>
      </c>
      <c r="U214" s="4">
        <f t="shared" si="210"/>
        <v>70.126924209557245</v>
      </c>
      <c r="V214" s="4">
        <f t="shared" si="211"/>
        <v>85.702422283515531</v>
      </c>
      <c r="W214" s="11">
        <f t="shared" si="195"/>
        <v>-1.219247815263802E-2</v>
      </c>
      <c r="X214" s="11">
        <f t="shared" si="196"/>
        <v>-1.3228699347321071E-2</v>
      </c>
      <c r="Y214" s="11">
        <f t="shared" si="197"/>
        <v>-1.2203590333800474E-2</v>
      </c>
      <c r="Z214" s="4">
        <f t="shared" si="221"/>
        <v>3321.9678627612366</v>
      </c>
      <c r="AA214" s="4">
        <f t="shared" si="212"/>
        <v>36570.285282577031</v>
      </c>
      <c r="AB214" s="4">
        <f t="shared" si="213"/>
        <v>4358.3519849933755</v>
      </c>
      <c r="AC214" s="12">
        <f t="shared" si="214"/>
        <v>1.548634009319384</v>
      </c>
      <c r="AD214" s="12">
        <f t="shared" si="215"/>
        <v>4.2605469420458677</v>
      </c>
      <c r="AE214" s="12">
        <f t="shared" si="216"/>
        <v>1.8887111748093364</v>
      </c>
      <c r="AF214" s="11">
        <f t="shared" si="198"/>
        <v>-2.9039671966837322E-3</v>
      </c>
      <c r="AG214" s="11">
        <f t="shared" si="199"/>
        <v>2.0567434751257441E-3</v>
      </c>
      <c r="AH214" s="11">
        <f t="shared" si="200"/>
        <v>8.257041531207765E-4</v>
      </c>
      <c r="AI214" s="1">
        <f t="shared" si="179"/>
        <v>231559.51113383783</v>
      </c>
      <c r="AJ214" s="1">
        <f t="shared" si="180"/>
        <v>236588.05123520637</v>
      </c>
      <c r="AK214" s="1">
        <f t="shared" si="181"/>
        <v>52386.105867968596</v>
      </c>
      <c r="AL214" s="20">
        <f t="shared" si="228"/>
        <v>57.483906972971738</v>
      </c>
      <c r="AM214" s="20">
        <f t="shared" si="228"/>
        <v>23.897909062727944</v>
      </c>
      <c r="AN214" s="20">
        <f t="shared" si="228"/>
        <v>3.8652090240386698</v>
      </c>
      <c r="AO214" s="7">
        <f t="shared" si="226"/>
        <v>3.734691272246488E-3</v>
      </c>
      <c r="AP214" s="7">
        <f t="shared" si="226"/>
        <v>5.7511439101764509E-3</v>
      </c>
      <c r="AQ214" s="7">
        <f t="shared" si="226"/>
        <v>4.1629085126954329E-3</v>
      </c>
      <c r="AR214" s="17">
        <f t="shared" si="218"/>
        <v>112292.67814460858</v>
      </c>
      <c r="AS214" s="17">
        <f t="shared" si="219"/>
        <v>121013.51684741279</v>
      </c>
      <c r="AT214" s="17">
        <f t="shared" si="220"/>
        <v>26635.924289711806</v>
      </c>
      <c r="AU214" s="1">
        <f t="shared" si="182"/>
        <v>22458.535628921716</v>
      </c>
      <c r="AV214" s="1">
        <f t="shared" si="183"/>
        <v>24202.703369482559</v>
      </c>
      <c r="AW214" s="1">
        <f t="shared" si="184"/>
        <v>5327.1848579423613</v>
      </c>
      <c r="AX214" s="16">
        <v>0</v>
      </c>
      <c r="AY214" s="16">
        <v>0</v>
      </c>
      <c r="AZ214" s="16">
        <v>0</v>
      </c>
      <c r="BA214">
        <f t="shared" si="222"/>
        <v>0</v>
      </c>
      <c r="BB214">
        <f t="shared" si="223"/>
        <v>0</v>
      </c>
      <c r="BC214">
        <f t="shared" si="223"/>
        <v>0</v>
      </c>
      <c r="BD214">
        <f t="shared" si="223"/>
        <v>0</v>
      </c>
      <c r="BE214">
        <f t="shared" si="224"/>
        <v>0</v>
      </c>
      <c r="BF214">
        <f t="shared" si="224"/>
        <v>0</v>
      </c>
      <c r="BG214">
        <f t="shared" si="224"/>
        <v>0</v>
      </c>
      <c r="BH214">
        <f t="shared" si="202"/>
        <v>0</v>
      </c>
      <c r="BI214">
        <f t="shared" si="227"/>
        <v>0</v>
      </c>
      <c r="BJ214">
        <f t="shared" si="227"/>
        <v>0</v>
      </c>
      <c r="BK214" s="7">
        <f t="shared" si="225"/>
        <v>2.9673361715626706E-2</v>
      </c>
      <c r="BL214" s="18">
        <f>MAX(BL$3*climate!$I324+BL$4*climate!$I324^2+BL$5*climate!$I324^6,-99)</f>
        <v>-46.587144835342528</v>
      </c>
      <c r="BM214" s="18">
        <f>MAX(BM$3*climate!$I324+BM$4*climate!$I324^2+BM$5*climate!$I324^6,-99)</f>
        <v>-38.977808965402232</v>
      </c>
      <c r="BN214" s="18">
        <f>MAX(BN$3*climate!$I324+BN$4*climate!$I324^2+BN$5*climate!$I324^6,-99)</f>
        <v>-32.89848888053406</v>
      </c>
      <c r="BO214" s="18">
        <f>MAX(BO$3*climate!$I324+BO$4*climate!$I324^2+BO$5*climate!$I324^6,-99)</f>
        <v>-99</v>
      </c>
      <c r="BP214" s="18">
        <f>MAX(BP$3*climate!$I324+BP$4*climate!$I324^2+BP$5*climate!$I324^6,-99)</f>
        <v>-99</v>
      </c>
      <c r="BQ214" s="18">
        <f>MAX(BQ$3*climate!$I324+BQ$4*climate!$I324^2+BQ$5*climate!$I324^6,-99)</f>
        <v>-99</v>
      </c>
    </row>
    <row r="215" spans="1:69">
      <c r="A215">
        <f t="shared" si="185"/>
        <v>2169</v>
      </c>
      <c r="B215" s="4">
        <f t="shared" si="203"/>
        <v>1286.466541547846</v>
      </c>
      <c r="C215" s="4">
        <f t="shared" si="204"/>
        <v>3572.2293376859902</v>
      </c>
      <c r="D215" s="4">
        <f t="shared" si="205"/>
        <v>6808.0364590929066</v>
      </c>
      <c r="E215" s="11">
        <f t="shared" si="186"/>
        <v>2.8004444306422377E-6</v>
      </c>
      <c r="F215" s="11">
        <f t="shared" si="187"/>
        <v>5.6142737101343516E-6</v>
      </c>
      <c r="G215" s="11">
        <f t="shared" si="188"/>
        <v>1.2395357812353855E-5</v>
      </c>
      <c r="H215" s="4">
        <f t="shared" si="206"/>
        <v>111939.70801988587</v>
      </c>
      <c r="I215" s="4">
        <f t="shared" si="207"/>
        <v>121244.73326536821</v>
      </c>
      <c r="J215" s="4">
        <f t="shared" si="208"/>
        <v>26674.661344695352</v>
      </c>
      <c r="K215" s="4">
        <f t="shared" si="176"/>
        <v>87013.306918346032</v>
      </c>
      <c r="L215" s="4">
        <f t="shared" si="177"/>
        <v>33940.915267189375</v>
      </c>
      <c r="M215" s="4">
        <f t="shared" si="178"/>
        <v>3918.1137623122313</v>
      </c>
      <c r="N215" s="11">
        <f t="shared" si="189"/>
        <v>-3.1460965275201813E-3</v>
      </c>
      <c r="O215" s="11">
        <f t="shared" si="190"/>
        <v>1.905041078587022E-3</v>
      </c>
      <c r="P215" s="11">
        <f t="shared" si="191"/>
        <v>1.4419029237464631E-3</v>
      </c>
      <c r="Q215" s="4">
        <f t="shared" si="192"/>
        <v>2079.9511113603858</v>
      </c>
      <c r="R215" s="4">
        <f t="shared" si="193"/>
        <v>8390.0429368168352</v>
      </c>
      <c r="S215" s="4">
        <f t="shared" si="194"/>
        <v>2258.1846693232969</v>
      </c>
      <c r="T215" s="4">
        <f t="shared" si="209"/>
        <v>18.580994609981353</v>
      </c>
      <c r="U215" s="4">
        <f t="shared" si="210"/>
        <v>69.199236213036642</v>
      </c>
      <c r="V215" s="4">
        <f t="shared" si="211"/>
        <v>84.656545031353133</v>
      </c>
      <c r="W215" s="11">
        <f t="shared" si="195"/>
        <v>-1.219247815263802E-2</v>
      </c>
      <c r="X215" s="11">
        <f t="shared" si="196"/>
        <v>-1.3228699347321071E-2</v>
      </c>
      <c r="Y215" s="11">
        <f t="shared" si="197"/>
        <v>-1.2203590333800474E-2</v>
      </c>
      <c r="Z215" s="4">
        <f t="shared" si="221"/>
        <v>3261.6236615012617</v>
      </c>
      <c r="AA215" s="4">
        <f t="shared" si="212"/>
        <v>36230.668145029158</v>
      </c>
      <c r="AB215" s="4">
        <f t="shared" si="213"/>
        <v>4315.0404318602405</v>
      </c>
      <c r="AC215" s="12">
        <f t="shared" si="214"/>
        <v>1.5441368269566518</v>
      </c>
      <c r="AD215" s="12">
        <f t="shared" si="215"/>
        <v>4.2693097941693878</v>
      </c>
      <c r="AE215" s="12">
        <f t="shared" si="216"/>
        <v>1.8902706914704221</v>
      </c>
      <c r="AF215" s="11">
        <f t="shared" si="198"/>
        <v>-2.9039671966837322E-3</v>
      </c>
      <c r="AG215" s="11">
        <f t="shared" si="199"/>
        <v>2.0567434751257441E-3</v>
      </c>
      <c r="AH215" s="11">
        <f t="shared" si="200"/>
        <v>8.257041531207765E-4</v>
      </c>
      <c r="AI215" s="1">
        <f t="shared" si="179"/>
        <v>230862.09564937575</v>
      </c>
      <c r="AJ215" s="1">
        <f t="shared" si="180"/>
        <v>237131.9494811683</v>
      </c>
      <c r="AK215" s="1">
        <f t="shared" si="181"/>
        <v>52474.680139114098</v>
      </c>
      <c r="AL215" s="20">
        <f t="shared" si="228"/>
        <v>57.696444772181664</v>
      </c>
      <c r="AM215" s="20">
        <f t="shared" si="228"/>
        <v>24.033974973758284</v>
      </c>
      <c r="AN215" s="20">
        <f t="shared" si="228"/>
        <v>3.8811386304726923</v>
      </c>
      <c r="AO215" s="7">
        <f t="shared" si="226"/>
        <v>3.6973443595240229E-3</v>
      </c>
      <c r="AP215" s="7">
        <f t="shared" si="226"/>
        <v>5.6936324710746868E-3</v>
      </c>
      <c r="AQ215" s="7">
        <f t="shared" si="226"/>
        <v>4.1212794275684783E-3</v>
      </c>
      <c r="AR215" s="17">
        <f t="shared" si="218"/>
        <v>111939.70801988587</v>
      </c>
      <c r="AS215" s="17">
        <f t="shared" si="219"/>
        <v>121244.73326536821</v>
      </c>
      <c r="AT215" s="17">
        <f t="shared" si="220"/>
        <v>26674.661344695352</v>
      </c>
      <c r="AU215" s="1">
        <f t="shared" si="182"/>
        <v>22387.941603977175</v>
      </c>
      <c r="AV215" s="1">
        <f t="shared" si="183"/>
        <v>24248.946653073643</v>
      </c>
      <c r="AW215" s="1">
        <f t="shared" si="184"/>
        <v>5334.932268939071</v>
      </c>
      <c r="AX215" s="16">
        <v>0</v>
      </c>
      <c r="AY215" s="16">
        <v>0</v>
      </c>
      <c r="AZ215" s="16">
        <v>0</v>
      </c>
      <c r="BA215">
        <f t="shared" si="222"/>
        <v>0</v>
      </c>
      <c r="BB215">
        <f t="shared" si="223"/>
        <v>0</v>
      </c>
      <c r="BC215">
        <f t="shared" si="223"/>
        <v>0</v>
      </c>
      <c r="BD215">
        <f t="shared" si="223"/>
        <v>0</v>
      </c>
      <c r="BE215">
        <f t="shared" si="224"/>
        <v>0</v>
      </c>
      <c r="BF215">
        <f t="shared" si="224"/>
        <v>0</v>
      </c>
      <c r="BG215">
        <f t="shared" si="224"/>
        <v>0</v>
      </c>
      <c r="BH215">
        <f t="shared" si="202"/>
        <v>0</v>
      </c>
      <c r="BI215">
        <f t="shared" si="227"/>
        <v>0</v>
      </c>
      <c r="BJ215">
        <f t="shared" si="227"/>
        <v>0</v>
      </c>
      <c r="BK215" s="7">
        <f t="shared" si="225"/>
        <v>2.967137609594403E-2</v>
      </c>
      <c r="BL215" s="18">
        <f>MAX(BL$3*climate!$I325+BL$4*climate!$I325^2+BL$5*climate!$I325^6,-99)</f>
        <v>-46.916641855366912</v>
      </c>
      <c r="BM215" s="18">
        <f>MAX(BM$3*climate!$I325+BM$4*climate!$I325^2+BM$5*climate!$I325^6,-99)</f>
        <v>-39.232931994585314</v>
      </c>
      <c r="BN215" s="18">
        <f>MAX(BN$3*climate!$I325+BN$4*climate!$I325^2+BN$5*climate!$I325^6,-99)</f>
        <v>-33.097672335509657</v>
      </c>
      <c r="BO215" s="18">
        <f>MAX(BO$3*climate!$I325+BO$4*climate!$I325^2+BO$5*climate!$I325^6,-99)</f>
        <v>-99</v>
      </c>
      <c r="BP215" s="18">
        <f>MAX(BP$3*climate!$I325+BP$4*climate!$I325^2+BP$5*climate!$I325^6,-99)</f>
        <v>-99</v>
      </c>
      <c r="BQ215" s="18">
        <f>MAX(BQ$3*climate!$I325+BQ$4*climate!$I325^2+BQ$5*climate!$I325^6,-99)</f>
        <v>-99</v>
      </c>
    </row>
    <row r="216" spans="1:69">
      <c r="A216">
        <f t="shared" si="185"/>
        <v>2170</v>
      </c>
      <c r="B216" s="4">
        <f t="shared" si="203"/>
        <v>1286.4699640920046</v>
      </c>
      <c r="C216" s="4">
        <f t="shared" si="204"/>
        <v>3572.2483903855841</v>
      </c>
      <c r="D216" s="4">
        <f t="shared" si="205"/>
        <v>6808.1166277384218</v>
      </c>
      <c r="E216" s="11">
        <f t="shared" si="186"/>
        <v>2.6604222091101257E-6</v>
      </c>
      <c r="F216" s="11">
        <f t="shared" si="187"/>
        <v>5.3335600246276335E-6</v>
      </c>
      <c r="G216" s="11">
        <f t="shared" si="188"/>
        <v>1.1775589921736162E-5</v>
      </c>
      <c r="H216" s="4">
        <f t="shared" si="206"/>
        <v>111588.99181734821</v>
      </c>
      <c r="I216" s="4">
        <f t="shared" si="207"/>
        <v>121473.72571684784</v>
      </c>
      <c r="J216" s="4">
        <f t="shared" si="208"/>
        <v>26713.139585461715</v>
      </c>
      <c r="K216" s="4">
        <f t="shared" si="176"/>
        <v>86740.456389985105</v>
      </c>
      <c r="L216" s="4">
        <f t="shared" si="177"/>
        <v>34004.837413821639</v>
      </c>
      <c r="M216" s="4">
        <f t="shared" si="178"/>
        <v>3923.7194434396042</v>
      </c>
      <c r="N216" s="11">
        <f t="shared" si="189"/>
        <v>-3.1357333495780626E-3</v>
      </c>
      <c r="O216" s="11">
        <f t="shared" si="190"/>
        <v>1.8833359716159404E-3</v>
      </c>
      <c r="P216" s="11">
        <f t="shared" si="191"/>
        <v>1.4307091287888429E-3</v>
      </c>
      <c r="Q216" s="4">
        <f t="shared" si="192"/>
        <v>2048.1541511918945</v>
      </c>
      <c r="R216" s="4">
        <f t="shared" si="193"/>
        <v>8294.6900607065272</v>
      </c>
      <c r="S216" s="4">
        <f t="shared" si="194"/>
        <v>2233.8443912416424</v>
      </c>
      <c r="T216" s="4">
        <f t="shared" si="209"/>
        <v>18.35444623914487</v>
      </c>
      <c r="U216" s="4">
        <f t="shared" si="210"/>
        <v>68.283820322110131</v>
      </c>
      <c r="V216" s="4">
        <f t="shared" si="211"/>
        <v>83.623431236715561</v>
      </c>
      <c r="W216" s="11">
        <f t="shared" si="195"/>
        <v>-1.219247815263802E-2</v>
      </c>
      <c r="X216" s="11">
        <f t="shared" si="196"/>
        <v>-1.3228699347321071E-2</v>
      </c>
      <c r="Y216" s="11">
        <f t="shared" si="197"/>
        <v>-1.2203590333800474E-2</v>
      </c>
      <c r="Z216" s="4">
        <f t="shared" si="221"/>
        <v>3202.4023533428849</v>
      </c>
      <c r="AA216" s="4">
        <f t="shared" si="212"/>
        <v>35893.36440245057</v>
      </c>
      <c r="AB216" s="4">
        <f t="shared" si="213"/>
        <v>4272.1048808282803</v>
      </c>
      <c r="AC216" s="12">
        <f t="shared" si="214"/>
        <v>1.5396527042639783</v>
      </c>
      <c r="AD216" s="12">
        <f t="shared" si="215"/>
        <v>4.2780906692318359</v>
      </c>
      <c r="AE216" s="12">
        <f t="shared" si="216"/>
        <v>1.8918314958308917</v>
      </c>
      <c r="AF216" s="11">
        <f t="shared" si="198"/>
        <v>-2.9039671966837322E-3</v>
      </c>
      <c r="AG216" s="11">
        <f t="shared" si="199"/>
        <v>2.0567434751257441E-3</v>
      </c>
      <c r="AH216" s="11">
        <f t="shared" si="200"/>
        <v>8.257041531207765E-4</v>
      </c>
      <c r="AI216" s="1">
        <f t="shared" si="179"/>
        <v>230163.82768841536</v>
      </c>
      <c r="AJ216" s="1">
        <f t="shared" si="180"/>
        <v>237667.70118612514</v>
      </c>
      <c r="AK216" s="1">
        <f t="shared" si="181"/>
        <v>52562.14439414176</v>
      </c>
      <c r="AL216" s="20">
        <f t="shared" si="228"/>
        <v>57.907635160578252</v>
      </c>
      <c r="AM216" s="20">
        <f t="shared" si="228"/>
        <v>24.169447187874674</v>
      </c>
      <c r="AN216" s="20">
        <f t="shared" si="228"/>
        <v>3.8969739346980674</v>
      </c>
      <c r="AO216" s="7">
        <f t="shared" si="226"/>
        <v>3.6603709159287825E-3</v>
      </c>
      <c r="AP216" s="7">
        <f t="shared" si="226"/>
        <v>5.6366961463639401E-3</v>
      </c>
      <c r="AQ216" s="7">
        <f t="shared" si="226"/>
        <v>4.0800666332927935E-3</v>
      </c>
      <c r="AR216" s="17">
        <f t="shared" si="218"/>
        <v>111588.99181734821</v>
      </c>
      <c r="AS216" s="17">
        <f t="shared" si="219"/>
        <v>121473.72571684784</v>
      </c>
      <c r="AT216" s="17">
        <f t="shared" si="220"/>
        <v>26713.139585461715</v>
      </c>
      <c r="AU216" s="1">
        <f t="shared" si="182"/>
        <v>22317.798363469643</v>
      </c>
      <c r="AV216" s="1">
        <f t="shared" si="183"/>
        <v>24294.745143369568</v>
      </c>
      <c r="AW216" s="1">
        <f t="shared" si="184"/>
        <v>5342.6279170923435</v>
      </c>
      <c r="AX216" s="16">
        <v>0</v>
      </c>
      <c r="AY216" s="16">
        <v>0</v>
      </c>
      <c r="AZ216" s="16">
        <v>0</v>
      </c>
      <c r="BA216">
        <f t="shared" si="222"/>
        <v>0</v>
      </c>
      <c r="BB216">
        <f t="shared" si="223"/>
        <v>0</v>
      </c>
      <c r="BC216">
        <f t="shared" si="223"/>
        <v>0</v>
      </c>
      <c r="BD216">
        <f t="shared" si="223"/>
        <v>0</v>
      </c>
      <c r="BE216">
        <f t="shared" si="224"/>
        <v>0</v>
      </c>
      <c r="BF216">
        <f t="shared" si="224"/>
        <v>0</v>
      </c>
      <c r="BG216">
        <f t="shared" si="224"/>
        <v>0</v>
      </c>
      <c r="BH216">
        <f t="shared" si="202"/>
        <v>0</v>
      </c>
      <c r="BI216">
        <f t="shared" si="227"/>
        <v>0</v>
      </c>
      <c r="BJ216">
        <f t="shared" si="227"/>
        <v>0</v>
      </c>
      <c r="BK216" s="7">
        <f t="shared" si="225"/>
        <v>2.967085625701435E-2</v>
      </c>
      <c r="BL216" s="18">
        <f>MAX(BL$3*climate!$I326+BL$4*climate!$I326^2+BL$5*climate!$I326^6,-99)</f>
        <v>-47.241425442380809</v>
      </c>
      <c r="BM216" s="18">
        <f>MAX(BM$3*climate!$I326+BM$4*climate!$I326^2+BM$5*climate!$I326^6,-99)</f>
        <v>-39.484368277197333</v>
      </c>
      <c r="BN216" s="18">
        <f>MAX(BN$3*climate!$I326+BN$4*climate!$I326^2+BN$5*climate!$I326^6,-99)</f>
        <v>-33.293945815515457</v>
      </c>
      <c r="BO216" s="18">
        <f>MAX(BO$3*climate!$I326+BO$4*climate!$I326^2+BO$5*climate!$I326^6,-99)</f>
        <v>-99</v>
      </c>
      <c r="BP216" s="18">
        <f>MAX(BP$3*climate!$I326+BP$4*climate!$I326^2+BP$5*climate!$I326^6,-99)</f>
        <v>-99</v>
      </c>
      <c r="BQ216" s="18">
        <f>MAX(BQ$3*climate!$I326+BQ$4*climate!$I326^2+BQ$5*climate!$I326^6,-99)</f>
        <v>-99</v>
      </c>
    </row>
    <row r="217" spans="1:69">
      <c r="A217">
        <f t="shared" si="185"/>
        <v>2171</v>
      </c>
      <c r="B217" s="4">
        <f t="shared" si="203"/>
        <v>1286.4732155176052</v>
      </c>
      <c r="C217" s="4">
        <f t="shared" si="204"/>
        <v>3572.2664905467359</v>
      </c>
      <c r="D217" s="4">
        <f t="shared" si="205"/>
        <v>6808.1927888484915</v>
      </c>
      <c r="E217" s="11">
        <f t="shared" si="186"/>
        <v>2.5274010986546194E-6</v>
      </c>
      <c r="F217" s="11">
        <f t="shared" si="187"/>
        <v>5.0668820233962516E-6</v>
      </c>
      <c r="G217" s="11">
        <f t="shared" si="188"/>
        <v>1.1186810425649353E-5</v>
      </c>
      <c r="H217" s="4">
        <f t="shared" si="206"/>
        <v>111240.72268387274</v>
      </c>
      <c r="I217" s="4">
        <f t="shared" si="207"/>
        <v>121700.65404239444</v>
      </c>
      <c r="J217" s="4">
        <f t="shared" si="208"/>
        <v>26751.381973441439</v>
      </c>
      <c r="K217" s="4">
        <f t="shared" si="176"/>
        <v>86469.520967924444</v>
      </c>
      <c r="L217" s="4">
        <f t="shared" si="177"/>
        <v>34068.190143274602</v>
      </c>
      <c r="M217" s="4">
        <f t="shared" si="178"/>
        <v>3929.2926629896529</v>
      </c>
      <c r="N217" s="11">
        <f t="shared" si="189"/>
        <v>-3.1235185210755079E-3</v>
      </c>
      <c r="O217" s="11">
        <f t="shared" si="190"/>
        <v>1.8630505031385081E-3</v>
      </c>
      <c r="P217" s="11">
        <f t="shared" si="191"/>
        <v>1.420391959819467E-3</v>
      </c>
      <c r="Q217" s="4">
        <f t="shared" si="192"/>
        <v>2016.8677271837785</v>
      </c>
      <c r="R217" s="4">
        <f t="shared" si="193"/>
        <v>8200.2526469744644</v>
      </c>
      <c r="S217" s="4">
        <f t="shared" si="194"/>
        <v>2209.7424025329196</v>
      </c>
      <c r="T217" s="4">
        <f t="shared" si="209"/>
        <v>18.130660054370328</v>
      </c>
      <c r="U217" s="4">
        <f t="shared" si="210"/>
        <v>67.380514192782442</v>
      </c>
      <c r="V217" s="4">
        <f t="shared" si="211"/>
        <v>82.602925139595953</v>
      </c>
      <c r="W217" s="11">
        <f t="shared" si="195"/>
        <v>-1.219247815263802E-2</v>
      </c>
      <c r="X217" s="11">
        <f t="shared" si="196"/>
        <v>-1.3228699347321071E-2</v>
      </c>
      <c r="Y217" s="11">
        <f t="shared" si="197"/>
        <v>-1.2203590333800474E-2</v>
      </c>
      <c r="Z217" s="4">
        <f t="shared" si="221"/>
        <v>3144.2885736661387</v>
      </c>
      <c r="AA217" s="4">
        <f t="shared" si="212"/>
        <v>35558.420592148075</v>
      </c>
      <c r="AB217" s="4">
        <f t="shared" si="213"/>
        <v>4229.5466490977851</v>
      </c>
      <c r="AC217" s="12">
        <f t="shared" si="214"/>
        <v>1.5351816033165102</v>
      </c>
      <c r="AD217" s="12">
        <f t="shared" si="215"/>
        <v>4.2868896043017752</v>
      </c>
      <c r="AE217" s="12">
        <f t="shared" si="216"/>
        <v>1.8933935889540039</v>
      </c>
      <c r="AF217" s="11">
        <f t="shared" si="198"/>
        <v>-2.9039671966837322E-3</v>
      </c>
      <c r="AG217" s="11">
        <f t="shared" si="199"/>
        <v>2.0567434751257441E-3</v>
      </c>
      <c r="AH217" s="11">
        <f t="shared" si="200"/>
        <v>8.257041531207765E-4</v>
      </c>
      <c r="AI217" s="1">
        <f t="shared" si="179"/>
        <v>229465.2432830435</v>
      </c>
      <c r="AJ217" s="1">
        <f t="shared" si="180"/>
        <v>238195.6762108822</v>
      </c>
      <c r="AK217" s="1">
        <f t="shared" si="181"/>
        <v>52648.557871819932</v>
      </c>
      <c r="AL217" s="20">
        <f t="shared" si="228"/>
        <v>58.117478949894732</v>
      </c>
      <c r="AM217" s="20">
        <f t="shared" si="228"/>
        <v>24.30432065940008</v>
      </c>
      <c r="AN217" s="20">
        <f t="shared" si="228"/>
        <v>3.912714848886623</v>
      </c>
      <c r="AO217" s="7">
        <f t="shared" si="226"/>
        <v>3.6237672067694947E-3</v>
      </c>
      <c r="AP217" s="7">
        <f t="shared" si="226"/>
        <v>5.580329184900301E-3</v>
      </c>
      <c r="AQ217" s="7">
        <f t="shared" si="226"/>
        <v>4.0392659669598657E-3</v>
      </c>
      <c r="AR217" s="17">
        <f t="shared" si="218"/>
        <v>111240.72268387274</v>
      </c>
      <c r="AS217" s="17">
        <f t="shared" si="219"/>
        <v>121700.65404239444</v>
      </c>
      <c r="AT217" s="17">
        <f t="shared" si="220"/>
        <v>26751.381973441439</v>
      </c>
      <c r="AU217" s="1">
        <f t="shared" si="182"/>
        <v>22248.144536774547</v>
      </c>
      <c r="AV217" s="1">
        <f t="shared" si="183"/>
        <v>24340.130808478891</v>
      </c>
      <c r="AW217" s="1">
        <f t="shared" si="184"/>
        <v>5350.2763946882878</v>
      </c>
      <c r="AX217" s="16">
        <v>0</v>
      </c>
      <c r="AY217" s="16">
        <v>0</v>
      </c>
      <c r="AZ217" s="16">
        <v>0</v>
      </c>
      <c r="BA217">
        <f t="shared" si="222"/>
        <v>0</v>
      </c>
      <c r="BB217">
        <f t="shared" si="223"/>
        <v>0</v>
      </c>
      <c r="BC217">
        <f t="shared" si="223"/>
        <v>0</v>
      </c>
      <c r="BD217">
        <f t="shared" si="223"/>
        <v>0</v>
      </c>
      <c r="BE217">
        <f t="shared" si="224"/>
        <v>0</v>
      </c>
      <c r="BF217">
        <f t="shared" si="224"/>
        <v>0</v>
      </c>
      <c r="BG217">
        <f t="shared" si="224"/>
        <v>0</v>
      </c>
      <c r="BH217">
        <f t="shared" si="202"/>
        <v>0</v>
      </c>
      <c r="BI217">
        <f t="shared" si="227"/>
        <v>0</v>
      </c>
      <c r="BJ217">
        <f t="shared" si="227"/>
        <v>0</v>
      </c>
      <c r="BK217" s="7">
        <f t="shared" si="225"/>
        <v>2.9671759556313598E-2</v>
      </c>
      <c r="BL217" s="18">
        <f>MAX(BL$3*climate!$I327+BL$4*climate!$I327^2+BL$5*climate!$I327^6,-99)</f>
        <v>-47.561504449579445</v>
      </c>
      <c r="BM217" s="18">
        <f>MAX(BM$3*climate!$I327+BM$4*climate!$I327^2+BM$5*climate!$I327^6,-99)</f>
        <v>-39.732126619759107</v>
      </c>
      <c r="BN217" s="18">
        <f>MAX(BN$3*climate!$I327+BN$4*climate!$I327^2+BN$5*climate!$I327^6,-99)</f>
        <v>-33.487317852873971</v>
      </c>
      <c r="BO217" s="18">
        <f>MAX(BO$3*climate!$I327+BO$4*climate!$I327^2+BO$5*climate!$I327^6,-99)</f>
        <v>-99</v>
      </c>
      <c r="BP217" s="18">
        <f>MAX(BP$3*climate!$I327+BP$4*climate!$I327^2+BP$5*climate!$I327^6,-99)</f>
        <v>-99</v>
      </c>
      <c r="BQ217" s="18">
        <f>MAX(BQ$3*climate!$I327+BQ$4*climate!$I327^2+BQ$5*climate!$I327^6,-99)</f>
        <v>-99</v>
      </c>
    </row>
    <row r="218" spans="1:69">
      <c r="A218">
        <f t="shared" si="185"/>
        <v>2172</v>
      </c>
      <c r="B218" s="4">
        <f t="shared" si="203"/>
        <v>1286.4763043797327</v>
      </c>
      <c r="C218" s="4">
        <f t="shared" si="204"/>
        <v>3572.2836857869565</v>
      </c>
      <c r="D218" s="4">
        <f t="shared" si="205"/>
        <v>6808.2651427124574</v>
      </c>
      <c r="E218" s="11">
        <f t="shared" si="186"/>
        <v>2.4010310437218881E-6</v>
      </c>
      <c r="F218" s="11">
        <f t="shared" si="187"/>
        <v>4.8135379222264389E-6</v>
      </c>
      <c r="G218" s="11">
        <f t="shared" si="188"/>
        <v>1.0627469904366886E-5</v>
      </c>
      <c r="H218" s="4">
        <f t="shared" si="206"/>
        <v>110895.08628934395</v>
      </c>
      <c r="I218" s="4">
        <f t="shared" si="207"/>
        <v>121925.67444378533</v>
      </c>
      <c r="J218" s="4">
        <f t="shared" si="208"/>
        <v>26789.41075906211</v>
      </c>
      <c r="K218" s="4">
        <f t="shared" si="176"/>
        <v>86200.644280666616</v>
      </c>
      <c r="L218" s="4">
        <f t="shared" si="177"/>
        <v>34131.016785954307</v>
      </c>
      <c r="M218" s="4">
        <f t="shared" si="178"/>
        <v>3934.8365842857047</v>
      </c>
      <c r="N218" s="11">
        <f t="shared" si="189"/>
        <v>-3.1094966671270097E-3</v>
      </c>
      <c r="O218" s="11">
        <f t="shared" si="190"/>
        <v>1.8441438308136604E-3</v>
      </c>
      <c r="P218" s="11">
        <f t="shared" si="191"/>
        <v>1.4109209396058198E-3</v>
      </c>
      <c r="Q218" s="4">
        <f t="shared" si="192"/>
        <v>1986.0869010900349</v>
      </c>
      <c r="R218" s="4">
        <f t="shared" si="193"/>
        <v>8106.7353870733086</v>
      </c>
      <c r="S218" s="4">
        <f t="shared" si="194"/>
        <v>2185.8785654377107</v>
      </c>
      <c r="T218" s="4">
        <f t="shared" si="209"/>
        <v>17.909602377764511</v>
      </c>
      <c r="U218" s="4">
        <f t="shared" si="210"/>
        <v>66.489157628658219</v>
      </c>
      <c r="V218" s="4">
        <f t="shared" si="211"/>
        <v>81.594872880818741</v>
      </c>
      <c r="W218" s="11">
        <f t="shared" si="195"/>
        <v>-1.219247815263802E-2</v>
      </c>
      <c r="X218" s="11">
        <f t="shared" si="196"/>
        <v>-1.3228699347321071E-2</v>
      </c>
      <c r="Y218" s="11">
        <f t="shared" si="197"/>
        <v>-1.2203590333800474E-2</v>
      </c>
      <c r="Z218" s="4">
        <f t="shared" si="221"/>
        <v>3087.2667987597561</v>
      </c>
      <c r="AA218" s="4">
        <f t="shared" si="212"/>
        <v>35225.879716781761</v>
      </c>
      <c r="AB218" s="4">
        <f t="shared" si="213"/>
        <v>4187.3667717914204</v>
      </c>
      <c r="AC218" s="12">
        <f t="shared" si="214"/>
        <v>1.5307234862995267</v>
      </c>
      <c r="AD218" s="12">
        <f t="shared" si="215"/>
        <v>4.2957066365240069</v>
      </c>
      <c r="AE218" s="12">
        <f t="shared" si="216"/>
        <v>1.8949569719038954</v>
      </c>
      <c r="AF218" s="11">
        <f t="shared" si="198"/>
        <v>-2.9039671966837322E-3</v>
      </c>
      <c r="AG218" s="11">
        <f t="shared" si="199"/>
        <v>2.0567434751257441E-3</v>
      </c>
      <c r="AH218" s="11">
        <f t="shared" si="200"/>
        <v>8.257041531207765E-4</v>
      </c>
      <c r="AI218" s="1">
        <f t="shared" si="179"/>
        <v>228766.86349151371</v>
      </c>
      <c r="AJ218" s="1">
        <f t="shared" si="180"/>
        <v>238716.23939827288</v>
      </c>
      <c r="AK218" s="1">
        <f t="shared" si="181"/>
        <v>52733.978479326222</v>
      </c>
      <c r="AL218" s="20">
        <f t="shared" si="228"/>
        <v>58.32597712210989</v>
      </c>
      <c r="AM218" s="20">
        <f t="shared" si="228"/>
        <v>24.438590508195954</v>
      </c>
      <c r="AN218" s="20">
        <f t="shared" si="228"/>
        <v>3.9283612998548736</v>
      </c>
      <c r="AO218" s="7">
        <f t="shared" ref="AO218:AQ233" si="229">AO$5*AO217</f>
        <v>3.5875295347017997E-3</v>
      </c>
      <c r="AP218" s="7">
        <f t="shared" si="229"/>
        <v>5.5245258930512976E-3</v>
      </c>
      <c r="AQ218" s="7">
        <f t="shared" si="229"/>
        <v>3.998873307290267E-3</v>
      </c>
      <c r="AR218" s="17">
        <f t="shared" si="218"/>
        <v>110895.08628934395</v>
      </c>
      <c r="AS218" s="17">
        <f t="shared" si="219"/>
        <v>121925.67444378533</v>
      </c>
      <c r="AT218" s="17">
        <f t="shared" si="220"/>
        <v>26789.41075906211</v>
      </c>
      <c r="AU218" s="1">
        <f t="shared" si="182"/>
        <v>22179.017257868793</v>
      </c>
      <c r="AV218" s="1">
        <f t="shared" si="183"/>
        <v>24385.134888757068</v>
      </c>
      <c r="AW218" s="1">
        <f t="shared" si="184"/>
        <v>5357.8821518124223</v>
      </c>
      <c r="AX218" s="16">
        <v>0</v>
      </c>
      <c r="AY218" s="16">
        <v>0</v>
      </c>
      <c r="AZ218" s="16">
        <v>0</v>
      </c>
      <c r="BA218">
        <f t="shared" si="222"/>
        <v>0</v>
      </c>
      <c r="BB218">
        <f t="shared" si="223"/>
        <v>0</v>
      </c>
      <c r="BC218">
        <f t="shared" si="223"/>
        <v>0</v>
      </c>
      <c r="BD218">
        <f t="shared" si="223"/>
        <v>0</v>
      </c>
      <c r="BE218">
        <f t="shared" si="224"/>
        <v>0</v>
      </c>
      <c r="BF218">
        <f t="shared" si="224"/>
        <v>0</v>
      </c>
      <c r="BG218">
        <f t="shared" si="224"/>
        <v>0</v>
      </c>
      <c r="BH218">
        <f t="shared" si="202"/>
        <v>0</v>
      </c>
      <c r="BI218">
        <f t="shared" si="227"/>
        <v>0</v>
      </c>
      <c r="BJ218">
        <f t="shared" si="227"/>
        <v>0</v>
      </c>
      <c r="BK218" s="7">
        <f t="shared" si="225"/>
        <v>2.9674043464049865E-2</v>
      </c>
      <c r="BL218" s="18">
        <f>MAX(BL$3*climate!$I328+BL$4*climate!$I328^2+BL$5*climate!$I328^6,-99)</f>
        <v>-47.87688968284003</v>
      </c>
      <c r="BM218" s="18">
        <f>MAX(BM$3*climate!$I328+BM$4*climate!$I328^2+BM$5*climate!$I328^6,-99)</f>
        <v>-39.976217277559783</v>
      </c>
      <c r="BN218" s="18">
        <f>MAX(BN$3*climate!$I328+BN$4*climate!$I328^2+BN$5*climate!$I328^6,-99)</f>
        <v>-33.677798057399819</v>
      </c>
      <c r="BO218" s="18">
        <f>MAX(BO$3*climate!$I328+BO$4*climate!$I328^2+BO$5*climate!$I328^6,-99)</f>
        <v>-99</v>
      </c>
      <c r="BP218" s="18">
        <f>MAX(BP$3*climate!$I328+BP$4*climate!$I328^2+BP$5*climate!$I328^6,-99)</f>
        <v>-99</v>
      </c>
      <c r="BQ218" s="18">
        <f>MAX(BQ$3*climate!$I328+BQ$4*climate!$I328^2+BQ$5*climate!$I328^6,-99)</f>
        <v>-99</v>
      </c>
    </row>
    <row r="219" spans="1:69">
      <c r="A219">
        <f t="shared" si="185"/>
        <v>2173</v>
      </c>
      <c r="B219" s="4">
        <f t="shared" si="203"/>
        <v>1286.4792388057992</v>
      </c>
      <c r="C219" s="4">
        <f t="shared" si="204"/>
        <v>3572.3000213437972</v>
      </c>
      <c r="D219" s="4">
        <f t="shared" si="205"/>
        <v>6808.3338796137168</v>
      </c>
      <c r="E219" s="11">
        <f t="shared" si="186"/>
        <v>2.2809794915357937E-6</v>
      </c>
      <c r="F219" s="11">
        <f t="shared" si="187"/>
        <v>4.5728610261151166E-6</v>
      </c>
      <c r="G219" s="11">
        <f t="shared" si="188"/>
        <v>1.0096096409148541E-5</v>
      </c>
      <c r="H219" s="4">
        <f t="shared" si="206"/>
        <v>110552.26092786198</v>
      </c>
      <c r="I219" s="4">
        <f t="shared" si="207"/>
        <v>122148.93945155504</v>
      </c>
      <c r="J219" s="4">
        <f t="shared" si="208"/>
        <v>26827.24748736163</v>
      </c>
      <c r="K219" s="4">
        <f t="shared" si="176"/>
        <v>85933.964259294531</v>
      </c>
      <c r="L219" s="4">
        <f t="shared" si="177"/>
        <v>34193.359662329283</v>
      </c>
      <c r="M219" s="4">
        <f t="shared" si="178"/>
        <v>3940.3542719446837</v>
      </c>
      <c r="N219" s="11">
        <f t="shared" si="189"/>
        <v>-3.0937126235830448E-3</v>
      </c>
      <c r="O219" s="11">
        <f t="shared" si="190"/>
        <v>1.8265754215864849E-3</v>
      </c>
      <c r="P219" s="11">
        <f t="shared" si="191"/>
        <v>1.4022660257391184E-3</v>
      </c>
      <c r="Q219" s="4">
        <f t="shared" si="192"/>
        <v>1955.8065742110564</v>
      </c>
      <c r="R219" s="4">
        <f t="shared" si="193"/>
        <v>8014.142148140435</v>
      </c>
      <c r="S219" s="4">
        <f t="shared" si="194"/>
        <v>2162.2526060040855</v>
      </c>
      <c r="T219" s="4">
        <f t="shared" si="209"/>
        <v>17.691239942051183</v>
      </c>
      <c r="U219" s="4">
        <f t="shared" si="210"/>
        <v>65.609592552532064</v>
      </c>
      <c r="V219" s="4">
        <f t="shared" si="211"/>
        <v>80.599122478842702</v>
      </c>
      <c r="W219" s="11">
        <f t="shared" si="195"/>
        <v>-1.219247815263802E-2</v>
      </c>
      <c r="X219" s="11">
        <f t="shared" si="196"/>
        <v>-1.3228699347321071E-2</v>
      </c>
      <c r="Y219" s="11">
        <f t="shared" si="197"/>
        <v>-1.2203590333800474E-2</v>
      </c>
      <c r="Z219" s="4">
        <f t="shared" si="221"/>
        <v>3031.3213698484396</v>
      </c>
      <c r="AA219" s="4">
        <f t="shared" si="212"/>
        <v>34895.781360487075</v>
      </c>
      <c r="AB219" s="4">
        <f t="shared" si="213"/>
        <v>4145.5660143239184</v>
      </c>
      <c r="AC219" s="12">
        <f t="shared" si="214"/>
        <v>1.5262783155081194</v>
      </c>
      <c r="AD219" s="12">
        <f t="shared" si="215"/>
        <v>4.304541803119732</v>
      </c>
      <c r="AE219" s="12">
        <f t="shared" si="216"/>
        <v>1.8965216457455816</v>
      </c>
      <c r="AF219" s="11">
        <f t="shared" si="198"/>
        <v>-2.9039671966837322E-3</v>
      </c>
      <c r="AG219" s="11">
        <f t="shared" si="199"/>
        <v>2.0567434751257441E-3</v>
      </c>
      <c r="AH219" s="11">
        <f t="shared" si="200"/>
        <v>8.257041531207765E-4</v>
      </c>
      <c r="AI219" s="1">
        <f t="shared" si="179"/>
        <v>228069.19440023112</v>
      </c>
      <c r="AJ219" s="1">
        <f t="shared" si="180"/>
        <v>239229.75034720267</v>
      </c>
      <c r="AK219" s="1">
        <f t="shared" si="181"/>
        <v>52818.462783206029</v>
      </c>
      <c r="AL219" s="20">
        <f t="shared" si="228"/>
        <v>58.533130826020141</v>
      </c>
      <c r="AM219" s="20">
        <f t="shared" si="228"/>
        <v>24.572252017987637</v>
      </c>
      <c r="AN219" s="20">
        <f t="shared" si="228"/>
        <v>3.9439132288068213</v>
      </c>
      <c r="AO219" s="7">
        <f t="shared" si="229"/>
        <v>3.5516542393547817E-3</v>
      </c>
      <c r="AP219" s="7">
        <f t="shared" si="229"/>
        <v>5.4692806341207845E-3</v>
      </c>
      <c r="AQ219" s="7">
        <f t="shared" si="229"/>
        <v>3.9588845742173639E-3</v>
      </c>
      <c r="AR219" s="17">
        <f t="shared" si="218"/>
        <v>110552.26092786198</v>
      </c>
      <c r="AS219" s="17">
        <f t="shared" si="219"/>
        <v>122148.93945155504</v>
      </c>
      <c r="AT219" s="17">
        <f t="shared" si="220"/>
        <v>26827.24748736163</v>
      </c>
      <c r="AU219" s="1">
        <f t="shared" si="182"/>
        <v>22110.452185572398</v>
      </c>
      <c r="AV219" s="1">
        <f t="shared" si="183"/>
        <v>24429.78789031101</v>
      </c>
      <c r="AW219" s="1">
        <f t="shared" si="184"/>
        <v>5365.4494974723266</v>
      </c>
      <c r="AX219" s="16">
        <v>0</v>
      </c>
      <c r="AY219" s="16">
        <v>0</v>
      </c>
      <c r="AZ219" s="16">
        <v>0</v>
      </c>
      <c r="BA219">
        <f t="shared" si="222"/>
        <v>0</v>
      </c>
      <c r="BB219">
        <f t="shared" si="223"/>
        <v>0</v>
      </c>
      <c r="BC219">
        <f t="shared" si="223"/>
        <v>0</v>
      </c>
      <c r="BD219">
        <f t="shared" si="223"/>
        <v>0</v>
      </c>
      <c r="BE219">
        <f t="shared" si="224"/>
        <v>0</v>
      </c>
      <c r="BF219">
        <f t="shared" si="224"/>
        <v>0</v>
      </c>
      <c r="BG219">
        <f t="shared" si="224"/>
        <v>0</v>
      </c>
      <c r="BH219">
        <f t="shared" si="202"/>
        <v>0</v>
      </c>
      <c r="BI219">
        <f t="shared" si="227"/>
        <v>0</v>
      </c>
      <c r="BJ219">
        <f t="shared" si="227"/>
        <v>0</v>
      </c>
      <c r="BK219" s="7">
        <f t="shared" si="225"/>
        <v>2.9677665596995667E-2</v>
      </c>
      <c r="BL219" s="18">
        <f>MAX(BL$3*climate!$I329+BL$4*climate!$I329^2+BL$5*climate!$I329^6,-99)</f>
        <v>-48.187593826174584</v>
      </c>
      <c r="BM219" s="18">
        <f>MAX(BM$3*climate!$I329+BM$4*climate!$I329^2+BM$5*climate!$I329^6,-99)</f>
        <v>-40.216651898132888</v>
      </c>
      <c r="BN219" s="18">
        <f>MAX(BN$3*climate!$I329+BN$4*climate!$I329^2+BN$5*climate!$I329^6,-99)</f>
        <v>-33.86539707328523</v>
      </c>
      <c r="BO219" s="18">
        <f>MAX(BO$3*climate!$I329+BO$4*climate!$I329^2+BO$5*climate!$I329^6,-99)</f>
        <v>-99</v>
      </c>
      <c r="BP219" s="18">
        <f>MAX(BP$3*climate!$I329+BP$4*climate!$I329^2+BP$5*climate!$I329^6,-99)</f>
        <v>-99</v>
      </c>
      <c r="BQ219" s="18">
        <f>MAX(BQ$3*climate!$I329+BQ$4*climate!$I329^2+BQ$5*climate!$I329^6,-99)</f>
        <v>-99</v>
      </c>
    </row>
    <row r="220" spans="1:69">
      <c r="A220">
        <f t="shared" si="185"/>
        <v>2174</v>
      </c>
      <c r="B220" s="4">
        <f t="shared" si="203"/>
        <v>1286.4820265169212</v>
      </c>
      <c r="C220" s="4">
        <f t="shared" si="204"/>
        <v>3572.3155401937615</v>
      </c>
      <c r="D220" s="4">
        <f t="shared" si="205"/>
        <v>6808.3991803291892</v>
      </c>
      <c r="E220" s="11">
        <f t="shared" si="186"/>
        <v>2.166930516959004E-6</v>
      </c>
      <c r="F220" s="11">
        <f t="shared" si="187"/>
        <v>4.3442179748093603E-6</v>
      </c>
      <c r="G220" s="11">
        <f t="shared" si="188"/>
        <v>9.5912915886911132E-6</v>
      </c>
      <c r="H220" s="4">
        <f t="shared" si="206"/>
        <v>110212.41762435657</v>
      </c>
      <c r="I220" s="4">
        <f t="shared" si="207"/>
        <v>122370.59789896013</v>
      </c>
      <c r="J220" s="4">
        <f t="shared" si="208"/>
        <v>26864.913004251262</v>
      </c>
      <c r="K220" s="4">
        <f t="shared" si="176"/>
        <v>85669.613218577637</v>
      </c>
      <c r="L220" s="4">
        <f t="shared" si="177"/>
        <v>34255.260074904465</v>
      </c>
      <c r="M220" s="4">
        <f t="shared" si="178"/>
        <v>3945.8486925780298</v>
      </c>
      <c r="N220" s="11">
        <f t="shared" si="189"/>
        <v>-3.0762114025049137E-3</v>
      </c>
      <c r="O220" s="11">
        <f t="shared" si="190"/>
        <v>1.8103050763793593E-3</v>
      </c>
      <c r="P220" s="11">
        <f t="shared" si="191"/>
        <v>1.3943976237025257E-3</v>
      </c>
      <c r="Q220" s="4">
        <f t="shared" si="192"/>
        <v>1926.0215000789515</v>
      </c>
      <c r="R220" s="4">
        <f t="shared" si="193"/>
        <v>7922.4760076341972</v>
      </c>
      <c r="S220" s="4">
        <f t="shared" si="194"/>
        <v>2138.8641208588424</v>
      </c>
      <c r="T220" s="4">
        <f t="shared" si="209"/>
        <v>17.475539885564647</v>
      </c>
      <c r="U220" s="4">
        <f t="shared" si="210"/>
        <v>64.741662978354384</v>
      </c>
      <c r="V220" s="4">
        <f t="shared" si="211"/>
        <v>79.615523806847094</v>
      </c>
      <c r="W220" s="11">
        <f t="shared" si="195"/>
        <v>-1.219247815263802E-2</v>
      </c>
      <c r="X220" s="11">
        <f t="shared" si="196"/>
        <v>-1.3228699347321071E-2</v>
      </c>
      <c r="Y220" s="11">
        <f t="shared" si="197"/>
        <v>-1.2203590333800474E-2</v>
      </c>
      <c r="Z220" s="4">
        <f t="shared" si="221"/>
        <v>2976.4365160729662</v>
      </c>
      <c r="AA220" s="4">
        <f t="shared" si="212"/>
        <v>34568.161804171359</v>
      </c>
      <c r="AB220" s="4">
        <f t="shared" si="213"/>
        <v>4104.1448844871538</v>
      </c>
      <c r="AC220" s="12">
        <f t="shared" si="214"/>
        <v>1.5218460533468741</v>
      </c>
      <c r="AD220" s="12">
        <f t="shared" si="215"/>
        <v>4.3133951413867049</v>
      </c>
      <c r="AE220" s="12">
        <f t="shared" si="216"/>
        <v>1.8980876115449572</v>
      </c>
      <c r="AF220" s="11">
        <f t="shared" si="198"/>
        <v>-2.9039671966837322E-3</v>
      </c>
      <c r="AG220" s="11">
        <f t="shared" si="199"/>
        <v>2.0567434751257441E-3</v>
      </c>
      <c r="AH220" s="11">
        <f t="shared" si="200"/>
        <v>8.257041531207765E-4</v>
      </c>
      <c r="AI220" s="1">
        <f t="shared" si="179"/>
        <v>227372.7271457804</v>
      </c>
      <c r="AJ220" s="1">
        <f t="shared" si="180"/>
        <v>239736.56320279342</v>
      </c>
      <c r="AK220" s="1">
        <f t="shared" si="181"/>
        <v>52902.066002357751</v>
      </c>
      <c r="AL220" s="20">
        <f t="shared" si="228"/>
        <v>58.738941373838678</v>
      </c>
      <c r="AM220" s="20">
        <f t="shared" si="228"/>
        <v>24.705300634665367</v>
      </c>
      <c r="AN220" s="20">
        <f t="shared" si="228"/>
        <v>3.9593705910779611</v>
      </c>
      <c r="AO220" s="7">
        <f t="shared" si="229"/>
        <v>3.5161376969612339E-3</v>
      </c>
      <c r="AP220" s="7">
        <f t="shared" si="229"/>
        <v>5.4145878277795769E-3</v>
      </c>
      <c r="AQ220" s="7">
        <f t="shared" si="229"/>
        <v>3.9192957284751905E-3</v>
      </c>
      <c r="AR220" s="17">
        <f t="shared" si="218"/>
        <v>110212.41762435657</v>
      </c>
      <c r="AS220" s="17">
        <f t="shared" si="219"/>
        <v>122370.59789896013</v>
      </c>
      <c r="AT220" s="17">
        <f t="shared" si="220"/>
        <v>26864.913004251262</v>
      </c>
      <c r="AU220" s="1">
        <f t="shared" si="182"/>
        <v>22042.483524871317</v>
      </c>
      <c r="AV220" s="1">
        <f t="shared" si="183"/>
        <v>24474.119579792026</v>
      </c>
      <c r="AW220" s="1">
        <f t="shared" si="184"/>
        <v>5372.9826008502532</v>
      </c>
      <c r="AX220" s="16">
        <v>0</v>
      </c>
      <c r="AY220" s="16">
        <v>0</v>
      </c>
      <c r="AZ220" s="16">
        <v>0</v>
      </c>
      <c r="BA220">
        <f t="shared" si="222"/>
        <v>0</v>
      </c>
      <c r="BB220">
        <f t="shared" si="223"/>
        <v>0</v>
      </c>
      <c r="BC220">
        <f t="shared" si="223"/>
        <v>0</v>
      </c>
      <c r="BD220">
        <f t="shared" si="223"/>
        <v>0</v>
      </c>
      <c r="BE220">
        <f t="shared" si="224"/>
        <v>0</v>
      </c>
      <c r="BF220">
        <f t="shared" si="224"/>
        <v>0</v>
      </c>
      <c r="BG220">
        <f t="shared" si="224"/>
        <v>0</v>
      </c>
      <c r="BH220">
        <f t="shared" si="202"/>
        <v>0</v>
      </c>
      <c r="BI220">
        <f t="shared" si="227"/>
        <v>0</v>
      </c>
      <c r="BJ220">
        <f t="shared" si="227"/>
        <v>0</v>
      </c>
      <c r="BK220" s="7">
        <f t="shared" si="225"/>
        <v>2.9682583751566821E-2</v>
      </c>
      <c r="BL220" s="18">
        <f>MAX(BL$3*climate!$I330+BL$4*climate!$I330^2+BL$5*climate!$I330^6,-99)</f>
        <v>-48.493631368113711</v>
      </c>
      <c r="BM220" s="18">
        <f>MAX(BM$3*climate!$I330+BM$4*climate!$I330^2+BM$5*climate!$I330^6,-99)</f>
        <v>-40.45344346546932</v>
      </c>
      <c r="BN220" s="18">
        <f>MAX(BN$3*climate!$I330+BN$4*climate!$I330^2+BN$5*climate!$I330^6,-99)</f>
        <v>-34.050126536574503</v>
      </c>
      <c r="BO220" s="18">
        <f>MAX(BO$3*climate!$I330+BO$4*climate!$I330^2+BO$5*climate!$I330^6,-99)</f>
        <v>-99</v>
      </c>
      <c r="BP220" s="18">
        <f>MAX(BP$3*climate!$I330+BP$4*climate!$I330^2+BP$5*climate!$I330^6,-99)</f>
        <v>-99</v>
      </c>
      <c r="BQ220" s="18">
        <f>MAX(BQ$3*climate!$I330+BQ$4*climate!$I330^2+BQ$5*climate!$I330^6,-99)</f>
        <v>-99</v>
      </c>
    </row>
    <row r="221" spans="1:69">
      <c r="A221">
        <f t="shared" si="185"/>
        <v>2175</v>
      </c>
      <c r="B221" s="4">
        <f t="shared" si="203"/>
        <v>1286.4846748482257</v>
      </c>
      <c r="C221" s="4">
        <f t="shared" si="204"/>
        <v>3572.3302831652741</v>
      </c>
      <c r="D221" s="4">
        <f t="shared" si="205"/>
        <v>6808.4612166038914</v>
      </c>
      <c r="E221" s="11">
        <f t="shared" si="186"/>
        <v>2.0585839911110538E-6</v>
      </c>
      <c r="F221" s="11">
        <f t="shared" si="187"/>
        <v>4.127007076068892E-6</v>
      </c>
      <c r="G221" s="11">
        <f t="shared" si="188"/>
        <v>9.1117270092565574E-6</v>
      </c>
      <c r="H221" s="4">
        <f t="shared" si="206"/>
        <v>109875.72024616494</v>
      </c>
      <c r="I221" s="4">
        <f t="shared" si="207"/>
        <v>122590.79490212696</v>
      </c>
      <c r="J221" s="4">
        <f t="shared" si="208"/>
        <v>26902.427463388653</v>
      </c>
      <c r="K221" s="4">
        <f t="shared" si="176"/>
        <v>85407.717942017174</v>
      </c>
      <c r="L221" s="4">
        <f t="shared" si="177"/>
        <v>34316.758301952141</v>
      </c>
      <c r="M221" s="4">
        <f t="shared" si="178"/>
        <v>3951.3227155912</v>
      </c>
      <c r="N221" s="11">
        <f t="shared" si="189"/>
        <v>-3.0570381576517924E-3</v>
      </c>
      <c r="O221" s="11">
        <f t="shared" si="190"/>
        <v>1.7952929539346574E-3</v>
      </c>
      <c r="P221" s="11">
        <f t="shared" si="191"/>
        <v>1.3872865990696148E-3</v>
      </c>
      <c r="Q221" s="4">
        <f t="shared" si="192"/>
        <v>1896.7262967126976</v>
      </c>
      <c r="R221" s="4">
        <f t="shared" si="193"/>
        <v>7831.7392873288909</v>
      </c>
      <c r="S221" s="4">
        <f t="shared" si="194"/>
        <v>2115.7125837929634</v>
      </c>
      <c r="T221" s="4">
        <f t="shared" si="209"/>
        <v>17.262469747304344</v>
      </c>
      <c r="U221" s="4">
        <f t="shared" si="210"/>
        <v>63.885214983568147</v>
      </c>
      <c r="V221" s="4">
        <f t="shared" si="211"/>
        <v>78.643928570097387</v>
      </c>
      <c r="W221" s="11">
        <f t="shared" si="195"/>
        <v>-1.219247815263802E-2</v>
      </c>
      <c r="X221" s="11">
        <f t="shared" si="196"/>
        <v>-1.3228699347321071E-2</v>
      </c>
      <c r="Y221" s="11">
        <f t="shared" si="197"/>
        <v>-1.2203590333800474E-2</v>
      </c>
      <c r="Z221" s="4">
        <f t="shared" si="221"/>
        <v>2922.5963764397602</v>
      </c>
      <c r="AA221" s="4">
        <f t="shared" si="212"/>
        <v>34243.054139817432</v>
      </c>
      <c r="AB221" s="4">
        <f t="shared" si="213"/>
        <v>4063.1036442465752</v>
      </c>
      <c r="AC221" s="12">
        <f t="shared" si="214"/>
        <v>1.517426662329552</v>
      </c>
      <c r="AD221" s="12">
        <f t="shared" si="215"/>
        <v>4.3222666886993908</v>
      </c>
      <c r="AE221" s="12">
        <f t="shared" si="216"/>
        <v>1.899654870368797</v>
      </c>
      <c r="AF221" s="11">
        <f t="shared" si="198"/>
        <v>-2.9039671966837322E-3</v>
      </c>
      <c r="AG221" s="11">
        <f t="shared" si="199"/>
        <v>2.0567434751257441E-3</v>
      </c>
      <c r="AH221" s="11">
        <f t="shared" si="200"/>
        <v>8.257041531207765E-4</v>
      </c>
      <c r="AI221" s="1">
        <f t="shared" si="179"/>
        <v>226677.9379560737</v>
      </c>
      <c r="AJ221" s="1">
        <f t="shared" si="180"/>
        <v>240237.02646230609</v>
      </c>
      <c r="AK221" s="1">
        <f t="shared" si="181"/>
        <v>52984.842002972233</v>
      </c>
      <c r="AL221" s="20">
        <f t="shared" si="228"/>
        <v>58.943410237822391</v>
      </c>
      <c r="AM221" s="20">
        <f t="shared" si="228"/>
        <v>24.837731964562479</v>
      </c>
      <c r="AN221" s="20">
        <f t="shared" si="228"/>
        <v>3.9747333558805722</v>
      </c>
      <c r="AO221" s="7">
        <f t="shared" si="229"/>
        <v>3.4809763199916215E-3</v>
      </c>
      <c r="AP221" s="7">
        <f t="shared" si="229"/>
        <v>5.3604419495017807E-3</v>
      </c>
      <c r="AQ221" s="7">
        <f t="shared" si="229"/>
        <v>3.8801027711904386E-3</v>
      </c>
      <c r="AR221" s="17">
        <f t="shared" si="218"/>
        <v>109875.72024616494</v>
      </c>
      <c r="AS221" s="17">
        <f t="shared" si="219"/>
        <v>122590.79490212696</v>
      </c>
      <c r="AT221" s="17">
        <f t="shared" si="220"/>
        <v>26902.427463388653</v>
      </c>
      <c r="AU221" s="1">
        <f t="shared" si="182"/>
        <v>21975.144049232989</v>
      </c>
      <c r="AV221" s="1">
        <f t="shared" si="183"/>
        <v>24518.158980425393</v>
      </c>
      <c r="AW221" s="1">
        <f t="shared" si="184"/>
        <v>5380.4854926777307</v>
      </c>
      <c r="AX221" s="16">
        <v>0</v>
      </c>
      <c r="AY221" s="16">
        <v>0</v>
      </c>
      <c r="AZ221" s="16">
        <v>0</v>
      </c>
      <c r="BA221">
        <f t="shared" si="222"/>
        <v>0</v>
      </c>
      <c r="BB221">
        <f t="shared" si="223"/>
        <v>0</v>
      </c>
      <c r="BC221">
        <f t="shared" si="223"/>
        <v>0</v>
      </c>
      <c r="BD221">
        <f t="shared" si="223"/>
        <v>0</v>
      </c>
      <c r="BE221">
        <f t="shared" si="224"/>
        <v>0</v>
      </c>
      <c r="BF221">
        <f t="shared" si="224"/>
        <v>0</v>
      </c>
      <c r="BG221">
        <f t="shared" si="224"/>
        <v>0</v>
      </c>
      <c r="BH221">
        <f t="shared" si="202"/>
        <v>0</v>
      </c>
      <c r="BI221">
        <f t="shared" si="227"/>
        <v>0</v>
      </c>
      <c r="BJ221">
        <f t="shared" si="227"/>
        <v>0</v>
      </c>
      <c r="BK221" s="7">
        <f t="shared" si="225"/>
        <v>2.9688755936076755E-2</v>
      </c>
      <c r="BL221" s="18">
        <f>MAX(BL$3*climate!$I331+BL$4*climate!$I331^2+BL$5*climate!$I331^6,-99)</f>
        <v>-48.795018529083201</v>
      </c>
      <c r="BM221" s="18">
        <f>MAX(BM$3*climate!$I331+BM$4*climate!$I331^2+BM$5*climate!$I331^6,-99)</f>
        <v>-40.686606245012193</v>
      </c>
      <c r="BN221" s="18">
        <f>MAX(BN$3*climate!$I331+BN$4*climate!$I331^2+BN$5*climate!$I331^6,-99)</f>
        <v>-34.231999033260024</v>
      </c>
      <c r="BO221" s="18">
        <f>MAX(BO$3*climate!$I331+BO$4*climate!$I331^2+BO$5*climate!$I331^6,-99)</f>
        <v>-99</v>
      </c>
      <c r="BP221" s="18">
        <f>MAX(BP$3*climate!$I331+BP$4*climate!$I331^2+BP$5*climate!$I331^6,-99)</f>
        <v>-99</v>
      </c>
      <c r="BQ221" s="18">
        <f>MAX(BQ$3*climate!$I331+BQ$4*climate!$I331^2+BQ$5*climate!$I331^6,-99)</f>
        <v>-99</v>
      </c>
    </row>
    <row r="222" spans="1:69">
      <c r="A222">
        <f t="shared" si="185"/>
        <v>2176</v>
      </c>
      <c r="B222" s="4">
        <f t="shared" si="203"/>
        <v>1286.4871907681445</v>
      </c>
      <c r="C222" s="4">
        <f t="shared" si="204"/>
        <v>3572.3442890460124</v>
      </c>
      <c r="D222" s="4">
        <f t="shared" si="205"/>
        <v>6808.5201516018515</v>
      </c>
      <c r="E222" s="11">
        <f t="shared" si="186"/>
        <v>1.9556547915555009E-6</v>
      </c>
      <c r="F222" s="11">
        <f t="shared" si="187"/>
        <v>3.9206567222654473E-6</v>
      </c>
      <c r="G222" s="11">
        <f t="shared" si="188"/>
        <v>8.6561406587937299E-6</v>
      </c>
      <c r="H222" s="4">
        <f t="shared" si="206"/>
        <v>109542.32561914103</v>
      </c>
      <c r="I222" s="4">
        <f t="shared" si="207"/>
        <v>122809.67184613044</v>
      </c>
      <c r="J222" s="4">
        <f t="shared" si="208"/>
        <v>26939.810333623649</v>
      </c>
      <c r="K222" s="4">
        <f t="shared" si="176"/>
        <v>85148.399770490345</v>
      </c>
      <c r="L222" s="4">
        <f t="shared" si="177"/>
        <v>34377.893592928725</v>
      </c>
      <c r="M222" s="4">
        <f t="shared" si="178"/>
        <v>3956.7791140759823</v>
      </c>
      <c r="N222" s="11">
        <f t="shared" si="189"/>
        <v>-3.0362381500800284E-3</v>
      </c>
      <c r="O222" s="11">
        <f t="shared" si="190"/>
        <v>1.7814995938327804E-3</v>
      </c>
      <c r="P222" s="11">
        <f t="shared" si="191"/>
        <v>1.3809042888985879E-3</v>
      </c>
      <c r="Q222" s="4">
        <f t="shared" si="192"/>
        <v>1867.9154584446214</v>
      </c>
      <c r="R222" s="4">
        <f t="shared" si="193"/>
        <v>7741.9335866416131</v>
      </c>
      <c r="S222" s="4">
        <f t="shared" si="194"/>
        <v>2092.7973521609697</v>
      </c>
      <c r="T222" s="4">
        <f t="shared" si="209"/>
        <v>17.051997462049762</v>
      </c>
      <c r="U222" s="4">
        <f t="shared" si="210"/>
        <v>63.040096681811555</v>
      </c>
      <c r="V222" s="4">
        <f t="shared" si="211"/>
        <v>77.684190283587256</v>
      </c>
      <c r="W222" s="11">
        <f t="shared" si="195"/>
        <v>-1.219247815263802E-2</v>
      </c>
      <c r="X222" s="11">
        <f t="shared" si="196"/>
        <v>-1.3228699347321071E-2</v>
      </c>
      <c r="Y222" s="11">
        <f t="shared" si="197"/>
        <v>-1.2203590333800474E-2</v>
      </c>
      <c r="Z222" s="4">
        <f t="shared" si="221"/>
        <v>2869.785020757919</v>
      </c>
      <c r="AA222" s="4">
        <f t="shared" si="212"/>
        <v>33920.488383635937</v>
      </c>
      <c r="AB222" s="4">
        <f t="shared" si="213"/>
        <v>4022.4423212454954</v>
      </c>
      <c r="AC222" s="12">
        <f t="shared" si="214"/>
        <v>1.5130201050787737</v>
      </c>
      <c r="AD222" s="12">
        <f t="shared" si="215"/>
        <v>4.3311564825091269</v>
      </c>
      <c r="AE222" s="12">
        <f t="shared" si="216"/>
        <v>1.9012234232847567</v>
      </c>
      <c r="AF222" s="11">
        <f t="shared" si="198"/>
        <v>-2.9039671966837322E-3</v>
      </c>
      <c r="AG222" s="11">
        <f t="shared" si="199"/>
        <v>2.0567434751257441E-3</v>
      </c>
      <c r="AH222" s="11">
        <f t="shared" si="200"/>
        <v>8.257041531207765E-4</v>
      </c>
      <c r="AI222" s="1">
        <f t="shared" si="179"/>
        <v>225985.28820969933</v>
      </c>
      <c r="AJ222" s="1">
        <f t="shared" si="180"/>
        <v>240731.48279650087</v>
      </c>
      <c r="AK222" s="1">
        <f t="shared" si="181"/>
        <v>53066.843295352744</v>
      </c>
      <c r="AL222" s="20">
        <f t="shared" si="228"/>
        <v>59.146539046927231</v>
      </c>
      <c r="AM222" s="20">
        <f t="shared" si="228"/>
        <v>24.969541772712265</v>
      </c>
      <c r="AN222" s="20">
        <f t="shared" si="228"/>
        <v>3.9900015060503788</v>
      </c>
      <c r="AO222" s="7">
        <f t="shared" si="229"/>
        <v>3.4461665567917053E-3</v>
      </c>
      <c r="AP222" s="7">
        <f t="shared" si="229"/>
        <v>5.3068375300067624E-3</v>
      </c>
      <c r="AQ222" s="7">
        <f t="shared" si="229"/>
        <v>3.841301743478534E-3</v>
      </c>
      <c r="AR222" s="17">
        <f t="shared" si="218"/>
        <v>109542.32561914103</v>
      </c>
      <c r="AS222" s="17">
        <f t="shared" si="219"/>
        <v>122809.67184613044</v>
      </c>
      <c r="AT222" s="17">
        <f t="shared" si="220"/>
        <v>26939.810333623649</v>
      </c>
      <c r="AU222" s="1">
        <f t="shared" si="182"/>
        <v>21908.465123828209</v>
      </c>
      <c r="AV222" s="1">
        <f t="shared" si="183"/>
        <v>24561.934369226088</v>
      </c>
      <c r="AW222" s="1">
        <f t="shared" si="184"/>
        <v>5387.96206672473</v>
      </c>
      <c r="AX222" s="16">
        <v>0</v>
      </c>
      <c r="AY222" s="16">
        <v>0</v>
      </c>
      <c r="AZ222" s="16">
        <v>0</v>
      </c>
      <c r="BA222">
        <f t="shared" si="222"/>
        <v>0</v>
      </c>
      <c r="BB222">
        <f t="shared" si="223"/>
        <v>0</v>
      </c>
      <c r="BC222">
        <f t="shared" si="223"/>
        <v>0</v>
      </c>
      <c r="BD222">
        <f t="shared" si="223"/>
        <v>0</v>
      </c>
      <c r="BE222">
        <f t="shared" si="224"/>
        <v>0</v>
      </c>
      <c r="BF222">
        <f t="shared" si="224"/>
        <v>0</v>
      </c>
      <c r="BG222">
        <f t="shared" si="224"/>
        <v>0</v>
      </c>
      <c r="BH222">
        <f t="shared" si="202"/>
        <v>0</v>
      </c>
      <c r="BI222">
        <f t="shared" si="227"/>
        <v>0</v>
      </c>
      <c r="BJ222">
        <f t="shared" si="227"/>
        <v>0</v>
      </c>
      <c r="BK222" s="7">
        <f t="shared" si="225"/>
        <v>2.9696140402165255E-2</v>
      </c>
      <c r="BL222" s="18">
        <f>MAX(BL$3*climate!$I332+BL$4*climate!$I332^2+BL$5*climate!$I332^6,-99)</f>
        <v>-49.091773189829098</v>
      </c>
      <c r="BM222" s="18">
        <f>MAX(BM$3*climate!$I332+BM$4*climate!$I332^2+BM$5*climate!$I332^6,-99)</f>
        <v>-40.916155729474099</v>
      </c>
      <c r="BN222" s="18">
        <f>MAX(BN$3*climate!$I332+BN$4*climate!$I332^2+BN$5*climate!$I332^6,-99)</f>
        <v>-34.411028058029565</v>
      </c>
      <c r="BO222" s="18">
        <f>MAX(BO$3*climate!$I332+BO$4*climate!$I332^2+BO$5*climate!$I332^6,-99)</f>
        <v>-99</v>
      </c>
      <c r="BP222" s="18">
        <f>MAX(BP$3*climate!$I332+BP$4*climate!$I332^2+BP$5*climate!$I332^6,-99)</f>
        <v>-99</v>
      </c>
      <c r="BQ222" s="18">
        <f>MAX(BQ$3*climate!$I332+BQ$4*climate!$I332^2+BQ$5*climate!$I332^6,-99)</f>
        <v>-99</v>
      </c>
    </row>
    <row r="223" spans="1:69">
      <c r="A223">
        <f t="shared" si="185"/>
        <v>2177</v>
      </c>
      <c r="B223" s="4">
        <f t="shared" si="203"/>
        <v>1286.4895808967415</v>
      </c>
      <c r="C223" s="4">
        <f t="shared" si="204"/>
        <v>3572.357594684881</v>
      </c>
      <c r="D223" s="4">
        <f t="shared" si="205"/>
        <v>6808.5761403345559</v>
      </c>
      <c r="E223" s="11">
        <f t="shared" si="186"/>
        <v>1.8578720519777259E-6</v>
      </c>
      <c r="F223" s="11">
        <f t="shared" si="187"/>
        <v>3.7246238861521749E-6</v>
      </c>
      <c r="G223" s="11">
        <f t="shared" si="188"/>
        <v>8.2233336258540438E-6</v>
      </c>
      <c r="H223" s="4">
        <f t="shared" si="206"/>
        <v>109212.38364787964</v>
      </c>
      <c r="I223" s="4">
        <f t="shared" si="207"/>
        <v>123027.36637674637</v>
      </c>
      <c r="J223" s="4">
        <f t="shared" si="208"/>
        <v>26977.080406978188</v>
      </c>
      <c r="K223" s="4">
        <f t="shared" si="176"/>
        <v>84891.774694167107</v>
      </c>
      <c r="L223" s="4">
        <f t="shared" si="177"/>
        <v>34438.704165504649</v>
      </c>
      <c r="M223" s="4">
        <f t="shared" si="178"/>
        <v>3962.2205657896343</v>
      </c>
      <c r="N223" s="11">
        <f t="shared" si="189"/>
        <v>-3.0138567138660033E-3</v>
      </c>
      <c r="O223" s="11">
        <f t="shared" si="190"/>
        <v>1.768885938620457E-3</v>
      </c>
      <c r="P223" s="11">
        <f t="shared" si="191"/>
        <v>1.3752225122434236E-3</v>
      </c>
      <c r="Q223" s="4">
        <f t="shared" si="192"/>
        <v>1839.5833673206087</v>
      </c>
      <c r="R223" s="4">
        <f t="shared" si="193"/>
        <v>7653.059815266899</v>
      </c>
      <c r="S223" s="4">
        <f t="shared" si="194"/>
        <v>2070.1176730940765</v>
      </c>
      <c r="T223" s="4">
        <f t="shared" si="209"/>
        <v>16.844091355534882</v>
      </c>
      <c r="U223" s="4">
        <f t="shared" si="210"/>
        <v>62.206158195981814</v>
      </c>
      <c r="V223" s="4">
        <f t="shared" si="211"/>
        <v>76.736164249953347</v>
      </c>
      <c r="W223" s="11">
        <f t="shared" si="195"/>
        <v>-1.219247815263802E-2</v>
      </c>
      <c r="X223" s="11">
        <f t="shared" si="196"/>
        <v>-1.3228699347321071E-2</v>
      </c>
      <c r="Y223" s="11">
        <f t="shared" si="197"/>
        <v>-1.2203590333800474E-2</v>
      </c>
      <c r="Z223" s="4">
        <f t="shared" si="221"/>
        <v>2817.9864695827769</v>
      </c>
      <c r="AA223" s="4">
        <f t="shared" si="212"/>
        <v>33600.491587922312</v>
      </c>
      <c r="AB223" s="4">
        <f t="shared" si="213"/>
        <v>3982.1607200147914</v>
      </c>
      <c r="AC223" s="12">
        <f t="shared" si="214"/>
        <v>1.508626344325702</v>
      </c>
      <c r="AD223" s="12">
        <f t="shared" si="215"/>
        <v>4.3400645603442758</v>
      </c>
      <c r="AE223" s="12">
        <f t="shared" si="216"/>
        <v>1.9027932713613733</v>
      </c>
      <c r="AF223" s="11">
        <f t="shared" si="198"/>
        <v>-2.9039671966837322E-3</v>
      </c>
      <c r="AG223" s="11">
        <f t="shared" si="199"/>
        <v>2.0567434751257441E-3</v>
      </c>
      <c r="AH223" s="11">
        <f t="shared" si="200"/>
        <v>8.257041531207765E-4</v>
      </c>
      <c r="AI223" s="1">
        <f t="shared" si="179"/>
        <v>225295.22451255762</v>
      </c>
      <c r="AJ223" s="1">
        <f t="shared" si="180"/>
        <v>241220.26888607687</v>
      </c>
      <c r="AK223" s="1">
        <f t="shared" si="181"/>
        <v>53148.1210325422</v>
      </c>
      <c r="AL223" s="20">
        <f t="shared" si="228"/>
        <v>59.3483295834926</v>
      </c>
      <c r="AM223" s="20">
        <f t="shared" si="228"/>
        <v>25.100725981084903</v>
      </c>
      <c r="AN223" s="20">
        <f t="shared" si="228"/>
        <v>4.0051750377946354</v>
      </c>
      <c r="AO223" s="7">
        <f t="shared" si="229"/>
        <v>3.4117048912237881E-3</v>
      </c>
      <c r="AP223" s="7">
        <f t="shared" si="229"/>
        <v>5.2537691547066947E-3</v>
      </c>
      <c r="AQ223" s="7">
        <f t="shared" si="229"/>
        <v>3.8028887260437485E-3</v>
      </c>
      <c r="AR223" s="17">
        <f t="shared" si="218"/>
        <v>109212.38364787964</v>
      </c>
      <c r="AS223" s="17">
        <f t="shared" si="219"/>
        <v>123027.36637674637</v>
      </c>
      <c r="AT223" s="17">
        <f t="shared" si="220"/>
        <v>26977.080406978188</v>
      </c>
      <c r="AU223" s="1">
        <f t="shared" si="182"/>
        <v>21842.47672957593</v>
      </c>
      <c r="AV223" s="1">
        <f t="shared" si="183"/>
        <v>24605.473275349275</v>
      </c>
      <c r="AW223" s="1">
        <f t="shared" si="184"/>
        <v>5395.4160813956378</v>
      </c>
      <c r="AX223" s="16">
        <v>0</v>
      </c>
      <c r="AY223" s="16">
        <v>0</v>
      </c>
      <c r="AZ223" s="16">
        <v>0</v>
      </c>
      <c r="BA223">
        <f t="shared" si="222"/>
        <v>0</v>
      </c>
      <c r="BB223">
        <f t="shared" si="223"/>
        <v>0</v>
      </c>
      <c r="BC223">
        <f t="shared" si="223"/>
        <v>0</v>
      </c>
      <c r="BD223">
        <f t="shared" si="223"/>
        <v>0</v>
      </c>
      <c r="BE223">
        <f t="shared" si="224"/>
        <v>0</v>
      </c>
      <c r="BF223">
        <f t="shared" si="224"/>
        <v>0</v>
      </c>
      <c r="BG223">
        <f t="shared" si="224"/>
        <v>0</v>
      </c>
      <c r="BH223">
        <f t="shared" si="202"/>
        <v>0</v>
      </c>
      <c r="BI223">
        <f t="shared" si="227"/>
        <v>0</v>
      </c>
      <c r="BJ223">
        <f t="shared" si="227"/>
        <v>0</v>
      </c>
      <c r="BK223" s="7">
        <f t="shared" si="225"/>
        <v>2.9704695675332932E-2</v>
      </c>
      <c r="BL223" s="18">
        <f>MAX(BL$3*climate!$I333+BL$4*climate!$I333^2+BL$5*climate!$I333^6,-99)</f>
        <v>-49.383914820943531</v>
      </c>
      <c r="BM223" s="18">
        <f>MAX(BM$3*climate!$I333+BM$4*climate!$I333^2+BM$5*climate!$I333^6,-99)</f>
        <v>-41.14210858551489</v>
      </c>
      <c r="BN223" s="18">
        <f>MAX(BN$3*climate!$I333+BN$4*climate!$I333^2+BN$5*climate!$I333^6,-99)</f>
        <v>-34.587227973692059</v>
      </c>
      <c r="BO223" s="18">
        <f>MAX(BO$3*climate!$I333+BO$4*climate!$I333^2+BO$5*climate!$I333^6,-99)</f>
        <v>-99</v>
      </c>
      <c r="BP223" s="18">
        <f>MAX(BP$3*climate!$I333+BP$4*climate!$I333^2+BP$5*climate!$I333^6,-99)</f>
        <v>-99</v>
      </c>
      <c r="BQ223" s="18">
        <f>MAX(BQ$3*climate!$I333+BQ$4*climate!$I333^2+BQ$5*climate!$I333^6,-99)</f>
        <v>-99</v>
      </c>
    </row>
    <row r="224" spans="1:69">
      <c r="A224">
        <f t="shared" si="185"/>
        <v>2178</v>
      </c>
      <c r="B224" s="4">
        <f t="shared" si="203"/>
        <v>1286.491851523127</v>
      </c>
      <c r="C224" s="4">
        <f t="shared" si="204"/>
        <v>3572.3702350888861</v>
      </c>
      <c r="D224" s="4">
        <f t="shared" si="205"/>
        <v>6808.6293300680181</v>
      </c>
      <c r="E224" s="11">
        <f t="shared" si="186"/>
        <v>1.7649784493788394E-6</v>
      </c>
      <c r="F224" s="11">
        <f t="shared" si="187"/>
        <v>3.5383926918445661E-6</v>
      </c>
      <c r="G224" s="11">
        <f t="shared" si="188"/>
        <v>7.8121669445613405E-6</v>
      </c>
      <c r="H224" s="4">
        <f t="shared" si="206"/>
        <v>108886.03743965262</v>
      </c>
      <c r="I224" s="4">
        <f t="shared" si="207"/>
        <v>123244.01239762896</v>
      </c>
      <c r="J224" s="4">
        <f t="shared" si="208"/>
        <v>27014.255807124759</v>
      </c>
      <c r="K224" s="4">
        <f t="shared" si="176"/>
        <v>84637.953447383494</v>
      </c>
      <c r="L224" s="4">
        <f t="shared" si="177"/>
        <v>34499.227204137329</v>
      </c>
      <c r="M224" s="4">
        <f t="shared" si="178"/>
        <v>3967.6496542153345</v>
      </c>
      <c r="N224" s="11">
        <f t="shared" si="189"/>
        <v>-2.9899392220039678E-3</v>
      </c>
      <c r="O224" s="11">
        <f t="shared" si="190"/>
        <v>1.7574133550966042E-3</v>
      </c>
      <c r="P224" s="11">
        <f t="shared" si="191"/>
        <v>1.3702135798738801E-3</v>
      </c>
      <c r="Q224" s="4">
        <f t="shared" si="192"/>
        <v>1811.7243040772603</v>
      </c>
      <c r="R224" s="4">
        <f t="shared" si="193"/>
        <v>7565.1182250985012</v>
      </c>
      <c r="S224" s="4">
        <f t="shared" si="194"/>
        <v>2047.6726895275815</v>
      </c>
      <c r="T224" s="4">
        <f t="shared" si="209"/>
        <v>16.638720139681485</v>
      </c>
      <c r="U224" s="4">
        <f t="shared" si="210"/>
        <v>61.383251631655277</v>
      </c>
      <c r="V224" s="4">
        <f t="shared" si="211"/>
        <v>75.799707537659685</v>
      </c>
      <c r="W224" s="11">
        <f t="shared" si="195"/>
        <v>-1.219247815263802E-2</v>
      </c>
      <c r="X224" s="11">
        <f t="shared" si="196"/>
        <v>-1.3228699347321071E-2</v>
      </c>
      <c r="Y224" s="11">
        <f t="shared" si="197"/>
        <v>-1.2203590333800474E-2</v>
      </c>
      <c r="Z224" s="4">
        <f t="shared" si="221"/>
        <v>2767.1847131862201</v>
      </c>
      <c r="AA224" s="4">
        <f t="shared" si="212"/>
        <v>33283.087951483903</v>
      </c>
      <c r="AB224" s="4">
        <f t="shared" si="213"/>
        <v>3942.2584328859389</v>
      </c>
      <c r="AC224" s="12">
        <f t="shared" si="214"/>
        <v>1.5042453429097273</v>
      </c>
      <c r="AD224" s="12">
        <f t="shared" si="215"/>
        <v>4.3489909598103882</v>
      </c>
      <c r="AE224" s="12">
        <f t="shared" si="216"/>
        <v>1.9043644156680666</v>
      </c>
      <c r="AF224" s="11">
        <f t="shared" si="198"/>
        <v>-2.9039671966837322E-3</v>
      </c>
      <c r="AG224" s="11">
        <f t="shared" si="199"/>
        <v>2.0567434751257441E-3</v>
      </c>
      <c r="AH224" s="11">
        <f t="shared" si="200"/>
        <v>8.257041531207765E-4</v>
      </c>
      <c r="AI224" s="1">
        <f t="shared" si="179"/>
        <v>224608.17879087778</v>
      </c>
      <c r="AJ224" s="1">
        <f t="shared" si="180"/>
        <v>241703.71527281846</v>
      </c>
      <c r="AK224" s="1">
        <f t="shared" si="181"/>
        <v>53228.725010683622</v>
      </c>
      <c r="AL224" s="20">
        <f t="shared" si="228"/>
        <v>59.548783779955301</v>
      </c>
      <c r="AM224" s="20">
        <f t="shared" si="228"/>
        <v>25.231280666805869</v>
      </c>
      <c r="AN224" s="20">
        <f t="shared" si="228"/>
        <v>4.0202539604417264</v>
      </c>
      <c r="AO224" s="7">
        <f t="shared" si="229"/>
        <v>3.3775878423115504E-3</v>
      </c>
      <c r="AP224" s="7">
        <f t="shared" si="229"/>
        <v>5.2012314631596276E-3</v>
      </c>
      <c r="AQ224" s="7">
        <f t="shared" si="229"/>
        <v>3.7648598387833108E-3</v>
      </c>
      <c r="AR224" s="17">
        <f t="shared" si="218"/>
        <v>108886.03743965262</v>
      </c>
      <c r="AS224" s="17">
        <f t="shared" si="219"/>
        <v>123244.01239762896</v>
      </c>
      <c r="AT224" s="17">
        <f t="shared" si="220"/>
        <v>27014.255807124759</v>
      </c>
      <c r="AU224" s="1">
        <f t="shared" si="182"/>
        <v>21777.207487930526</v>
      </c>
      <c r="AV224" s="1">
        <f t="shared" si="183"/>
        <v>24648.802479525795</v>
      </c>
      <c r="AW224" s="1">
        <f t="shared" si="184"/>
        <v>5402.8511614249519</v>
      </c>
      <c r="AX224" s="16">
        <v>0</v>
      </c>
      <c r="AY224" s="16">
        <v>0</v>
      </c>
      <c r="AZ224" s="16">
        <v>0</v>
      </c>
      <c r="BA224">
        <f t="shared" si="222"/>
        <v>0</v>
      </c>
      <c r="BB224">
        <f t="shared" si="223"/>
        <v>0</v>
      </c>
      <c r="BC224">
        <f t="shared" si="223"/>
        <v>0</v>
      </c>
      <c r="BD224">
        <f t="shared" si="223"/>
        <v>0</v>
      </c>
      <c r="BE224">
        <f t="shared" si="224"/>
        <v>0</v>
      </c>
      <c r="BF224">
        <f t="shared" si="224"/>
        <v>0</v>
      </c>
      <c r="BG224">
        <f t="shared" si="224"/>
        <v>0</v>
      </c>
      <c r="BH224">
        <f t="shared" si="202"/>
        <v>0</v>
      </c>
      <c r="BI224">
        <f t="shared" si="227"/>
        <v>0</v>
      </c>
      <c r="BJ224">
        <f t="shared" si="227"/>
        <v>0</v>
      </c>
      <c r="BK224" s="7">
        <f t="shared" si="225"/>
        <v>2.9714380584600936E-2</v>
      </c>
      <c r="BL224" s="18">
        <f>MAX(BL$3*climate!$I334+BL$4*climate!$I334^2+BL$5*climate!$I334^6,-99)</f>
        <v>-49.671464413538708</v>
      </c>
      <c r="BM224" s="18">
        <f>MAX(BM$3*climate!$I334+BM$4*climate!$I334^2+BM$5*climate!$I334^6,-99)</f>
        <v>-41.364482601314066</v>
      </c>
      <c r="BN224" s="18">
        <f>MAX(BN$3*climate!$I334+BN$4*climate!$I334^2+BN$5*climate!$I334^6,-99)</f>
        <v>-34.760613971306888</v>
      </c>
      <c r="BO224" s="18">
        <f>MAX(BO$3*climate!$I334+BO$4*climate!$I334^2+BO$5*climate!$I334^6,-99)</f>
        <v>-99</v>
      </c>
      <c r="BP224" s="18">
        <f>MAX(BP$3*climate!$I334+BP$4*climate!$I334^2+BP$5*climate!$I334^6,-99)</f>
        <v>-99</v>
      </c>
      <c r="BQ224" s="18">
        <f>MAX(BQ$3*climate!$I334+BQ$4*climate!$I334^2+BQ$5*climate!$I334^6,-99)</f>
        <v>-99</v>
      </c>
    </row>
    <row r="225" spans="1:69">
      <c r="A225">
        <f t="shared" si="185"/>
        <v>2179</v>
      </c>
      <c r="B225" s="4">
        <f t="shared" si="203"/>
        <v>1286.4940086220008</v>
      </c>
      <c r="C225" s="4">
        <f t="shared" si="204"/>
        <v>3572.3822435151819</v>
      </c>
      <c r="D225" s="4">
        <f t="shared" si="205"/>
        <v>6808.6798607095579</v>
      </c>
      <c r="E225" s="11">
        <f t="shared" si="186"/>
        <v>1.6767295269098973E-6</v>
      </c>
      <c r="F225" s="11">
        <f t="shared" si="187"/>
        <v>3.3614730572523378E-6</v>
      </c>
      <c r="G225" s="11">
        <f t="shared" si="188"/>
        <v>7.4215585973332734E-6</v>
      </c>
      <c r="H225" s="4">
        <f t="shared" si="206"/>
        <v>108563.42343166599</v>
      </c>
      <c r="I225" s="4">
        <f t="shared" si="207"/>
        <v>123459.74007265386</v>
      </c>
      <c r="J225" s="4">
        <f t="shared" si="208"/>
        <v>27051.353998326664</v>
      </c>
      <c r="K225" s="4">
        <f t="shared" si="176"/>
        <v>84387.041606164392</v>
      </c>
      <c r="L225" s="4">
        <f t="shared" si="177"/>
        <v>34559.498860113839</v>
      </c>
      <c r="M225" s="4">
        <f t="shared" si="178"/>
        <v>3973.0688696982652</v>
      </c>
      <c r="N225" s="11">
        <f t="shared" si="189"/>
        <v>-2.9645310525505675E-3</v>
      </c>
      <c r="O225" s="11">
        <f t="shared" si="190"/>
        <v>1.7470436546265233E-3</v>
      </c>
      <c r="P225" s="11">
        <f t="shared" si="191"/>
        <v>1.3658503031317437E-3</v>
      </c>
      <c r="Q225" s="4">
        <f t="shared" si="192"/>
        <v>1784.3324586999015</v>
      </c>
      <c r="R225" s="4">
        <f t="shared" si="193"/>
        <v>7478.1084414197321</v>
      </c>
      <c r="S225" s="4">
        <f t="shared" si="194"/>
        <v>2025.4614460430944</v>
      </c>
      <c r="T225" s="4">
        <f t="shared" si="209"/>
        <v>16.43585290789056</v>
      </c>
      <c r="U225" s="4">
        <f t="shared" si="210"/>
        <v>60.571231050859154</v>
      </c>
      <c r="V225" s="4">
        <f t="shared" si="211"/>
        <v>74.874678959448204</v>
      </c>
      <c r="W225" s="11">
        <f t="shared" si="195"/>
        <v>-1.219247815263802E-2</v>
      </c>
      <c r="X225" s="11">
        <f t="shared" si="196"/>
        <v>-1.3228699347321071E-2</v>
      </c>
      <c r="Y225" s="11">
        <f t="shared" si="197"/>
        <v>-1.2203590333800474E-2</v>
      </c>
      <c r="Z225" s="4">
        <f t="shared" si="221"/>
        <v>2717.363729574919</v>
      </c>
      <c r="AA225" s="4">
        <f t="shared" si="212"/>
        <v>32968.298928515658</v>
      </c>
      <c r="AB225" s="4">
        <f t="shared" si="213"/>
        <v>3902.7348506063304</v>
      </c>
      <c r="AC225" s="12">
        <f t="shared" si="214"/>
        <v>1.4998770637781531</v>
      </c>
      <c r="AD225" s="12">
        <f t="shared" si="215"/>
        <v>4.3579357185903591</v>
      </c>
      <c r="AE225" s="12">
        <f t="shared" si="216"/>
        <v>1.9059368572751392</v>
      </c>
      <c r="AF225" s="11">
        <f t="shared" si="198"/>
        <v>-2.9039671966837322E-3</v>
      </c>
      <c r="AG225" s="11">
        <f t="shared" si="199"/>
        <v>2.0567434751257441E-3</v>
      </c>
      <c r="AH225" s="11">
        <f t="shared" si="200"/>
        <v>8.257041531207765E-4</v>
      </c>
      <c r="AI225" s="1">
        <f t="shared" si="179"/>
        <v>223924.56839972051</v>
      </c>
      <c r="AJ225" s="1">
        <f t="shared" si="180"/>
        <v>242182.1462250624</v>
      </c>
      <c r="AK225" s="1">
        <f t="shared" si="181"/>
        <v>53308.70367104021</v>
      </c>
      <c r="AL225" s="20">
        <f t="shared" si="228"/>
        <v>59.747903715593722</v>
      </c>
      <c r="AM225" s="20">
        <f t="shared" si="228"/>
        <v>25.361202060357272</v>
      </c>
      <c r="AN225" s="20">
        <f t="shared" si="228"/>
        <v>4.035238296192329</v>
      </c>
      <c r="AO225" s="7">
        <f t="shared" si="229"/>
        <v>3.3438119638884347E-3</v>
      </c>
      <c r="AP225" s="7">
        <f t="shared" si="229"/>
        <v>5.149219148528031E-3</v>
      </c>
      <c r="AQ225" s="7">
        <f t="shared" si="229"/>
        <v>3.7272112403954776E-3</v>
      </c>
      <c r="AR225" s="17">
        <f t="shared" si="218"/>
        <v>108563.42343166599</v>
      </c>
      <c r="AS225" s="17">
        <f t="shared" si="219"/>
        <v>123459.74007265386</v>
      </c>
      <c r="AT225" s="17">
        <f t="shared" si="220"/>
        <v>27051.353998326664</v>
      </c>
      <c r="AU225" s="1">
        <f t="shared" si="182"/>
        <v>21712.684686333199</v>
      </c>
      <c r="AV225" s="1">
        <f t="shared" si="183"/>
        <v>24691.948014530775</v>
      </c>
      <c r="AW225" s="1">
        <f t="shared" si="184"/>
        <v>5410.2707996653335</v>
      </c>
      <c r="AX225" s="16">
        <v>0</v>
      </c>
      <c r="AY225" s="16">
        <v>0</v>
      </c>
      <c r="AZ225" s="16">
        <v>0</v>
      </c>
      <c r="BA225">
        <f t="shared" si="222"/>
        <v>0</v>
      </c>
      <c r="BB225">
        <f t="shared" si="223"/>
        <v>0</v>
      </c>
      <c r="BC225">
        <f t="shared" si="223"/>
        <v>0</v>
      </c>
      <c r="BD225">
        <f t="shared" si="223"/>
        <v>0</v>
      </c>
      <c r="BE225">
        <f t="shared" si="224"/>
        <v>0</v>
      </c>
      <c r="BF225">
        <f t="shared" si="224"/>
        <v>0</v>
      </c>
      <c r="BG225">
        <f t="shared" si="224"/>
        <v>0</v>
      </c>
      <c r="BH225">
        <f t="shared" si="202"/>
        <v>0</v>
      </c>
      <c r="BI225">
        <f t="shared" si="227"/>
        <v>0</v>
      </c>
      <c r="BJ225">
        <f t="shared" si="227"/>
        <v>0</v>
      </c>
      <c r="BK225" s="7">
        <f t="shared" si="225"/>
        <v>2.9725154291192019E-2</v>
      </c>
      <c r="BL225" s="18">
        <f>MAX(BL$3*climate!$I335+BL$4*climate!$I335^2+BL$5*climate!$I335^6,-99)</f>
        <v>-49.954444411112163</v>
      </c>
      <c r="BM225" s="18">
        <f>MAX(BM$3*climate!$I335+BM$4*climate!$I335^2+BM$5*climate!$I335^6,-99)</f>
        <v>-41.583296635069011</v>
      </c>
      <c r="BN225" s="18">
        <f>MAX(BN$3*climate!$I335+BN$4*climate!$I335^2+BN$5*climate!$I335^6,-99)</f>
        <v>-34.93120203103885</v>
      </c>
      <c r="BO225" s="18">
        <f>MAX(BO$3*climate!$I335+BO$4*climate!$I335^2+BO$5*climate!$I335^6,-99)</f>
        <v>-99</v>
      </c>
      <c r="BP225" s="18">
        <f>MAX(BP$3*climate!$I335+BP$4*climate!$I335^2+BP$5*climate!$I335^6,-99)</f>
        <v>-99</v>
      </c>
      <c r="BQ225" s="18">
        <f>MAX(BQ$3*climate!$I335+BQ$4*climate!$I335^2+BQ$5*climate!$I335^6,-99)</f>
        <v>-99</v>
      </c>
    </row>
    <row r="226" spans="1:69">
      <c r="A226">
        <f t="shared" si="185"/>
        <v>2180</v>
      </c>
      <c r="B226" s="4">
        <f t="shared" si="203"/>
        <v>1286.4960578693667</v>
      </c>
      <c r="C226" s="4">
        <f t="shared" si="204"/>
        <v>3572.393651558511</v>
      </c>
      <c r="D226" s="4">
        <f t="shared" si="205"/>
        <v>6808.7278651752868</v>
      </c>
      <c r="E226" s="11">
        <f t="shared" si="186"/>
        <v>1.5928930505644024E-6</v>
      </c>
      <c r="F226" s="11">
        <f t="shared" si="187"/>
        <v>3.1933994043897209E-6</v>
      </c>
      <c r="G226" s="11">
        <f t="shared" si="188"/>
        <v>7.0504806674666092E-6</v>
      </c>
      <c r="H226" s="4">
        <f t="shared" si="206"/>
        <v>108244.67152126008</v>
      </c>
      <c r="I226" s="4">
        <f t="shared" si="207"/>
        <v>123674.67583318763</v>
      </c>
      <c r="J226" s="4">
        <f t="shared" si="208"/>
        <v>27088.391794805964</v>
      </c>
      <c r="K226" s="4">
        <f t="shared" si="176"/>
        <v>84139.139688099574</v>
      </c>
      <c r="L226" s="4">
        <f t="shared" si="177"/>
        <v>34619.554252995797</v>
      </c>
      <c r="M226" s="4">
        <f t="shared" si="178"/>
        <v>3978.480610652015</v>
      </c>
      <c r="N226" s="11">
        <f t="shared" si="189"/>
        <v>-2.9376775550655765E-3</v>
      </c>
      <c r="O226" s="11">
        <f t="shared" si="190"/>
        <v>1.7377391126254249E-3</v>
      </c>
      <c r="P226" s="11">
        <f t="shared" si="191"/>
        <v>1.3621060019934905E-3</v>
      </c>
      <c r="Q226" s="4">
        <f t="shared" si="192"/>
        <v>1757.4019405660308</v>
      </c>
      <c r="R226" s="4">
        <f t="shared" si="193"/>
        <v>7392.0294933476152</v>
      </c>
      <c r="S226" s="4">
        <f t="shared" si="194"/>
        <v>2003.4828945266681</v>
      </c>
      <c r="T226" s="4">
        <f t="shared" si="209"/>
        <v>16.235459130391131</v>
      </c>
      <c r="U226" s="4">
        <f t="shared" si="210"/>
        <v>59.769952446190217</v>
      </c>
      <c r="V226" s="4">
        <f t="shared" si="211"/>
        <v>73.960939051052264</v>
      </c>
      <c r="W226" s="11">
        <f t="shared" si="195"/>
        <v>-1.219247815263802E-2</v>
      </c>
      <c r="X226" s="11">
        <f t="shared" si="196"/>
        <v>-1.3228699347321071E-2</v>
      </c>
      <c r="Y226" s="11">
        <f t="shared" si="197"/>
        <v>-1.2203590333800474E-2</v>
      </c>
      <c r="Z226" s="4">
        <f t="shared" si="221"/>
        <v>2668.5075015784014</v>
      </c>
      <c r="AA226" s="4">
        <f t="shared" si="212"/>
        <v>32656.143335810393</v>
      </c>
      <c r="AB226" s="4">
        <f t="shared" si="213"/>
        <v>3863.5891726561622</v>
      </c>
      <c r="AC226" s="12">
        <f t="shared" si="214"/>
        <v>1.495521469985883</v>
      </c>
      <c r="AD226" s="12">
        <f t="shared" si="215"/>
        <v>4.3668988744445869</v>
      </c>
      <c r="AE226" s="12">
        <f t="shared" si="216"/>
        <v>1.9075105972537771</v>
      </c>
      <c r="AF226" s="11">
        <f t="shared" si="198"/>
        <v>-2.9039671966837322E-3</v>
      </c>
      <c r="AG226" s="11">
        <f t="shared" si="199"/>
        <v>2.0567434751257441E-3</v>
      </c>
      <c r="AH226" s="11">
        <f t="shared" si="200"/>
        <v>8.257041531207765E-4</v>
      </c>
      <c r="AI226" s="1">
        <f t="shared" si="179"/>
        <v>223244.79624608165</v>
      </c>
      <c r="AJ226" s="1">
        <f t="shared" si="180"/>
        <v>242655.87961708696</v>
      </c>
      <c r="AK226" s="1">
        <f t="shared" si="181"/>
        <v>53388.104103601523</v>
      </c>
      <c r="AL226" s="20">
        <f t="shared" si="228"/>
        <v>59.945691613302557</v>
      </c>
      <c r="AM226" s="20">
        <f t="shared" si="228"/>
        <v>25.49048654376336</v>
      </c>
      <c r="AN226" s="20">
        <f t="shared" si="228"/>
        <v>4.0501280798722181</v>
      </c>
      <c r="AO226" s="7">
        <f t="shared" si="229"/>
        <v>3.3103738442495502E-3</v>
      </c>
      <c r="AP226" s="7">
        <f t="shared" si="229"/>
        <v>5.0977269570427509E-3</v>
      </c>
      <c r="AQ226" s="7">
        <f t="shared" si="229"/>
        <v>3.6899391279915229E-3</v>
      </c>
      <c r="AR226" s="17">
        <f t="shared" si="218"/>
        <v>108244.67152126008</v>
      </c>
      <c r="AS226" s="17">
        <f t="shared" si="219"/>
        <v>123674.67583318763</v>
      </c>
      <c r="AT226" s="17">
        <f t="shared" si="220"/>
        <v>27088.391794805964</v>
      </c>
      <c r="AU226" s="1">
        <f t="shared" si="182"/>
        <v>21648.93430425202</v>
      </c>
      <c r="AV226" s="1">
        <f t="shared" si="183"/>
        <v>24734.93516663753</v>
      </c>
      <c r="AW226" s="1">
        <f t="shared" si="184"/>
        <v>5417.6783589611932</v>
      </c>
      <c r="AX226" s="16">
        <v>0</v>
      </c>
      <c r="AY226" s="16">
        <v>0</v>
      </c>
      <c r="AZ226" s="16">
        <v>0</v>
      </c>
      <c r="BA226">
        <f t="shared" si="222"/>
        <v>0</v>
      </c>
      <c r="BB226">
        <f t="shared" si="223"/>
        <v>0</v>
      </c>
      <c r="BC226">
        <f t="shared" si="223"/>
        <v>0</v>
      </c>
      <c r="BD226">
        <f t="shared" si="223"/>
        <v>0</v>
      </c>
      <c r="BE226">
        <f t="shared" si="224"/>
        <v>0</v>
      </c>
      <c r="BF226">
        <f t="shared" si="224"/>
        <v>0</v>
      </c>
      <c r="BG226">
        <f t="shared" si="224"/>
        <v>0</v>
      </c>
      <c r="BH226">
        <f t="shared" si="202"/>
        <v>0</v>
      </c>
      <c r="BI226">
        <f t="shared" si="227"/>
        <v>0</v>
      </c>
      <c r="BJ226">
        <f t="shared" si="227"/>
        <v>0</v>
      </c>
      <c r="BK226" s="7">
        <f t="shared" si="225"/>
        <v>2.9736976316283109E-2</v>
      </c>
      <c r="BL226" s="18">
        <f>MAX(BL$3*climate!$I336+BL$4*climate!$I336^2+BL$5*climate!$I336^6,-99)</f>
        <v>-50.232878642642284</v>
      </c>
      <c r="BM226" s="18">
        <f>MAX(BM$3*climate!$I336+BM$4*climate!$I336^2+BM$5*climate!$I336^6,-99)</f>
        <v>-41.798570564447232</v>
      </c>
      <c r="BN226" s="18">
        <f>MAX(BN$3*climate!$I336+BN$4*climate!$I336^2+BN$5*climate!$I336^6,-99)</f>
        <v>-35.09900888375914</v>
      </c>
      <c r="BO226" s="18">
        <f>MAX(BO$3*climate!$I336+BO$4*climate!$I336^2+BO$5*climate!$I336^6,-99)</f>
        <v>-99</v>
      </c>
      <c r="BP226" s="18">
        <f>MAX(BP$3*climate!$I336+BP$4*climate!$I336^2+BP$5*climate!$I336^6,-99)</f>
        <v>-99</v>
      </c>
      <c r="BQ226" s="18">
        <f>MAX(BQ$3*climate!$I336+BQ$4*climate!$I336^2+BQ$5*climate!$I336^6,-99)</f>
        <v>-99</v>
      </c>
    </row>
    <row r="227" spans="1:69">
      <c r="A227">
        <f t="shared" si="185"/>
        <v>2181</v>
      </c>
      <c r="B227" s="4">
        <f t="shared" si="203"/>
        <v>1286.4980046574656</v>
      </c>
      <c r="C227" s="4">
        <f t="shared" si="204"/>
        <v>3572.4044892342818</v>
      </c>
      <c r="D227" s="4">
        <f t="shared" si="205"/>
        <v>6808.7734697392607</v>
      </c>
      <c r="E227" s="11">
        <f t="shared" si="186"/>
        <v>1.5132483980361823E-6</v>
      </c>
      <c r="F227" s="11">
        <f t="shared" si="187"/>
        <v>3.0337294341702347E-6</v>
      </c>
      <c r="G227" s="11">
        <f t="shared" si="188"/>
        <v>6.6979566340932788E-6</v>
      </c>
      <c r="H227" s="4">
        <f t="shared" si="206"/>
        <v>107929.90519869461</v>
      </c>
      <c r="I227" s="4">
        <f t="shared" si="207"/>
        <v>123888.94239002708</v>
      </c>
      <c r="J227" s="4">
        <f t="shared" si="208"/>
        <v>27125.385370504464</v>
      </c>
      <c r="K227" s="4">
        <f t="shared" si="176"/>
        <v>83894.343254291569</v>
      </c>
      <c r="L227" s="4">
        <f t="shared" si="177"/>
        <v>34679.427473393909</v>
      </c>
      <c r="M227" s="4">
        <f t="shared" si="178"/>
        <v>3983.8871848299605</v>
      </c>
      <c r="N227" s="11">
        <f t="shared" si="189"/>
        <v>-2.9094240173533903E-3</v>
      </c>
      <c r="O227" s="11">
        <f t="shared" si="190"/>
        <v>1.729462487025879E-3</v>
      </c>
      <c r="P227" s="11">
        <f t="shared" si="191"/>
        <v>1.3589545123005031E-3</v>
      </c>
      <c r="Q227" s="4">
        <f t="shared" si="192"/>
        <v>1730.9267881795149</v>
      </c>
      <c r="R227" s="4">
        <f t="shared" si="193"/>
        <v>7306.8798435174522</v>
      </c>
      <c r="S227" s="4">
        <f t="shared" si="194"/>
        <v>1981.7358996440764</v>
      </c>
      <c r="T227" s="4">
        <f t="shared" si="209"/>
        <v>16.03750864964579</v>
      </c>
      <c r="U227" s="4">
        <f t="shared" si="210"/>
        <v>58.979273715275887</v>
      </c>
      <c r="V227" s="4">
        <f t="shared" si="211"/>
        <v>73.058350050170034</v>
      </c>
      <c r="W227" s="11">
        <f t="shared" si="195"/>
        <v>-1.219247815263802E-2</v>
      </c>
      <c r="X227" s="11">
        <f t="shared" si="196"/>
        <v>-1.3228699347321071E-2</v>
      </c>
      <c r="Y227" s="11">
        <f t="shared" si="197"/>
        <v>-1.2203590333800474E-2</v>
      </c>
      <c r="Z227" s="4">
        <f t="shared" si="221"/>
        <v>2620.6000330295733</v>
      </c>
      <c r="AA227" s="4">
        <f t="shared" si="212"/>
        <v>32346.637458204394</v>
      </c>
      <c r="AB227" s="4">
        <f t="shared" si="213"/>
        <v>3824.820417267023</v>
      </c>
      <c r="AC227" s="12">
        <f t="shared" si="214"/>
        <v>1.4911785246951077</v>
      </c>
      <c r="AD227" s="12">
        <f t="shared" si="215"/>
        <v>4.3758804652111349</v>
      </c>
      <c r="AE227" s="12">
        <f t="shared" si="216"/>
        <v>1.9090856366760516</v>
      </c>
      <c r="AF227" s="11">
        <f t="shared" si="198"/>
        <v>-2.9039671966837322E-3</v>
      </c>
      <c r="AG227" s="11">
        <f t="shared" si="199"/>
        <v>2.0567434751257441E-3</v>
      </c>
      <c r="AH227" s="11">
        <f t="shared" si="200"/>
        <v>8.257041531207765E-4</v>
      </c>
      <c r="AI227" s="1">
        <f t="shared" si="179"/>
        <v>222569.2509257255</v>
      </c>
      <c r="AJ227" s="1">
        <f t="shared" si="180"/>
        <v>243125.2268220158</v>
      </c>
      <c r="AK227" s="1">
        <f t="shared" si="181"/>
        <v>53466.972052202567</v>
      </c>
      <c r="AL227" s="20">
        <f t="shared" ref="AL227:AN242" si="230">AL226*(1+AO227)</f>
        <v>60.142149836398758</v>
      </c>
      <c r="AM227" s="20">
        <f t="shared" si="230"/>
        <v>25.619130648761619</v>
      </c>
      <c r="AN227" s="20">
        <f t="shared" si="230"/>
        <v>4.0649233586867632</v>
      </c>
      <c r="AO227" s="7">
        <f t="shared" si="229"/>
        <v>3.2772701058070546E-3</v>
      </c>
      <c r="AP227" s="7">
        <f t="shared" si="229"/>
        <v>5.0467496874723235E-3</v>
      </c>
      <c r="AQ227" s="7">
        <f t="shared" si="229"/>
        <v>3.6530397367116078E-3</v>
      </c>
      <c r="AR227" s="17">
        <f t="shared" si="218"/>
        <v>107929.90519869461</v>
      </c>
      <c r="AS227" s="17">
        <f t="shared" si="219"/>
        <v>123888.94239002708</v>
      </c>
      <c r="AT227" s="17">
        <f t="shared" si="220"/>
        <v>27125.385370504464</v>
      </c>
      <c r="AU227" s="1">
        <f t="shared" si="182"/>
        <v>21585.981039738923</v>
      </c>
      <c r="AV227" s="1">
        <f t="shared" si="183"/>
        <v>24777.788478005416</v>
      </c>
      <c r="AW227" s="1">
        <f t="shared" si="184"/>
        <v>5425.0770741008928</v>
      </c>
      <c r="AX227" s="16">
        <v>0</v>
      </c>
      <c r="AY227" s="16">
        <v>0</v>
      </c>
      <c r="AZ227" s="16">
        <v>0</v>
      </c>
      <c r="BA227">
        <f t="shared" si="222"/>
        <v>0</v>
      </c>
      <c r="BB227">
        <f t="shared" si="223"/>
        <v>0</v>
      </c>
      <c r="BC227">
        <f t="shared" si="223"/>
        <v>0</v>
      </c>
      <c r="BD227">
        <f t="shared" si="223"/>
        <v>0</v>
      </c>
      <c r="BE227">
        <f t="shared" si="224"/>
        <v>0</v>
      </c>
      <c r="BF227">
        <f t="shared" si="224"/>
        <v>0</v>
      </c>
      <c r="BG227">
        <f t="shared" si="224"/>
        <v>0</v>
      </c>
      <c r="BH227">
        <f t="shared" si="202"/>
        <v>0</v>
      </c>
      <c r="BI227">
        <f t="shared" si="227"/>
        <v>0</v>
      </c>
      <c r="BJ227">
        <f t="shared" si="227"/>
        <v>0</v>
      </c>
      <c r="BK227" s="7">
        <f t="shared" si="225"/>
        <v>2.9749806567742149E-2</v>
      </c>
      <c r="BL227" s="18">
        <f>MAX(BL$3*climate!$I337+BL$4*climate!$I337^2+BL$5*climate!$I337^6,-99)</f>
        <v>-50.50679225694924</v>
      </c>
      <c r="BM227" s="18">
        <f>MAX(BM$3*climate!$I337+BM$4*climate!$I337^2+BM$5*climate!$I337^6,-99)</f>
        <v>-42.010325237017724</v>
      </c>
      <c r="BN227" s="18">
        <f>MAX(BN$3*climate!$I337+BN$4*climate!$I337^2+BN$5*climate!$I337^6,-99)</f>
        <v>-35.26405197341029</v>
      </c>
      <c r="BO227" s="18">
        <f>MAX(BO$3*climate!$I337+BO$4*climate!$I337^2+BO$5*climate!$I337^6,-99)</f>
        <v>-99</v>
      </c>
      <c r="BP227" s="18">
        <f>MAX(BP$3*climate!$I337+BP$4*climate!$I337^2+BP$5*climate!$I337^6,-99)</f>
        <v>-99</v>
      </c>
      <c r="BQ227" s="18">
        <f>MAX(BQ$3*climate!$I337+BQ$4*climate!$I337^2+BQ$5*climate!$I337^6,-99)</f>
        <v>-99</v>
      </c>
    </row>
    <row r="228" spans="1:69">
      <c r="A228">
        <f t="shared" si="185"/>
        <v>2182</v>
      </c>
      <c r="B228" s="4">
        <f t="shared" si="203"/>
        <v>1286.4998541089578</v>
      </c>
      <c r="C228" s="4">
        <f t="shared" si="204"/>
        <v>3572.4147850574991</v>
      </c>
      <c r="D228" s="4">
        <f t="shared" si="205"/>
        <v>6808.8167943652206</v>
      </c>
      <c r="E228" s="11">
        <f t="shared" si="186"/>
        <v>1.4375859781343731E-6</v>
      </c>
      <c r="F228" s="11">
        <f t="shared" si="187"/>
        <v>2.8820429624617226E-6</v>
      </c>
      <c r="G228" s="11">
        <f t="shared" si="188"/>
        <v>6.3630588023886149E-6</v>
      </c>
      <c r="H228" s="4">
        <f t="shared" si="206"/>
        <v>107619.24168216565</v>
      </c>
      <c r="I228" s="4">
        <f t="shared" si="207"/>
        <v>124102.65874977272</v>
      </c>
      <c r="J228" s="4">
        <f t="shared" si="208"/>
        <v>27162.350269205672</v>
      </c>
      <c r="K228" s="4">
        <f t="shared" si="176"/>
        <v>83652.743013098734</v>
      </c>
      <c r="L228" s="4">
        <f t="shared" si="177"/>
        <v>34739.151587005668</v>
      </c>
      <c r="M228" s="4">
        <f t="shared" si="178"/>
        <v>3989.2908106566247</v>
      </c>
      <c r="N228" s="11">
        <f t="shared" si="189"/>
        <v>-2.879815632628846E-3</v>
      </c>
      <c r="O228" s="11">
        <f t="shared" si="190"/>
        <v>1.7221770358688548E-3</v>
      </c>
      <c r="P228" s="11">
        <f t="shared" si="191"/>
        <v>1.356370192218348E-3</v>
      </c>
      <c r="Q228" s="4">
        <f t="shared" si="192"/>
        <v>1704.9009785012602</v>
      </c>
      <c r="R228" s="4">
        <f t="shared" si="193"/>
        <v>7222.6574169979122</v>
      </c>
      <c r="S228" s="4">
        <f t="shared" si="194"/>
        <v>1960.2192441348725</v>
      </c>
      <c r="T228" s="4">
        <f t="shared" si="209"/>
        <v>15.841971675812241</v>
      </c>
      <c r="U228" s="4">
        <f t="shared" si="210"/>
        <v>58.199054635573148</v>
      </c>
      <c r="V228" s="4">
        <f t="shared" si="211"/>
        <v>72.16677587569437</v>
      </c>
      <c r="W228" s="11">
        <f t="shared" si="195"/>
        <v>-1.219247815263802E-2</v>
      </c>
      <c r="X228" s="11">
        <f t="shared" si="196"/>
        <v>-1.3228699347321071E-2</v>
      </c>
      <c r="Y228" s="11">
        <f t="shared" si="197"/>
        <v>-1.2203590333800474E-2</v>
      </c>
      <c r="Z228" s="4">
        <f t="shared" si="221"/>
        <v>2573.6253640610535</v>
      </c>
      <c r="AA228" s="4">
        <f t="shared" si="212"/>
        <v>32039.79515216389</v>
      </c>
      <c r="AB228" s="4">
        <f t="shared" si="213"/>
        <v>3786.4274311426943</v>
      </c>
      <c r="AC228" s="12">
        <f t="shared" si="214"/>
        <v>1.4868481911749938</v>
      </c>
      <c r="AD228" s="12">
        <f t="shared" si="215"/>
        <v>4.3848805288058879</v>
      </c>
      <c r="AE228" s="12">
        <f t="shared" si="216"/>
        <v>1.9106619766149182</v>
      </c>
      <c r="AF228" s="11">
        <f t="shared" si="198"/>
        <v>-2.9039671966837322E-3</v>
      </c>
      <c r="AG228" s="11">
        <f t="shared" si="199"/>
        <v>2.0567434751257441E-3</v>
      </c>
      <c r="AH228" s="11">
        <f t="shared" si="200"/>
        <v>8.257041531207765E-4</v>
      </c>
      <c r="AI228" s="1">
        <f t="shared" si="179"/>
        <v>221898.30687289187</v>
      </c>
      <c r="AJ228" s="1">
        <f t="shared" si="180"/>
        <v>243590.49261781963</v>
      </c>
      <c r="AK228" s="1">
        <f t="shared" si="181"/>
        <v>53545.351921083202</v>
      </c>
      <c r="AL228" s="20">
        <f t="shared" si="230"/>
        <v>60.337280885458981</v>
      </c>
      <c r="AM228" s="20">
        <f t="shared" si="230"/>
        <v>25.747131054960619</v>
      </c>
      <c r="AN228" s="20">
        <f t="shared" si="230"/>
        <v>4.0796241919771736</v>
      </c>
      <c r="AO228" s="7">
        <f t="shared" si="229"/>
        <v>3.2444974047489842E-3</v>
      </c>
      <c r="AP228" s="7">
        <f t="shared" si="229"/>
        <v>4.9962821905976005E-3</v>
      </c>
      <c r="AQ228" s="7">
        <f t="shared" si="229"/>
        <v>3.6165093393444917E-3</v>
      </c>
      <c r="AR228" s="17">
        <f t="shared" si="218"/>
        <v>107619.24168216565</v>
      </c>
      <c r="AS228" s="17">
        <f t="shared" si="219"/>
        <v>124102.65874977272</v>
      </c>
      <c r="AT228" s="17">
        <f t="shared" si="220"/>
        <v>27162.350269205672</v>
      </c>
      <c r="AU228" s="1">
        <f t="shared" si="182"/>
        <v>21523.848336433133</v>
      </c>
      <c r="AV228" s="1">
        <f t="shared" si="183"/>
        <v>24820.531749954545</v>
      </c>
      <c r="AW228" s="1">
        <f t="shared" si="184"/>
        <v>5432.4700538411344</v>
      </c>
      <c r="AX228" s="16">
        <v>0</v>
      </c>
      <c r="AY228" s="16">
        <v>0</v>
      </c>
      <c r="AZ228" s="16">
        <v>0</v>
      </c>
      <c r="BA228">
        <f t="shared" si="222"/>
        <v>0</v>
      </c>
      <c r="BB228">
        <f t="shared" si="223"/>
        <v>0</v>
      </c>
      <c r="BC228">
        <f t="shared" si="223"/>
        <v>0</v>
      </c>
      <c r="BD228">
        <f t="shared" si="223"/>
        <v>0</v>
      </c>
      <c r="BE228">
        <f t="shared" si="224"/>
        <v>0</v>
      </c>
      <c r="BF228">
        <f t="shared" si="224"/>
        <v>0</v>
      </c>
      <c r="BG228">
        <f t="shared" si="224"/>
        <v>0</v>
      </c>
      <c r="BH228">
        <f t="shared" si="202"/>
        <v>0</v>
      </c>
      <c r="BI228">
        <f t="shared" si="227"/>
        <v>0</v>
      </c>
      <c r="BJ228">
        <f t="shared" si="227"/>
        <v>0</v>
      </c>
      <c r="BK228" s="7">
        <f t="shared" si="225"/>
        <v>2.9763605365861728E-2</v>
      </c>
      <c r="BL228" s="18">
        <f>MAX(BL$3*climate!$I338+BL$4*climate!$I338^2+BL$5*climate!$I338^6,-99)</f>
        <v>-50.77621165835248</v>
      </c>
      <c r="BM228" s="18">
        <f>MAX(BM$3*climate!$I338+BM$4*climate!$I338^2+BM$5*climate!$I338^6,-99)</f>
        <v>-42.21858242168382</v>
      </c>
      <c r="BN228" s="18">
        <f>MAX(BN$3*climate!$I338+BN$4*climate!$I338^2+BN$5*climate!$I338^6,-99)</f>
        <v>-35.4263494201508</v>
      </c>
      <c r="BO228" s="18">
        <f>MAX(BO$3*climate!$I338+BO$4*climate!$I338^2+BO$5*climate!$I338^6,-99)</f>
        <v>-99</v>
      </c>
      <c r="BP228" s="18">
        <f>MAX(BP$3*climate!$I338+BP$4*climate!$I338^2+BP$5*climate!$I338^6,-99)</f>
        <v>-99</v>
      </c>
      <c r="BQ228" s="18">
        <f>MAX(BQ$3*climate!$I338+BQ$4*climate!$I338^2+BQ$5*climate!$I338^6,-99)</f>
        <v>-99</v>
      </c>
    </row>
    <row r="229" spans="1:69">
      <c r="A229">
        <f t="shared" si="185"/>
        <v>2183</v>
      </c>
      <c r="B229" s="4">
        <f t="shared" si="203"/>
        <v>1286.5016110904014</v>
      </c>
      <c r="C229" s="4">
        <f t="shared" si="204"/>
        <v>3572.4245661177447</v>
      </c>
      <c r="D229" s="4">
        <f t="shared" si="205"/>
        <v>6808.8579530217767</v>
      </c>
      <c r="E229" s="11">
        <f t="shared" si="186"/>
        <v>1.3657066792276544E-6</v>
      </c>
      <c r="F229" s="11">
        <f t="shared" si="187"/>
        <v>2.7379408143386363E-6</v>
      </c>
      <c r="G229" s="11">
        <f t="shared" si="188"/>
        <v>6.0449058622691835E-6</v>
      </c>
      <c r="H229" s="4">
        <f t="shared" si="206"/>
        <v>107312.79205472452</v>
      </c>
      <c r="I229" s="4">
        <f t="shared" si="207"/>
        <v>124315.9402353927</v>
      </c>
      <c r="J229" s="4">
        <f t="shared" si="208"/>
        <v>27199.301414984566</v>
      </c>
      <c r="K229" s="4">
        <f t="shared" si="176"/>
        <v>83414.42492541406</v>
      </c>
      <c r="L229" s="4">
        <f t="shared" si="177"/>
        <v>34798.758639847329</v>
      </c>
      <c r="M229" s="4">
        <f t="shared" si="178"/>
        <v>3994.693618613896</v>
      </c>
      <c r="N229" s="11">
        <f t="shared" si="189"/>
        <v>-2.8488974670843881E-3</v>
      </c>
      <c r="O229" s="11">
        <f t="shared" si="190"/>
        <v>1.7158465339135454E-3</v>
      </c>
      <c r="P229" s="11">
        <f t="shared" si="191"/>
        <v>1.3543279278709353E-3</v>
      </c>
      <c r="Q229" s="4">
        <f t="shared" si="192"/>
        <v>1679.318435882755</v>
      </c>
      <c r="R229" s="4">
        <f t="shared" si="193"/>
        <v>7139.3596294283798</v>
      </c>
      <c r="S229" s="4">
        <f t="shared" si="194"/>
        <v>1938.9316339269678</v>
      </c>
      <c r="T229" s="4">
        <f t="shared" si="209"/>
        <v>15.648818782260189</v>
      </c>
      <c r="U229" s="4">
        <f t="shared" si="210"/>
        <v>57.429156839500841</v>
      </c>
      <c r="V229" s="4">
        <f t="shared" si="211"/>
        <v>71.286082107196208</v>
      </c>
      <c r="W229" s="11">
        <f t="shared" si="195"/>
        <v>-1.219247815263802E-2</v>
      </c>
      <c r="X229" s="11">
        <f t="shared" si="196"/>
        <v>-1.3228699347321071E-2</v>
      </c>
      <c r="Y229" s="11">
        <f t="shared" si="197"/>
        <v>-1.2203590333800474E-2</v>
      </c>
      <c r="Z229" s="4">
        <f t="shared" si="221"/>
        <v>2527.5675855409577</v>
      </c>
      <c r="AA229" s="4">
        <f t="shared" si="212"/>
        <v>31735.627947432018</v>
      </c>
      <c r="AB229" s="4">
        <f t="shared" si="213"/>
        <v>3748.4088988834187</v>
      </c>
      <c r="AC229" s="12">
        <f t="shared" si="214"/>
        <v>1.4825304328013731</v>
      </c>
      <c r="AD229" s="12">
        <f t="shared" si="215"/>
        <v>4.393899103222715</v>
      </c>
      <c r="AE229" s="12">
        <f t="shared" si="216"/>
        <v>1.9122396181442192</v>
      </c>
      <c r="AF229" s="11">
        <f t="shared" si="198"/>
        <v>-2.9039671966837322E-3</v>
      </c>
      <c r="AG229" s="11">
        <f t="shared" si="199"/>
        <v>2.0567434751257441E-3</v>
      </c>
      <c r="AH229" s="11">
        <f t="shared" si="200"/>
        <v>8.257041531207765E-4</v>
      </c>
      <c r="AI229" s="1">
        <f t="shared" si="179"/>
        <v>221232.32452203584</v>
      </c>
      <c r="AJ229" s="1">
        <f t="shared" si="180"/>
        <v>244051.9751059922</v>
      </c>
      <c r="AK229" s="1">
        <f t="shared" si="181"/>
        <v>53623.286782816016</v>
      </c>
      <c r="AL229" s="20">
        <f t="shared" si="230"/>
        <v>60.53108739518904</v>
      </c>
      <c r="AM229" s="20">
        <f t="shared" si="230"/>
        <v>25.874484587986011</v>
      </c>
      <c r="AN229" s="20">
        <f t="shared" si="230"/>
        <v>4.0942306509785613</v>
      </c>
      <c r="AO229" s="7">
        <f t="shared" si="229"/>
        <v>3.2120524307014944E-3</v>
      </c>
      <c r="AP229" s="7">
        <f t="shared" si="229"/>
        <v>4.9463193686916243E-3</v>
      </c>
      <c r="AQ229" s="7">
        <f t="shared" si="229"/>
        <v>3.5803442459510469E-3</v>
      </c>
      <c r="AR229" s="17">
        <f t="shared" si="218"/>
        <v>107312.79205472452</v>
      </c>
      <c r="AS229" s="17">
        <f t="shared" si="219"/>
        <v>124315.9402353927</v>
      </c>
      <c r="AT229" s="17">
        <f t="shared" si="220"/>
        <v>27199.301414984566</v>
      </c>
      <c r="AU229" s="1">
        <f t="shared" si="182"/>
        <v>21462.558410944905</v>
      </c>
      <c r="AV229" s="1">
        <f t="shared" si="183"/>
        <v>24863.18804707854</v>
      </c>
      <c r="AW229" s="1">
        <f t="shared" si="184"/>
        <v>5439.8602829969132</v>
      </c>
      <c r="AX229" s="16">
        <v>0</v>
      </c>
      <c r="AY229" s="16">
        <v>0</v>
      </c>
      <c r="AZ229" s="16">
        <v>0</v>
      </c>
      <c r="BA229">
        <f t="shared" si="222"/>
        <v>0</v>
      </c>
      <c r="BB229">
        <f t="shared" si="223"/>
        <v>0</v>
      </c>
      <c r="BC229">
        <f t="shared" si="223"/>
        <v>0</v>
      </c>
      <c r="BD229">
        <f t="shared" si="223"/>
        <v>0</v>
      </c>
      <c r="BE229">
        <f t="shared" si="224"/>
        <v>0</v>
      </c>
      <c r="BF229">
        <f t="shared" si="224"/>
        <v>0</v>
      </c>
      <c r="BG229">
        <f t="shared" si="224"/>
        <v>0</v>
      </c>
      <c r="BH229">
        <f t="shared" si="202"/>
        <v>0</v>
      </c>
      <c r="BI229">
        <f t="shared" si="227"/>
        <v>0</v>
      </c>
      <c r="BJ229">
        <f t="shared" si="227"/>
        <v>0</v>
      </c>
      <c r="BK229" s="7">
        <f t="shared" si="225"/>
        <v>2.9778333468055668E-2</v>
      </c>
      <c r="BL229" s="18">
        <f>MAX(BL$3*climate!$I339+BL$4*climate!$I339^2+BL$5*climate!$I339^6,-99)</f>
        <v>-51.041164443652313</v>
      </c>
      <c r="BM229" s="18">
        <f>MAX(BM$3*climate!$I339+BM$4*climate!$I339^2+BM$5*climate!$I339^6,-99)</f>
        <v>-42.42336476113686</v>
      </c>
      <c r="BN229" s="18">
        <f>MAX(BN$3*climate!$I339+BN$4*climate!$I339^2+BN$5*climate!$I339^6,-99)</f>
        <v>-35.585919984293241</v>
      </c>
      <c r="BO229" s="18">
        <f>MAX(BO$3*climate!$I339+BO$4*climate!$I339^2+BO$5*climate!$I339^6,-99)</f>
        <v>-99</v>
      </c>
      <c r="BP229" s="18">
        <f>MAX(BP$3*climate!$I339+BP$4*climate!$I339^2+BP$5*climate!$I339^6,-99)</f>
        <v>-99</v>
      </c>
      <c r="BQ229" s="18">
        <f>MAX(BQ$3*climate!$I339+BQ$4*climate!$I339^2+BQ$5*climate!$I339^6,-99)</f>
        <v>-99</v>
      </c>
    </row>
    <row r="230" spans="1:69">
      <c r="A230">
        <f t="shared" si="185"/>
        <v>2184</v>
      </c>
      <c r="B230" s="4">
        <f t="shared" si="203"/>
        <v>1286.5032802250523</v>
      </c>
      <c r="C230" s="4">
        <f t="shared" si="204"/>
        <v>3572.4338581504194</v>
      </c>
      <c r="D230" s="4">
        <f t="shared" si="205"/>
        <v>6808.8970539818638</v>
      </c>
      <c r="E230" s="11">
        <f t="shared" si="186"/>
        <v>1.2974213452662717E-6</v>
      </c>
      <c r="F230" s="11">
        <f t="shared" si="187"/>
        <v>2.6010437736217044E-6</v>
      </c>
      <c r="G230" s="11">
        <f t="shared" si="188"/>
        <v>5.7426605691557241E-6</v>
      </c>
      <c r="H230" s="4">
        <f t="shared" si="206"/>
        <v>107010.6614027762</v>
      </c>
      <c r="I230" s="4">
        <f t="shared" si="207"/>
        <v>124528.89851074277</v>
      </c>
      <c r="J230" s="4">
        <f t="shared" si="208"/>
        <v>27236.253122954964</v>
      </c>
      <c r="K230" s="4">
        <f t="shared" si="176"/>
        <v>83179.47031122724</v>
      </c>
      <c r="L230" s="4">
        <f t="shared" si="177"/>
        <v>34858.279664613852</v>
      </c>
      <c r="M230" s="4">
        <f t="shared" si="178"/>
        <v>4000.0976526774066</v>
      </c>
      <c r="N230" s="11">
        <f t="shared" si="189"/>
        <v>-2.8167144279530598E-3</v>
      </c>
      <c r="O230" s="11">
        <f t="shared" si="190"/>
        <v>1.710435288297063E-3</v>
      </c>
      <c r="P230" s="11">
        <f t="shared" si="191"/>
        <v>1.3528031382255001E-3</v>
      </c>
      <c r="Q230" s="4">
        <f t="shared" si="192"/>
        <v>1654.1730406092395</v>
      </c>
      <c r="R230" s="4">
        <f t="shared" si="193"/>
        <v>7056.9834143728167</v>
      </c>
      <c r="S230" s="4">
        <f t="shared" si="194"/>
        <v>1917.8717030738467</v>
      </c>
      <c r="T230" s="4">
        <f t="shared" si="209"/>
        <v>15.458020901142891</v>
      </c>
      <c r="U230" s="4">
        <f t="shared" si="210"/>
        <v>56.669443789900939</v>
      </c>
      <c r="V230" s="4">
        <f t="shared" si="211"/>
        <v>70.416135964658324</v>
      </c>
      <c r="W230" s="11">
        <f t="shared" si="195"/>
        <v>-1.219247815263802E-2</v>
      </c>
      <c r="X230" s="11">
        <f t="shared" si="196"/>
        <v>-1.3228699347321071E-2</v>
      </c>
      <c r="Y230" s="11">
        <f t="shared" si="197"/>
        <v>-1.2203590333800474E-2</v>
      </c>
      <c r="Z230" s="4">
        <f t="shared" si="221"/>
        <v>2482.4108526723808</v>
      </c>
      <c r="AA230" s="4">
        <f t="shared" si="212"/>
        <v>31434.145146661922</v>
      </c>
      <c r="AB230" s="4">
        <f t="shared" si="213"/>
        <v>3710.7633521151033</v>
      </c>
      <c r="AC230" s="12">
        <f t="shared" si="214"/>
        <v>1.4782252130564326</v>
      </c>
      <c r="AD230" s="12">
        <f t="shared" si="215"/>
        <v>4.4029362265336296</v>
      </c>
      <c r="AE230" s="12">
        <f t="shared" si="216"/>
        <v>1.913818562338683</v>
      </c>
      <c r="AF230" s="11">
        <f t="shared" si="198"/>
        <v>-2.9039671966837322E-3</v>
      </c>
      <c r="AG230" s="11">
        <f t="shared" si="199"/>
        <v>2.0567434751257441E-3</v>
      </c>
      <c r="AH230" s="11">
        <f t="shared" si="200"/>
        <v>8.257041531207765E-4</v>
      </c>
      <c r="AI230" s="1">
        <f t="shared" si="179"/>
        <v>220571.65048077717</v>
      </c>
      <c r="AJ230" s="1">
        <f t="shared" si="180"/>
        <v>244509.96564247151</v>
      </c>
      <c r="AK230" s="1">
        <f t="shared" si="181"/>
        <v>53700.818387531326</v>
      </c>
      <c r="AL230" s="20">
        <f t="shared" si="230"/>
        <v>60.72357213132576</v>
      </c>
      <c r="AM230" s="20">
        <f t="shared" si="230"/>
        <v>26.001188217615752</v>
      </c>
      <c r="AN230" s="20">
        <f t="shared" si="230"/>
        <v>4.1087428185798602</v>
      </c>
      <c r="AO230" s="7">
        <f t="shared" si="229"/>
        <v>3.1799319063944794E-3</v>
      </c>
      <c r="AP230" s="7">
        <f t="shared" si="229"/>
        <v>4.8968561750047084E-3</v>
      </c>
      <c r="AQ230" s="7">
        <f t="shared" si="229"/>
        <v>3.5445408034915364E-3</v>
      </c>
      <c r="AR230" s="17">
        <f t="shared" si="218"/>
        <v>107010.6614027762</v>
      </c>
      <c r="AS230" s="17">
        <f t="shared" si="219"/>
        <v>124528.89851074277</v>
      </c>
      <c r="AT230" s="17">
        <f t="shared" si="220"/>
        <v>27236.253122954964</v>
      </c>
      <c r="AU230" s="1">
        <f t="shared" si="182"/>
        <v>21402.132280555241</v>
      </c>
      <c r="AV230" s="1">
        <f t="shared" si="183"/>
        <v>24905.779702148557</v>
      </c>
      <c r="AW230" s="1">
        <f t="shared" si="184"/>
        <v>5447.2506245909935</v>
      </c>
      <c r="AX230" s="16">
        <v>0</v>
      </c>
      <c r="AY230" s="16">
        <v>0</v>
      </c>
      <c r="AZ230" s="16">
        <v>0</v>
      </c>
      <c r="BA230">
        <f t="shared" si="222"/>
        <v>0</v>
      </c>
      <c r="BB230">
        <f t="shared" si="223"/>
        <v>0</v>
      </c>
      <c r="BC230">
        <f t="shared" si="223"/>
        <v>0</v>
      </c>
      <c r="BD230">
        <f t="shared" si="223"/>
        <v>0</v>
      </c>
      <c r="BE230">
        <f t="shared" si="224"/>
        <v>0</v>
      </c>
      <c r="BF230">
        <f t="shared" si="224"/>
        <v>0</v>
      </c>
      <c r="BG230">
        <f t="shared" si="224"/>
        <v>0</v>
      </c>
      <c r="BH230">
        <f t="shared" si="202"/>
        <v>0</v>
      </c>
      <c r="BI230">
        <f t="shared" si="227"/>
        <v>0</v>
      </c>
      <c r="BJ230">
        <f t="shared" si="227"/>
        <v>0</v>
      </c>
      <c r="BK230" s="7">
        <f t="shared" si="225"/>
        <v>2.9793952092493664E-2</v>
      </c>
      <c r="BL230" s="18">
        <f>MAX(BL$3*climate!$I340+BL$4*climate!$I340^2+BL$5*climate!$I340^6,-99)</f>
        <v>-51.3016793404596</v>
      </c>
      <c r="BM230" s="18">
        <f>MAX(BM$3*climate!$I340+BM$4*climate!$I340^2+BM$5*climate!$I340^6,-99)</f>
        <v>-42.624695725347912</v>
      </c>
      <c r="BN230" s="18">
        <f>MAX(BN$3*climate!$I340+BN$4*climate!$I340^2+BN$5*climate!$I340^6,-99)</f>
        <v>-35.742783031047757</v>
      </c>
      <c r="BO230" s="18">
        <f>MAX(BO$3*climate!$I340+BO$4*climate!$I340^2+BO$5*climate!$I340^6,-99)</f>
        <v>-99</v>
      </c>
      <c r="BP230" s="18">
        <f>MAX(BP$3*climate!$I340+BP$4*climate!$I340^2+BP$5*climate!$I340^6,-99)</f>
        <v>-99</v>
      </c>
      <c r="BQ230" s="18">
        <f>MAX(BQ$3*climate!$I340+BQ$4*climate!$I340^2+BQ$5*climate!$I340^6,-99)</f>
        <v>-99</v>
      </c>
    </row>
    <row r="231" spans="1:69">
      <c r="A231">
        <f t="shared" si="185"/>
        <v>2185</v>
      </c>
      <c r="B231" s="4">
        <f t="shared" si="203"/>
        <v>1286.5048659050281</v>
      </c>
      <c r="C231" s="4">
        <f t="shared" si="204"/>
        <v>3572.4426856044206</v>
      </c>
      <c r="D231" s="4">
        <f t="shared" si="205"/>
        <v>6808.9342001072628</v>
      </c>
      <c r="E231" s="11">
        <f t="shared" si="186"/>
        <v>1.232550278002958E-6</v>
      </c>
      <c r="F231" s="11">
        <f t="shared" si="187"/>
        <v>2.4709915849406192E-6</v>
      </c>
      <c r="G231" s="11">
        <f t="shared" si="188"/>
        <v>5.4555275406979374E-6</v>
      </c>
      <c r="H231" s="4">
        <f t="shared" si="206"/>
        <v>106712.94895585364</v>
      </c>
      <c r="I231" s="4">
        <f t="shared" si="207"/>
        <v>124741.64160881151</v>
      </c>
      <c r="J231" s="4">
        <f t="shared" si="208"/>
        <v>27273.219110284681</v>
      </c>
      <c r="K231" s="4">
        <f t="shared" si="176"/>
        <v>82947.955957230995</v>
      </c>
      <c r="L231" s="4">
        <f t="shared" si="177"/>
        <v>34917.744688101695</v>
      </c>
      <c r="M231" s="4">
        <f t="shared" si="178"/>
        <v>4005.5048717984432</v>
      </c>
      <c r="N231" s="11">
        <f t="shared" si="189"/>
        <v>-2.7833112320865272E-3</v>
      </c>
      <c r="O231" s="11">
        <f t="shared" si="190"/>
        <v>1.7059081532415643E-3</v>
      </c>
      <c r="P231" s="11">
        <f t="shared" si="191"/>
        <v>1.3517717792257411E-3</v>
      </c>
      <c r="Q231" s="4">
        <f t="shared" si="192"/>
        <v>1629.4586370597574</v>
      </c>
      <c r="R231" s="4">
        <f t="shared" si="193"/>
        <v>6975.5252498863656</v>
      </c>
      <c r="S231" s="4">
        <f t="shared" si="194"/>
        <v>1897.0380185167</v>
      </c>
      <c r="T231" s="4">
        <f t="shared" si="209"/>
        <v>15.269549319022685</v>
      </c>
      <c r="U231" s="4">
        <f t="shared" si="210"/>
        <v>55.919780755824426</v>
      </c>
      <c r="V231" s="4">
        <f t="shared" si="211"/>
        <v>69.556806288456443</v>
      </c>
      <c r="W231" s="11">
        <f t="shared" si="195"/>
        <v>-1.219247815263802E-2</v>
      </c>
      <c r="X231" s="11">
        <f t="shared" si="196"/>
        <v>-1.3228699347321071E-2</v>
      </c>
      <c r="Y231" s="11">
        <f t="shared" si="197"/>
        <v>-1.2203590333800474E-2</v>
      </c>
      <c r="Z231" s="4">
        <f t="shared" si="221"/>
        <v>2438.1393977809876</v>
      </c>
      <c r="AA231" s="4">
        <f t="shared" si="212"/>
        <v>31135.353922971899</v>
      </c>
      <c r="AB231" s="4">
        <f t="shared" si="213"/>
        <v>3673.4891783256735</v>
      </c>
      <c r="AC231" s="12">
        <f t="shared" si="214"/>
        <v>1.4739324955284059</v>
      </c>
      <c r="AD231" s="12">
        <f t="shared" si="215"/>
        <v>4.4119919368889473</v>
      </c>
      <c r="AE231" s="12">
        <f t="shared" si="216"/>
        <v>1.9153988102739257</v>
      </c>
      <c r="AF231" s="11">
        <f t="shared" si="198"/>
        <v>-2.9039671966837322E-3</v>
      </c>
      <c r="AG231" s="11">
        <f t="shared" si="199"/>
        <v>2.0567434751257441E-3</v>
      </c>
      <c r="AH231" s="11">
        <f t="shared" si="200"/>
        <v>8.257041531207765E-4</v>
      </c>
      <c r="AI231" s="1">
        <f t="shared" si="179"/>
        <v>219916.6177132547</v>
      </c>
      <c r="AJ231" s="1">
        <f t="shared" si="180"/>
        <v>244964.7487803729</v>
      </c>
      <c r="AK231" s="1">
        <f t="shared" si="181"/>
        <v>53777.987173369183</v>
      </c>
      <c r="AL231" s="20">
        <f t="shared" si="230"/>
        <v>60.914737987571506</v>
      </c>
      <c r="AM231" s="20">
        <f t="shared" si="230"/>
        <v>26.127239055905836</v>
      </c>
      <c r="AN231" s="20">
        <f t="shared" si="230"/>
        <v>4.1231607890856541</v>
      </c>
      <c r="AO231" s="7">
        <f t="shared" si="229"/>
        <v>3.1481325873305346E-3</v>
      </c>
      <c r="AP231" s="7">
        <f t="shared" si="229"/>
        <v>4.847887613254661E-3</v>
      </c>
      <c r="AQ231" s="7">
        <f t="shared" si="229"/>
        <v>3.5090953954566208E-3</v>
      </c>
      <c r="AR231" s="17">
        <f t="shared" si="218"/>
        <v>106712.94895585364</v>
      </c>
      <c r="AS231" s="17">
        <f t="shared" si="219"/>
        <v>124741.64160881151</v>
      </c>
      <c r="AT231" s="17">
        <f t="shared" si="220"/>
        <v>27273.219110284681</v>
      </c>
      <c r="AU231" s="1">
        <f t="shared" si="182"/>
        <v>21342.589791170729</v>
      </c>
      <c r="AV231" s="1">
        <f t="shared" si="183"/>
        <v>24948.328321762303</v>
      </c>
      <c r="AW231" s="1">
        <f t="shared" si="184"/>
        <v>5454.6438220569362</v>
      </c>
      <c r="AX231" s="16">
        <v>0</v>
      </c>
      <c r="AY231" s="16">
        <v>0</v>
      </c>
      <c r="AZ231" s="16">
        <v>0</v>
      </c>
      <c r="BA231">
        <f t="shared" si="222"/>
        <v>0</v>
      </c>
      <c r="BB231">
        <f t="shared" si="223"/>
        <v>0</v>
      </c>
      <c r="BC231">
        <f t="shared" si="223"/>
        <v>0</v>
      </c>
      <c r="BD231">
        <f t="shared" si="223"/>
        <v>0</v>
      </c>
      <c r="BE231">
        <f t="shared" si="224"/>
        <v>0</v>
      </c>
      <c r="BF231">
        <f t="shared" si="224"/>
        <v>0</v>
      </c>
      <c r="BG231">
        <f t="shared" si="224"/>
        <v>0</v>
      </c>
      <c r="BH231">
        <f t="shared" si="202"/>
        <v>0</v>
      </c>
      <c r="BI231">
        <f t="shared" si="227"/>
        <v>0</v>
      </c>
      <c r="BJ231">
        <f t="shared" si="227"/>
        <v>0</v>
      </c>
      <c r="BK231" s="7">
        <f t="shared" si="225"/>
        <v>2.9810422940674902E-2</v>
      </c>
      <c r="BL231" s="18">
        <f>MAX(BL$3*climate!$I341+BL$4*climate!$I341^2+BL$5*climate!$I341^6,-99)</f>
        <v>-51.557786146893939</v>
      </c>
      <c r="BM231" s="18">
        <f>MAX(BM$3*climate!$I341+BM$4*climate!$I341^2+BM$5*climate!$I341^6,-99)</f>
        <v>-42.822599566111649</v>
      </c>
      <c r="BN231" s="18">
        <f>MAX(BN$3*climate!$I341+BN$4*climate!$I341^2+BN$5*climate!$I341^6,-99)</f>
        <v>-35.8969584960807</v>
      </c>
      <c r="BO231" s="18">
        <f>MAX(BO$3*climate!$I341+BO$4*climate!$I341^2+BO$5*climate!$I341^6,-99)</f>
        <v>-99</v>
      </c>
      <c r="BP231" s="18">
        <f>MAX(BP$3*climate!$I341+BP$4*climate!$I341^2+BP$5*climate!$I341^6,-99)</f>
        <v>-99</v>
      </c>
      <c r="BQ231" s="18">
        <f>MAX(BQ$3*climate!$I341+BQ$4*climate!$I341^2+BQ$5*climate!$I341^6,-99)</f>
        <v>-99</v>
      </c>
    </row>
    <row r="232" spans="1:69">
      <c r="A232">
        <f t="shared" si="185"/>
        <v>2186</v>
      </c>
      <c r="B232" s="4">
        <f t="shared" si="203"/>
        <v>1286.5063723028616</v>
      </c>
      <c r="C232" s="4">
        <f t="shared" si="204"/>
        <v>3572.4510717064436</v>
      </c>
      <c r="D232" s="4">
        <f t="shared" si="205"/>
        <v>6808.969489118911</v>
      </c>
      <c r="E232" s="11">
        <f t="shared" si="186"/>
        <v>1.17092276410281E-6</v>
      </c>
      <c r="F232" s="11">
        <f t="shared" si="187"/>
        <v>2.3474420056935882E-6</v>
      </c>
      <c r="G232" s="11">
        <f t="shared" si="188"/>
        <v>5.1827511636630402E-6</v>
      </c>
      <c r="H232" s="4">
        <f t="shared" si="206"/>
        <v>106419.74822737472</v>
      </c>
      <c r="I232" s="4">
        <f t="shared" si="207"/>
        <v>124954.2739634631</v>
      </c>
      <c r="J232" s="4">
        <f t="shared" si="208"/>
        <v>27310.212507448534</v>
      </c>
      <c r="K232" s="4">
        <f t="shared" si="176"/>
        <v>82719.954225241891</v>
      </c>
      <c r="L232" s="4">
        <f t="shared" si="177"/>
        <v>34977.182739629941</v>
      </c>
      <c r="M232" s="4">
        <f t="shared" si="178"/>
        <v>4010.9171514267582</v>
      </c>
      <c r="N232" s="11">
        <f t="shared" si="189"/>
        <v>-2.7487323751131942E-3</v>
      </c>
      <c r="O232" s="11">
        <f t="shared" si="190"/>
        <v>1.7022305437870422E-3</v>
      </c>
      <c r="P232" s="11">
        <f t="shared" si="191"/>
        <v>1.3512103471453596E-3</v>
      </c>
      <c r="Q232" s="4">
        <f t="shared" si="192"/>
        <v>1605.1690414916661</v>
      </c>
      <c r="R232" s="4">
        <f t="shared" si="193"/>
        <v>6894.9811842928357</v>
      </c>
      <c r="S232" s="4">
        <f t="shared" si="194"/>
        <v>1876.429084673877</v>
      </c>
      <c r="T232" s="4">
        <f t="shared" si="209"/>
        <v>15.083375672549872</v>
      </c>
      <c r="U232" s="4">
        <f t="shared" si="210"/>
        <v>55.180034788637514</v>
      </c>
      <c r="V232" s="4">
        <f t="shared" si="211"/>
        <v>68.707963519584609</v>
      </c>
      <c r="W232" s="11">
        <f t="shared" si="195"/>
        <v>-1.219247815263802E-2</v>
      </c>
      <c r="X232" s="11">
        <f t="shared" si="196"/>
        <v>-1.3228699347321071E-2</v>
      </c>
      <c r="Y232" s="11">
        <f t="shared" si="197"/>
        <v>-1.2203590333800474E-2</v>
      </c>
      <c r="Z232" s="4">
        <f t="shared" si="221"/>
        <v>2394.7375423154645</v>
      </c>
      <c r="AA232" s="4">
        <f t="shared" si="212"/>
        <v>30839.259415366476</v>
      </c>
      <c r="AB232" s="4">
        <f t="shared" si="213"/>
        <v>3636.5846294111238</v>
      </c>
      <c r="AC232" s="12">
        <f t="shared" si="214"/>
        <v>1.4696522439112651</v>
      </c>
      <c r="AD232" s="12">
        <f t="shared" si="215"/>
        <v>4.421066272517451</v>
      </c>
      <c r="AE232" s="12">
        <f t="shared" si="216"/>
        <v>1.9169803630264515</v>
      </c>
      <c r="AF232" s="11">
        <f t="shared" si="198"/>
        <v>-2.9039671966837322E-3</v>
      </c>
      <c r="AG232" s="11">
        <f t="shared" si="199"/>
        <v>2.0567434751257441E-3</v>
      </c>
      <c r="AH232" s="11">
        <f t="shared" si="200"/>
        <v>8.257041531207765E-4</v>
      </c>
      <c r="AI232" s="1">
        <f t="shared" si="179"/>
        <v>219267.54573309998</v>
      </c>
      <c r="AJ232" s="1">
        <f t="shared" si="180"/>
        <v>245416.60222409791</v>
      </c>
      <c r="AK232" s="1">
        <f t="shared" si="181"/>
        <v>53854.832278089205</v>
      </c>
      <c r="AL232" s="20">
        <f t="shared" si="230"/>
        <v>61.10458798256181</v>
      </c>
      <c r="AM232" s="20">
        <f t="shared" si="230"/>
        <v>26.252634355307631</v>
      </c>
      <c r="AN232" s="20">
        <f t="shared" si="230"/>
        <v>4.1374846679799644</v>
      </c>
      <c r="AO232" s="7">
        <f t="shared" si="229"/>
        <v>3.1166512614572294E-3</v>
      </c>
      <c r="AP232" s="7">
        <f t="shared" si="229"/>
        <v>4.799408737122114E-3</v>
      </c>
      <c r="AQ232" s="7">
        <f t="shared" si="229"/>
        <v>3.4740044415020547E-3</v>
      </c>
      <c r="AR232" s="17">
        <f t="shared" si="218"/>
        <v>106419.74822737472</v>
      </c>
      <c r="AS232" s="17">
        <f t="shared" si="219"/>
        <v>124954.2739634631</v>
      </c>
      <c r="AT232" s="17">
        <f t="shared" si="220"/>
        <v>27310.212507448534</v>
      </c>
      <c r="AU232" s="1">
        <f t="shared" si="182"/>
        <v>21283.949645474946</v>
      </c>
      <c r="AV232" s="1">
        <f t="shared" si="183"/>
        <v>24990.854792692622</v>
      </c>
      <c r="AW232" s="1">
        <f t="shared" si="184"/>
        <v>5462.0425014897073</v>
      </c>
      <c r="AX232" s="16">
        <v>0</v>
      </c>
      <c r="AY232" s="16">
        <v>0</v>
      </c>
      <c r="AZ232" s="16">
        <v>0</v>
      </c>
      <c r="BA232">
        <f t="shared" si="222"/>
        <v>0</v>
      </c>
      <c r="BB232">
        <f t="shared" si="223"/>
        <v>0</v>
      </c>
      <c r="BC232">
        <f t="shared" si="223"/>
        <v>0</v>
      </c>
      <c r="BD232">
        <f t="shared" si="223"/>
        <v>0</v>
      </c>
      <c r="BE232">
        <f t="shared" si="224"/>
        <v>0</v>
      </c>
      <c r="BF232">
        <f t="shared" si="224"/>
        <v>0</v>
      </c>
      <c r="BG232">
        <f t="shared" si="224"/>
        <v>0</v>
      </c>
      <c r="BH232">
        <f t="shared" si="202"/>
        <v>0</v>
      </c>
      <c r="BI232">
        <f t="shared" si="227"/>
        <v>0</v>
      </c>
      <c r="BJ232">
        <f t="shared" si="227"/>
        <v>0</v>
      </c>
      <c r="BK232" s="7">
        <f t="shared" si="225"/>
        <v>2.9827708218904209E-2</v>
      </c>
      <c r="BL232" s="18">
        <f>MAX(BL$3*climate!$I342+BL$4*climate!$I342^2+BL$5*climate!$I342^6,-99)</f>
        <v>-51.809515672667715</v>
      </c>
      <c r="BM232" s="18">
        <f>MAX(BM$3*climate!$I342+BM$4*climate!$I342^2+BM$5*climate!$I342^6,-99)</f>
        <v>-43.017101272654344</v>
      </c>
      <c r="BN232" s="18">
        <f>MAX(BN$3*climate!$I342+BN$4*climate!$I342^2+BN$5*climate!$I342^6,-99)</f>
        <v>-36.048466851896599</v>
      </c>
      <c r="BO232" s="18">
        <f>MAX(BO$3*climate!$I342+BO$4*climate!$I342^2+BO$5*climate!$I342^6,-99)</f>
        <v>-99</v>
      </c>
      <c r="BP232" s="18">
        <f>MAX(BP$3*climate!$I342+BP$4*climate!$I342^2+BP$5*climate!$I342^6,-99)</f>
        <v>-99</v>
      </c>
      <c r="BQ232" s="18">
        <f>MAX(BQ$3*climate!$I342+BQ$4*climate!$I342^2+BQ$5*climate!$I342^6,-99)</f>
        <v>-99</v>
      </c>
    </row>
    <row r="233" spans="1:69">
      <c r="A233">
        <f t="shared" si="185"/>
        <v>2187</v>
      </c>
      <c r="B233" s="4">
        <f t="shared" si="203"/>
        <v>1286.5078033824793</v>
      </c>
      <c r="C233" s="4">
        <f t="shared" si="204"/>
        <v>3572.4590385220672</v>
      </c>
      <c r="D233" s="4">
        <f t="shared" si="205"/>
        <v>6809.0030138537268</v>
      </c>
      <c r="E233" s="11">
        <f t="shared" si="186"/>
        <v>1.1123766258976694E-6</v>
      </c>
      <c r="F233" s="11">
        <f t="shared" si="187"/>
        <v>2.2300699054089086E-6</v>
      </c>
      <c r="G233" s="11">
        <f t="shared" si="188"/>
        <v>4.9236136054798881E-6</v>
      </c>
      <c r="H233" s="4">
        <f t="shared" si="206"/>
        <v>106131.14715610642</v>
      </c>
      <c r="I233" s="4">
        <f t="shared" si="207"/>
        <v>125166.89644445895</v>
      </c>
      <c r="J233" s="4">
        <f t="shared" si="208"/>
        <v>27347.245869692037</v>
      </c>
      <c r="K233" s="4">
        <f t="shared" si="176"/>
        <v>82495.533161219078</v>
      </c>
      <c r="L233" s="4">
        <f t="shared" si="177"/>
        <v>35036.621860398081</v>
      </c>
      <c r="M233" s="4">
        <f t="shared" si="178"/>
        <v>4016.3362850700473</v>
      </c>
      <c r="N233" s="11">
        <f t="shared" si="189"/>
        <v>-2.7130221011937294E-3</v>
      </c>
      <c r="O233" s="11">
        <f t="shared" si="190"/>
        <v>1.6993684485855365E-3</v>
      </c>
      <c r="P233" s="11">
        <f t="shared" si="191"/>
        <v>1.3510958812403828E-3</v>
      </c>
      <c r="Q233" s="4">
        <f t="shared" si="192"/>
        <v>1581.298049457562</v>
      </c>
      <c r="R233" s="4">
        <f t="shared" si="193"/>
        <v>6815.3468611731832</v>
      </c>
      <c r="S233" s="4">
        <f t="shared" si="194"/>
        <v>1856.0433478603607</v>
      </c>
      <c r="T233" s="4">
        <f t="shared" si="209"/>
        <v>14.899471944194277</v>
      </c>
      <c r="U233" s="4">
        <f t="shared" si="210"/>
        <v>54.450074698443913</v>
      </c>
      <c r="V233" s="4">
        <f t="shared" si="211"/>
        <v>67.869479680121884</v>
      </c>
      <c r="W233" s="11">
        <f t="shared" si="195"/>
        <v>-1.219247815263802E-2</v>
      </c>
      <c r="X233" s="11">
        <f t="shared" si="196"/>
        <v>-1.3228699347321071E-2</v>
      </c>
      <c r="Y233" s="11">
        <f t="shared" si="197"/>
        <v>-1.2203590333800474E-2</v>
      </c>
      <c r="Z233" s="4">
        <f t="shared" si="221"/>
        <v>2352.1897080856447</v>
      </c>
      <c r="AA233" s="4">
        <f t="shared" si="212"/>
        <v>30545.86482197501</v>
      </c>
      <c r="AB233" s="4">
        <f t="shared" si="213"/>
        <v>3600.047829934058</v>
      </c>
      <c r="AC233" s="12">
        <f t="shared" si="214"/>
        <v>1.4653844220044141</v>
      </c>
      <c r="AD233" s="12">
        <f t="shared" si="215"/>
        <v>4.4301592717265494</v>
      </c>
      <c r="AE233" s="12">
        <f t="shared" si="216"/>
        <v>1.9185632216736535</v>
      </c>
      <c r="AF233" s="11">
        <f t="shared" si="198"/>
        <v>-2.9039671966837322E-3</v>
      </c>
      <c r="AG233" s="11">
        <f t="shared" si="199"/>
        <v>2.0567434751257441E-3</v>
      </c>
      <c r="AH233" s="11">
        <f t="shared" si="200"/>
        <v>8.257041531207765E-4</v>
      </c>
      <c r="AI233" s="1">
        <f t="shared" si="179"/>
        <v>218624.74080526491</v>
      </c>
      <c r="AJ233" s="1">
        <f t="shared" si="180"/>
        <v>245865.79679438073</v>
      </c>
      <c r="AK233" s="1">
        <f t="shared" si="181"/>
        <v>53931.391551769993</v>
      </c>
      <c r="AL233" s="20">
        <f t="shared" si="230"/>
        <v>61.293125256866318</v>
      </c>
      <c r="AM233" s="20">
        <f t="shared" si="230"/>
        <v>26.377371506777994</v>
      </c>
      <c r="AN233" s="20">
        <f t="shared" si="230"/>
        <v>4.1517145716920414</v>
      </c>
      <c r="AO233" s="7">
        <f t="shared" si="229"/>
        <v>3.085484748842657E-3</v>
      </c>
      <c r="AP233" s="7">
        <f t="shared" si="229"/>
        <v>4.7514146497508927E-3</v>
      </c>
      <c r="AQ233" s="7">
        <f t="shared" si="229"/>
        <v>3.4392643970870343E-3</v>
      </c>
      <c r="AR233" s="17">
        <f t="shared" si="218"/>
        <v>106131.14715610642</v>
      </c>
      <c r="AS233" s="17">
        <f t="shared" si="219"/>
        <v>125166.89644445895</v>
      </c>
      <c r="AT233" s="17">
        <f t="shared" si="220"/>
        <v>27347.245869692037</v>
      </c>
      <c r="AU233" s="1">
        <f t="shared" si="182"/>
        <v>21226.229431221287</v>
      </c>
      <c r="AV233" s="1">
        <f t="shared" si="183"/>
        <v>25033.379288891792</v>
      </c>
      <c r="AW233" s="1">
        <f t="shared" si="184"/>
        <v>5469.4491739384075</v>
      </c>
      <c r="AX233" s="16">
        <v>0</v>
      </c>
      <c r="AY233" s="16">
        <v>0</v>
      </c>
      <c r="AZ233" s="16">
        <v>0</v>
      </c>
      <c r="BA233">
        <f t="shared" si="222"/>
        <v>0</v>
      </c>
      <c r="BB233">
        <f t="shared" si="223"/>
        <v>0</v>
      </c>
      <c r="BC233">
        <f t="shared" si="223"/>
        <v>0</v>
      </c>
      <c r="BD233">
        <f t="shared" si="223"/>
        <v>0</v>
      </c>
      <c r="BE233">
        <f t="shared" si="224"/>
        <v>0</v>
      </c>
      <c r="BF233">
        <f t="shared" si="224"/>
        <v>0</v>
      </c>
      <c r="BG233">
        <f t="shared" si="224"/>
        <v>0</v>
      </c>
      <c r="BH233">
        <f t="shared" si="202"/>
        <v>0</v>
      </c>
      <c r="BI233">
        <f t="shared" si="227"/>
        <v>0</v>
      </c>
      <c r="BJ233">
        <f t="shared" si="227"/>
        <v>0</v>
      </c>
      <c r="BK233" s="7">
        <f t="shared" si="225"/>
        <v>2.9845770658686294E-2</v>
      </c>
      <c r="BL233" s="18">
        <f>MAX(BL$3*climate!$I343+BL$4*climate!$I343^2+BL$5*climate!$I343^6,-99)</f>
        <v>-52.056899681570421</v>
      </c>
      <c r="BM233" s="18">
        <f>MAX(BM$3*climate!$I343+BM$4*climate!$I343^2+BM$5*climate!$I343^6,-99)</f>
        <v>-43.208226528316004</v>
      </c>
      <c r="BN233" s="18">
        <f>MAX(BN$3*climate!$I343+BN$4*climate!$I343^2+BN$5*climate!$I343^6,-99)</f>
        <v>-36.197329075050064</v>
      </c>
      <c r="BO233" s="18">
        <f>MAX(BO$3*climate!$I343+BO$4*climate!$I343^2+BO$5*climate!$I343^6,-99)</f>
        <v>-99</v>
      </c>
      <c r="BP233" s="18">
        <f>MAX(BP$3*climate!$I343+BP$4*climate!$I343^2+BP$5*climate!$I343^6,-99)</f>
        <v>-99</v>
      </c>
      <c r="BQ233" s="18">
        <f>MAX(BQ$3*climate!$I343+BQ$4*climate!$I343^2+BQ$5*climate!$I343^6,-99)</f>
        <v>-99</v>
      </c>
    </row>
    <row r="234" spans="1:69">
      <c r="A234">
        <f t="shared" si="185"/>
        <v>2188</v>
      </c>
      <c r="B234" s="4">
        <f t="shared" si="203"/>
        <v>1286.5091629096285</v>
      </c>
      <c r="C234" s="4">
        <f t="shared" si="204"/>
        <v>3572.4666070137878</v>
      </c>
      <c r="D234" s="4">
        <f t="shared" si="205"/>
        <v>6809.0348625086117</v>
      </c>
      <c r="E234" s="11">
        <f t="shared" si="186"/>
        <v>1.0567577946027859E-6</v>
      </c>
      <c r="F234" s="11">
        <f t="shared" si="187"/>
        <v>2.118566410138463E-6</v>
      </c>
      <c r="G234" s="11">
        <f t="shared" si="188"/>
        <v>4.6774329252058936E-6</v>
      </c>
      <c r="H234" s="4">
        <f t="shared" si="206"/>
        <v>105847.22824806962</v>
      </c>
      <c r="I234" s="4">
        <f t="shared" si="207"/>
        <v>125379.60639553696</v>
      </c>
      <c r="J234" s="4">
        <f t="shared" si="208"/>
        <v>27384.331188679069</v>
      </c>
      <c r="K234" s="4">
        <f t="shared" si="176"/>
        <v>82274.756604671711</v>
      </c>
      <c r="L234" s="4">
        <f t="shared" si="177"/>
        <v>35096.089113717804</v>
      </c>
      <c r="M234" s="4">
        <f t="shared" si="178"/>
        <v>4021.7639858859561</v>
      </c>
      <c r="N234" s="11">
        <f t="shared" si="189"/>
        <v>-2.6762243734568258E-3</v>
      </c>
      <c r="O234" s="11">
        <f t="shared" si="190"/>
        <v>1.6972884416959211E-3</v>
      </c>
      <c r="P234" s="11">
        <f t="shared" si="191"/>
        <v>1.351405965701824E-3</v>
      </c>
      <c r="Q234" s="4">
        <f t="shared" si="192"/>
        <v>1557.8394428628053</v>
      </c>
      <c r="R234" s="4">
        <f t="shared" si="193"/>
        <v>6736.6175435664136</v>
      </c>
      <c r="S234" s="4">
        <f t="shared" si="194"/>
        <v>1835.8792005400858</v>
      </c>
      <c r="T234" s="4">
        <f t="shared" si="209"/>
        <v>14.717810458028845</v>
      </c>
      <c r="U234" s="4">
        <f t="shared" si="210"/>
        <v>53.729771030819023</v>
      </c>
      <c r="V234" s="4">
        <f t="shared" si="211"/>
        <v>67.041228353937484</v>
      </c>
      <c r="W234" s="11">
        <f t="shared" si="195"/>
        <v>-1.219247815263802E-2</v>
      </c>
      <c r="X234" s="11">
        <f t="shared" si="196"/>
        <v>-1.3228699347321071E-2</v>
      </c>
      <c r="Y234" s="11">
        <f t="shared" si="197"/>
        <v>-1.2203590333800474E-2</v>
      </c>
      <c r="Z234" s="4">
        <f t="shared" si="221"/>
        <v>2310.4804277632797</v>
      </c>
      <c r="AA234" s="4">
        <f t="shared" si="212"/>
        <v>30255.171491067875</v>
      </c>
      <c r="AB234" s="4">
        <f t="shared" si="213"/>
        <v>3563.8767850981353</v>
      </c>
      <c r="AC234" s="12">
        <f t="shared" si="214"/>
        <v>1.4611289937123819</v>
      </c>
      <c r="AD234" s="12">
        <f t="shared" si="215"/>
        <v>4.4392709729024409</v>
      </c>
      <c r="AE234" s="12">
        <f t="shared" si="216"/>
        <v>1.9201473872938142</v>
      </c>
      <c r="AF234" s="11">
        <f t="shared" si="198"/>
        <v>-2.9039671966837322E-3</v>
      </c>
      <c r="AG234" s="11">
        <f t="shared" si="199"/>
        <v>2.0567434751257441E-3</v>
      </c>
      <c r="AH234" s="11">
        <f t="shared" si="200"/>
        <v>8.257041531207765E-4</v>
      </c>
      <c r="AI234" s="1">
        <f t="shared" si="179"/>
        <v>217988.49615595973</v>
      </c>
      <c r="AJ234" s="1">
        <f t="shared" si="180"/>
        <v>246312.59640383447</v>
      </c>
      <c r="AK234" s="1">
        <f t="shared" si="181"/>
        <v>54007.701570531404</v>
      </c>
      <c r="AL234" s="20">
        <f t="shared" si="230"/>
        <v>61.480353070023398</v>
      </c>
      <c r="AM234" s="20">
        <f t="shared" si="230"/>
        <v>26.501448037883229</v>
      </c>
      <c r="AN234" s="20">
        <f t="shared" si="230"/>
        <v>4.165850627364196</v>
      </c>
      <c r="AO234" s="7">
        <f t="shared" ref="AO234:AQ249" si="231">AO$5*AO233</f>
        <v>3.0546299013542305E-3</v>
      </c>
      <c r="AP234" s="7">
        <f t="shared" si="231"/>
        <v>4.7039005032533839E-3</v>
      </c>
      <c r="AQ234" s="7">
        <f t="shared" si="231"/>
        <v>3.4048717531161639E-3</v>
      </c>
      <c r="AR234" s="17">
        <f t="shared" si="218"/>
        <v>105847.22824806962</v>
      </c>
      <c r="AS234" s="17">
        <f t="shared" si="219"/>
        <v>125379.60639553696</v>
      </c>
      <c r="AT234" s="17">
        <f t="shared" si="220"/>
        <v>27384.331188679069</v>
      </c>
      <c r="AU234" s="1">
        <f t="shared" si="182"/>
        <v>21169.445649613925</v>
      </c>
      <c r="AV234" s="1">
        <f t="shared" si="183"/>
        <v>25075.921279107395</v>
      </c>
      <c r="AW234" s="1">
        <f t="shared" si="184"/>
        <v>5476.8662377358141</v>
      </c>
      <c r="AX234" s="16">
        <v>0</v>
      </c>
      <c r="AY234" s="16">
        <v>0</v>
      </c>
      <c r="AZ234" s="16">
        <v>0</v>
      </c>
      <c r="BA234">
        <f t="shared" si="222"/>
        <v>0</v>
      </c>
      <c r="BB234">
        <f t="shared" si="223"/>
        <v>0</v>
      </c>
      <c r="BC234">
        <f t="shared" si="223"/>
        <v>0</v>
      </c>
      <c r="BD234">
        <f t="shared" si="223"/>
        <v>0</v>
      </c>
      <c r="BE234">
        <f t="shared" si="224"/>
        <v>0</v>
      </c>
      <c r="BF234">
        <f t="shared" si="224"/>
        <v>0</v>
      </c>
      <c r="BG234">
        <f t="shared" si="224"/>
        <v>0</v>
      </c>
      <c r="BH234">
        <f t="shared" si="202"/>
        <v>0</v>
      </c>
      <c r="BI234">
        <f t="shared" si="227"/>
        <v>0</v>
      </c>
      <c r="BJ234">
        <f t="shared" si="227"/>
        <v>0</v>
      </c>
      <c r="BK234" s="7">
        <f t="shared" si="225"/>
        <v>2.9864573535992228E-2</v>
      </c>
      <c r="BL234" s="18">
        <f>MAX(BL$3*climate!$I344+BL$4*climate!$I344^2+BL$5*climate!$I344^6,-99)</f>
        <v>-52.299970835363681</v>
      </c>
      <c r="BM234" s="18">
        <f>MAX(BM$3*climate!$I344+BM$4*climate!$I344^2+BM$5*climate!$I344^6,-99)</f>
        <v>-43.396001668313289</v>
      </c>
      <c r="BN234" s="18">
        <f>MAX(BN$3*climate!$I344+BN$4*climate!$I344^2+BN$5*climate!$I344^6,-99)</f>
        <v>-36.34356661419185</v>
      </c>
      <c r="BO234" s="18">
        <f>MAX(BO$3*climate!$I344+BO$4*climate!$I344^2+BO$5*climate!$I344^6,-99)</f>
        <v>-99</v>
      </c>
      <c r="BP234" s="18">
        <f>MAX(BP$3*climate!$I344+BP$4*climate!$I344^2+BP$5*climate!$I344^6,-99)</f>
        <v>-99</v>
      </c>
      <c r="BQ234" s="18">
        <f>MAX(BQ$3*climate!$I344+BQ$4*climate!$I344^2+BQ$5*climate!$I344^6,-99)</f>
        <v>-99</v>
      </c>
    </row>
    <row r="235" spans="1:69">
      <c r="A235">
        <f t="shared" si="185"/>
        <v>2189</v>
      </c>
      <c r="B235" s="4">
        <f t="shared" si="203"/>
        <v>1286.5104544617848</v>
      </c>
      <c r="C235" s="4">
        <f t="shared" si="204"/>
        <v>3572.4737970961546</v>
      </c>
      <c r="D235" s="4">
        <f t="shared" si="205"/>
        <v>6809.0651188722741</v>
      </c>
      <c r="E235" s="11">
        <f t="shared" si="186"/>
        <v>1.0039199048726466E-6</v>
      </c>
      <c r="F235" s="11">
        <f t="shared" si="187"/>
        <v>2.0126380896315397E-6</v>
      </c>
      <c r="G235" s="11">
        <f t="shared" si="188"/>
        <v>4.4435612789455984E-6</v>
      </c>
      <c r="H235" s="4">
        <f t="shared" si="206"/>
        <v>105568.06871863871</v>
      </c>
      <c r="I235" s="4">
        <f t="shared" si="207"/>
        <v>125592.4976753447</v>
      </c>
      <c r="J235" s="4">
        <f t="shared" si="208"/>
        <v>27421.479904296753</v>
      </c>
      <c r="K235" s="4">
        <f t="shared" si="176"/>
        <v>82057.684298262</v>
      </c>
      <c r="L235" s="4">
        <f t="shared" si="177"/>
        <v>35155.61059606124</v>
      </c>
      <c r="M235" s="4">
        <f t="shared" si="178"/>
        <v>4027.2018883024475</v>
      </c>
      <c r="N235" s="11">
        <f t="shared" si="189"/>
        <v>-2.6383828450898816E-3</v>
      </c>
      <c r="O235" s="11">
        <f t="shared" si="190"/>
        <v>1.6959576934789666E-3</v>
      </c>
      <c r="P235" s="11">
        <f t="shared" si="191"/>
        <v>1.3521187308791482E-3</v>
      </c>
      <c r="Q235" s="4">
        <f t="shared" si="192"/>
        <v>1534.7869966721846</v>
      </c>
      <c r="R235" s="4">
        <f t="shared" si="193"/>
        <v>6658.7881373865812</v>
      </c>
      <c r="S235" s="4">
        <f t="shared" si="194"/>
        <v>1815.934985413993</v>
      </c>
      <c r="T235" s="4">
        <f t="shared" si="209"/>
        <v>14.538363875564661</v>
      </c>
      <c r="U235" s="4">
        <f t="shared" si="210"/>
        <v>53.018996043851914</v>
      </c>
      <c r="V235" s="4">
        <f t="shared" si="211"/>
        <v>66.223084667631255</v>
      </c>
      <c r="W235" s="11">
        <f t="shared" si="195"/>
        <v>-1.219247815263802E-2</v>
      </c>
      <c r="X235" s="11">
        <f t="shared" si="196"/>
        <v>-1.3228699347321071E-2</v>
      </c>
      <c r="Y235" s="11">
        <f t="shared" si="197"/>
        <v>-1.2203590333800474E-2</v>
      </c>
      <c r="Z235" s="4">
        <f t="shared" si="221"/>
        <v>2269.5943546703352</v>
      </c>
      <c r="AA235" s="4">
        <f t="shared" si="212"/>
        <v>29967.179009815554</v>
      </c>
      <c r="AB235" s="4">
        <f t="shared" si="213"/>
        <v>3528.0693884420675</v>
      </c>
      <c r="AC235" s="12">
        <f t="shared" si="214"/>
        <v>1.4568859230445177</v>
      </c>
      <c r="AD235" s="12">
        <f t="shared" si="215"/>
        <v>4.4484014145102728</v>
      </c>
      <c r="AE235" s="12">
        <f t="shared" si="216"/>
        <v>1.9217328609661066</v>
      </c>
      <c r="AF235" s="11">
        <f t="shared" si="198"/>
        <v>-2.9039671966837322E-3</v>
      </c>
      <c r="AG235" s="11">
        <f t="shared" si="199"/>
        <v>2.0567434751257441E-3</v>
      </c>
      <c r="AH235" s="11">
        <f t="shared" si="200"/>
        <v>8.257041531207765E-4</v>
      </c>
      <c r="AI235" s="1">
        <f t="shared" si="179"/>
        <v>217359.09218997767</v>
      </c>
      <c r="AJ235" s="1">
        <f t="shared" si="180"/>
        <v>246757.25804255842</v>
      </c>
      <c r="AK235" s="1">
        <f t="shared" si="181"/>
        <v>54083.797651214074</v>
      </c>
      <c r="AL235" s="20">
        <f t="shared" si="230"/>
        <v>61.666274797608573</v>
      </c>
      <c r="AM235" s="20">
        <f t="shared" si="230"/>
        <v>26.624861610897945</v>
      </c>
      <c r="AN235" s="20">
        <f t="shared" si="230"/>
        <v>4.1798929726217207</v>
      </c>
      <c r="AO235" s="7">
        <f t="shared" si="231"/>
        <v>3.0240836023406881E-3</v>
      </c>
      <c r="AP235" s="7">
        <f t="shared" si="231"/>
        <v>4.65686149822085E-3</v>
      </c>
      <c r="AQ235" s="7">
        <f t="shared" si="231"/>
        <v>3.3708230355850022E-3</v>
      </c>
      <c r="AR235" s="17">
        <f t="shared" si="218"/>
        <v>105568.06871863871</v>
      </c>
      <c r="AS235" s="17">
        <f t="shared" si="219"/>
        <v>125592.4976753447</v>
      </c>
      <c r="AT235" s="17">
        <f t="shared" si="220"/>
        <v>27421.479904296753</v>
      </c>
      <c r="AU235" s="1">
        <f t="shared" si="182"/>
        <v>21113.613743727743</v>
      </c>
      <c r="AV235" s="1">
        <f t="shared" si="183"/>
        <v>25118.499535068942</v>
      </c>
      <c r="AW235" s="1">
        <f t="shared" si="184"/>
        <v>5484.2959808593514</v>
      </c>
      <c r="AX235" s="16">
        <v>0</v>
      </c>
      <c r="AY235" s="16">
        <v>0</v>
      </c>
      <c r="AZ235" s="16">
        <v>0</v>
      </c>
      <c r="BA235">
        <f t="shared" si="222"/>
        <v>0</v>
      </c>
      <c r="BB235">
        <f t="shared" si="223"/>
        <v>0</v>
      </c>
      <c r="BC235">
        <f t="shared" si="223"/>
        <v>0</v>
      </c>
      <c r="BD235">
        <f t="shared" si="223"/>
        <v>0</v>
      </c>
      <c r="BE235">
        <f t="shared" si="224"/>
        <v>0</v>
      </c>
      <c r="BF235">
        <f t="shared" si="224"/>
        <v>0</v>
      </c>
      <c r="BG235">
        <f t="shared" si="224"/>
        <v>0</v>
      </c>
      <c r="BH235">
        <f t="shared" si="202"/>
        <v>0</v>
      </c>
      <c r="BI235">
        <f t="shared" si="227"/>
        <v>0</v>
      </c>
      <c r="BJ235">
        <f t="shared" si="227"/>
        <v>0</v>
      </c>
      <c r="BK235" s="7">
        <f t="shared" si="225"/>
        <v>2.9884080689444342E-2</v>
      </c>
      <c r="BL235" s="18">
        <f>MAX(BL$3*climate!$I345+BL$4*climate!$I345^2+BL$5*climate!$I345^6,-99)</f>
        <v>-52.538762639096561</v>
      </c>
      <c r="BM235" s="18">
        <f>MAX(BM$3*climate!$I345+BM$4*climate!$I345^2+BM$5*climate!$I345^6,-99)</f>
        <v>-43.580453638589603</v>
      </c>
      <c r="BN235" s="18">
        <f>MAX(BN$3*climate!$I345+BN$4*climate!$I345^2+BN$5*climate!$I345^6,-99)</f>
        <v>-36.487201358953051</v>
      </c>
      <c r="BO235" s="18">
        <f>MAX(BO$3*climate!$I345+BO$4*climate!$I345^2+BO$5*climate!$I345^6,-99)</f>
        <v>-99</v>
      </c>
      <c r="BP235" s="18">
        <f>MAX(BP$3*climate!$I345+BP$4*climate!$I345^2+BP$5*climate!$I345^6,-99)</f>
        <v>-99</v>
      </c>
      <c r="BQ235" s="18">
        <f>MAX(BQ$3*climate!$I345+BQ$4*climate!$I345^2+BQ$5*climate!$I345^6,-99)</f>
        <v>-99</v>
      </c>
    </row>
    <row r="236" spans="1:69">
      <c r="A236">
        <f t="shared" si="185"/>
        <v>2190</v>
      </c>
      <c r="B236" s="4">
        <f t="shared" si="203"/>
        <v>1286.5116814375651</v>
      </c>
      <c r="C236" s="4">
        <f t="shared" si="204"/>
        <v>3572.4806276881509</v>
      </c>
      <c r="D236" s="4">
        <f t="shared" si="205"/>
        <v>6809.0938625454764</v>
      </c>
      <c r="E236" s="11">
        <f t="shared" si="186"/>
        <v>9.5372390962901417E-7</v>
      </c>
      <c r="F236" s="11">
        <f t="shared" si="187"/>
        <v>1.9120061851499625E-6</v>
      </c>
      <c r="G236" s="11">
        <f t="shared" si="188"/>
        <v>4.2213832149983184E-6</v>
      </c>
      <c r="H236" s="4">
        <f t="shared" si="206"/>
        <v>105293.74063459468</v>
      </c>
      <c r="I236" s="4">
        <f t="shared" si="207"/>
        <v>125805.66070101318</v>
      </c>
      <c r="J236" s="4">
        <f t="shared" si="208"/>
        <v>27458.702916593615</v>
      </c>
      <c r="K236" s="4">
        <f t="shared" si="176"/>
        <v>81844.371997414011</v>
      </c>
      <c r="L236" s="4">
        <f t="shared" si="177"/>
        <v>35215.211448865273</v>
      </c>
      <c r="M236" s="4">
        <f t="shared" si="178"/>
        <v>4032.6515496628208</v>
      </c>
      <c r="N236" s="11">
        <f t="shared" si="189"/>
        <v>-2.5995408312113888E-3</v>
      </c>
      <c r="O236" s="11">
        <f t="shared" si="190"/>
        <v>1.6953439804772152E-3</v>
      </c>
      <c r="P236" s="11">
        <f t="shared" si="191"/>
        <v>1.3532128538682464E-3</v>
      </c>
      <c r="Q236" s="4">
        <f t="shared" si="192"/>
        <v>1512.1344852743298</v>
      </c>
      <c r="R236" s="4">
        <f t="shared" si="193"/>
        <v>6581.853214060171</v>
      </c>
      <c r="S236" s="4">
        <f t="shared" si="194"/>
        <v>1796.2089993469717</v>
      </c>
      <c r="T236" s="4">
        <f t="shared" si="209"/>
        <v>14.361105191636737</v>
      </c>
      <c r="U236" s="4">
        <f t="shared" si="210"/>
        <v>52.317623685490993</v>
      </c>
      <c r="V236" s="4">
        <f t="shared" si="211"/>
        <v>65.414925271706906</v>
      </c>
      <c r="W236" s="11">
        <f t="shared" si="195"/>
        <v>-1.219247815263802E-2</v>
      </c>
      <c r="X236" s="11">
        <f t="shared" si="196"/>
        <v>-1.3228699347321071E-2</v>
      </c>
      <c r="Y236" s="11">
        <f t="shared" si="197"/>
        <v>-1.2203590333800474E-2</v>
      </c>
      <c r="Z236" s="4">
        <f t="shared" si="221"/>
        <v>2229.5162718797883</v>
      </c>
      <c r="AA236" s="4">
        <f t="shared" si="212"/>
        <v>29681.885290765993</v>
      </c>
      <c r="AB236" s="4">
        <f t="shared" si="213"/>
        <v>3492.6234292570016</v>
      </c>
      <c r="AC236" s="12">
        <f t="shared" si="214"/>
        <v>1.452655174114686</v>
      </c>
      <c r="AD236" s="12">
        <f t="shared" si="215"/>
        <v>4.4575506350943073</v>
      </c>
      <c r="AE236" s="12">
        <f t="shared" si="216"/>
        <v>1.9233196437705951</v>
      </c>
      <c r="AF236" s="11">
        <f t="shared" si="198"/>
        <v>-2.9039671966837322E-3</v>
      </c>
      <c r="AG236" s="11">
        <f t="shared" si="199"/>
        <v>2.0567434751257441E-3</v>
      </c>
      <c r="AH236" s="11">
        <f t="shared" si="200"/>
        <v>8.257041531207765E-4</v>
      </c>
      <c r="AI236" s="1">
        <f t="shared" si="179"/>
        <v>216736.79671470766</v>
      </c>
      <c r="AJ236" s="1">
        <f t="shared" si="180"/>
        <v>247200.03177337151</v>
      </c>
      <c r="AK236" s="1">
        <f t="shared" si="181"/>
        <v>54159.713866952021</v>
      </c>
      <c r="AL236" s="20">
        <f t="shared" si="230"/>
        <v>61.850893928337122</v>
      </c>
      <c r="AM236" s="20">
        <f t="shared" si="230"/>
        <v>26.747610020899877</v>
      </c>
      <c r="AN236" s="20">
        <f t="shared" si="230"/>
        <v>4.1938417553449305</v>
      </c>
      <c r="AO236" s="7">
        <f t="shared" si="231"/>
        <v>2.9938427663172814E-3</v>
      </c>
      <c r="AP236" s="7">
        <f t="shared" si="231"/>
        <v>4.6102928832386413E-3</v>
      </c>
      <c r="AQ236" s="7">
        <f t="shared" si="231"/>
        <v>3.337114805229152E-3</v>
      </c>
      <c r="AR236" s="17">
        <f t="shared" si="218"/>
        <v>105293.74063459468</v>
      </c>
      <c r="AS236" s="17">
        <f t="shared" si="219"/>
        <v>125805.66070101318</v>
      </c>
      <c r="AT236" s="17">
        <f t="shared" si="220"/>
        <v>27458.702916593615</v>
      </c>
      <c r="AU236" s="1">
        <f t="shared" si="182"/>
        <v>21058.748126918937</v>
      </c>
      <c r="AV236" s="1">
        <f t="shared" si="183"/>
        <v>25161.132140202637</v>
      </c>
      <c r="AW236" s="1">
        <f t="shared" si="184"/>
        <v>5491.7405833187231</v>
      </c>
      <c r="AX236" s="16">
        <v>0</v>
      </c>
      <c r="AY236" s="16">
        <v>0</v>
      </c>
      <c r="AZ236" s="16">
        <v>0</v>
      </c>
      <c r="BA236">
        <f t="shared" si="222"/>
        <v>0</v>
      </c>
      <c r="BB236">
        <f t="shared" si="223"/>
        <v>0</v>
      </c>
      <c r="BC236">
        <f t="shared" si="223"/>
        <v>0</v>
      </c>
      <c r="BD236">
        <f t="shared" si="223"/>
        <v>0</v>
      </c>
      <c r="BE236">
        <f t="shared" si="224"/>
        <v>0</v>
      </c>
      <c r="BF236">
        <f t="shared" si="224"/>
        <v>0</v>
      </c>
      <c r="BG236">
        <f t="shared" si="224"/>
        <v>0</v>
      </c>
      <c r="BH236">
        <f t="shared" si="202"/>
        <v>0</v>
      </c>
      <c r="BI236">
        <f t="shared" si="227"/>
        <v>0</v>
      </c>
      <c r="BJ236">
        <f t="shared" si="227"/>
        <v>0</v>
      </c>
      <c r="BK236" s="7">
        <f t="shared" si="225"/>
        <v>2.9904256537344159E-2</v>
      </c>
      <c r="BL236" s="18">
        <f>MAX(BL$3*climate!$I346+BL$4*climate!$I346^2+BL$5*climate!$I346^6,-99)</f>
        <v>-52.773309387845316</v>
      </c>
      <c r="BM236" s="18">
        <f>MAX(BM$3*climate!$I346+BM$4*climate!$I346^2+BM$5*climate!$I346^6,-99)</f>
        <v>-43.761609955754636</v>
      </c>
      <c r="BN236" s="18">
        <f>MAX(BN$3*climate!$I346+BN$4*climate!$I346^2+BN$5*climate!$I346^6,-99)</f>
        <v>-36.628255609668273</v>
      </c>
      <c r="BO236" s="18">
        <f>MAX(BO$3*climate!$I346+BO$4*climate!$I346^2+BO$5*climate!$I346^6,-99)</f>
        <v>-99</v>
      </c>
      <c r="BP236" s="18">
        <f>MAX(BP$3*climate!$I346+BP$4*climate!$I346^2+BP$5*climate!$I346^6,-99)</f>
        <v>-99</v>
      </c>
      <c r="BQ236" s="18">
        <f>MAX(BQ$3*climate!$I346+BQ$4*climate!$I346^2+BQ$5*climate!$I346^6,-99)</f>
        <v>-99</v>
      </c>
    </row>
    <row r="237" spans="1:69">
      <c r="A237">
        <f t="shared" si="185"/>
        <v>2191</v>
      </c>
      <c r="B237" s="4">
        <f t="shared" si="203"/>
        <v>1286.5128470656682</v>
      </c>
      <c r="C237" s="4">
        <f t="shared" si="204"/>
        <v>3572.4871167629549</v>
      </c>
      <c r="D237" s="4">
        <f t="shared" si="205"/>
        <v>6809.1211691502895</v>
      </c>
      <c r="E237" s="11">
        <f t="shared" si="186"/>
        <v>9.0603771414756341E-7</v>
      </c>
      <c r="F237" s="11">
        <f t="shared" si="187"/>
        <v>1.8164058758924643E-6</v>
      </c>
      <c r="G237" s="11">
        <f t="shared" si="188"/>
        <v>4.0103140542484025E-6</v>
      </c>
      <c r="H237" s="4">
        <f t="shared" si="206"/>
        <v>105024.31105591256</v>
      </c>
      <c r="I237" s="4">
        <f t="shared" si="207"/>
        <v>126019.18249417908</v>
      </c>
      <c r="J237" s="4">
        <f t="shared" si="208"/>
        <v>27496.010597827008</v>
      </c>
      <c r="K237" s="4">
        <f t="shared" si="176"/>
        <v>81634.871579756364</v>
      </c>
      <c r="L237" s="4">
        <f t="shared" si="177"/>
        <v>35274.915871037651</v>
      </c>
      <c r="M237" s="4">
        <f t="shared" si="178"/>
        <v>4038.1144518916294</v>
      </c>
      <c r="N237" s="11">
        <f t="shared" si="189"/>
        <v>-2.5597412814685194E-3</v>
      </c>
      <c r="O237" s="11">
        <f t="shared" si="190"/>
        <v>1.6954156944102294E-3</v>
      </c>
      <c r="P237" s="11">
        <f t="shared" si="191"/>
        <v>1.3546675584368284E-3</v>
      </c>
      <c r="Q237" s="4">
        <f t="shared" si="192"/>
        <v>1489.8756885128053</v>
      </c>
      <c r="R237" s="4">
        <f t="shared" si="193"/>
        <v>6505.8070323903494</v>
      </c>
      <c r="S237" s="4">
        <f t="shared" si="194"/>
        <v>1776.6994971368688</v>
      </c>
      <c r="T237" s="4">
        <f t="shared" si="209"/>
        <v>14.18600773033997</v>
      </c>
      <c r="U237" s="4">
        <f t="shared" si="210"/>
        <v>51.625529571189347</v>
      </c>
      <c r="V237" s="4">
        <f t="shared" si="211"/>
        <v>64.616628321974829</v>
      </c>
      <c r="W237" s="11">
        <f t="shared" si="195"/>
        <v>-1.219247815263802E-2</v>
      </c>
      <c r="X237" s="11">
        <f t="shared" si="196"/>
        <v>-1.3228699347321071E-2</v>
      </c>
      <c r="Y237" s="11">
        <f t="shared" si="197"/>
        <v>-1.2203590333800474E-2</v>
      </c>
      <c r="Z237" s="4">
        <f t="shared" si="221"/>
        <v>2190.2311006535851</v>
      </c>
      <c r="AA237" s="4">
        <f t="shared" si="212"/>
        <v>29399.28665601791</v>
      </c>
      <c r="AB237" s="4">
        <f t="shared" si="213"/>
        <v>3457.5365997316399</v>
      </c>
      <c r="AC237" s="12">
        <f t="shared" si="214"/>
        <v>1.4484367111409642</v>
      </c>
      <c r="AD237" s="12">
        <f t="shared" si="215"/>
        <v>4.4667186732780797</v>
      </c>
      <c r="AE237" s="12">
        <f t="shared" si="216"/>
        <v>1.9249077367882352</v>
      </c>
      <c r="AF237" s="11">
        <f t="shared" si="198"/>
        <v>-2.9039671966837322E-3</v>
      </c>
      <c r="AG237" s="11">
        <f t="shared" si="199"/>
        <v>2.0567434751257441E-3</v>
      </c>
      <c r="AH237" s="11">
        <f t="shared" si="200"/>
        <v>8.257041531207765E-4</v>
      </c>
      <c r="AI237" s="1">
        <f t="shared" si="179"/>
        <v>216121.86517015583</v>
      </c>
      <c r="AJ237" s="1">
        <f t="shared" si="180"/>
        <v>247641.16073623701</v>
      </c>
      <c r="AK237" s="1">
        <f t="shared" si="181"/>
        <v>54235.483063575542</v>
      </c>
      <c r="AL237" s="20">
        <f t="shared" si="230"/>
        <v>62.034214061200949</v>
      </c>
      <c r="AM237" s="20">
        <f t="shared" si="230"/>
        <v>26.869691193861645</v>
      </c>
      <c r="AN237" s="20">
        <f t="shared" si="230"/>
        <v>4.2076971334433546</v>
      </c>
      <c r="AO237" s="7">
        <f t="shared" si="231"/>
        <v>2.9639043386541085E-3</v>
      </c>
      <c r="AP237" s="7">
        <f t="shared" si="231"/>
        <v>4.5641899544062552E-3</v>
      </c>
      <c r="AQ237" s="7">
        <f t="shared" si="231"/>
        <v>3.3037436571768603E-3</v>
      </c>
      <c r="AR237" s="17">
        <f t="shared" si="218"/>
        <v>105024.31105591256</v>
      </c>
      <c r="AS237" s="17">
        <f t="shared" si="219"/>
        <v>126019.18249417908</v>
      </c>
      <c r="AT237" s="17">
        <f t="shared" si="220"/>
        <v>27496.010597827008</v>
      </c>
      <c r="AU237" s="1">
        <f t="shared" si="182"/>
        <v>21004.862211182513</v>
      </c>
      <c r="AV237" s="1">
        <f t="shared" si="183"/>
        <v>25203.836498835819</v>
      </c>
      <c r="AW237" s="1">
        <f t="shared" si="184"/>
        <v>5499.2021195654015</v>
      </c>
      <c r="AX237" s="16">
        <v>0</v>
      </c>
      <c r="AY237" s="16">
        <v>0</v>
      </c>
      <c r="AZ237" s="16">
        <v>0</v>
      </c>
      <c r="BA237">
        <f t="shared" si="222"/>
        <v>0</v>
      </c>
      <c r="BB237">
        <f t="shared" si="223"/>
        <v>0</v>
      </c>
      <c r="BC237">
        <f t="shared" si="223"/>
        <v>0</v>
      </c>
      <c r="BD237">
        <f t="shared" si="223"/>
        <v>0</v>
      </c>
      <c r="BE237">
        <f t="shared" si="224"/>
        <v>0</v>
      </c>
      <c r="BF237">
        <f t="shared" si="224"/>
        <v>0</v>
      </c>
      <c r="BG237">
        <f t="shared" si="224"/>
        <v>0</v>
      </c>
      <c r="BH237">
        <f t="shared" si="202"/>
        <v>0</v>
      </c>
      <c r="BI237">
        <f t="shared" si="227"/>
        <v>0</v>
      </c>
      <c r="BJ237">
        <f t="shared" si="227"/>
        <v>0</v>
      </c>
      <c r="BK237" s="7">
        <f t="shared" si="225"/>
        <v>2.9925066093620861E-2</v>
      </c>
      <c r="BL237" s="18">
        <f>MAX(BL$3*climate!$I347+BL$4*climate!$I347^2+BL$5*climate!$I347^6,-99)</f>
        <v>-53.003646114882073</v>
      </c>
      <c r="BM237" s="18">
        <f>MAX(BM$3*climate!$I347+BM$4*climate!$I347^2+BM$5*climate!$I347^6,-99)</f>
        <v>-43.939498668115526</v>
      </c>
      <c r="BN237" s="18">
        <f>MAX(BN$3*climate!$I347+BN$4*climate!$I347^2+BN$5*climate!$I347^6,-99)</f>
        <v>-36.766752047938866</v>
      </c>
      <c r="BO237" s="18">
        <f>MAX(BO$3*climate!$I347+BO$4*climate!$I347^2+BO$5*climate!$I347^6,-99)</f>
        <v>-99</v>
      </c>
      <c r="BP237" s="18">
        <f>MAX(BP$3*climate!$I347+BP$4*climate!$I347^2+BP$5*climate!$I347^6,-99)</f>
        <v>-99</v>
      </c>
      <c r="BQ237" s="18">
        <f>MAX(BQ$3*climate!$I347+BQ$4*climate!$I347^2+BQ$5*climate!$I347^6,-99)</f>
        <v>-99</v>
      </c>
    </row>
    <row r="238" spans="1:69">
      <c r="A238">
        <f t="shared" si="185"/>
        <v>2192</v>
      </c>
      <c r="B238" s="4">
        <f t="shared" si="203"/>
        <v>1286.5139544133694</v>
      </c>
      <c r="C238" s="4">
        <f t="shared" si="204"/>
        <v>3572.4932813952159</v>
      </c>
      <c r="D238" s="4">
        <f t="shared" si="205"/>
        <v>6809.1471105288947</v>
      </c>
      <c r="E238" s="11">
        <f t="shared" si="186"/>
        <v>8.6073582844018515E-7</v>
      </c>
      <c r="F238" s="11">
        <f t="shared" si="187"/>
        <v>1.725585582097841E-6</v>
      </c>
      <c r="G238" s="11">
        <f t="shared" si="188"/>
        <v>3.8097983515359821E-6</v>
      </c>
      <c r="H238" s="4">
        <f t="shared" si="206"/>
        <v>104759.84217706985</v>
      </c>
      <c r="I238" s="4">
        <f t="shared" si="207"/>
        <v>126233.14672925811</v>
      </c>
      <c r="J238" s="4">
        <f t="shared" si="208"/>
        <v>27533.412804596464</v>
      </c>
      <c r="K238" s="4">
        <f t="shared" si="176"/>
        <v>81429.231154230831</v>
      </c>
      <c r="L238" s="4">
        <f t="shared" si="177"/>
        <v>35334.747132108954</v>
      </c>
      <c r="M238" s="4">
        <f t="shared" si="178"/>
        <v>4043.5920031778883</v>
      </c>
      <c r="N238" s="11">
        <f t="shared" si="189"/>
        <v>-2.519026753470488E-3</v>
      </c>
      <c r="O238" s="11">
        <f t="shared" si="190"/>
        <v>1.6961418502043912E-3</v>
      </c>
      <c r="P238" s="11">
        <f t="shared" si="191"/>
        <v>1.3564626143007796E-3</v>
      </c>
      <c r="Q238" s="4">
        <f t="shared" si="192"/>
        <v>1468.0043973928496</v>
      </c>
      <c r="R238" s="4">
        <f t="shared" si="193"/>
        <v>6430.6435596552647</v>
      </c>
      <c r="S238" s="4">
        <f t="shared" si="194"/>
        <v>1757.4046951288321</v>
      </c>
      <c r="T238" s="4">
        <f t="shared" si="209"/>
        <v>14.013045141014645</v>
      </c>
      <c r="U238" s="4">
        <f t="shared" si="210"/>
        <v>50.942590961845852</v>
      </c>
      <c r="V238" s="4">
        <f t="shared" si="211"/>
        <v>63.828073461182001</v>
      </c>
      <c r="W238" s="11">
        <f t="shared" si="195"/>
        <v>-1.219247815263802E-2</v>
      </c>
      <c r="X238" s="11">
        <f t="shared" si="196"/>
        <v>-1.3228699347321071E-2</v>
      </c>
      <c r="Y238" s="11">
        <f t="shared" si="197"/>
        <v>-1.2203590333800474E-2</v>
      </c>
      <c r="Z238" s="4">
        <f t="shared" si="221"/>
        <v>2151.7239082424403</v>
      </c>
      <c r="AA238" s="4">
        <f t="shared" si="212"/>
        <v>29119.37791907784</v>
      </c>
      <c r="AB238" s="4">
        <f t="shared" si="213"/>
        <v>3422.806501829541</v>
      </c>
      <c r="AC238" s="12">
        <f t="shared" si="214"/>
        <v>1.4442304984453382</v>
      </c>
      <c r="AD238" s="12">
        <f t="shared" si="215"/>
        <v>4.4759055677645669</v>
      </c>
      <c r="AE238" s="12">
        <f t="shared" si="216"/>
        <v>1.9264971411008756</v>
      </c>
      <c r="AF238" s="11">
        <f t="shared" si="198"/>
        <v>-2.9039671966837322E-3</v>
      </c>
      <c r="AG238" s="11">
        <f t="shared" si="199"/>
        <v>2.0567434751257441E-3</v>
      </c>
      <c r="AH238" s="11">
        <f t="shared" si="200"/>
        <v>8.257041531207765E-4</v>
      </c>
      <c r="AI238" s="1">
        <f t="shared" si="179"/>
        <v>215514.54086432277</v>
      </c>
      <c r="AJ238" s="1">
        <f t="shared" si="180"/>
        <v>248080.88116144913</v>
      </c>
      <c r="AK238" s="1">
        <f t="shared" si="181"/>
        <v>54311.136876783392</v>
      </c>
      <c r="AL238" s="20">
        <f t="shared" si="230"/>
        <v>62.21623890263993</v>
      </c>
      <c r="AM238" s="20">
        <f t="shared" si="230"/>
        <v>26.991103184740414</v>
      </c>
      <c r="AN238" s="20">
        <f t="shared" si="230"/>
        <v>4.2214592746321298</v>
      </c>
      <c r="AO238" s="7">
        <f t="shared" si="231"/>
        <v>2.9342652952675675E-3</v>
      </c>
      <c r="AP238" s="7">
        <f t="shared" si="231"/>
        <v>4.5185480548621927E-3</v>
      </c>
      <c r="AQ238" s="7">
        <f t="shared" si="231"/>
        <v>3.2707062206050914E-3</v>
      </c>
      <c r="AR238" s="17">
        <f t="shared" si="218"/>
        <v>104759.84217706985</v>
      </c>
      <c r="AS238" s="17">
        <f t="shared" si="219"/>
        <v>126233.14672925811</v>
      </c>
      <c r="AT238" s="17">
        <f t="shared" si="220"/>
        <v>27533.412804596464</v>
      </c>
      <c r="AU238" s="1">
        <f t="shared" si="182"/>
        <v>20951.968435413972</v>
      </c>
      <c r="AV238" s="1">
        <f t="shared" si="183"/>
        <v>25246.629345851623</v>
      </c>
      <c r="AW238" s="1">
        <f t="shared" si="184"/>
        <v>5506.6825609192929</v>
      </c>
      <c r="AX238" s="16">
        <v>0</v>
      </c>
      <c r="AY238" s="16">
        <v>0</v>
      </c>
      <c r="AZ238" s="16">
        <v>0</v>
      </c>
      <c r="BA238">
        <f t="shared" si="222"/>
        <v>0</v>
      </c>
      <c r="BB238">
        <f t="shared" si="223"/>
        <v>0</v>
      </c>
      <c r="BC238">
        <f t="shared" si="223"/>
        <v>0</v>
      </c>
      <c r="BD238">
        <f t="shared" si="223"/>
        <v>0</v>
      </c>
      <c r="BE238">
        <f t="shared" si="224"/>
        <v>0</v>
      </c>
      <c r="BF238">
        <f t="shared" si="224"/>
        <v>0</v>
      </c>
      <c r="BG238">
        <f t="shared" si="224"/>
        <v>0</v>
      </c>
      <c r="BH238">
        <f t="shared" si="202"/>
        <v>0</v>
      </c>
      <c r="BI238">
        <f t="shared" si="227"/>
        <v>0</v>
      </c>
      <c r="BJ238">
        <f t="shared" si="227"/>
        <v>0</v>
      </c>
      <c r="BK238" s="7">
        <f t="shared" si="225"/>
        <v>2.9946474982635779E-2</v>
      </c>
      <c r="BL238" s="18">
        <f>MAX(BL$3*climate!$I348+BL$4*climate!$I348^2+BL$5*climate!$I348^6,-99)</f>
        <v>-53.229808541272</v>
      </c>
      <c r="BM238" s="18">
        <f>MAX(BM$3*climate!$I348+BM$4*climate!$I348^2+BM$5*climate!$I348^6,-99)</f>
        <v>-44.114148317798822</v>
      </c>
      <c r="BN238" s="18">
        <f>MAX(BN$3*climate!$I348+BN$4*climate!$I348^2+BN$5*climate!$I348^6,-99)</f>
        <v>-36.902713708034618</v>
      </c>
      <c r="BO238" s="18">
        <f>MAX(BO$3*climate!$I348+BO$4*climate!$I348^2+BO$5*climate!$I348^6,-99)</f>
        <v>-99</v>
      </c>
      <c r="BP238" s="18">
        <f>MAX(BP$3*climate!$I348+BP$4*climate!$I348^2+BP$5*climate!$I348^6,-99)</f>
        <v>-99</v>
      </c>
      <c r="BQ238" s="18">
        <f>MAX(BQ$3*climate!$I348+BQ$4*climate!$I348^2+BQ$5*climate!$I348^6,-99)</f>
        <v>-99</v>
      </c>
    </row>
    <row r="239" spans="1:69">
      <c r="A239">
        <f t="shared" si="185"/>
        <v>2193</v>
      </c>
      <c r="B239" s="4">
        <f t="shared" si="203"/>
        <v>1286.515006394591</v>
      </c>
      <c r="C239" s="4">
        <f t="shared" si="204"/>
        <v>3572.4991378059694</v>
      </c>
      <c r="D239" s="4">
        <f t="shared" si="205"/>
        <v>6809.1717549324603</v>
      </c>
      <c r="E239" s="11">
        <f t="shared" si="186"/>
        <v>8.1769903701817587E-7</v>
      </c>
      <c r="F239" s="11">
        <f t="shared" si="187"/>
        <v>1.6393063029929489E-6</v>
      </c>
      <c r="G239" s="11">
        <f t="shared" si="188"/>
        <v>3.6193084339591829E-6</v>
      </c>
      <c r="H239" s="4">
        <f t="shared" si="206"/>
        <v>104500.39146768022</v>
      </c>
      <c r="I239" s="4">
        <f t="shared" si="207"/>
        <v>126447.6337837824</v>
      </c>
      <c r="J239" s="4">
        <f t="shared" si="208"/>
        <v>27570.918890042238</v>
      </c>
      <c r="K239" s="4">
        <f t="shared" si="176"/>
        <v>81227.495169713235</v>
      </c>
      <c r="L239" s="4">
        <f t="shared" si="177"/>
        <v>35394.727585977671</v>
      </c>
      <c r="M239" s="4">
        <f t="shared" si="178"/>
        <v>4049.0855396723227</v>
      </c>
      <c r="N239" s="11">
        <f t="shared" si="189"/>
        <v>-2.4774393870365952E-3</v>
      </c>
      <c r="O239" s="11">
        <f t="shared" si="190"/>
        <v>1.6974920931076554E-3</v>
      </c>
      <c r="P239" s="11">
        <f t="shared" si="191"/>
        <v>1.3585783358254222E-3</v>
      </c>
      <c r="Q239" s="4">
        <f t="shared" si="192"/>
        <v>1446.5144194729078</v>
      </c>
      <c r="R239" s="4">
        <f t="shared" si="193"/>
        <v>6356.3564919489027</v>
      </c>
      <c r="S239" s="4">
        <f t="shared" si="194"/>
        <v>1738.3227746784485</v>
      </c>
      <c r="T239" s="4">
        <f t="shared" si="209"/>
        <v>13.842191394280894</v>
      </c>
      <c r="U239" s="4">
        <f t="shared" si="210"/>
        <v>50.268686742038035</v>
      </c>
      <c r="V239" s="4">
        <f t="shared" si="211"/>
        <v>63.04914180086601</v>
      </c>
      <c r="W239" s="11">
        <f t="shared" si="195"/>
        <v>-1.219247815263802E-2</v>
      </c>
      <c r="X239" s="11">
        <f t="shared" si="196"/>
        <v>-1.3228699347321071E-2</v>
      </c>
      <c r="Y239" s="11">
        <f t="shared" si="197"/>
        <v>-1.2203590333800474E-2</v>
      </c>
      <c r="Z239" s="4">
        <f t="shared" si="221"/>
        <v>2113.9799150718054</v>
      </c>
      <c r="AA239" s="4">
        <f t="shared" si="212"/>
        <v>28842.152464391656</v>
      </c>
      <c r="AB239" s="4">
        <f t="shared" si="213"/>
        <v>3388.4306539032486</v>
      </c>
      <c r="AC239" s="12">
        <f t="shared" si="214"/>
        <v>1.4400365004534028</v>
      </c>
      <c r="AD239" s="12">
        <f t="shared" si="215"/>
        <v>4.4851113573363461</v>
      </c>
      <c r="AE239" s="12">
        <f t="shared" si="216"/>
        <v>1.9280878577912579</v>
      </c>
      <c r="AF239" s="11">
        <f t="shared" si="198"/>
        <v>-2.9039671966837322E-3</v>
      </c>
      <c r="AG239" s="11">
        <f t="shared" si="199"/>
        <v>2.0567434751257441E-3</v>
      </c>
      <c r="AH239" s="11">
        <f t="shared" si="200"/>
        <v>8.257041531207765E-4</v>
      </c>
      <c r="AI239" s="1">
        <f t="shared" si="179"/>
        <v>214915.05521330447</v>
      </c>
      <c r="AJ239" s="1">
        <f t="shared" si="180"/>
        <v>248519.42239115585</v>
      </c>
      <c r="AK239" s="1">
        <f t="shared" si="181"/>
        <v>54386.705750024354</v>
      </c>
      <c r="AL239" s="20">
        <f t="shared" si="230"/>
        <v>62.396972263747877</v>
      </c>
      <c r="AM239" s="20">
        <f t="shared" si="230"/>
        <v>27.111844175566468</v>
      </c>
      <c r="AN239" s="20">
        <f t="shared" si="230"/>
        <v>4.2351283562106046</v>
      </c>
      <c r="AO239" s="7">
        <f t="shared" si="231"/>
        <v>2.9049226423148917E-3</v>
      </c>
      <c r="AP239" s="7">
        <f t="shared" si="231"/>
        <v>4.4733625743135705E-3</v>
      </c>
      <c r="AQ239" s="7">
        <f t="shared" si="231"/>
        <v>3.2379991583990405E-3</v>
      </c>
      <c r="AR239" s="17">
        <f t="shared" si="218"/>
        <v>104500.39146768022</v>
      </c>
      <c r="AS239" s="17">
        <f t="shared" si="219"/>
        <v>126447.6337837824</v>
      </c>
      <c r="AT239" s="17">
        <f t="shared" si="220"/>
        <v>27570.918890042238</v>
      </c>
      <c r="AU239" s="1">
        <f t="shared" si="182"/>
        <v>20900.078293536048</v>
      </c>
      <c r="AV239" s="1">
        <f t="shared" si="183"/>
        <v>25289.526756756481</v>
      </c>
      <c r="AW239" s="1">
        <f t="shared" si="184"/>
        <v>5514.1837780084479</v>
      </c>
      <c r="AX239" s="16">
        <v>0</v>
      </c>
      <c r="AY239" s="16">
        <v>0</v>
      </c>
      <c r="AZ239" s="16">
        <v>0</v>
      </c>
      <c r="BA239">
        <f t="shared" si="222"/>
        <v>0</v>
      </c>
      <c r="BB239">
        <f t="shared" si="223"/>
        <v>0</v>
      </c>
      <c r="BC239">
        <f t="shared" si="223"/>
        <v>0</v>
      </c>
      <c r="BD239">
        <f t="shared" si="223"/>
        <v>0</v>
      </c>
      <c r="BE239">
        <f t="shared" si="224"/>
        <v>0</v>
      </c>
      <c r="BF239">
        <f t="shared" si="224"/>
        <v>0</v>
      </c>
      <c r="BG239">
        <f t="shared" si="224"/>
        <v>0</v>
      </c>
      <c r="BH239">
        <f t="shared" si="202"/>
        <v>0</v>
      </c>
      <c r="BI239">
        <f t="shared" si="227"/>
        <v>0</v>
      </c>
      <c r="BJ239">
        <f t="shared" si="227"/>
        <v>0</v>
      </c>
      <c r="BK239" s="7">
        <f t="shared" si="225"/>
        <v>2.9968449452881102E-2</v>
      </c>
      <c r="BL239" s="18">
        <f>MAX(BL$3*climate!$I349+BL$4*climate!$I349^2+BL$5*climate!$I349^6,-99)</f>
        <v>-53.451833026897901</v>
      </c>
      <c r="BM239" s="18">
        <f>MAX(BM$3*climate!$I349+BM$4*climate!$I349^2+BM$5*climate!$I349^6,-99)</f>
        <v>-44.285587903961542</v>
      </c>
      <c r="BN239" s="18">
        <f>MAX(BN$3*climate!$I349+BN$4*climate!$I349^2+BN$5*climate!$I349^6,-99)</f>
        <v>-37.03616394913189</v>
      </c>
      <c r="BO239" s="18">
        <f>MAX(BO$3*climate!$I349+BO$4*climate!$I349^2+BO$5*climate!$I349^6,-99)</f>
        <v>-99</v>
      </c>
      <c r="BP239" s="18">
        <f>MAX(BP$3*climate!$I349+BP$4*climate!$I349^2+BP$5*climate!$I349^6,-99)</f>
        <v>-99</v>
      </c>
      <c r="BQ239" s="18">
        <f>MAX(BQ$3*climate!$I349+BQ$4*climate!$I349^2+BQ$5*climate!$I349^6,-99)</f>
        <v>-99</v>
      </c>
    </row>
    <row r="240" spans="1:69">
      <c r="A240">
        <f t="shared" si="185"/>
        <v>2194</v>
      </c>
      <c r="B240" s="4">
        <f t="shared" si="203"/>
        <v>1286.5160057775686</v>
      </c>
      <c r="C240" s="4">
        <f t="shared" si="204"/>
        <v>3572.5047014053062</v>
      </c>
      <c r="D240" s="4">
        <f t="shared" si="205"/>
        <v>6809.1951672005835</v>
      </c>
      <c r="E240" s="11">
        <f t="shared" si="186"/>
        <v>7.7681408516726706E-7</v>
      </c>
      <c r="F240" s="11">
        <f t="shared" si="187"/>
        <v>1.5573409878433014E-6</v>
      </c>
      <c r="G240" s="11">
        <f t="shared" si="188"/>
        <v>3.4383430122612236E-6</v>
      </c>
      <c r="H240" s="4">
        <f t="shared" si="206"/>
        <v>104246.01181226641</v>
      </c>
      <c r="I240" s="4">
        <f t="shared" si="207"/>
        <v>126662.72079062146</v>
      </c>
      <c r="J240" s="4">
        <f t="shared" si="208"/>
        <v>27608.5377160875</v>
      </c>
      <c r="K240" s="4">
        <f t="shared" si="176"/>
        <v>81029.704522999891</v>
      </c>
      <c r="L240" s="4">
        <f t="shared" si="177"/>
        <v>35454.878685197109</v>
      </c>
      <c r="M240" s="4">
        <f t="shared" si="178"/>
        <v>4054.5963271953037</v>
      </c>
      <c r="N240" s="11">
        <f t="shared" si="189"/>
        <v>-2.4350208793227912E-3</v>
      </c>
      <c r="O240" s="11">
        <f t="shared" si="190"/>
        <v>1.6994367048970282E-3</v>
      </c>
      <c r="P240" s="11">
        <f t="shared" si="191"/>
        <v>1.360995580109936E-3</v>
      </c>
      <c r="Q240" s="4">
        <f t="shared" si="192"/>
        <v>1425.3995839501417</v>
      </c>
      <c r="R240" s="4">
        <f t="shared" si="193"/>
        <v>6282.9392737741218</v>
      </c>
      <c r="S240" s="4">
        <f t="shared" si="194"/>
        <v>1719.4518854670766</v>
      </c>
      <c r="T240" s="4">
        <f t="shared" si="209"/>
        <v>13.673420778121489</v>
      </c>
      <c r="U240" s="4">
        <f t="shared" si="210"/>
        <v>49.603697398542948</v>
      </c>
      <c r="V240" s="4">
        <f t="shared" si="211"/>
        <v>62.279715903430549</v>
      </c>
      <c r="W240" s="11">
        <f t="shared" si="195"/>
        <v>-1.219247815263802E-2</v>
      </c>
      <c r="X240" s="11">
        <f t="shared" si="196"/>
        <v>-1.3228699347321071E-2</v>
      </c>
      <c r="Y240" s="11">
        <f t="shared" si="197"/>
        <v>-1.2203590333800474E-2</v>
      </c>
      <c r="Z240" s="4">
        <f t="shared" si="221"/>
        <v>2076.9845013381387</v>
      </c>
      <c r="AA240" s="4">
        <f t="shared" si="212"/>
        <v>28567.602324547697</v>
      </c>
      <c r="AB240" s="4">
        <f t="shared" si="213"/>
        <v>3354.4064970503046</v>
      </c>
      <c r="AC240" s="12">
        <f t="shared" si="214"/>
        <v>1.4358546816940589</v>
      </c>
      <c r="AD240" s="12">
        <f t="shared" si="215"/>
        <v>4.49433608085576</v>
      </c>
      <c r="AE240" s="12">
        <f t="shared" si="216"/>
        <v>1.9296798879430179</v>
      </c>
      <c r="AF240" s="11">
        <f t="shared" si="198"/>
        <v>-2.9039671966837322E-3</v>
      </c>
      <c r="AG240" s="11">
        <f t="shared" si="199"/>
        <v>2.0567434751257441E-3</v>
      </c>
      <c r="AH240" s="11">
        <f t="shared" si="200"/>
        <v>8.257041531207765E-4</v>
      </c>
      <c r="AI240" s="1">
        <f t="shared" si="179"/>
        <v>214323.6279855101</v>
      </c>
      <c r="AJ240" s="1">
        <f t="shared" si="180"/>
        <v>248957.00690879676</v>
      </c>
      <c r="AK240" s="1">
        <f t="shared" si="181"/>
        <v>54462.218953030366</v>
      </c>
      <c r="AL240" s="20">
        <f t="shared" si="230"/>
        <v>62.57641805751333</v>
      </c>
      <c r="AM240" s="20">
        <f t="shared" si="230"/>
        <v>27.231912473531512</v>
      </c>
      <c r="AN240" s="20">
        <f t="shared" si="230"/>
        <v>4.2487045648431954</v>
      </c>
      <c r="AO240" s="7">
        <f t="shared" si="231"/>
        <v>2.8758734158917426E-3</v>
      </c>
      <c r="AP240" s="7">
        <f t="shared" si="231"/>
        <v>4.4286289485704344E-3</v>
      </c>
      <c r="AQ240" s="7">
        <f t="shared" si="231"/>
        <v>3.2056191668150499E-3</v>
      </c>
      <c r="AR240" s="17">
        <f t="shared" si="218"/>
        <v>104246.01181226641</v>
      </c>
      <c r="AS240" s="17">
        <f t="shared" si="219"/>
        <v>126662.72079062146</v>
      </c>
      <c r="AT240" s="17">
        <f t="shared" si="220"/>
        <v>27608.5377160875</v>
      </c>
      <c r="AU240" s="1">
        <f t="shared" si="182"/>
        <v>20849.202362453285</v>
      </c>
      <c r="AV240" s="1">
        <f t="shared" si="183"/>
        <v>25332.544158124292</v>
      </c>
      <c r="AW240" s="1">
        <f t="shared" si="184"/>
        <v>5521.7075432175006</v>
      </c>
      <c r="AX240" s="16">
        <v>0</v>
      </c>
      <c r="AY240" s="16">
        <v>0</v>
      </c>
      <c r="AZ240" s="16">
        <v>0</v>
      </c>
      <c r="BA240">
        <f t="shared" si="222"/>
        <v>0</v>
      </c>
      <c r="BB240">
        <f t="shared" si="223"/>
        <v>0</v>
      </c>
      <c r="BC240">
        <f t="shared" si="223"/>
        <v>0</v>
      </c>
      <c r="BD240">
        <f t="shared" si="223"/>
        <v>0</v>
      </c>
      <c r="BE240">
        <f t="shared" si="224"/>
        <v>0</v>
      </c>
      <c r="BF240">
        <f t="shared" si="224"/>
        <v>0</v>
      </c>
      <c r="BG240">
        <f t="shared" si="224"/>
        <v>0</v>
      </c>
      <c r="BH240">
        <f t="shared" si="202"/>
        <v>0</v>
      </c>
      <c r="BI240">
        <f t="shared" si="227"/>
        <v>0</v>
      </c>
      <c r="BJ240">
        <f t="shared" si="227"/>
        <v>0</v>
      </c>
      <c r="BK240" s="7">
        <f t="shared" si="225"/>
        <v>2.999095638956803E-2</v>
      </c>
      <c r="BL240" s="18">
        <f>MAX(BL$3*climate!$I350+BL$4*climate!$I350^2+BL$5*climate!$I350^6,-99)</f>
        <v>-53.669756522908344</v>
      </c>
      <c r="BM240" s="18">
        <f>MAX(BM$3*climate!$I350+BM$4*climate!$I350^2+BM$5*climate!$I350^6,-99)</f>
        <v>-44.453846847087256</v>
      </c>
      <c r="BN240" s="18">
        <f>MAX(BN$3*climate!$I350+BN$4*climate!$I350^2+BN$5*climate!$I350^6,-99)</f>
        <v>-37.167126428384748</v>
      </c>
      <c r="BO240" s="18">
        <f>MAX(BO$3*climate!$I350+BO$4*climate!$I350^2+BO$5*climate!$I350^6,-99)</f>
        <v>-99</v>
      </c>
      <c r="BP240" s="18">
        <f>MAX(BP$3*climate!$I350+BP$4*climate!$I350^2+BP$5*climate!$I350^6,-99)</f>
        <v>-99</v>
      </c>
      <c r="BQ240" s="18">
        <f>MAX(BQ$3*climate!$I350+BQ$4*climate!$I350^2+BQ$5*climate!$I350^6,-99)</f>
        <v>-99</v>
      </c>
    </row>
    <row r="241" spans="1:69">
      <c r="A241">
        <f t="shared" si="185"/>
        <v>2195</v>
      </c>
      <c r="B241" s="4">
        <f t="shared" si="203"/>
        <v>1286.5169551921349</v>
      </c>
      <c r="C241" s="4">
        <f t="shared" si="204"/>
        <v>3572.5099868329071</v>
      </c>
      <c r="D241" s="4">
        <f t="shared" si="205"/>
        <v>6809.2174089317741</v>
      </c>
      <c r="E241" s="11">
        <f t="shared" si="186"/>
        <v>7.3797338090890369E-7</v>
      </c>
      <c r="F241" s="11">
        <f t="shared" si="187"/>
        <v>1.4794739384511362E-6</v>
      </c>
      <c r="G241" s="11">
        <f t="shared" si="188"/>
        <v>3.2664258616481622E-6</v>
      </c>
      <c r="H241" s="4">
        <f t="shared" si="206"/>
        <v>103996.75164899875</v>
      </c>
      <c r="I241" s="4">
        <f t="shared" si="207"/>
        <v>126878.48169191276</v>
      </c>
      <c r="J241" s="4">
        <f t="shared" si="208"/>
        <v>27646.27766570498</v>
      </c>
      <c r="K241" s="4">
        <f t="shared" si="176"/>
        <v>80835.896666023618</v>
      </c>
      <c r="L241" s="4">
        <f t="shared" si="177"/>
        <v>35515.22099575508</v>
      </c>
      <c r="M241" s="4">
        <f t="shared" si="178"/>
        <v>4060.1255629524849</v>
      </c>
      <c r="N241" s="11">
        <f t="shared" si="189"/>
        <v>-2.3918124608397484E-3</v>
      </c>
      <c r="O241" s="11">
        <f t="shared" si="190"/>
        <v>1.7019466092029756E-3</v>
      </c>
      <c r="P241" s="11">
        <f t="shared" si="191"/>
        <v>1.3636957445295472E-3</v>
      </c>
      <c r="Q241" s="4">
        <f t="shared" si="192"/>
        <v>1404.6537464491803</v>
      </c>
      <c r="R241" s="4">
        <f t="shared" si="193"/>
        <v>6210.3851168984629</v>
      </c>
      <c r="S241" s="4">
        <f t="shared" si="194"/>
        <v>1700.790148672949</v>
      </c>
      <c r="T241" s="4">
        <f t="shared" si="209"/>
        <v>13.506707894012417</v>
      </c>
      <c r="U241" s="4">
        <f t="shared" si="210"/>
        <v>48.947504999142133</v>
      </c>
      <c r="V241" s="4">
        <f t="shared" si="211"/>
        <v>61.519679764439601</v>
      </c>
      <c r="W241" s="11">
        <f t="shared" si="195"/>
        <v>-1.219247815263802E-2</v>
      </c>
      <c r="X241" s="11">
        <f t="shared" si="196"/>
        <v>-1.3228699347321071E-2</v>
      </c>
      <c r="Y241" s="11">
        <f t="shared" si="197"/>
        <v>-1.2203590333800474E-2</v>
      </c>
      <c r="Z241" s="4">
        <f t="shared" si="221"/>
        <v>2040.7232130392563</v>
      </c>
      <c r="AA241" s="4">
        <f t="shared" si="212"/>
        <v>28295.718255153693</v>
      </c>
      <c r="AB241" s="4">
        <f t="shared" si="213"/>
        <v>3320.7314012161237</v>
      </c>
      <c r="AC241" s="12">
        <f t="shared" si="214"/>
        <v>1.4316850067992146</v>
      </c>
      <c r="AD241" s="12">
        <f t="shared" si="215"/>
        <v>4.5035797772650819</v>
      </c>
      <c r="AE241" s="12">
        <f t="shared" si="216"/>
        <v>1.9312732326406861</v>
      </c>
      <c r="AF241" s="11">
        <f t="shared" si="198"/>
        <v>-2.9039671966837322E-3</v>
      </c>
      <c r="AG241" s="11">
        <f t="shared" si="199"/>
        <v>2.0567434751257441E-3</v>
      </c>
      <c r="AH241" s="11">
        <f t="shared" si="200"/>
        <v>8.257041531207765E-4</v>
      </c>
      <c r="AI241" s="1">
        <f t="shared" si="179"/>
        <v>213740.46754941237</v>
      </c>
      <c r="AJ241" s="1">
        <f t="shared" si="180"/>
        <v>249393.85037604137</v>
      </c>
      <c r="AK241" s="1">
        <f t="shared" si="181"/>
        <v>54537.704600944824</v>
      </c>
      <c r="AL241" s="20">
        <f t="shared" si="230"/>
        <v>62.754580296095128</v>
      </c>
      <c r="AM241" s="20">
        <f t="shared" si="230"/>
        <v>27.351306509077681</v>
      </c>
      <c r="AN241" s="20">
        <f t="shared" si="230"/>
        <v>4.2621880963425189</v>
      </c>
      <c r="AO241" s="7">
        <f t="shared" si="231"/>
        <v>2.8471146817328251E-3</v>
      </c>
      <c r="AP241" s="7">
        <f t="shared" si="231"/>
        <v>4.3843426590847298E-3</v>
      </c>
      <c r="AQ241" s="7">
        <f t="shared" si="231"/>
        <v>3.1735629751468994E-3</v>
      </c>
      <c r="AR241" s="17">
        <f t="shared" si="218"/>
        <v>103996.75164899875</v>
      </c>
      <c r="AS241" s="17">
        <f t="shared" si="219"/>
        <v>126878.48169191276</v>
      </c>
      <c r="AT241" s="17">
        <f t="shared" si="220"/>
        <v>27646.27766570498</v>
      </c>
      <c r="AU241" s="1">
        <f t="shared" si="182"/>
        <v>20799.350329799752</v>
      </c>
      <c r="AV241" s="1">
        <f t="shared" si="183"/>
        <v>25375.696338382553</v>
      </c>
      <c r="AW241" s="1">
        <f t="shared" si="184"/>
        <v>5529.2555331409967</v>
      </c>
      <c r="AX241" s="16">
        <v>0</v>
      </c>
      <c r="AY241" s="16">
        <v>0</v>
      </c>
      <c r="AZ241" s="16">
        <v>0</v>
      </c>
      <c r="BA241">
        <f t="shared" si="222"/>
        <v>0</v>
      </c>
      <c r="BB241">
        <f t="shared" si="223"/>
        <v>0</v>
      </c>
      <c r="BC241">
        <f t="shared" si="223"/>
        <v>0</v>
      </c>
      <c r="BD241">
        <f t="shared" si="223"/>
        <v>0</v>
      </c>
      <c r="BE241">
        <f t="shared" si="224"/>
        <v>0</v>
      </c>
      <c r="BF241">
        <f t="shared" si="224"/>
        <v>0</v>
      </c>
      <c r="BG241">
        <f t="shared" si="224"/>
        <v>0</v>
      </c>
      <c r="BH241">
        <f t="shared" si="202"/>
        <v>0</v>
      </c>
      <c r="BI241">
        <f t="shared" si="227"/>
        <v>0</v>
      </c>
      <c r="BJ241">
        <f t="shared" si="227"/>
        <v>0</v>
      </c>
      <c r="BK241" s="7">
        <f t="shared" si="225"/>
        <v>3.0013963326116694E-2</v>
      </c>
      <c r="BL241" s="18">
        <f>MAX(BL$3*climate!$I351+BL$4*climate!$I351^2+BL$5*climate!$I351^6,-99)</f>
        <v>-53.883616525583186</v>
      </c>
      <c r="BM241" s="18">
        <f>MAX(BM$3*climate!$I351+BM$4*climate!$I351^2+BM$5*climate!$I351^6,-99)</f>
        <v>-44.618954954362337</v>
      </c>
      <c r="BN241" s="18">
        <f>MAX(BN$3*climate!$I351+BN$4*climate!$I351^2+BN$5*climate!$I351^6,-99)</f>
        <v>-37.295625074824237</v>
      </c>
      <c r="BO241" s="18">
        <f>MAX(BO$3*climate!$I351+BO$4*climate!$I351^2+BO$5*climate!$I351^6,-99)</f>
        <v>-99</v>
      </c>
      <c r="BP241" s="18">
        <f>MAX(BP$3*climate!$I351+BP$4*climate!$I351^2+BP$5*climate!$I351^6,-99)</f>
        <v>-99</v>
      </c>
      <c r="BQ241" s="18">
        <f>MAX(BQ$3*climate!$I351+BQ$4*climate!$I351^2+BQ$5*climate!$I351^6,-99)</f>
        <v>-99</v>
      </c>
    </row>
    <row r="242" spans="1:69">
      <c r="A242">
        <f t="shared" si="185"/>
        <v>2196</v>
      </c>
      <c r="B242" s="4">
        <f t="shared" si="203"/>
        <v>1286.5178571366384</v>
      </c>
      <c r="C242" s="4">
        <f t="shared" si="204"/>
        <v>3572.5150079965565</v>
      </c>
      <c r="D242" s="4">
        <f t="shared" si="205"/>
        <v>6809.2385386454243</v>
      </c>
      <c r="E242" s="11">
        <f t="shared" si="186"/>
        <v>7.0107471186345851E-7</v>
      </c>
      <c r="F242" s="11">
        <f t="shared" si="187"/>
        <v>1.4055002415285793E-6</v>
      </c>
      <c r="G242" s="11">
        <f t="shared" si="188"/>
        <v>3.1031045685657541E-6</v>
      </c>
      <c r="H242" s="4">
        <f t="shared" si="206"/>
        <v>103752.6551072388</v>
      </c>
      <c r="I242" s="4">
        <f t="shared" si="207"/>
        <v>127094.9872945302</v>
      </c>
      <c r="J242" s="4">
        <f t="shared" si="208"/>
        <v>27684.146655188648</v>
      </c>
      <c r="K242" s="4">
        <f t="shared" si="176"/>
        <v>80646.105712172357</v>
      </c>
      <c r="L242" s="4">
        <f t="shared" si="177"/>
        <v>35575.774212297649</v>
      </c>
      <c r="M242" s="4">
        <f t="shared" si="178"/>
        <v>4065.6743772550976</v>
      </c>
      <c r="N242" s="11">
        <f t="shared" si="189"/>
        <v>-2.347854872389088E-3</v>
      </c>
      <c r="O242" s="11">
        <f t="shared" si="190"/>
        <v>1.704993375933217E-3</v>
      </c>
      <c r="P242" s="11">
        <f t="shared" si="191"/>
        <v>1.3666607637075057E-3</v>
      </c>
      <c r="Q242" s="4">
        <f t="shared" si="192"/>
        <v>1384.2707935233898</v>
      </c>
      <c r="R242" s="4">
        <f t="shared" si="193"/>
        <v>6138.6870184839954</v>
      </c>
      <c r="S242" s="4">
        <f t="shared" si="194"/>
        <v>1682.3356600015675</v>
      </c>
      <c r="T242" s="4">
        <f t="shared" si="209"/>
        <v>13.342027653100606</v>
      </c>
      <c r="U242" s="4">
        <f t="shared" si="210"/>
        <v>48.299993171706987</v>
      </c>
      <c r="V242" s="4">
        <f t="shared" si="211"/>
        <v>60.768918795127789</v>
      </c>
      <c r="W242" s="11">
        <f t="shared" si="195"/>
        <v>-1.219247815263802E-2</v>
      </c>
      <c r="X242" s="11">
        <f t="shared" si="196"/>
        <v>-1.3228699347321071E-2</v>
      </c>
      <c r="Y242" s="11">
        <f t="shared" si="197"/>
        <v>-1.2203590333800474E-2</v>
      </c>
      <c r="Z242" s="4">
        <f t="shared" si="221"/>
        <v>2005.1817674622305</v>
      </c>
      <c r="AA242" s="4">
        <f t="shared" si="212"/>
        <v>28026.489807394584</v>
      </c>
      <c r="AB242" s="4">
        <f t="shared" si="213"/>
        <v>3287.4026710490862</v>
      </c>
      <c r="AC242" s="12">
        <f t="shared" si="214"/>
        <v>1.4275274405034857</v>
      </c>
      <c r="AD242" s="12">
        <f t="shared" si="215"/>
        <v>4.5128424855866802</v>
      </c>
      <c r="AE242" s="12">
        <f t="shared" si="216"/>
        <v>1.9328678929696885</v>
      </c>
      <c r="AF242" s="11">
        <f t="shared" si="198"/>
        <v>-2.9039671966837322E-3</v>
      </c>
      <c r="AG242" s="11">
        <f t="shared" si="199"/>
        <v>2.0567434751257441E-3</v>
      </c>
      <c r="AH242" s="11">
        <f t="shared" si="200"/>
        <v>8.257041531207765E-4</v>
      </c>
      <c r="AI242" s="1">
        <f t="shared" si="179"/>
        <v>213165.77112427089</v>
      </c>
      <c r="AJ242" s="1">
        <f t="shared" si="180"/>
        <v>249830.16167681979</v>
      </c>
      <c r="AK242" s="1">
        <f t="shared" si="181"/>
        <v>54613.189673991343</v>
      </c>
      <c r="AL242" s="20">
        <f t="shared" si="230"/>
        <v>62.931463088133057</v>
      </c>
      <c r="AM242" s="20">
        <f t="shared" si="230"/>
        <v>27.470024833988035</v>
      </c>
      <c r="AN242" s="20">
        <f t="shared" si="230"/>
        <v>4.2755791554548264</v>
      </c>
      <c r="AO242" s="7">
        <f t="shared" si="231"/>
        <v>2.8186435349154969E-3</v>
      </c>
      <c r="AP242" s="7">
        <f t="shared" si="231"/>
        <v>4.3404992324938821E-3</v>
      </c>
      <c r="AQ242" s="7">
        <f t="shared" si="231"/>
        <v>3.1418273453954304E-3</v>
      </c>
      <c r="AR242" s="17">
        <f t="shared" si="218"/>
        <v>103752.6551072388</v>
      </c>
      <c r="AS242" s="17">
        <f t="shared" si="219"/>
        <v>127094.9872945302</v>
      </c>
      <c r="AT242" s="17">
        <f t="shared" si="220"/>
        <v>27684.146655188648</v>
      </c>
      <c r="AU242" s="1">
        <f t="shared" si="182"/>
        <v>20750.531021447761</v>
      </c>
      <c r="AV242" s="1">
        <f t="shared" si="183"/>
        <v>25418.997458906044</v>
      </c>
      <c r="AW242" s="1">
        <f t="shared" si="184"/>
        <v>5536.8293310377303</v>
      </c>
      <c r="AX242" s="16">
        <v>0</v>
      </c>
      <c r="AY242" s="16">
        <v>0</v>
      </c>
      <c r="AZ242" s="16">
        <v>0</v>
      </c>
      <c r="BA242">
        <f t="shared" si="222"/>
        <v>0</v>
      </c>
      <c r="BB242">
        <f t="shared" si="223"/>
        <v>0</v>
      </c>
      <c r="BC242">
        <f t="shared" si="223"/>
        <v>0</v>
      </c>
      <c r="BD242">
        <f t="shared" si="223"/>
        <v>0</v>
      </c>
      <c r="BE242">
        <f t="shared" si="224"/>
        <v>0</v>
      </c>
      <c r="BF242">
        <f t="shared" si="224"/>
        <v>0</v>
      </c>
      <c r="BG242">
        <f t="shared" si="224"/>
        <v>0</v>
      </c>
      <c r="BH242">
        <f t="shared" si="202"/>
        <v>0</v>
      </c>
      <c r="BI242">
        <f t="shared" si="227"/>
        <v>0</v>
      </c>
      <c r="BJ242">
        <f t="shared" si="227"/>
        <v>0</v>
      </c>
      <c r="BK242" s="7">
        <f t="shared" si="225"/>
        <v>3.0037438454543403E-2</v>
      </c>
      <c r="BL242" s="18">
        <f>MAX(BL$3*climate!$I352+BL$4*climate!$I352^2+BL$5*climate!$I352^6,-99)</f>
        <v>-54.093451031609092</v>
      </c>
      <c r="BM242" s="18">
        <f>MAX(BM$3*climate!$I352+BM$4*climate!$I352^2+BM$5*climate!$I352^6,-99)</f>
        <v>-44.780942386125659</v>
      </c>
      <c r="BN242" s="18">
        <f>MAX(BN$3*climate!$I352+BN$4*climate!$I352^2+BN$5*climate!$I352^6,-99)</f>
        <v>-37.421684064080537</v>
      </c>
      <c r="BO242" s="18">
        <f>MAX(BO$3*climate!$I352+BO$4*climate!$I352^2+BO$5*climate!$I352^6,-99)</f>
        <v>-99</v>
      </c>
      <c r="BP242" s="18">
        <f>MAX(BP$3*climate!$I352+BP$4*climate!$I352^2+BP$5*climate!$I352^6,-99)</f>
        <v>-99</v>
      </c>
      <c r="BQ242" s="18">
        <f>MAX(BQ$3*climate!$I352+BQ$4*climate!$I352^2+BQ$5*climate!$I352^6,-99)</f>
        <v>-99</v>
      </c>
    </row>
    <row r="243" spans="1:69">
      <c r="A243">
        <f t="shared" si="185"/>
        <v>2197</v>
      </c>
      <c r="B243" s="4">
        <f t="shared" si="203"/>
        <v>1286.5187139845177</v>
      </c>
      <c r="C243" s="4">
        <f t="shared" si="204"/>
        <v>3572.5197781087281</v>
      </c>
      <c r="D243" s="4">
        <f t="shared" si="205"/>
        <v>6809.258611935682</v>
      </c>
      <c r="E243" s="11">
        <f t="shared" si="186"/>
        <v>6.6602097627028559E-7</v>
      </c>
      <c r="F243" s="11">
        <f t="shared" si="187"/>
        <v>1.3352252294521503E-6</v>
      </c>
      <c r="G243" s="11">
        <f t="shared" si="188"/>
        <v>2.9479493401374663E-6</v>
      </c>
      <c r="H243" s="4">
        <f t="shared" si="206"/>
        <v>103513.76214373787</v>
      </c>
      <c r="I243" s="4">
        <f t="shared" si="207"/>
        <v>127312.30532692948</v>
      </c>
      <c r="J243" s="4">
        <f t="shared" si="208"/>
        <v>27722.152146413664</v>
      </c>
      <c r="K243" s="4">
        <f t="shared" si="176"/>
        <v>80460.36254159268</v>
      </c>
      <c r="L243" s="4">
        <f t="shared" si="177"/>
        <v>35636.557173751433</v>
      </c>
      <c r="M243" s="4">
        <f t="shared" si="178"/>
        <v>4071.2438352422964</v>
      </c>
      <c r="N243" s="11">
        <f t="shared" si="189"/>
        <v>-2.3031883429387445E-3</v>
      </c>
      <c r="O243" s="11">
        <f t="shared" si="190"/>
        <v>1.7085492248478662E-3</v>
      </c>
      <c r="P243" s="11">
        <f t="shared" si="191"/>
        <v>1.3698731060107772E-3</v>
      </c>
      <c r="Q243" s="4">
        <f t="shared" si="192"/>
        <v>1364.2446468779592</v>
      </c>
      <c r="R243" s="4">
        <f t="shared" si="193"/>
        <v>6067.8377785034563</v>
      </c>
      <c r="S243" s="4">
        <f t="shared" si="194"/>
        <v>1664.0864925790795</v>
      </c>
      <c r="T243" s="4">
        <f t="shared" si="209"/>
        <v>13.179355272428285</v>
      </c>
      <c r="U243" s="4">
        <f t="shared" si="210"/>
        <v>47.661047083560817</v>
      </c>
      <c r="V243" s="4">
        <f t="shared" si="211"/>
        <v>60.027319805124058</v>
      </c>
      <c r="W243" s="11">
        <f t="shared" si="195"/>
        <v>-1.219247815263802E-2</v>
      </c>
      <c r="X243" s="11">
        <f t="shared" si="196"/>
        <v>-1.3228699347321071E-2</v>
      </c>
      <c r="Y243" s="11">
        <f t="shared" si="197"/>
        <v>-1.2203590333800474E-2</v>
      </c>
      <c r="Z243" s="4">
        <f t="shared" si="221"/>
        <v>1970.3460581518862</v>
      </c>
      <c r="AA243" s="4">
        <f t="shared" si="212"/>
        <v>27759.905398281673</v>
      </c>
      <c r="AB243" s="4">
        <f t="shared" si="213"/>
        <v>3254.4175515131383</v>
      </c>
      <c r="AC243" s="12">
        <f t="shared" si="214"/>
        <v>1.4233819476438976</v>
      </c>
      <c r="AD243" s="12">
        <f t="shared" si="215"/>
        <v>4.5221242449231811</v>
      </c>
      <c r="AE243" s="12">
        <f t="shared" si="216"/>
        <v>1.9344638700163475</v>
      </c>
      <c r="AF243" s="11">
        <f t="shared" si="198"/>
        <v>-2.9039671966837322E-3</v>
      </c>
      <c r="AG243" s="11">
        <f t="shared" si="199"/>
        <v>2.0567434751257441E-3</v>
      </c>
      <c r="AH243" s="11">
        <f t="shared" si="200"/>
        <v>8.257041531207765E-4</v>
      </c>
      <c r="AI243" s="1">
        <f t="shared" si="179"/>
        <v>212599.72503329156</v>
      </c>
      <c r="AJ243" s="1">
        <f t="shared" si="180"/>
        <v>250266.14296804386</v>
      </c>
      <c r="AK243" s="1">
        <f t="shared" si="181"/>
        <v>54688.70003762994</v>
      </c>
      <c r="AL243" s="20">
        <f t="shared" ref="AL243:AN258" si="232">AL242*(1+AO243)</f>
        <v>63.107070636093432</v>
      </c>
      <c r="AM243" s="20">
        <f t="shared" si="232"/>
        <v>27.588066119479464</v>
      </c>
      <c r="AN243" s="20">
        <f t="shared" si="232"/>
        <v>4.2888779556477568</v>
      </c>
      <c r="AO243" s="7">
        <f t="shared" si="231"/>
        <v>2.7904570995663418E-3</v>
      </c>
      <c r="AP243" s="7">
        <f t="shared" si="231"/>
        <v>4.2970942401689433E-3</v>
      </c>
      <c r="AQ243" s="7">
        <f t="shared" si="231"/>
        <v>3.110409071941476E-3</v>
      </c>
      <c r="AR243" s="17">
        <f t="shared" si="218"/>
        <v>103513.76214373787</v>
      </c>
      <c r="AS243" s="17">
        <f t="shared" si="219"/>
        <v>127312.30532692948</v>
      </c>
      <c r="AT243" s="17">
        <f t="shared" si="220"/>
        <v>27722.152146413664</v>
      </c>
      <c r="AU243" s="1">
        <f t="shared" si="182"/>
        <v>20702.752428747575</v>
      </c>
      <c r="AV243" s="1">
        <f t="shared" si="183"/>
        <v>25462.461065385898</v>
      </c>
      <c r="AW243" s="1">
        <f t="shared" si="184"/>
        <v>5544.4304292827328</v>
      </c>
      <c r="AX243" s="16">
        <v>0</v>
      </c>
      <c r="AY243" s="16">
        <v>0</v>
      </c>
      <c r="AZ243" s="16">
        <v>0</v>
      </c>
      <c r="BA243">
        <f t="shared" si="222"/>
        <v>0</v>
      </c>
      <c r="BB243">
        <f t="shared" si="223"/>
        <v>0</v>
      </c>
      <c r="BC243">
        <f t="shared" si="223"/>
        <v>0</v>
      </c>
      <c r="BD243">
        <f t="shared" si="223"/>
        <v>0</v>
      </c>
      <c r="BE243">
        <f t="shared" si="224"/>
        <v>0</v>
      </c>
      <c r="BF243">
        <f t="shared" si="224"/>
        <v>0</v>
      </c>
      <c r="BG243">
        <f t="shared" si="224"/>
        <v>0</v>
      </c>
      <c r="BH243">
        <f t="shared" si="202"/>
        <v>0</v>
      </c>
      <c r="BI243">
        <f t="shared" si="227"/>
        <v>0</v>
      </c>
      <c r="BJ243">
        <f t="shared" si="227"/>
        <v>0</v>
      </c>
      <c r="BK243" s="7">
        <f t="shared" si="225"/>
        <v>3.0061350634776191E-2</v>
      </c>
      <c r="BL243" s="18">
        <f>MAX(BL$3*climate!$I353+BL$4*climate!$I353^2+BL$5*climate!$I353^6,-99)</f>
        <v>-54.29929849475517</v>
      </c>
      <c r="BM243" s="18">
        <f>MAX(BM$3*climate!$I353+BM$4*climate!$I353^2+BM$5*climate!$I353^6,-99)</f>
        <v>-44.939839623383705</v>
      </c>
      <c r="BN243" s="18">
        <f>MAX(BN$3*climate!$I353+BN$4*climate!$I353^2+BN$5*climate!$I353^6,-99)</f>
        <v>-37.545327793920947</v>
      </c>
      <c r="BO243" s="18">
        <f>MAX(BO$3*climate!$I353+BO$4*climate!$I353^2+BO$5*climate!$I353^6,-99)</f>
        <v>-99</v>
      </c>
      <c r="BP243" s="18">
        <f>MAX(BP$3*climate!$I353+BP$4*climate!$I353^2+BP$5*climate!$I353^6,-99)</f>
        <v>-99</v>
      </c>
      <c r="BQ243" s="18">
        <f>MAX(BQ$3*climate!$I353+BQ$4*climate!$I353^2+BQ$5*climate!$I353^6,-99)</f>
        <v>-99</v>
      </c>
    </row>
    <row r="244" spans="1:69">
      <c r="A244">
        <f t="shared" si="185"/>
        <v>2198</v>
      </c>
      <c r="B244" s="4">
        <f t="shared" si="203"/>
        <v>1286.5195279905452</v>
      </c>
      <c r="C244" s="4">
        <f t="shared" si="204"/>
        <v>3572.524309721342</v>
      </c>
      <c r="D244" s="4">
        <f t="shared" si="205"/>
        <v>6809.277681617642</v>
      </c>
      <c r="E244" s="11">
        <f t="shared" si="186"/>
        <v>6.3271992745677127E-7</v>
      </c>
      <c r="F244" s="11">
        <f t="shared" si="187"/>
        <v>1.2684639679795426E-6</v>
      </c>
      <c r="G244" s="11">
        <f t="shared" si="188"/>
        <v>2.8005518731305927E-6</v>
      </c>
      <c r="H244" s="4">
        <f t="shared" si="206"/>
        <v>103280.10867735096</v>
      </c>
      <c r="I244" s="4">
        <f t="shared" si="207"/>
        <v>127530.50049721512</v>
      </c>
      <c r="J244" s="4">
        <f t="shared" si="208"/>
        <v>27760.301159066621</v>
      </c>
      <c r="K244" s="4">
        <f t="shared" si="176"/>
        <v>80278.694905367956</v>
      </c>
      <c r="L244" s="4">
        <f t="shared" si="177"/>
        <v>35697.587879300539</v>
      </c>
      <c r="M244" s="4">
        <f t="shared" si="178"/>
        <v>4076.834938602733</v>
      </c>
      <c r="N244" s="11">
        <f t="shared" si="189"/>
        <v>-2.2578525684719963E-3</v>
      </c>
      <c r="O244" s="11">
        <f t="shared" si="190"/>
        <v>1.712587028301904E-3</v>
      </c>
      <c r="P244" s="11">
        <f t="shared" si="191"/>
        <v>1.3733157695046128E-3</v>
      </c>
      <c r="Q244" s="4">
        <f t="shared" si="192"/>
        <v>1344.5692673240453</v>
      </c>
      <c r="R244" s="4">
        <f t="shared" si="193"/>
        <v>5997.8300164556658</v>
      </c>
      <c r="S244" s="4">
        <f t="shared" si="194"/>
        <v>1646.0406997122088</v>
      </c>
      <c r="T244" s="4">
        <f t="shared" si="209"/>
        <v>13.018666271203349</v>
      </c>
      <c r="U244" s="4">
        <f t="shared" si="210"/>
        <v>47.030553421113879</v>
      </c>
      <c r="V244" s="4">
        <f t="shared" si="211"/>
        <v>59.294770985386293</v>
      </c>
      <c r="W244" s="11">
        <f t="shared" si="195"/>
        <v>-1.219247815263802E-2</v>
      </c>
      <c r="X244" s="11">
        <f t="shared" si="196"/>
        <v>-1.3228699347321071E-2</v>
      </c>
      <c r="Y244" s="11">
        <f t="shared" si="197"/>
        <v>-1.2203590333800474E-2</v>
      </c>
      <c r="Z244" s="4">
        <f t="shared" si="221"/>
        <v>1936.2021593825777</v>
      </c>
      <c r="AA244" s="4">
        <f t="shared" si="212"/>
        <v>27495.952378608632</v>
      </c>
      <c r="AB244" s="4">
        <f t="shared" si="213"/>
        <v>3221.773233263561</v>
      </c>
      <c r="AC244" s="12">
        <f t="shared" si="214"/>
        <v>1.4192484931595879</v>
      </c>
      <c r="AD244" s="12">
        <f t="shared" si="215"/>
        <v>4.5314250944576351</v>
      </c>
      <c r="AE244" s="12">
        <f t="shared" si="216"/>
        <v>1.936061164867882</v>
      </c>
      <c r="AF244" s="11">
        <f t="shared" si="198"/>
        <v>-2.9039671966837322E-3</v>
      </c>
      <c r="AG244" s="11">
        <f t="shared" si="199"/>
        <v>2.0567434751257441E-3</v>
      </c>
      <c r="AH244" s="11">
        <f t="shared" si="200"/>
        <v>8.257041531207765E-4</v>
      </c>
      <c r="AI244" s="1">
        <f t="shared" si="179"/>
        <v>212042.50495870996</v>
      </c>
      <c r="AJ244" s="1">
        <f t="shared" si="180"/>
        <v>250701.98973662537</v>
      </c>
      <c r="AK244" s="1">
        <f t="shared" si="181"/>
        <v>54764.26046314968</v>
      </c>
      <c r="AL244" s="20">
        <f t="shared" si="232"/>
        <v>63.281407233649858</v>
      </c>
      <c r="AM244" s="20">
        <f t="shared" si="232"/>
        <v>27.705429154298688</v>
      </c>
      <c r="AN244" s="20">
        <f t="shared" si="232"/>
        <v>4.3020847189004368</v>
      </c>
      <c r="AO244" s="7">
        <f t="shared" si="231"/>
        <v>2.7625525285706783E-3</v>
      </c>
      <c r="AP244" s="7">
        <f t="shared" si="231"/>
        <v>4.2541232977672538E-3</v>
      </c>
      <c r="AQ244" s="7">
        <f t="shared" si="231"/>
        <v>3.0793049812220612E-3</v>
      </c>
      <c r="AR244" s="17">
        <f t="shared" si="218"/>
        <v>103280.10867735096</v>
      </c>
      <c r="AS244" s="17">
        <f t="shared" si="219"/>
        <v>127530.50049721512</v>
      </c>
      <c r="AT244" s="17">
        <f t="shared" si="220"/>
        <v>27760.301159066621</v>
      </c>
      <c r="AU244" s="1">
        <f t="shared" si="182"/>
        <v>20656.021735470193</v>
      </c>
      <c r="AV244" s="1">
        <f t="shared" si="183"/>
        <v>25506.100099443025</v>
      </c>
      <c r="AW244" s="1">
        <f t="shared" si="184"/>
        <v>5552.0602318133242</v>
      </c>
      <c r="AX244" s="16">
        <v>0</v>
      </c>
      <c r="AY244" s="16">
        <v>0</v>
      </c>
      <c r="AZ244" s="16">
        <v>0</v>
      </c>
      <c r="BA244">
        <f t="shared" si="222"/>
        <v>0</v>
      </c>
      <c r="BB244">
        <f t="shared" si="223"/>
        <v>0</v>
      </c>
      <c r="BC244">
        <f t="shared" si="223"/>
        <v>0</v>
      </c>
      <c r="BD244">
        <f t="shared" si="223"/>
        <v>0</v>
      </c>
      <c r="BE244">
        <f t="shared" si="224"/>
        <v>0</v>
      </c>
      <c r="BF244">
        <f t="shared" si="224"/>
        <v>0</v>
      </c>
      <c r="BG244">
        <f t="shared" si="224"/>
        <v>0</v>
      </c>
      <c r="BH244">
        <f t="shared" si="202"/>
        <v>0</v>
      </c>
      <c r="BI244">
        <f t="shared" si="227"/>
        <v>0</v>
      </c>
      <c r="BJ244">
        <f t="shared" si="227"/>
        <v>0</v>
      </c>
      <c r="BK244" s="7">
        <f t="shared" si="225"/>
        <v>3.0085669402900778E-2</v>
      </c>
      <c r="BL244" s="18">
        <f>MAX(BL$3*climate!$I354+BL$4*climate!$I354^2+BL$5*climate!$I354^6,-99)</f>
        <v>-54.501197783937407</v>
      </c>
      <c r="BM244" s="18">
        <f>MAX(BM$3*climate!$I354+BM$4*climate!$I354^2+BM$5*climate!$I354^6,-99)</f>
        <v>-45.095677436382076</v>
      </c>
      <c r="BN244" s="18">
        <f>MAX(BN$3*climate!$I354+BN$4*climate!$I354^2+BN$5*climate!$I354^6,-99)</f>
        <v>-37.66658086059654</v>
      </c>
      <c r="BO244" s="18">
        <f>MAX(BO$3*climate!$I354+BO$4*climate!$I354^2+BO$5*climate!$I354^6,-99)</f>
        <v>-99</v>
      </c>
      <c r="BP244" s="18">
        <f>MAX(BP$3*climate!$I354+BP$4*climate!$I354^2+BP$5*climate!$I354^6,-99)</f>
        <v>-99</v>
      </c>
      <c r="BQ244" s="18">
        <f>MAX(BQ$3*climate!$I354+BQ$4*climate!$I354^2+BQ$5*climate!$I354^6,-99)</f>
        <v>-99</v>
      </c>
    </row>
    <row r="245" spans="1:69">
      <c r="A245">
        <f t="shared" si="185"/>
        <v>2199</v>
      </c>
      <c r="B245" s="4">
        <f t="shared" si="203"/>
        <v>1286.5203012967604</v>
      </c>
      <c r="C245" s="4">
        <f t="shared" si="204"/>
        <v>3572.5286147587858</v>
      </c>
      <c r="D245" s="4">
        <f t="shared" si="205"/>
        <v>6809.2957978662398</v>
      </c>
      <c r="E245" s="11">
        <f t="shared" si="186"/>
        <v>6.0108393108393271E-7</v>
      </c>
      <c r="F245" s="11">
        <f t="shared" si="187"/>
        <v>1.2050407695805654E-6</v>
      </c>
      <c r="G245" s="11">
        <f t="shared" si="188"/>
        <v>2.660524279474063E-6</v>
      </c>
      <c r="H245" s="4">
        <f t="shared" si="206"/>
        <v>103051.72672213908</v>
      </c>
      <c r="I245" s="4">
        <f t="shared" si="207"/>
        <v>127749.63455227578</v>
      </c>
      <c r="J245" s="4">
        <f t="shared" si="208"/>
        <v>27798.600282831274</v>
      </c>
      <c r="K245" s="4">
        <f t="shared" si="176"/>
        <v>80101.127528471261</v>
      </c>
      <c r="L245" s="4">
        <f t="shared" si="177"/>
        <v>35758.883504674552</v>
      </c>
      <c r="M245" s="4">
        <f t="shared" si="178"/>
        <v>4082.4486272930367</v>
      </c>
      <c r="N245" s="11">
        <f t="shared" si="189"/>
        <v>-2.211886691805498E-3</v>
      </c>
      <c r="O245" s="11">
        <f t="shared" si="190"/>
        <v>1.7170803131365542E-3</v>
      </c>
      <c r="P245" s="11">
        <f t="shared" si="191"/>
        <v>1.3769722774765736E-3</v>
      </c>
      <c r="Q245" s="4">
        <f t="shared" si="192"/>
        <v>1325.238658473228</v>
      </c>
      <c r="R245" s="4">
        <f t="shared" si="193"/>
        <v>5928.6561873935416</v>
      </c>
      <c r="S245" s="4">
        <f t="shared" si="194"/>
        <v>1628.1963175184751</v>
      </c>
      <c r="T245" s="4">
        <f t="shared" si="209"/>
        <v>12.859936467115217</v>
      </c>
      <c r="U245" s="4">
        <f t="shared" si="210"/>
        <v>46.40840036976784</v>
      </c>
      <c r="V245" s="4">
        <f t="shared" si="211"/>
        <v>58.571161891344119</v>
      </c>
      <c r="W245" s="11">
        <f t="shared" si="195"/>
        <v>-1.219247815263802E-2</v>
      </c>
      <c r="X245" s="11">
        <f t="shared" si="196"/>
        <v>-1.3228699347321071E-2</v>
      </c>
      <c r="Y245" s="11">
        <f t="shared" si="197"/>
        <v>-1.2203590333800474E-2</v>
      </c>
      <c r="Z245" s="4">
        <f t="shared" si="221"/>
        <v>1902.7363301554246</v>
      </c>
      <c r="AA245" s="4">
        <f t="shared" si="212"/>
        <v>27234.61709863368</v>
      </c>
      <c r="AB245" s="4">
        <f t="shared" si="213"/>
        <v>3189.466857791374</v>
      </c>
      <c r="AC245" s="12">
        <f t="shared" si="214"/>
        <v>1.4151270420915096</v>
      </c>
      <c r="AD245" s="12">
        <f t="shared" si="215"/>
        <v>4.5407450734536816</v>
      </c>
      <c r="AE245" s="12">
        <f t="shared" si="216"/>
        <v>1.9376597786124092</v>
      </c>
      <c r="AF245" s="11">
        <f t="shared" si="198"/>
        <v>-2.9039671966837322E-3</v>
      </c>
      <c r="AG245" s="11">
        <f t="shared" si="199"/>
        <v>2.0567434751257441E-3</v>
      </c>
      <c r="AH245" s="11">
        <f t="shared" si="200"/>
        <v>8.257041531207765E-4</v>
      </c>
      <c r="AI245" s="1">
        <f t="shared" si="179"/>
        <v>211494.27619830915</v>
      </c>
      <c r="AJ245" s="1">
        <f t="shared" si="180"/>
        <v>251137.89086240585</v>
      </c>
      <c r="AK245" s="1">
        <f t="shared" si="181"/>
        <v>54839.894648648034</v>
      </c>
      <c r="AL245" s="20">
        <f t="shared" si="232"/>
        <v>63.454477263099044</v>
      </c>
      <c r="AM245" s="20">
        <f t="shared" si="232"/>
        <v>27.822112842822232</v>
      </c>
      <c r="AN245" s="20">
        <f t="shared" si="232"/>
        <v>4.3151996754959407</v>
      </c>
      <c r="AO245" s="7">
        <f t="shared" si="231"/>
        <v>2.7349270032849715E-3</v>
      </c>
      <c r="AP245" s="7">
        <f t="shared" si="231"/>
        <v>4.211582064789581E-3</v>
      </c>
      <c r="AQ245" s="7">
        <f t="shared" si="231"/>
        <v>3.0485119314098406E-3</v>
      </c>
      <c r="AR245" s="17">
        <f t="shared" si="218"/>
        <v>103051.72672213908</v>
      </c>
      <c r="AS245" s="17">
        <f t="shared" si="219"/>
        <v>127749.63455227578</v>
      </c>
      <c r="AT245" s="17">
        <f t="shared" si="220"/>
        <v>27798.600282831274</v>
      </c>
      <c r="AU245" s="1">
        <f t="shared" si="182"/>
        <v>20610.345344427817</v>
      </c>
      <c r="AV245" s="1">
        <f t="shared" si="183"/>
        <v>25549.926910455157</v>
      </c>
      <c r="AW245" s="1">
        <f t="shared" si="184"/>
        <v>5559.7200565662552</v>
      </c>
      <c r="AX245" s="16">
        <v>0</v>
      </c>
      <c r="AY245" s="16">
        <v>0</v>
      </c>
      <c r="AZ245" s="16">
        <v>0</v>
      </c>
      <c r="BA245">
        <f t="shared" si="222"/>
        <v>0</v>
      </c>
      <c r="BB245">
        <f t="shared" si="223"/>
        <v>0</v>
      </c>
      <c r="BC245">
        <f t="shared" si="223"/>
        <v>0</v>
      </c>
      <c r="BD245">
        <f t="shared" si="223"/>
        <v>0</v>
      </c>
      <c r="BE245">
        <f t="shared" si="224"/>
        <v>0</v>
      </c>
      <c r="BF245">
        <f t="shared" si="224"/>
        <v>0</v>
      </c>
      <c r="BG245">
        <f t="shared" si="224"/>
        <v>0</v>
      </c>
      <c r="BH245">
        <f t="shared" si="202"/>
        <v>0</v>
      </c>
      <c r="BI245">
        <f t="shared" si="227"/>
        <v>0</v>
      </c>
      <c r="BJ245">
        <f t="shared" si="227"/>
        <v>0</v>
      </c>
      <c r="BK245" s="7">
        <f t="shared" si="225"/>
        <v>3.0110364978354925E-2</v>
      </c>
      <c r="BL245" s="18">
        <f>MAX(BL$3*climate!$I355+BL$4*climate!$I355^2+BL$5*climate!$I355^6,-99)</f>
        <v>-54.699188142659473</v>
      </c>
      <c r="BM245" s="18">
        <f>MAX(BM$3*climate!$I355+BM$4*climate!$I355^2+BM$5*climate!$I355^6,-99)</f>
        <v>-45.248486854222946</v>
      </c>
      <c r="BN245" s="18">
        <f>MAX(BN$3*climate!$I355+BN$4*climate!$I355^2+BN$5*climate!$I355^6,-99)</f>
        <v>-37.785468035988835</v>
      </c>
      <c r="BO245" s="18">
        <f>MAX(BO$3*climate!$I355+BO$4*climate!$I355^2+BO$5*climate!$I355^6,-99)</f>
        <v>-99</v>
      </c>
      <c r="BP245" s="18">
        <f>MAX(BP$3*climate!$I355+BP$4*climate!$I355^2+BP$5*climate!$I355^6,-99)</f>
        <v>-99</v>
      </c>
      <c r="BQ245" s="18">
        <f>MAX(BQ$3*climate!$I355+BQ$4*climate!$I355^2+BQ$5*climate!$I355^6,-99)</f>
        <v>-99</v>
      </c>
    </row>
    <row r="246" spans="1:69">
      <c r="A246">
        <f t="shared" si="185"/>
        <v>2200</v>
      </c>
      <c r="B246" s="4">
        <f t="shared" si="203"/>
        <v>1286.5210359381067</v>
      </c>
      <c r="C246" s="4">
        <f t="shared" si="204"/>
        <v>3572.5327045492859</v>
      </c>
      <c r="D246" s="4">
        <f t="shared" si="205"/>
        <v>6809.3130083481965</v>
      </c>
      <c r="E246" s="11">
        <f t="shared" si="186"/>
        <v>5.7102973452973609E-7</v>
      </c>
      <c r="F246" s="11">
        <f t="shared" si="187"/>
        <v>1.1447887311015369E-6</v>
      </c>
      <c r="G246" s="11">
        <f t="shared" si="188"/>
        <v>2.5274980655003597E-6</v>
      </c>
      <c r="H246" s="4">
        <f t="shared" si="206"/>
        <v>102828.64451874023</v>
      </c>
      <c r="I246" s="4">
        <f t="shared" si="207"/>
        <v>127969.76633784917</v>
      </c>
      <c r="J246" s="4">
        <f t="shared" si="208"/>
        <v>27837.055689513549</v>
      </c>
      <c r="K246" s="4">
        <f t="shared" si="176"/>
        <v>79927.68221139854</v>
      </c>
      <c r="L246" s="4">
        <f t="shared" si="177"/>
        <v>35820.460418708455</v>
      </c>
      <c r="M246" s="4">
        <f t="shared" si="178"/>
        <v>4088.0857812506788</v>
      </c>
      <c r="N246" s="11">
        <f t="shared" si="189"/>
        <v>-2.1653292834244997E-3</v>
      </c>
      <c r="O246" s="11">
        <f t="shared" si="190"/>
        <v>1.7220032618148196E-3</v>
      </c>
      <c r="P246" s="11">
        <f t="shared" si="191"/>
        <v>1.3808266734711694E-3</v>
      </c>
      <c r="Q246" s="4">
        <f t="shared" si="192"/>
        <v>1306.2468701814046</v>
      </c>
      <c r="R246" s="4">
        <f t="shared" si="193"/>
        <v>5860.3085972790641</v>
      </c>
      <c r="S246" s="4">
        <f t="shared" si="194"/>
        <v>1610.5513674302988</v>
      </c>
      <c r="T246" s="4">
        <f t="shared" si="209"/>
        <v>12.703141972695601</v>
      </c>
      <c r="U246" s="4">
        <f t="shared" si="210"/>
        <v>45.794477594086075</v>
      </c>
      <c r="V246" s="4">
        <f t="shared" si="211"/>
        <v>57.856383426247447</v>
      </c>
      <c r="W246" s="11">
        <f t="shared" si="195"/>
        <v>-1.219247815263802E-2</v>
      </c>
      <c r="X246" s="11">
        <f t="shared" si="196"/>
        <v>-1.3228699347321071E-2</v>
      </c>
      <c r="Y246" s="11">
        <f t="shared" si="197"/>
        <v>-1.2203590333800474E-2</v>
      </c>
      <c r="Z246" s="4">
        <f t="shared" si="221"/>
        <v>1869.9350177427978</v>
      </c>
      <c r="AA246" s="4">
        <f t="shared" si="212"/>
        <v>26975.884971509429</v>
      </c>
      <c r="AB246" s="4">
        <f t="shared" si="213"/>
        <v>3157.4955223422066</v>
      </c>
      <c r="AC246" s="12">
        <f t="shared" si="214"/>
        <v>1.4110175595821357</v>
      </c>
      <c r="AD246" s="12">
        <f t="shared" si="215"/>
        <v>4.5500842212557169</v>
      </c>
      <c r="AE246" s="12">
        <f t="shared" si="216"/>
        <v>1.9392597123389446</v>
      </c>
      <c r="AF246" s="11">
        <f t="shared" si="198"/>
        <v>-2.9039671966837322E-3</v>
      </c>
      <c r="AG246" s="11">
        <f t="shared" si="199"/>
        <v>2.0567434751257441E-3</v>
      </c>
      <c r="AH246" s="11">
        <f t="shared" si="200"/>
        <v>8.257041531207765E-4</v>
      </c>
      <c r="AI246" s="1">
        <f t="shared" si="179"/>
        <v>210955.19392290607</v>
      </c>
      <c r="AJ246" s="1">
        <f t="shared" si="180"/>
        <v>251574.02868662044</v>
      </c>
      <c r="AK246" s="1">
        <f t="shared" si="181"/>
        <v>54915.625240349487</v>
      </c>
      <c r="AL246" s="20">
        <f t="shared" si="232"/>
        <v>63.626285192811764</v>
      </c>
      <c r="AM246" s="20">
        <f t="shared" si="232"/>
        <v>27.93811620316108</v>
      </c>
      <c r="AN246" s="20">
        <f t="shared" si="232"/>
        <v>4.328223063816135</v>
      </c>
      <c r="AO246" s="7">
        <f t="shared" si="231"/>
        <v>2.7075777332521219E-3</v>
      </c>
      <c r="AP246" s="7">
        <f t="shared" si="231"/>
        <v>4.1694662441416853E-3</v>
      </c>
      <c r="AQ246" s="7">
        <f t="shared" si="231"/>
        <v>3.0180268120957423E-3</v>
      </c>
      <c r="AR246" s="17">
        <f t="shared" si="218"/>
        <v>102828.64451874023</v>
      </c>
      <c r="AS246" s="17">
        <f t="shared" si="219"/>
        <v>127969.76633784917</v>
      </c>
      <c r="AT246" s="17">
        <f t="shared" si="220"/>
        <v>27837.055689513549</v>
      </c>
      <c r="AU246" s="1">
        <f t="shared" si="182"/>
        <v>20565.728903748048</v>
      </c>
      <c r="AV246" s="1">
        <f t="shared" si="183"/>
        <v>25593.953267569836</v>
      </c>
      <c r="AW246" s="1">
        <f t="shared" si="184"/>
        <v>5567.4111379027099</v>
      </c>
      <c r="AX246" s="16">
        <v>0</v>
      </c>
      <c r="AY246" s="16">
        <v>0</v>
      </c>
      <c r="AZ246" s="16">
        <v>0</v>
      </c>
      <c r="BA246">
        <f t="shared" si="222"/>
        <v>0</v>
      </c>
      <c r="BB246">
        <f t="shared" si="223"/>
        <v>0</v>
      </c>
      <c r="BC246">
        <f t="shared" si="223"/>
        <v>0</v>
      </c>
      <c r="BD246">
        <f t="shared" si="223"/>
        <v>0</v>
      </c>
      <c r="BE246">
        <f t="shared" si="224"/>
        <v>0</v>
      </c>
      <c r="BF246">
        <f t="shared" si="224"/>
        <v>0</v>
      </c>
      <c r="BG246">
        <f t="shared" si="224"/>
        <v>0</v>
      </c>
      <c r="BH246">
        <f t="shared" si="202"/>
        <v>0</v>
      </c>
      <c r="BI246">
        <f t="shared" si="227"/>
        <v>0</v>
      </c>
      <c r="BJ246">
        <f t="shared" si="227"/>
        <v>0</v>
      </c>
      <c r="BK246" s="7">
        <f t="shared" si="225"/>
        <v>3.0135408270089731E-2</v>
      </c>
      <c r="BL246" s="18">
        <f>MAX(BL$3*climate!$I356+BL$4*climate!$I356^2+BL$5*climate!$I356^6,-99)</f>
        <v>-54.893309149815103</v>
      </c>
      <c r="BM246" s="18">
        <f>MAX(BM$3*climate!$I356+BM$4*climate!$I356^2+BM$5*climate!$I356^6,-99)</f>
        <v>-45.39829913551722</v>
      </c>
      <c r="BN246" s="18">
        <f>MAX(BN$3*climate!$I356+BN$4*climate!$I356^2+BN$5*climate!$I356^6,-99)</f>
        <v>-37.90201424554747</v>
      </c>
      <c r="BO246" s="18">
        <f>MAX(BO$3*climate!$I356+BO$4*climate!$I356^2+BO$5*climate!$I356^6,-99)</f>
        <v>-99</v>
      </c>
      <c r="BP246" s="18">
        <f>MAX(BP$3*climate!$I356+BP$4*climate!$I356^2+BP$5*climate!$I356^6,-99)</f>
        <v>-99</v>
      </c>
      <c r="BQ246" s="18">
        <f>MAX(BQ$3*climate!$I356+BQ$4*climate!$I356^2+BQ$5*climate!$I356^6,-99)</f>
        <v>-99</v>
      </c>
    </row>
    <row r="247" spans="1:69">
      <c r="A247">
        <f t="shared" si="185"/>
        <v>2201</v>
      </c>
      <c r="B247" s="4">
        <f t="shared" si="203"/>
        <v>1286.5217338477842</v>
      </c>
      <c r="C247" s="4">
        <f t="shared" si="204"/>
        <v>3572.5365898547088</v>
      </c>
      <c r="D247" s="4">
        <f t="shared" si="205"/>
        <v>6809.3293583473805</v>
      </c>
      <c r="E247" s="11">
        <f t="shared" si="186"/>
        <v>5.4247824780324925E-7</v>
      </c>
      <c r="F247" s="11">
        <f t="shared" si="187"/>
        <v>1.08754929454646E-6</v>
      </c>
      <c r="G247" s="11">
        <f t="shared" si="188"/>
        <v>2.4011231622253418E-6</v>
      </c>
      <c r="H247" s="4">
        <f t="shared" si="206"/>
        <v>102610.88666390408</v>
      </c>
      <c r="I247" s="4">
        <f t="shared" si="207"/>
        <v>128190.95185937136</v>
      </c>
      <c r="J247" s="4">
        <f t="shared" si="208"/>
        <v>27875.673145093031</v>
      </c>
      <c r="K247" s="4">
        <f t="shared" si="176"/>
        <v>79758.377930399249</v>
      </c>
      <c r="L247" s="4">
        <f t="shared" si="177"/>
        <v>35882.334200133344</v>
      </c>
      <c r="M247" s="4">
        <f t="shared" si="178"/>
        <v>4093.7472220991876</v>
      </c>
      <c r="N247" s="11">
        <f t="shared" si="189"/>
        <v>-2.1182183233026119E-3</v>
      </c>
      <c r="O247" s="11">
        <f t="shared" si="190"/>
        <v>1.7273307127168014E-3</v>
      </c>
      <c r="P247" s="11">
        <f t="shared" si="191"/>
        <v>1.3848635159452449E-3</v>
      </c>
      <c r="Q247" s="4">
        <f t="shared" si="192"/>
        <v>1287.5880017512479</v>
      </c>
      <c r="R247" s="4">
        <f t="shared" si="193"/>
        <v>5792.7794176793641</v>
      </c>
      <c r="S247" s="4">
        <f t="shared" si="194"/>
        <v>1593.1038585767612</v>
      </c>
      <c r="T247" s="4">
        <f t="shared" si="209"/>
        <v>12.54825919172365</v>
      </c>
      <c r="U247" s="4">
        <f t="shared" si="210"/>
        <v>45.188676218226277</v>
      </c>
      <c r="V247" s="4">
        <f t="shared" si="211"/>
        <v>57.150327824718239</v>
      </c>
      <c r="W247" s="11">
        <f t="shared" si="195"/>
        <v>-1.219247815263802E-2</v>
      </c>
      <c r="X247" s="11">
        <f t="shared" si="196"/>
        <v>-1.3228699347321071E-2</v>
      </c>
      <c r="Y247" s="11">
        <f t="shared" si="197"/>
        <v>-1.2203590333800474E-2</v>
      </c>
      <c r="Z247" s="4">
        <f t="shared" si="221"/>
        <v>1837.7848608012714</v>
      </c>
      <c r="AA247" s="4">
        <f t="shared" si="212"/>
        <v>26719.740534487275</v>
      </c>
      <c r="AB247" s="4">
        <f t="shared" si="213"/>
        <v>3125.8562846152358</v>
      </c>
      <c r="AC247" s="12">
        <f t="shared" si="214"/>
        <v>1.4069200108751645</v>
      </c>
      <c r="AD247" s="12">
        <f t="shared" si="215"/>
        <v>4.5594425772890572</v>
      </c>
      <c r="AE247" s="12">
        <f t="shared" si="216"/>
        <v>1.9408609671374026</v>
      </c>
      <c r="AF247" s="11">
        <f t="shared" si="198"/>
        <v>-2.9039671966837322E-3</v>
      </c>
      <c r="AG247" s="11">
        <f t="shared" si="199"/>
        <v>2.0567434751257441E-3</v>
      </c>
      <c r="AH247" s="11">
        <f t="shared" si="200"/>
        <v>8.257041531207765E-4</v>
      </c>
      <c r="AI247" s="1">
        <f t="shared" si="179"/>
        <v>210425.40343436351</v>
      </c>
      <c r="AJ247" s="1">
        <f t="shared" si="180"/>
        <v>252010.57908552824</v>
      </c>
      <c r="AK247" s="1">
        <f t="shared" si="181"/>
        <v>54991.473854217249</v>
      </c>
      <c r="AL247" s="20">
        <f t="shared" si="232"/>
        <v>63.79683557471899</v>
      </c>
      <c r="AM247" s="20">
        <f t="shared" si="232"/>
        <v>28.053438365270729</v>
      </c>
      <c r="AN247" s="20">
        <f t="shared" si="232"/>
        <v>4.34115513013891</v>
      </c>
      <c r="AO247" s="7">
        <f t="shared" si="231"/>
        <v>2.6805019559196005E-3</v>
      </c>
      <c r="AP247" s="7">
        <f t="shared" si="231"/>
        <v>4.1277715817002684E-3</v>
      </c>
      <c r="AQ247" s="7">
        <f t="shared" si="231"/>
        <v>2.9878465439747847E-3</v>
      </c>
      <c r="AR247" s="17">
        <f t="shared" si="218"/>
        <v>102610.88666390408</v>
      </c>
      <c r="AS247" s="17">
        <f t="shared" si="219"/>
        <v>128190.95185937136</v>
      </c>
      <c r="AT247" s="17">
        <f t="shared" si="220"/>
        <v>27875.673145093031</v>
      </c>
      <c r="AU247" s="1">
        <f t="shared" si="182"/>
        <v>20522.177332780819</v>
      </c>
      <c r="AV247" s="1">
        <f t="shared" si="183"/>
        <v>25638.190371874272</v>
      </c>
      <c r="AW247" s="1">
        <f t="shared" si="184"/>
        <v>5575.1346290186066</v>
      </c>
      <c r="AX247" s="16">
        <v>0</v>
      </c>
      <c r="AY247" s="16">
        <v>0</v>
      </c>
      <c r="AZ247" s="16">
        <v>0</v>
      </c>
      <c r="BA247">
        <f t="shared" si="222"/>
        <v>0</v>
      </c>
      <c r="BB247">
        <f t="shared" si="223"/>
        <v>0</v>
      </c>
      <c r="BC247">
        <f t="shared" si="223"/>
        <v>0</v>
      </c>
      <c r="BD247">
        <f t="shared" si="223"/>
        <v>0</v>
      </c>
      <c r="BE247">
        <f t="shared" si="224"/>
        <v>0</v>
      </c>
      <c r="BF247">
        <f t="shared" si="224"/>
        <v>0</v>
      </c>
      <c r="BG247">
        <f t="shared" si="224"/>
        <v>0</v>
      </c>
      <c r="BH247">
        <f t="shared" si="202"/>
        <v>0</v>
      </c>
      <c r="BI247">
        <f t="shared" si="227"/>
        <v>0</v>
      </c>
      <c r="BJ247">
        <f t="shared" si="227"/>
        <v>0</v>
      </c>
      <c r="BK247" s="7">
        <f t="shared" si="225"/>
        <v>3.0160770881713511E-2</v>
      </c>
      <c r="BL247" s="18">
        <f>MAX(BL$3*climate!$I357+BL$4*climate!$I357^2+BL$5*climate!$I357^6,-99)</f>
        <v>-55.0836006818366</v>
      </c>
      <c r="BM247" s="18">
        <f>MAX(BM$3*climate!$I357+BM$4*climate!$I357^2+BM$5*climate!$I357^6,-99)</f>
        <v>-45.545145740058729</v>
      </c>
      <c r="BN247" s="18">
        <f>MAX(BN$3*climate!$I357+BN$4*climate!$I357^2+BN$5*climate!$I357^6,-99)</f>
        <v>-38.016244547008831</v>
      </c>
      <c r="BO247" s="18">
        <f>MAX(BO$3*climate!$I357+BO$4*climate!$I357^2+BO$5*climate!$I357^6,-99)</f>
        <v>-99</v>
      </c>
      <c r="BP247" s="18">
        <f>MAX(BP$3*climate!$I357+BP$4*climate!$I357^2+BP$5*climate!$I357^6,-99)</f>
        <v>-99</v>
      </c>
      <c r="BQ247" s="18">
        <f>MAX(BQ$3*climate!$I357+BQ$4*climate!$I357^2+BQ$5*climate!$I357^6,-99)</f>
        <v>-99</v>
      </c>
    </row>
    <row r="248" spans="1:69">
      <c r="A248">
        <f t="shared" si="185"/>
        <v>2202</v>
      </c>
      <c r="B248" s="4">
        <f t="shared" si="203"/>
        <v>1286.5223968623372</v>
      </c>
      <c r="C248" s="4">
        <f t="shared" si="204"/>
        <v>3572.5402808988747</v>
      </c>
      <c r="D248" s="4">
        <f t="shared" si="205"/>
        <v>6809.3448908839</v>
      </c>
      <c r="E248" s="11">
        <f t="shared" si="186"/>
        <v>5.1535433541308677E-7</v>
      </c>
      <c r="F248" s="11">
        <f t="shared" si="187"/>
        <v>1.0331718298191369E-6</v>
      </c>
      <c r="G248" s="11">
        <f t="shared" si="188"/>
        <v>2.2810670041140748E-6</v>
      </c>
      <c r="H248" s="4">
        <f t="shared" si="206"/>
        <v>102398.47423808942</v>
      </c>
      <c r="I248" s="4">
        <f t="shared" si="207"/>
        <v>128413.24434348605</v>
      </c>
      <c r="J248" s="4">
        <f t="shared" si="208"/>
        <v>27914.458021686478</v>
      </c>
      <c r="K248" s="4">
        <f t="shared" si="176"/>
        <v>79593.230936224776</v>
      </c>
      <c r="L248" s="4">
        <f t="shared" si="177"/>
        <v>35944.519654562559</v>
      </c>
      <c r="M248" s="4">
        <f t="shared" si="178"/>
        <v>4099.4337148434543</v>
      </c>
      <c r="N248" s="11">
        <f t="shared" si="189"/>
        <v>-2.0705911837699542E-3</v>
      </c>
      <c r="O248" s="11">
        <f t="shared" si="190"/>
        <v>1.7330381597355782E-3</v>
      </c>
      <c r="P248" s="11">
        <f t="shared" si="191"/>
        <v>1.389067872478611E-3</v>
      </c>
      <c r="Q248" s="4">
        <f t="shared" si="192"/>
        <v>1269.2562049021844</v>
      </c>
      <c r="R248" s="4">
        <f t="shared" si="193"/>
        <v>5726.0606998192425</v>
      </c>
      <c r="S248" s="4">
        <f t="shared" si="194"/>
        <v>1575.8517900466038</v>
      </c>
      <c r="T248" s="4">
        <f t="shared" si="209"/>
        <v>12.395264815674921</v>
      </c>
      <c r="U248" s="4">
        <f t="shared" si="210"/>
        <v>44.590888806631924</v>
      </c>
      <c r="V248" s="4">
        <f t="shared" si="211"/>
        <v>56.452888636502976</v>
      </c>
      <c r="W248" s="11">
        <f t="shared" si="195"/>
        <v>-1.219247815263802E-2</v>
      </c>
      <c r="X248" s="11">
        <f t="shared" si="196"/>
        <v>-1.3228699347321071E-2</v>
      </c>
      <c r="Y248" s="11">
        <f t="shared" si="197"/>
        <v>-1.2203590333800474E-2</v>
      </c>
      <c r="Z248" s="4">
        <f t="shared" si="221"/>
        <v>1806.2726920738587</v>
      </c>
      <c r="AA248" s="4">
        <f t="shared" si="212"/>
        <v>26466.167507923092</v>
      </c>
      <c r="AB248" s="4">
        <f t="shared" si="213"/>
        <v>3094.5461672481674</v>
      </c>
      <c r="AC248" s="12">
        <f t="shared" si="214"/>
        <v>1.402834361315225</v>
      </c>
      <c r="AD248" s="12">
        <f t="shared" si="215"/>
        <v>4.568820181060107</v>
      </c>
      <c r="AE248" s="12">
        <f t="shared" si="216"/>
        <v>1.942463544098598</v>
      </c>
      <c r="AF248" s="11">
        <f t="shared" si="198"/>
        <v>-2.9039671966837322E-3</v>
      </c>
      <c r="AG248" s="11">
        <f t="shared" si="199"/>
        <v>2.0567434751257441E-3</v>
      </c>
      <c r="AH248" s="11">
        <f t="shared" si="200"/>
        <v>8.257041531207765E-4</v>
      </c>
      <c r="AI248" s="1">
        <f t="shared" si="179"/>
        <v>209905.04042370798</v>
      </c>
      <c r="AJ248" s="1">
        <f t="shared" si="180"/>
        <v>252447.71154884971</v>
      </c>
      <c r="AK248" s="1">
        <f t="shared" si="181"/>
        <v>55067.461097814128</v>
      </c>
      <c r="AL248" s="20">
        <f t="shared" si="232"/>
        <v>63.96613304183311</v>
      </c>
      <c r="AM248" s="20">
        <f t="shared" si="232"/>
        <v>28.168078569067344</v>
      </c>
      <c r="AN248" s="20">
        <f t="shared" si="232"/>
        <v>4.3539961284378297</v>
      </c>
      <c r="AO248" s="7">
        <f t="shared" si="231"/>
        <v>2.6536969363604047E-3</v>
      </c>
      <c r="AP248" s="7">
        <f t="shared" si="231"/>
        <v>4.0864938658832653E-3</v>
      </c>
      <c r="AQ248" s="7">
        <f t="shared" si="231"/>
        <v>2.9579680785350366E-3</v>
      </c>
      <c r="AR248" s="17">
        <f t="shared" si="218"/>
        <v>102398.47423808942</v>
      </c>
      <c r="AS248" s="17">
        <f t="shared" si="219"/>
        <v>128413.24434348605</v>
      </c>
      <c r="AT248" s="17">
        <f t="shared" si="220"/>
        <v>27914.458021686478</v>
      </c>
      <c r="AU248" s="1">
        <f t="shared" si="182"/>
        <v>20479.694847617884</v>
      </c>
      <c r="AV248" s="1">
        <f t="shared" si="183"/>
        <v>25682.648868697212</v>
      </c>
      <c r="AW248" s="1">
        <f t="shared" si="184"/>
        <v>5582.8916043372956</v>
      </c>
      <c r="AX248" s="16">
        <v>0</v>
      </c>
      <c r="AY248" s="16">
        <v>0</v>
      </c>
      <c r="AZ248" s="16">
        <v>0</v>
      </c>
      <c r="BA248">
        <f t="shared" si="222"/>
        <v>0</v>
      </c>
      <c r="BB248">
        <f t="shared" si="223"/>
        <v>0</v>
      </c>
      <c r="BC248">
        <f t="shared" si="223"/>
        <v>0</v>
      </c>
      <c r="BD248">
        <f t="shared" si="223"/>
        <v>0</v>
      </c>
      <c r="BE248">
        <f t="shared" si="224"/>
        <v>0</v>
      </c>
      <c r="BF248">
        <f t="shared" si="224"/>
        <v>0</v>
      </c>
      <c r="BG248">
        <f t="shared" si="224"/>
        <v>0</v>
      </c>
      <c r="BH248">
        <f t="shared" si="202"/>
        <v>0</v>
      </c>
      <c r="BI248">
        <f t="shared" si="227"/>
        <v>0</v>
      </c>
      <c r="BJ248">
        <f t="shared" si="227"/>
        <v>0</v>
      </c>
      <c r="BK248" s="7">
        <f t="shared" si="225"/>
        <v>3.0186425115645371E-2</v>
      </c>
      <c r="BL248" s="18">
        <f>MAX(BL$3*climate!$I358+BL$4*climate!$I358^2+BL$5*climate!$I358^6,-99)</f>
        <v>-55.270102876172693</v>
      </c>
      <c r="BM248" s="18">
        <f>MAX(BM$3*climate!$I358+BM$4*climate!$I358^2+BM$5*climate!$I358^6,-99)</f>
        <v>-45.689058301507472</v>
      </c>
      <c r="BN248" s="18">
        <f>MAX(BN$3*climate!$I358+BN$4*climate!$I358^2+BN$5*climate!$I358^6,-99)</f>
        <v>-38.128184109885183</v>
      </c>
      <c r="BO248" s="18">
        <f>MAX(BO$3*climate!$I358+BO$4*climate!$I358^2+BO$5*climate!$I358^6,-99)</f>
        <v>-99</v>
      </c>
      <c r="BP248" s="18">
        <f>MAX(BP$3*climate!$I358+BP$4*climate!$I358^2+BP$5*climate!$I358^6,-99)</f>
        <v>-99</v>
      </c>
      <c r="BQ248" s="18">
        <f>MAX(BQ$3*climate!$I358+BQ$4*climate!$I358^2+BQ$5*climate!$I358^6,-99)</f>
        <v>-99</v>
      </c>
    </row>
    <row r="249" spans="1:69">
      <c r="A249">
        <f t="shared" si="185"/>
        <v>2203</v>
      </c>
      <c r="B249" s="4">
        <f t="shared" si="203"/>
        <v>1286.5230267264872</v>
      </c>
      <c r="C249" s="4">
        <f t="shared" si="204"/>
        <v>3572.5437873944547</v>
      </c>
      <c r="D249" s="4">
        <f t="shared" si="205"/>
        <v>6809.3596468272526</v>
      </c>
      <c r="E249" s="11">
        <f t="shared" si="186"/>
        <v>4.8958661864243245E-7</v>
      </c>
      <c r="F249" s="11">
        <f t="shared" si="187"/>
        <v>9.8151323832817995E-7</v>
      </c>
      <c r="G249" s="11">
        <f t="shared" si="188"/>
        <v>2.1670136539083709E-6</v>
      </c>
      <c r="H249" s="4">
        <f t="shared" si="206"/>
        <v>102191.42493103728</v>
      </c>
      <c r="I249" s="4">
        <f t="shared" si="207"/>
        <v>128636.69430008344</v>
      </c>
      <c r="J249" s="4">
        <f t="shared" si="208"/>
        <v>27953.415309412012</v>
      </c>
      <c r="K249" s="4">
        <f t="shared" ref="K249:K312" si="233">H249/B249*1000</f>
        <v>79432.254851325735</v>
      </c>
      <c r="L249" s="4">
        <f t="shared" ref="L249:L312" si="234">I249/C249*1000</f>
        <v>36007.030831636461</v>
      </c>
      <c r="M249" s="4">
        <f t="shared" ref="M249:M312" si="235">J249/D249*1000</f>
        <v>4105.145969553334</v>
      </c>
      <c r="N249" s="11">
        <f t="shared" si="189"/>
        <v>-2.0224846133966023E-3</v>
      </c>
      <c r="O249" s="11">
        <f t="shared" si="190"/>
        <v>1.7391017511056983E-3</v>
      </c>
      <c r="P249" s="11">
        <f t="shared" si="191"/>
        <v>1.3934253136467234E-3</v>
      </c>
      <c r="Q249" s="4">
        <f t="shared" si="192"/>
        <v>1251.2456865167869</v>
      </c>
      <c r="R249" s="4">
        <f t="shared" si="193"/>
        <v>5660.1443880052002</v>
      </c>
      <c r="S249" s="4">
        <f t="shared" si="194"/>
        <v>1558.7931530362005</v>
      </c>
      <c r="T249" s="4">
        <f t="shared" si="209"/>
        <v>12.244135820213641</v>
      </c>
      <c r="U249" s="4">
        <f t="shared" si="210"/>
        <v>44.001009344979167</v>
      </c>
      <c r="V249" s="4">
        <f t="shared" si="211"/>
        <v>55.763960710423433</v>
      </c>
      <c r="W249" s="11">
        <f t="shared" si="195"/>
        <v>-1.219247815263802E-2</v>
      </c>
      <c r="X249" s="11">
        <f t="shared" si="196"/>
        <v>-1.3228699347321071E-2</v>
      </c>
      <c r="Y249" s="11">
        <f t="shared" si="197"/>
        <v>-1.2203590333800474E-2</v>
      </c>
      <c r="Z249" s="4">
        <f t="shared" si="221"/>
        <v>1775.3855407017277</v>
      </c>
      <c r="AA249" s="4">
        <f t="shared" si="212"/>
        <v>26215.148852116999</v>
      </c>
      <c r="AB249" s="4">
        <f t="shared" si="213"/>
        <v>3063.5621620939305</v>
      </c>
      <c r="AC249" s="12">
        <f t="shared" si="214"/>
        <v>1.3987605763475848</v>
      </c>
      <c r="AD249" s="12">
        <f t="shared" si="215"/>
        <v>4.5782170721565256</v>
      </c>
      <c r="AE249" s="12">
        <f t="shared" si="216"/>
        <v>1.9440674443142458</v>
      </c>
      <c r="AF249" s="11">
        <f t="shared" si="198"/>
        <v>-2.9039671966837322E-3</v>
      </c>
      <c r="AG249" s="11">
        <f t="shared" si="199"/>
        <v>2.0567434751257441E-3</v>
      </c>
      <c r="AH249" s="11">
        <f t="shared" si="200"/>
        <v>8.257041531207765E-4</v>
      </c>
      <c r="AI249" s="1">
        <f t="shared" ref="AI249:AI312" si="236">(1-$AI$5)*AI248+AU248</f>
        <v>209394.23122895506</v>
      </c>
      <c r="AJ249" s="1">
        <f t="shared" ref="AJ249:AJ312" si="237">(1-$AI$5)*AJ248+AV248</f>
        <v>252885.58926266193</v>
      </c>
      <c r="AK249" s="1">
        <f t="shared" ref="AK249:AK312" si="238">(1-$AI$5)*AK248+AW248</f>
        <v>55143.606592370015</v>
      </c>
      <c r="AL249" s="20">
        <f t="shared" si="232"/>
        <v>64.134182305804202</v>
      </c>
      <c r="AM249" s="20">
        <f t="shared" si="232"/>
        <v>28.282036162550693</v>
      </c>
      <c r="AN249" s="20">
        <f t="shared" si="232"/>
        <v>4.3667463201841947</v>
      </c>
      <c r="AO249" s="7">
        <f t="shared" si="231"/>
        <v>2.6271599669968008E-3</v>
      </c>
      <c r="AP249" s="7">
        <f t="shared" si="231"/>
        <v>4.0456289272244325E-3</v>
      </c>
      <c r="AQ249" s="7">
        <f t="shared" si="231"/>
        <v>2.9283883977496861E-3</v>
      </c>
      <c r="AR249" s="17">
        <f t="shared" si="218"/>
        <v>102191.42493103728</v>
      </c>
      <c r="AS249" s="17">
        <f t="shared" si="219"/>
        <v>128636.69430008344</v>
      </c>
      <c r="AT249" s="17">
        <f t="shared" si="220"/>
        <v>27953.415309412012</v>
      </c>
      <c r="AU249" s="1">
        <f t="shared" ref="AU249:AU312" si="239">$AU$5*AR249</f>
        <v>20438.284986207458</v>
      </c>
      <c r="AV249" s="1">
        <f t="shared" ref="AV249:AV312" si="240">$AU$5*AS249</f>
        <v>25727.338860016691</v>
      </c>
      <c r="AW249" s="1">
        <f t="shared" ref="AW249:AW312" si="241">$AU$5*AT249</f>
        <v>5590.6830618824024</v>
      </c>
      <c r="AX249" s="16">
        <v>0</v>
      </c>
      <c r="AY249" s="16">
        <v>0</v>
      </c>
      <c r="AZ249" s="16">
        <v>0</v>
      </c>
      <c r="BA249">
        <f t="shared" si="222"/>
        <v>0</v>
      </c>
      <c r="BB249">
        <f t="shared" si="223"/>
        <v>0</v>
      </c>
      <c r="BC249">
        <f t="shared" si="223"/>
        <v>0</v>
      </c>
      <c r="BD249">
        <f t="shared" si="223"/>
        <v>0</v>
      </c>
      <c r="BE249">
        <f t="shared" si="224"/>
        <v>0</v>
      </c>
      <c r="BF249">
        <f t="shared" si="224"/>
        <v>0</v>
      </c>
      <c r="BG249">
        <f t="shared" si="224"/>
        <v>0</v>
      </c>
      <c r="BH249">
        <f t="shared" si="202"/>
        <v>0</v>
      </c>
      <c r="BI249">
        <f t="shared" si="227"/>
        <v>0</v>
      </c>
      <c r="BJ249">
        <f t="shared" si="227"/>
        <v>0</v>
      </c>
      <c r="BK249" s="7">
        <f t="shared" si="225"/>
        <v>3.021234397630021E-2</v>
      </c>
      <c r="BL249" s="18">
        <f>MAX(BL$3*climate!$I359+BL$4*climate!$I359^2+BL$5*climate!$I359^6,-99)</f>
        <v>-55.452856096077433</v>
      </c>
      <c r="BM249" s="18">
        <f>MAX(BM$3*climate!$I359+BM$4*climate!$I359^2+BM$5*climate!$I359^6,-99)</f>
        <v>-45.830068601067509</v>
      </c>
      <c r="BN249" s="18">
        <f>MAX(BN$3*climate!$I359+BN$4*climate!$I359^2+BN$5*climate!$I359^6,-99)</f>
        <v>-38.237858195713031</v>
      </c>
      <c r="BO249" s="18">
        <f>MAX(BO$3*climate!$I359+BO$4*climate!$I359^2+BO$5*climate!$I359^6,-99)</f>
        <v>-99</v>
      </c>
      <c r="BP249" s="18">
        <f>MAX(BP$3*climate!$I359+BP$4*climate!$I359^2+BP$5*climate!$I359^6,-99)</f>
        <v>-99</v>
      </c>
      <c r="BQ249" s="18">
        <f>MAX(BQ$3*climate!$I359+BQ$4*climate!$I359^2+BQ$5*climate!$I359^6,-99)</f>
        <v>-99</v>
      </c>
    </row>
    <row r="250" spans="1:69">
      <c r="A250">
        <f t="shared" ref="A250:A313" si="242">1+A249</f>
        <v>2204</v>
      </c>
      <c r="B250" s="4">
        <f t="shared" si="203"/>
        <v>1286.5236250977227</v>
      </c>
      <c r="C250" s="4">
        <f t="shared" si="204"/>
        <v>3572.5471185685255</v>
      </c>
      <c r="D250" s="4">
        <f t="shared" si="205"/>
        <v>6809.3736650038154</v>
      </c>
      <c r="E250" s="11">
        <f t="shared" ref="E250:E313" si="243">E249*$E$5</f>
        <v>4.6510728771031078E-7</v>
      </c>
      <c r="F250" s="11">
        <f t="shared" ref="F250:F313" si="244">F249*$E$5</f>
        <v>9.3243757641177088E-7</v>
      </c>
      <c r="G250" s="11">
        <f t="shared" ref="G250:G313" si="245">G249*$E$5</f>
        <v>2.058662971212952E-6</v>
      </c>
      <c r="H250" s="4">
        <f t="shared" si="206"/>
        <v>101989.75316523934</v>
      </c>
      <c r="I250" s="4">
        <f t="shared" si="207"/>
        <v>128861.34958475154</v>
      </c>
      <c r="J250" s="4">
        <f t="shared" si="208"/>
        <v>27992.549628141423</v>
      </c>
      <c r="K250" s="4">
        <f t="shared" si="233"/>
        <v>79275.460765434706</v>
      </c>
      <c r="L250" s="4">
        <f t="shared" si="234"/>
        <v>36069.881042292494</v>
      </c>
      <c r="M250" s="4">
        <f t="shared" si="235"/>
        <v>4110.8846430335734</v>
      </c>
      <c r="N250" s="11">
        <f t="shared" ref="N250:N313" si="246">K250/K249-1</f>
        <v>-1.9739347219149828E-3</v>
      </c>
      <c r="O250" s="11">
        <f t="shared" ref="O250:O313" si="247">L250/L249-1</f>
        <v>1.7454982875404479E-3</v>
      </c>
      <c r="P250" s="11">
        <f t="shared" ref="P250:P313" si="248">M250/M249-1</f>
        <v>1.3979219065050064E-3</v>
      </c>
      <c r="Q250" s="4">
        <f t="shared" ref="Q250:Q313" si="249">T250*H250/1000</f>
        <v>1233.5507111723414</v>
      </c>
      <c r="R250" s="4">
        <f t="shared" ref="R250:R313" si="250">U250*I250/1000</f>
        <v>5595.0223324366862</v>
      </c>
      <c r="S250" s="4">
        <f t="shared" ref="S250:S313" si="251">V250*J250/1000</f>
        <v>1541.9259328860721</v>
      </c>
      <c r="T250" s="4">
        <f t="shared" si="209"/>
        <v>12.094849461727753</v>
      </c>
      <c r="U250" s="4">
        <f t="shared" si="210"/>
        <v>43.418933221375774</v>
      </c>
      <c r="V250" s="4">
        <f t="shared" si="211"/>
        <v>55.083440178523283</v>
      </c>
      <c r="W250" s="11">
        <f t="shared" ref="W250:W313" si="252">T$5-1</f>
        <v>-1.219247815263802E-2</v>
      </c>
      <c r="X250" s="11">
        <f t="shared" ref="X250:X313" si="253">U$5-1</f>
        <v>-1.3228699347321071E-2</v>
      </c>
      <c r="Y250" s="11">
        <f t="shared" ref="Y250:Y313" si="254">V$5-1</f>
        <v>-1.2203590333800474E-2</v>
      </c>
      <c r="Z250" s="4">
        <f t="shared" si="221"/>
        <v>1745.1106341651273</v>
      </c>
      <c r="AA250" s="4">
        <f t="shared" si="212"/>
        <v>25966.666822019612</v>
      </c>
      <c r="AB250" s="4">
        <f t="shared" si="213"/>
        <v>3032.9012342950805</v>
      </c>
      <c r="AC250" s="12">
        <f t="shared" si="214"/>
        <v>1.394698621517857</v>
      </c>
      <c r="AD250" s="12">
        <f t="shared" si="215"/>
        <v>4.5876332902473926</v>
      </c>
      <c r="AE250" s="12">
        <f t="shared" si="216"/>
        <v>1.945672668876963</v>
      </c>
      <c r="AF250" s="11">
        <f t="shared" ref="AF250:AF313" si="255">AC$5-1</f>
        <v>-2.9039671966837322E-3</v>
      </c>
      <c r="AG250" s="11">
        <f t="shared" ref="AG250:AG313" si="256">AD$5-1</f>
        <v>2.0567434751257441E-3</v>
      </c>
      <c r="AH250" s="11">
        <f t="shared" ref="AH250:AH313" si="257">AE$5-1</f>
        <v>8.257041531207765E-4</v>
      </c>
      <c r="AI250" s="1">
        <f t="shared" si="236"/>
        <v>208893.09309226702</v>
      </c>
      <c r="AJ250" s="1">
        <f t="shared" si="237"/>
        <v>253324.36919641244</v>
      </c>
      <c r="AK250" s="1">
        <f t="shared" si="238"/>
        <v>55219.92899501542</v>
      </c>
      <c r="AL250" s="20">
        <f t="shared" si="232"/>
        <v>64.300988154511387</v>
      </c>
      <c r="AM250" s="20">
        <f t="shared" si="232"/>
        <v>28.395310599934515</v>
      </c>
      <c r="AN250" s="20">
        <f t="shared" si="232"/>
        <v>4.3794059741515392</v>
      </c>
      <c r="AO250" s="7">
        <f t="shared" ref="AO250:AQ265" si="258">AO$5*AO249</f>
        <v>2.6008883673268326E-3</v>
      </c>
      <c r="AP250" s="7">
        <f t="shared" si="258"/>
        <v>4.005172637952188E-3</v>
      </c>
      <c r="AQ250" s="7">
        <f t="shared" si="258"/>
        <v>2.8991045137721893E-3</v>
      </c>
      <c r="AR250" s="17">
        <f t="shared" si="218"/>
        <v>101989.75316523934</v>
      </c>
      <c r="AS250" s="17">
        <f t="shared" si="219"/>
        <v>128861.34958475154</v>
      </c>
      <c r="AT250" s="17">
        <f t="shared" si="220"/>
        <v>27992.549628141423</v>
      </c>
      <c r="AU250" s="1">
        <f t="shared" si="239"/>
        <v>20397.950633047869</v>
      </c>
      <c r="AV250" s="1">
        <f t="shared" si="240"/>
        <v>25772.26991695031</v>
      </c>
      <c r="AW250" s="1">
        <f t="shared" si="241"/>
        <v>5598.5099256282847</v>
      </c>
      <c r="AX250" s="16">
        <v>0</v>
      </c>
      <c r="AY250" s="16">
        <v>0</v>
      </c>
      <c r="AZ250" s="16">
        <v>0</v>
      </c>
      <c r="BA250">
        <f t="shared" si="222"/>
        <v>0</v>
      </c>
      <c r="BB250">
        <f t="shared" si="223"/>
        <v>0</v>
      </c>
      <c r="BC250">
        <f t="shared" si="223"/>
        <v>0</v>
      </c>
      <c r="BD250">
        <f t="shared" si="223"/>
        <v>0</v>
      </c>
      <c r="BE250">
        <f t="shared" si="224"/>
        <v>0</v>
      </c>
      <c r="BF250">
        <f t="shared" si="224"/>
        <v>0</v>
      </c>
      <c r="BG250">
        <f t="shared" si="224"/>
        <v>0</v>
      </c>
      <c r="BH250">
        <f t="shared" si="202"/>
        <v>0</v>
      </c>
      <c r="BI250">
        <f t="shared" si="227"/>
        <v>0</v>
      </c>
      <c r="BJ250">
        <f t="shared" si="227"/>
        <v>0</v>
      </c>
      <c r="BK250" s="7">
        <f t="shared" si="225"/>
        <v>3.0238501172321158E-2</v>
      </c>
      <c r="BL250" s="18">
        <f>MAX(BL$3*climate!$I360+BL$4*climate!$I360^2+BL$5*climate!$I360^6,-99)</f>
        <v>-55.631900896691192</v>
      </c>
      <c r="BM250" s="18">
        <f>MAX(BM$3*climate!$I360+BM$4*climate!$I360^2+BM$5*climate!$I360^6,-99)</f>
        <v>-45.968208542144609</v>
      </c>
      <c r="BN250" s="18">
        <f>MAX(BN$3*climate!$I360+BN$4*climate!$I360^2+BN$5*climate!$I360^6,-99)</f>
        <v>-38.345292139048837</v>
      </c>
      <c r="BO250" s="18">
        <f>MAX(BO$3*climate!$I360+BO$4*climate!$I360^2+BO$5*climate!$I360^6,-99)</f>
        <v>-99</v>
      </c>
      <c r="BP250" s="18">
        <f>MAX(BP$3*climate!$I360+BP$4*climate!$I360^2+BP$5*climate!$I360^6,-99)</f>
        <v>-99</v>
      </c>
      <c r="BQ250" s="18">
        <f>MAX(BQ$3*climate!$I360+BQ$4*climate!$I360^2+BQ$5*climate!$I360^6,-99)</f>
        <v>-99</v>
      </c>
    </row>
    <row r="251" spans="1:69">
      <c r="A251">
        <f t="shared" si="242"/>
        <v>2205</v>
      </c>
      <c r="B251" s="4">
        <f t="shared" si="203"/>
        <v>1286.5241935506608</v>
      </c>
      <c r="C251" s="4">
        <f t="shared" si="204"/>
        <v>3572.5502831868439</v>
      </c>
      <c r="D251" s="4">
        <f t="shared" si="205"/>
        <v>6809.3869822989664</v>
      </c>
      <c r="E251" s="11">
        <f t="shared" si="243"/>
        <v>4.4185192332479525E-7</v>
      </c>
      <c r="F251" s="11">
        <f t="shared" si="244"/>
        <v>8.8581569759118234E-7</v>
      </c>
      <c r="G251" s="11">
        <f t="shared" si="245"/>
        <v>1.9557298226523045E-6</v>
      </c>
      <c r="H251" s="4">
        <f t="shared" si="206"/>
        <v>101793.47021722891</v>
      </c>
      <c r="I251" s="4">
        <f t="shared" si="207"/>
        <v>129087.25546152325</v>
      </c>
      <c r="J251" s="4">
        <f t="shared" si="208"/>
        <v>28031.865239130744</v>
      </c>
      <c r="K251" s="4">
        <f t="shared" si="233"/>
        <v>79122.857329476625</v>
      </c>
      <c r="L251" s="4">
        <f t="shared" si="234"/>
        <v>36133.08287612757</v>
      </c>
      <c r="M251" s="4">
        <f t="shared" si="235"/>
        <v>4116.6503404784762</v>
      </c>
      <c r="N251" s="11">
        <f t="shared" si="246"/>
        <v>-1.9249769661965344E-3</v>
      </c>
      <c r="O251" s="11">
        <f t="shared" si="247"/>
        <v>1.7522052196670135E-3</v>
      </c>
      <c r="P251" s="11">
        <f t="shared" si="248"/>
        <v>1.4025442077714168E-3</v>
      </c>
      <c r="Q251" s="4">
        <f t="shared" si="249"/>
        <v>1216.1656034661887</v>
      </c>
      <c r="R251" s="4">
        <f t="shared" si="250"/>
        <v>5530.68630142026</v>
      </c>
      <c r="S251" s="4">
        <f t="shared" si="251"/>
        <v>1525.2481110096192</v>
      </c>
      <c r="T251" s="4">
        <f t="shared" si="209"/>
        <v>11.947383273906192</v>
      </c>
      <c r="U251" s="4">
        <f t="shared" si="210"/>
        <v>42.844557207808784</v>
      </c>
      <c r="V251" s="4">
        <f t="shared" si="211"/>
        <v>54.411224440408176</v>
      </c>
      <c r="W251" s="11">
        <f t="shared" si="252"/>
        <v>-1.219247815263802E-2</v>
      </c>
      <c r="X251" s="11">
        <f t="shared" si="253"/>
        <v>-1.3228699347321071E-2</v>
      </c>
      <c r="Y251" s="11">
        <f t="shared" si="254"/>
        <v>-1.2203590333800474E-2</v>
      </c>
      <c r="Z251" s="4">
        <f t="shared" si="221"/>
        <v>1715.4353998726997</v>
      </c>
      <c r="AA251" s="4">
        <f t="shared" si="212"/>
        <v>25720.703019841098</v>
      </c>
      <c r="AB251" s="4">
        <f t="shared" si="213"/>
        <v>3002.5603261616197</v>
      </c>
      <c r="AC251" s="12">
        <f t="shared" si="214"/>
        <v>1.390648462471709</v>
      </c>
      <c r="AD251" s="12">
        <f t="shared" si="215"/>
        <v>4.5970688750833784</v>
      </c>
      <c r="AE251" s="12">
        <f t="shared" si="216"/>
        <v>1.9472792188802683</v>
      </c>
      <c r="AF251" s="11">
        <f t="shared" si="255"/>
        <v>-2.9039671966837322E-3</v>
      </c>
      <c r="AG251" s="11">
        <f t="shared" si="256"/>
        <v>2.0567434751257441E-3</v>
      </c>
      <c r="AH251" s="11">
        <f t="shared" si="257"/>
        <v>8.257041531207765E-4</v>
      </c>
      <c r="AI251" s="1">
        <f t="shared" si="236"/>
        <v>208401.73441608821</v>
      </c>
      <c r="AJ251" s="1">
        <f t="shared" si="237"/>
        <v>253764.20219372152</v>
      </c>
      <c r="AK251" s="1">
        <f t="shared" si="238"/>
        <v>55296.446021142161</v>
      </c>
      <c r="AL251" s="20">
        <f t="shared" si="232"/>
        <v>64.466555449689082</v>
      </c>
      <c r="AM251" s="20">
        <f t="shared" si="232"/>
        <v>28.50790143978492</v>
      </c>
      <c r="AN251" s="20">
        <f t="shared" si="232"/>
        <v>4.3919753662225691</v>
      </c>
      <c r="AO251" s="7">
        <f t="shared" si="258"/>
        <v>2.5748794836535642E-3</v>
      </c>
      <c r="AP251" s="7">
        <f t="shared" si="258"/>
        <v>3.9651209115726662E-3</v>
      </c>
      <c r="AQ251" s="7">
        <f t="shared" si="258"/>
        <v>2.8701134686344673E-3</v>
      </c>
      <c r="AR251" s="17">
        <f t="shared" si="218"/>
        <v>101793.47021722891</v>
      </c>
      <c r="AS251" s="17">
        <f t="shared" si="219"/>
        <v>129087.25546152325</v>
      </c>
      <c r="AT251" s="17">
        <f t="shared" si="220"/>
        <v>28031.865239130744</v>
      </c>
      <c r="AU251" s="1">
        <f t="shared" si="239"/>
        <v>20358.694043445783</v>
      </c>
      <c r="AV251" s="1">
        <f t="shared" si="240"/>
        <v>25817.451092304651</v>
      </c>
      <c r="AW251" s="1">
        <f t="shared" si="241"/>
        <v>5606.3730478261496</v>
      </c>
      <c r="AX251" s="16">
        <v>0</v>
      </c>
      <c r="AY251" s="16">
        <v>0</v>
      </c>
      <c r="AZ251" s="16">
        <v>0</v>
      </c>
      <c r="BA251">
        <f t="shared" si="222"/>
        <v>0</v>
      </c>
      <c r="BB251">
        <f t="shared" si="223"/>
        <v>0</v>
      </c>
      <c r="BC251">
        <f t="shared" si="223"/>
        <v>0</v>
      </c>
      <c r="BD251">
        <f t="shared" si="223"/>
        <v>0</v>
      </c>
      <c r="BE251">
        <f t="shared" si="224"/>
        <v>0</v>
      </c>
      <c r="BF251">
        <f t="shared" si="224"/>
        <v>0</v>
      </c>
      <c r="BG251">
        <f t="shared" si="224"/>
        <v>0</v>
      </c>
      <c r="BH251">
        <f t="shared" si="202"/>
        <v>0</v>
      </c>
      <c r="BI251">
        <f t="shared" si="227"/>
        <v>0</v>
      </c>
      <c r="BJ251">
        <f t="shared" si="227"/>
        <v>0</v>
      </c>
      <c r="BK251" s="7">
        <f t="shared" si="225"/>
        <v>3.0264871117888087E-2</v>
      </c>
      <c r="BL251" s="18">
        <f>MAX(BL$3*climate!$I361+BL$4*climate!$I361^2+BL$5*climate!$I361^6,-99)</f>
        <v>-55.807277992393708</v>
      </c>
      <c r="BM251" s="18">
        <f>MAX(BM$3*climate!$I361+BM$4*climate!$I361^2+BM$5*climate!$I361^6,-99)</f>
        <v>-46.10351012596827</v>
      </c>
      <c r="BN251" s="18">
        <f>MAX(BN$3*climate!$I361+BN$4*climate!$I361^2+BN$5*climate!$I361^6,-99)</f>
        <v>-38.450511329200239</v>
      </c>
      <c r="BO251" s="18">
        <f>MAX(BO$3*climate!$I361+BO$4*climate!$I361^2+BO$5*climate!$I361^6,-99)</f>
        <v>-99</v>
      </c>
      <c r="BP251" s="18">
        <f>MAX(BP$3*climate!$I361+BP$4*climate!$I361^2+BP$5*climate!$I361^6,-99)</f>
        <v>-99</v>
      </c>
      <c r="BQ251" s="18">
        <f>MAX(BQ$3*climate!$I361+BQ$4*climate!$I361^2+BQ$5*climate!$I361^6,-99)</f>
        <v>-99</v>
      </c>
    </row>
    <row r="252" spans="1:69">
      <c r="A252">
        <f t="shared" si="242"/>
        <v>2206</v>
      </c>
      <c r="B252" s="4">
        <f t="shared" si="203"/>
        <v>1286.5247335811905</v>
      </c>
      <c r="C252" s="4">
        <f t="shared" si="204"/>
        <v>3572.5532895769088</v>
      </c>
      <c r="D252" s="4">
        <f t="shared" si="205"/>
        <v>6809.399633754103</v>
      </c>
      <c r="E252" s="11">
        <f t="shared" si="243"/>
        <v>4.1975932715855545E-7</v>
      </c>
      <c r="F252" s="11">
        <f t="shared" si="244"/>
        <v>8.4152491271162315E-7</v>
      </c>
      <c r="G252" s="11">
        <f t="shared" si="245"/>
        <v>1.8579433315196892E-6</v>
      </c>
      <c r="H252" s="4">
        <f t="shared" si="206"/>
        <v>101602.58433663311</v>
      </c>
      <c r="I252" s="4">
        <f t="shared" si="207"/>
        <v>129314.45466581431</v>
      </c>
      <c r="J252" s="4">
        <f t="shared" si="208"/>
        <v>28071.366056518156</v>
      </c>
      <c r="K252" s="4">
        <f t="shared" si="233"/>
        <v>78974.450847758329</v>
      </c>
      <c r="L252" s="4">
        <f t="shared" si="234"/>
        <v>36196.648218823015</v>
      </c>
      <c r="M252" s="4">
        <f t="shared" si="235"/>
        <v>4122.4436171096158</v>
      </c>
      <c r="N252" s="11">
        <f t="shared" si="246"/>
        <v>-1.8756461372509969E-3</v>
      </c>
      <c r="O252" s="11">
        <f t="shared" si="247"/>
        <v>1.7592006448317044E-3</v>
      </c>
      <c r="P252" s="11">
        <f t="shared" si="248"/>
        <v>1.4072792566750536E-3</v>
      </c>
      <c r="Q252" s="4">
        <f t="shared" si="249"/>
        <v>1199.0847501433368</v>
      </c>
      <c r="R252" s="4">
        <f t="shared" si="250"/>
        <v>5467.1279930028022</v>
      </c>
      <c r="S252" s="4">
        <f t="shared" si="251"/>
        <v>1508.7576667175865</v>
      </c>
      <c r="T252" s="4">
        <f t="shared" si="209"/>
        <v>11.801715064357898</v>
      </c>
      <c r="U252" s="4">
        <f t="shared" si="210"/>
        <v>42.277779441837581</v>
      </c>
      <c r="V252" s="4">
        <f t="shared" si="211"/>
        <v>53.747212147776963</v>
      </c>
      <c r="W252" s="11">
        <f t="shared" si="252"/>
        <v>-1.219247815263802E-2</v>
      </c>
      <c r="X252" s="11">
        <f t="shared" si="253"/>
        <v>-1.3228699347321071E-2</v>
      </c>
      <c r="Y252" s="11">
        <f t="shared" si="254"/>
        <v>-1.2203590333800474E-2</v>
      </c>
      <c r="Z252" s="4">
        <f t="shared" si="221"/>
        <v>1686.3474664177688</v>
      </c>
      <c r="AA252" s="4">
        <f t="shared" si="212"/>
        <v>25477.238445599949</v>
      </c>
      <c r="AB252" s="4">
        <f t="shared" si="213"/>
        <v>2972.5363608582179</v>
      </c>
      <c r="AC252" s="12">
        <f t="shared" si="214"/>
        <v>1.3866100649545725</v>
      </c>
      <c r="AD252" s="12">
        <f t="shared" si="215"/>
        <v>4.6065238664969099</v>
      </c>
      <c r="AE252" s="12">
        <f t="shared" si="216"/>
        <v>1.9488870954185835</v>
      </c>
      <c r="AF252" s="11">
        <f t="shared" si="255"/>
        <v>-2.9039671966837322E-3</v>
      </c>
      <c r="AG252" s="11">
        <f t="shared" si="256"/>
        <v>2.0567434751257441E-3</v>
      </c>
      <c r="AH252" s="11">
        <f t="shared" si="257"/>
        <v>8.257041531207765E-4</v>
      </c>
      <c r="AI252" s="1">
        <f t="shared" si="236"/>
        <v>207920.25501792517</v>
      </c>
      <c r="AJ252" s="1">
        <f t="shared" si="237"/>
        <v>254205.23306665404</v>
      </c>
      <c r="AK252" s="1">
        <f t="shared" si="238"/>
        <v>55373.174466854092</v>
      </c>
      <c r="AL252" s="20">
        <f t="shared" si="232"/>
        <v>64.630889124588208</v>
      </c>
      <c r="AM252" s="20">
        <f t="shared" si="232"/>
        <v>28.619808343167424</v>
      </c>
      <c r="AN252" s="20">
        <f t="shared" si="232"/>
        <v>4.4044547791985504</v>
      </c>
      <c r="AO252" s="7">
        <f t="shared" si="258"/>
        <v>2.5491306888170287E-3</v>
      </c>
      <c r="AP252" s="7">
        <f t="shared" si="258"/>
        <v>3.9254697024569398E-3</v>
      </c>
      <c r="AQ252" s="7">
        <f t="shared" si="258"/>
        <v>2.8414123339481224E-3</v>
      </c>
      <c r="AR252" s="17">
        <f t="shared" si="218"/>
        <v>101602.58433663311</v>
      </c>
      <c r="AS252" s="17">
        <f t="shared" si="219"/>
        <v>129314.45466581431</v>
      </c>
      <c r="AT252" s="17">
        <f t="shared" si="220"/>
        <v>28071.366056518156</v>
      </c>
      <c r="AU252" s="1">
        <f t="shared" si="239"/>
        <v>20320.516867326623</v>
      </c>
      <c r="AV252" s="1">
        <f t="shared" si="240"/>
        <v>25862.890933162864</v>
      </c>
      <c r="AW252" s="1">
        <f t="shared" si="241"/>
        <v>5614.2732113036318</v>
      </c>
      <c r="AX252" s="16">
        <v>0</v>
      </c>
      <c r="AY252" s="16">
        <v>0</v>
      </c>
      <c r="AZ252" s="16">
        <v>0</v>
      </c>
      <c r="BA252">
        <f t="shared" si="222"/>
        <v>0</v>
      </c>
      <c r="BB252">
        <f t="shared" si="223"/>
        <v>0</v>
      </c>
      <c r="BC252">
        <f t="shared" si="223"/>
        <v>0</v>
      </c>
      <c r="BD252">
        <f t="shared" si="223"/>
        <v>0</v>
      </c>
      <c r="BE252">
        <f t="shared" si="224"/>
        <v>0</v>
      </c>
      <c r="BF252">
        <f t="shared" si="224"/>
        <v>0</v>
      </c>
      <c r="BG252">
        <f t="shared" si="224"/>
        <v>0</v>
      </c>
      <c r="BH252">
        <f t="shared" si="202"/>
        <v>0</v>
      </c>
      <c r="BI252">
        <f t="shared" si="227"/>
        <v>0</v>
      </c>
      <c r="BJ252">
        <f t="shared" si="227"/>
        <v>0</v>
      </c>
      <c r="BK252" s="7">
        <f t="shared" si="225"/>
        <v>3.0291428933138603E-2</v>
      </c>
      <c r="BL252" s="18">
        <f>MAX(BL$3*climate!$I362+BL$4*climate!$I362^2+BL$5*climate!$I362^6,-99)</f>
        <v>-55.979028225407923</v>
      </c>
      <c r="BM252" s="18">
        <f>MAX(BM$3*climate!$I362+BM$4*climate!$I362^2+BM$5*climate!$I362^6,-99)</f>
        <v>-46.236005428161334</v>
      </c>
      <c r="BN252" s="18">
        <f>MAX(BN$3*climate!$I362+BN$4*climate!$I362^2+BN$5*climate!$I362^6,-99)</f>
        <v>-38.553541192679319</v>
      </c>
      <c r="BO252" s="18">
        <f>MAX(BO$3*climate!$I362+BO$4*climate!$I362^2+BO$5*climate!$I362^6,-99)</f>
        <v>-99</v>
      </c>
      <c r="BP252" s="18">
        <f>MAX(BP$3*climate!$I362+BP$4*climate!$I362^2+BP$5*climate!$I362^6,-99)</f>
        <v>-99</v>
      </c>
      <c r="BQ252" s="18">
        <f>MAX(BQ$3*climate!$I362+BQ$4*climate!$I362^2+BQ$5*climate!$I362^6,-99)</f>
        <v>-99</v>
      </c>
    </row>
    <row r="253" spans="1:69">
      <c r="A253">
        <f t="shared" si="242"/>
        <v>2207</v>
      </c>
      <c r="B253" s="4">
        <f t="shared" si="203"/>
        <v>1286.5252466104093</v>
      </c>
      <c r="C253" s="4">
        <f t="shared" si="204"/>
        <v>3572.556145649874</v>
      </c>
      <c r="D253" s="4">
        <f t="shared" si="205"/>
        <v>6809.4116526588123</v>
      </c>
      <c r="E253" s="11">
        <f t="shared" si="243"/>
        <v>3.9877136080062764E-7</v>
      </c>
      <c r="F253" s="11">
        <f t="shared" si="244"/>
        <v>7.9944866707604192E-7</v>
      </c>
      <c r="G253" s="11">
        <f t="shared" si="245"/>
        <v>1.7650461649437046E-6</v>
      </c>
      <c r="H253" s="4">
        <f t="shared" si="206"/>
        <v>101417.10086292973</v>
      </c>
      <c r="I253" s="4">
        <f t="shared" si="207"/>
        <v>129542.98746744692</v>
      </c>
      <c r="J253" s="4">
        <f t="shared" si="208"/>
        <v>28111.055658680925</v>
      </c>
      <c r="K253" s="4">
        <f t="shared" si="233"/>
        <v>78830.245368392105</v>
      </c>
      <c r="L253" s="4">
        <f t="shared" si="234"/>
        <v>36260.588269602158</v>
      </c>
      <c r="M253" s="4">
        <f t="shared" si="235"/>
        <v>4128.264979795229</v>
      </c>
      <c r="N253" s="11">
        <f t="shared" si="246"/>
        <v>-1.8259763482776359E-3</v>
      </c>
      <c r="O253" s="11">
        <f t="shared" si="247"/>
        <v>1.7664633032483668E-3</v>
      </c>
      <c r="P253" s="11">
        <f t="shared" si="248"/>
        <v>1.4121145675474178E-3</v>
      </c>
      <c r="Q253" s="4">
        <f t="shared" si="249"/>
        <v>1182.3026020346513</v>
      </c>
      <c r="R253" s="4">
        <f t="shared" si="250"/>
        <v>5404.339046039785</v>
      </c>
      <c r="S253" s="4">
        <f t="shared" si="251"/>
        <v>1492.4525789418644</v>
      </c>
      <c r="T253" s="4">
        <f t="shared" si="209"/>
        <v>11.657822911272056</v>
      </c>
      <c r="U253" s="4">
        <f t="shared" si="210"/>
        <v>41.718499408529162</v>
      </c>
      <c r="V253" s="4">
        <f t="shared" si="211"/>
        <v>53.091303189141627</v>
      </c>
      <c r="W253" s="11">
        <f t="shared" si="252"/>
        <v>-1.219247815263802E-2</v>
      </c>
      <c r="X253" s="11">
        <f t="shared" si="253"/>
        <v>-1.3228699347321071E-2</v>
      </c>
      <c r="Y253" s="11">
        <f t="shared" si="254"/>
        <v>-1.2203590333800474E-2</v>
      </c>
      <c r="Z253" s="4">
        <f t="shared" si="221"/>
        <v>1657.8346645196973</v>
      </c>
      <c r="AA253" s="4">
        <f t="shared" si="212"/>
        <v>25236.253545651492</v>
      </c>
      <c r="AB253" s="4">
        <f t="shared" si="213"/>
        <v>2942.8262459065218</v>
      </c>
      <c r="AC253" s="12">
        <f t="shared" si="214"/>
        <v>1.3825833948113528</v>
      </c>
      <c r="AD253" s="12">
        <f t="shared" si="215"/>
        <v>4.6159983044023383</v>
      </c>
      <c r="AE253" s="12">
        <f t="shared" si="216"/>
        <v>1.9504962995872341</v>
      </c>
      <c r="AF253" s="11">
        <f t="shared" si="255"/>
        <v>-2.9039671966837322E-3</v>
      </c>
      <c r="AG253" s="11">
        <f t="shared" si="256"/>
        <v>2.0567434751257441E-3</v>
      </c>
      <c r="AH253" s="11">
        <f t="shared" si="257"/>
        <v>8.257041531207765E-4</v>
      </c>
      <c r="AI253" s="1">
        <f t="shared" si="236"/>
        <v>207448.74638345928</v>
      </c>
      <c r="AJ253" s="1">
        <f t="shared" si="237"/>
        <v>254647.6006931515</v>
      </c>
      <c r="AK253" s="1">
        <f t="shared" si="238"/>
        <v>55450.130231472314</v>
      </c>
      <c r="AL253" s="20">
        <f t="shared" si="232"/>
        <v>64.79399418167209</v>
      </c>
      <c r="AM253" s="20">
        <f t="shared" si="232"/>
        <v>28.73103107180324</v>
      </c>
      <c r="AN253" s="20">
        <f t="shared" si="232"/>
        <v>4.4168445026111423</v>
      </c>
      <c r="AO253" s="7">
        <f t="shared" si="258"/>
        <v>2.5236393819288586E-3</v>
      </c>
      <c r="AP253" s="7">
        <f t="shared" si="258"/>
        <v>3.8862150054323704E-3</v>
      </c>
      <c r="AQ253" s="7">
        <f t="shared" si="258"/>
        <v>2.8129982106086414E-3</v>
      </c>
      <c r="AR253" s="17">
        <f t="shared" si="218"/>
        <v>101417.10086292973</v>
      </c>
      <c r="AS253" s="17">
        <f t="shared" si="219"/>
        <v>129542.98746744692</v>
      </c>
      <c r="AT253" s="17">
        <f t="shared" si="220"/>
        <v>28111.055658680925</v>
      </c>
      <c r="AU253" s="1">
        <f t="shared" si="239"/>
        <v>20283.420172585946</v>
      </c>
      <c r="AV253" s="1">
        <f t="shared" si="240"/>
        <v>25908.597493489386</v>
      </c>
      <c r="AW253" s="1">
        <f t="shared" si="241"/>
        <v>5622.2111317361851</v>
      </c>
      <c r="AX253" s="16">
        <v>0</v>
      </c>
      <c r="AY253" s="16">
        <v>0</v>
      </c>
      <c r="AZ253" s="16">
        <v>0</v>
      </c>
      <c r="BA253">
        <f t="shared" si="222"/>
        <v>0</v>
      </c>
      <c r="BB253">
        <f t="shared" si="223"/>
        <v>0</v>
      </c>
      <c r="BC253">
        <f t="shared" si="223"/>
        <v>0</v>
      </c>
      <c r="BD253">
        <f t="shared" si="223"/>
        <v>0</v>
      </c>
      <c r="BE253">
        <f t="shared" si="224"/>
        <v>0</v>
      </c>
      <c r="BF253">
        <f t="shared" si="224"/>
        <v>0</v>
      </c>
      <c r="BG253">
        <f t="shared" si="224"/>
        <v>0</v>
      </c>
      <c r="BH253">
        <f t="shared" si="202"/>
        <v>0</v>
      </c>
      <c r="BI253">
        <f t="shared" si="227"/>
        <v>0</v>
      </c>
      <c r="BJ253">
        <f t="shared" si="227"/>
        <v>0</v>
      </c>
      <c r="BK253" s="7">
        <f t="shared" si="225"/>
        <v>3.0318150443716191E-2</v>
      </c>
      <c r="BL253" s="18">
        <f>MAX(BL$3*climate!$I363+BL$4*climate!$I363^2+BL$5*climate!$I363^6,-99)</f>
        <v>-56.147192535633536</v>
      </c>
      <c r="BM253" s="18">
        <f>MAX(BM$3*climate!$I363+BM$4*climate!$I363^2+BM$5*climate!$I363^6,-99)</f>
        <v>-46.365726576241087</v>
      </c>
      <c r="BN253" s="18">
        <f>MAX(BN$3*climate!$I363+BN$4*climate!$I363^2+BN$5*climate!$I363^6,-99)</f>
        <v>-38.654407176365588</v>
      </c>
      <c r="BO253" s="18">
        <f>MAX(BO$3*climate!$I363+BO$4*climate!$I363^2+BO$5*climate!$I363^6,-99)</f>
        <v>-99</v>
      </c>
      <c r="BP253" s="18">
        <f>MAX(BP$3*climate!$I363+BP$4*climate!$I363^2+BP$5*climate!$I363^6,-99)</f>
        <v>-99</v>
      </c>
      <c r="BQ253" s="18">
        <f>MAX(BQ$3*climate!$I363+BQ$4*climate!$I363^2+BQ$5*climate!$I363^6,-99)</f>
        <v>-99</v>
      </c>
    </row>
    <row r="254" spans="1:69">
      <c r="A254">
        <f t="shared" si="242"/>
        <v>2208</v>
      </c>
      <c r="B254" s="4">
        <f t="shared" si="203"/>
        <v>1286.5257339883615</v>
      </c>
      <c r="C254" s="4">
        <f t="shared" si="204"/>
        <v>3572.5588589213603</v>
      </c>
      <c r="D254" s="4">
        <f t="shared" si="205"/>
        <v>6809.4230706384387</v>
      </c>
      <c r="E254" s="11">
        <f t="shared" si="243"/>
        <v>3.7883279276059623E-7</v>
      </c>
      <c r="F254" s="11">
        <f t="shared" si="244"/>
        <v>7.5947623372223976E-7</v>
      </c>
      <c r="G254" s="11">
        <f t="shared" si="245"/>
        <v>1.6767938566965194E-6</v>
      </c>
      <c r="H254" s="4">
        <f t="shared" si="206"/>
        <v>101237.02233986012</v>
      </c>
      <c r="I254" s="4">
        <f t="shared" si="207"/>
        <v>129772.8917336634</v>
      </c>
      <c r="J254" s="4">
        <f t="shared" si="208"/>
        <v>28150.937299441892</v>
      </c>
      <c r="K254" s="4">
        <f t="shared" si="233"/>
        <v>78690.242771914869</v>
      </c>
      <c r="L254" s="4">
        <f t="shared" si="234"/>
        <v>36324.913558693588</v>
      </c>
      <c r="M254" s="4">
        <f t="shared" si="235"/>
        <v>4134.1148886498131</v>
      </c>
      <c r="N254" s="11">
        <f t="shared" si="246"/>
        <v>-1.7760010237564128E-3</v>
      </c>
      <c r="O254" s="11">
        <f t="shared" si="247"/>
        <v>1.7739725735601564E-3</v>
      </c>
      <c r="P254" s="11">
        <f t="shared" si="248"/>
        <v>1.417038122120351E-3</v>
      </c>
      <c r="Q254" s="4">
        <f t="shared" si="249"/>
        <v>1165.8136758137678</v>
      </c>
      <c r="R254" s="4">
        <f t="shared" si="250"/>
        <v>5342.311050714854</v>
      </c>
      <c r="S254" s="4">
        <f t="shared" si="251"/>
        <v>1476.3308278620639</v>
      </c>
      <c r="T254" s="4">
        <f t="shared" si="209"/>
        <v>11.515685160119048</v>
      </c>
      <c r="U254" s="4">
        <f t="shared" si="210"/>
        <v>41.166617922632341</v>
      </c>
      <c r="V254" s="4">
        <f t="shared" si="211"/>
        <v>52.44339867473375</v>
      </c>
      <c r="W254" s="11">
        <f t="shared" si="252"/>
        <v>-1.219247815263802E-2</v>
      </c>
      <c r="X254" s="11">
        <f t="shared" si="253"/>
        <v>-1.3228699347321071E-2</v>
      </c>
      <c r="Y254" s="11">
        <f t="shared" si="254"/>
        <v>-1.2203590333800474E-2</v>
      </c>
      <c r="Z254" s="4">
        <f t="shared" si="221"/>
        <v>1629.8850276678072</v>
      </c>
      <c r="AA254" s="4">
        <f t="shared" si="212"/>
        <v>24997.728259236406</v>
      </c>
      <c r="AB254" s="4">
        <f t="shared" si="213"/>
        <v>2913.4268765084666</v>
      </c>
      <c r="AC254" s="12">
        <f t="shared" si="214"/>
        <v>1.378568417986141</v>
      </c>
      <c r="AD254" s="12">
        <f t="shared" si="215"/>
        <v>4.6254922287961096</v>
      </c>
      <c r="AE254" s="12">
        <f t="shared" si="216"/>
        <v>1.95210683248245</v>
      </c>
      <c r="AF254" s="11">
        <f t="shared" si="255"/>
        <v>-2.9039671966837322E-3</v>
      </c>
      <c r="AG254" s="11">
        <f t="shared" si="256"/>
        <v>2.0567434751257441E-3</v>
      </c>
      <c r="AH254" s="11">
        <f t="shared" si="257"/>
        <v>8.257041531207765E-4</v>
      </c>
      <c r="AI254" s="1">
        <f t="shared" si="236"/>
        <v>206987.29191769927</v>
      </c>
      <c r="AJ254" s="1">
        <f t="shared" si="237"/>
        <v>255091.43811732574</v>
      </c>
      <c r="AK254" s="1">
        <f t="shared" si="238"/>
        <v>55527.328340061271</v>
      </c>
      <c r="AL254" s="20">
        <f t="shared" si="232"/>
        <v>64.955875690347142</v>
      </c>
      <c r="AM254" s="20">
        <f t="shared" si="232"/>
        <v>28.841569486235297</v>
      </c>
      <c r="AN254" s="20">
        <f t="shared" si="232"/>
        <v>4.4291448325367</v>
      </c>
      <c r="AO254" s="7">
        <f t="shared" si="258"/>
        <v>2.4984029881095701E-3</v>
      </c>
      <c r="AP254" s="7">
        <f t="shared" si="258"/>
        <v>3.8473528553780467E-3</v>
      </c>
      <c r="AQ254" s="7">
        <f t="shared" si="258"/>
        <v>2.7848682285025548E-3</v>
      </c>
      <c r="AR254" s="17">
        <f t="shared" si="218"/>
        <v>101237.02233986012</v>
      </c>
      <c r="AS254" s="17">
        <f t="shared" si="219"/>
        <v>129772.8917336634</v>
      </c>
      <c r="AT254" s="17">
        <f t="shared" si="220"/>
        <v>28150.937299441892</v>
      </c>
      <c r="AU254" s="1">
        <f t="shared" si="239"/>
        <v>20247.404467972025</v>
      </c>
      <c r="AV254" s="1">
        <f t="shared" si="240"/>
        <v>25954.578346732684</v>
      </c>
      <c r="AW254" s="1">
        <f t="shared" si="241"/>
        <v>5630.1874598883787</v>
      </c>
      <c r="AX254" s="16">
        <v>0</v>
      </c>
      <c r="AY254" s="16">
        <v>0</v>
      </c>
      <c r="AZ254" s="16">
        <v>0</v>
      </c>
      <c r="BA254">
        <f t="shared" si="222"/>
        <v>0</v>
      </c>
      <c r="BB254">
        <f t="shared" si="223"/>
        <v>0</v>
      </c>
      <c r="BC254">
        <f t="shared" si="223"/>
        <v>0</v>
      </c>
      <c r="BD254">
        <f t="shared" si="223"/>
        <v>0</v>
      </c>
      <c r="BE254">
        <f t="shared" si="224"/>
        <v>0</v>
      </c>
      <c r="BF254">
        <f t="shared" si="224"/>
        <v>0</v>
      </c>
      <c r="BG254">
        <f t="shared" si="224"/>
        <v>0</v>
      </c>
      <c r="BH254">
        <f t="shared" si="202"/>
        <v>0</v>
      </c>
      <c r="BI254">
        <f t="shared" si="227"/>
        <v>0</v>
      </c>
      <c r="BJ254">
        <f t="shared" si="227"/>
        <v>0</v>
      </c>
      <c r="BK254" s="7">
        <f t="shared" si="225"/>
        <v>3.0345012179475245E-2</v>
      </c>
      <c r="BL254" s="18">
        <f>MAX(BL$3*climate!$I364+BL$4*climate!$I364^2+BL$5*climate!$I364^6,-99)</f>
        <v>-56.311811931686968</v>
      </c>
      <c r="BM254" s="18">
        <f>MAX(BM$3*climate!$I364+BM$4*climate!$I364^2+BM$5*climate!$I364^6,-99)</f>
        <v>-46.492705728033691</v>
      </c>
      <c r="BN254" s="18">
        <f>MAX(BN$3*climate!$I364+BN$4*climate!$I364^2+BN$5*climate!$I364^6,-99)</f>
        <v>-38.753134731364483</v>
      </c>
      <c r="BO254" s="18">
        <f>MAX(BO$3*climate!$I364+BO$4*climate!$I364^2+BO$5*climate!$I364^6,-99)</f>
        <v>-99</v>
      </c>
      <c r="BP254" s="18">
        <f>MAX(BP$3*climate!$I364+BP$4*climate!$I364^2+BP$5*climate!$I364^6,-99)</f>
        <v>-99</v>
      </c>
      <c r="BQ254" s="18">
        <f>MAX(BQ$3*climate!$I364+BQ$4*climate!$I364^2+BQ$5*climate!$I364^6,-99)</f>
        <v>-99</v>
      </c>
    </row>
    <row r="255" spans="1:69">
      <c r="A255">
        <f t="shared" si="242"/>
        <v>2209</v>
      </c>
      <c r="B255" s="4">
        <f t="shared" si="203"/>
        <v>1286.5261969975913</v>
      </c>
      <c r="C255" s="4">
        <f t="shared" si="204"/>
        <v>3572.5614365312299</v>
      </c>
      <c r="D255" s="4">
        <f t="shared" si="205"/>
        <v>6809.4339177372731</v>
      </c>
      <c r="E255" s="11">
        <f t="shared" si="243"/>
        <v>3.5989115312256638E-7</v>
      </c>
      <c r="F255" s="11">
        <f t="shared" si="244"/>
        <v>7.2150242203612775E-7</v>
      </c>
      <c r="G255" s="11">
        <f t="shared" si="245"/>
        <v>1.5929541638616933E-6</v>
      </c>
      <c r="H255" s="4">
        <f t="shared" si="206"/>
        <v>101062.34862745764</v>
      </c>
      <c r="I255" s="4">
        <f t="shared" si="207"/>
        <v>130004.20299203791</v>
      </c>
      <c r="J255" s="4">
        <f t="shared" si="208"/>
        <v>28191.013919118497</v>
      </c>
      <c r="K255" s="4">
        <f t="shared" si="233"/>
        <v>78554.442858070193</v>
      </c>
      <c r="L255" s="4">
        <f t="shared" si="234"/>
        <v>36389.633964773799</v>
      </c>
      <c r="M255" s="4">
        <f t="shared" si="235"/>
        <v>4139.9937586127817</v>
      </c>
      <c r="N255" s="11">
        <f t="shared" si="246"/>
        <v>-1.7257528895709973E-3</v>
      </c>
      <c r="O255" s="11">
        <f t="shared" si="247"/>
        <v>1.7817084678160011E-3</v>
      </c>
      <c r="P255" s="11">
        <f t="shared" si="248"/>
        <v>1.4220383616112553E-3</v>
      </c>
      <c r="Q255" s="4">
        <f t="shared" si="249"/>
        <v>1149.6125555807125</v>
      </c>
      <c r="R255" s="4">
        <f t="shared" si="250"/>
        <v>5281.0355585269544</v>
      </c>
      <c r="S255" s="4">
        <f t="shared" si="251"/>
        <v>1460.3903964383642</v>
      </c>
      <c r="T255" s="4">
        <f t="shared" si="209"/>
        <v>11.375280420391638</v>
      </c>
      <c r="U255" s="4">
        <f t="shared" si="210"/>
        <v>40.622037110987797</v>
      </c>
      <c r="V255" s="4">
        <f t="shared" si="211"/>
        <v>51.803400921595127</v>
      </c>
      <c r="W255" s="11">
        <f t="shared" si="252"/>
        <v>-1.219247815263802E-2</v>
      </c>
      <c r="X255" s="11">
        <f t="shared" si="253"/>
        <v>-1.3228699347321071E-2</v>
      </c>
      <c r="Y255" s="11">
        <f t="shared" si="254"/>
        <v>-1.2203590333800474E-2</v>
      </c>
      <c r="Z255" s="4">
        <f t="shared" si="221"/>
        <v>1602.4867924847865</v>
      </c>
      <c r="AA255" s="4">
        <f t="shared" si="212"/>
        <v>24761.642063091564</v>
      </c>
      <c r="AB255" s="4">
        <f t="shared" si="213"/>
        <v>2884.335138696224</v>
      </c>
      <c r="AC255" s="12">
        <f t="shared" si="214"/>
        <v>1.374565100521925</v>
      </c>
      <c r="AD255" s="12">
        <f t="shared" si="215"/>
        <v>4.6350056797569303</v>
      </c>
      <c r="AE255" s="12">
        <f t="shared" si="216"/>
        <v>1.9537186952013661</v>
      </c>
      <c r="AF255" s="11">
        <f t="shared" si="255"/>
        <v>-2.9039671966837322E-3</v>
      </c>
      <c r="AG255" s="11">
        <f t="shared" si="256"/>
        <v>2.0567434751257441E-3</v>
      </c>
      <c r="AH255" s="11">
        <f t="shared" si="257"/>
        <v>8.257041531207765E-4</v>
      </c>
      <c r="AI255" s="1">
        <f t="shared" si="236"/>
        <v>206535.96719390136</v>
      </c>
      <c r="AJ255" s="1">
        <f t="shared" si="237"/>
        <v>255536.87265232587</v>
      </c>
      <c r="AK255" s="1">
        <f t="shared" si="238"/>
        <v>55604.782965943523</v>
      </c>
      <c r="AL255" s="20">
        <f t="shared" si="232"/>
        <v>65.116538784727979</v>
      </c>
      <c r="AM255" s="20">
        <f t="shared" si="232"/>
        <v>28.951423544004584</v>
      </c>
      <c r="AN255" s="20">
        <f t="shared" si="232"/>
        <v>4.4413560714130318</v>
      </c>
      <c r="AO255" s="7">
        <f t="shared" si="258"/>
        <v>2.4734189582284742E-3</v>
      </c>
      <c r="AP255" s="7">
        <f t="shared" si="258"/>
        <v>3.8088793268242663E-3</v>
      </c>
      <c r="AQ255" s="7">
        <f t="shared" si="258"/>
        <v>2.7570195462175294E-3</v>
      </c>
      <c r="AR255" s="17">
        <f t="shared" si="218"/>
        <v>101062.34862745764</v>
      </c>
      <c r="AS255" s="17">
        <f t="shared" si="219"/>
        <v>130004.20299203791</v>
      </c>
      <c r="AT255" s="17">
        <f t="shared" si="220"/>
        <v>28191.013919118497</v>
      </c>
      <c r="AU255" s="1">
        <f t="shared" si="239"/>
        <v>20212.46972549153</v>
      </c>
      <c r="AV255" s="1">
        <f t="shared" si="240"/>
        <v>26000.840598407583</v>
      </c>
      <c r="AW255" s="1">
        <f t="shared" si="241"/>
        <v>5638.2027838237</v>
      </c>
      <c r="AX255" s="16">
        <v>0</v>
      </c>
      <c r="AY255" s="16">
        <v>0</v>
      </c>
      <c r="AZ255" s="16">
        <v>0</v>
      </c>
      <c r="BA255">
        <f t="shared" si="222"/>
        <v>0</v>
      </c>
      <c r="BB255">
        <f t="shared" si="223"/>
        <v>0</v>
      </c>
      <c r="BC255">
        <f t="shared" si="223"/>
        <v>0</v>
      </c>
      <c r="BD255">
        <f t="shared" si="223"/>
        <v>0</v>
      </c>
      <c r="BE255">
        <f t="shared" si="224"/>
        <v>0</v>
      </c>
      <c r="BF255">
        <f t="shared" si="224"/>
        <v>0</v>
      </c>
      <c r="BG255">
        <f t="shared" si="224"/>
        <v>0</v>
      </c>
      <c r="BH255">
        <f t="shared" si="202"/>
        <v>0</v>
      </c>
      <c r="BI255">
        <f t="shared" si="227"/>
        <v>0</v>
      </c>
      <c r="BJ255">
        <f t="shared" si="227"/>
        <v>0</v>
      </c>
      <c r="BK255" s="7">
        <f t="shared" si="225"/>
        <v>3.0371991372380308E-2</v>
      </c>
      <c r="BL255" s="18">
        <f>MAX(BL$3*climate!$I365+BL$4*climate!$I365^2+BL$5*climate!$I365^6,-99)</f>
        <v>-56.472927463125636</v>
      </c>
      <c r="BM255" s="18">
        <f>MAX(BM$3*climate!$I365+BM$4*climate!$I365^2+BM$5*climate!$I365^6,-99)</f>
        <v>-46.616975050984962</v>
      </c>
      <c r="BN255" s="18">
        <f>MAX(BN$3*climate!$I365+BN$4*climate!$I365^2+BN$5*climate!$I365^6,-99)</f>
        <v>-38.84974929754803</v>
      </c>
      <c r="BO255" s="18">
        <f>MAX(BO$3*climate!$I365+BO$4*climate!$I365^2+BO$5*climate!$I365^6,-99)</f>
        <v>-99</v>
      </c>
      <c r="BP255" s="18">
        <f>MAX(BP$3*climate!$I365+BP$4*climate!$I365^2+BP$5*climate!$I365^6,-99)</f>
        <v>-99</v>
      </c>
      <c r="BQ255" s="18">
        <f>MAX(BQ$3*climate!$I365+BQ$4*climate!$I365^2+BQ$5*climate!$I365^6,-99)</f>
        <v>-99</v>
      </c>
    </row>
    <row r="256" spans="1:69">
      <c r="A256">
        <f t="shared" si="242"/>
        <v>2210</v>
      </c>
      <c r="B256" s="4">
        <f t="shared" si="203"/>
        <v>1286.5266368565181</v>
      </c>
      <c r="C256" s="4">
        <f t="shared" si="204"/>
        <v>3572.5638852623729</v>
      </c>
      <c r="D256" s="4">
        <f t="shared" si="205"/>
        <v>6809.4442224975801</v>
      </c>
      <c r="E256" s="11">
        <f t="shared" si="243"/>
        <v>3.4189659546643806E-7</v>
      </c>
      <c r="F256" s="11">
        <f t="shared" si="244"/>
        <v>6.8542730093432135E-7</v>
      </c>
      <c r="G256" s="11">
        <f t="shared" si="245"/>
        <v>1.5133064556686086E-6</v>
      </c>
      <c r="H256" s="4">
        <f t="shared" si="206"/>
        <v>100893.07701165789</v>
      </c>
      <c r="I256" s="4">
        <f t="shared" si="207"/>
        <v>130236.95449319955</v>
      </c>
      <c r="J256" s="4">
        <f t="shared" si="208"/>
        <v>28231.288155406513</v>
      </c>
      <c r="K256" s="4">
        <f t="shared" si="233"/>
        <v>78422.843430726542</v>
      </c>
      <c r="L256" s="4">
        <f t="shared" si="234"/>
        <v>36454.758732364789</v>
      </c>
      <c r="M256" s="4">
        <f t="shared" si="235"/>
        <v>4145.9019610049454</v>
      </c>
      <c r="N256" s="11">
        <f t="shared" si="246"/>
        <v>-1.6752639641455236E-3</v>
      </c>
      <c r="O256" s="11">
        <f t="shared" si="247"/>
        <v>1.7896516259008344E-3</v>
      </c>
      <c r="P256" s="11">
        <f t="shared" si="248"/>
        <v>1.4271041785685057E-3</v>
      </c>
      <c r="Q256" s="4">
        <f t="shared" si="249"/>
        <v>1133.6938942800359</v>
      </c>
      <c r="R256" s="4">
        <f t="shared" si="250"/>
        <v>5220.5040917612205</v>
      </c>
      <c r="S256" s="4">
        <f t="shared" si="251"/>
        <v>1444.6292718539949</v>
      </c>
      <c r="T256" s="4">
        <f t="shared" si="209"/>
        <v>11.236587562385882</v>
      </c>
      <c r="U256" s="4">
        <f t="shared" si="210"/>
        <v>40.084660395170822</v>
      </c>
      <c r="V256" s="4">
        <f t="shared" si="211"/>
        <v>51.171213438850359</v>
      </c>
      <c r="W256" s="11">
        <f t="shared" si="252"/>
        <v>-1.219247815263802E-2</v>
      </c>
      <c r="X256" s="11">
        <f t="shared" si="253"/>
        <v>-1.3228699347321071E-2</v>
      </c>
      <c r="Y256" s="11">
        <f t="shared" si="254"/>
        <v>-1.2203590333800474E-2</v>
      </c>
      <c r="Z256" s="4">
        <f t="shared" si="221"/>
        <v>1575.6283988259781</v>
      </c>
      <c r="AA256" s="4">
        <f t="shared" si="212"/>
        <v>24527.974014166477</v>
      </c>
      <c r="AB256" s="4">
        <f t="shared" si="213"/>
        <v>2855.5479123145783</v>
      </c>
      <c r="AC256" s="12">
        <f t="shared" si="214"/>
        <v>1.3705734085603032</v>
      </c>
      <c r="AD256" s="12">
        <f t="shared" si="215"/>
        <v>4.6445386974459408</v>
      </c>
      <c r="AE256" s="12">
        <f t="shared" si="216"/>
        <v>1.9553318888420235</v>
      </c>
      <c r="AF256" s="11">
        <f t="shared" si="255"/>
        <v>-2.9039671966837322E-3</v>
      </c>
      <c r="AG256" s="11">
        <f t="shared" si="256"/>
        <v>2.0567434751257441E-3</v>
      </c>
      <c r="AH256" s="11">
        <f t="shared" si="257"/>
        <v>8.257041531207765E-4</v>
      </c>
      <c r="AI256" s="1">
        <f t="shared" si="236"/>
        <v>206094.84020000277</v>
      </c>
      <c r="AJ256" s="1">
        <f t="shared" si="237"/>
        <v>255984.02598550086</v>
      </c>
      <c r="AK256" s="1">
        <f t="shared" si="238"/>
        <v>55682.507453172868</v>
      </c>
      <c r="AL256" s="20">
        <f t="shared" si="232"/>
        <v>65.275988661437111</v>
      </c>
      <c r="AM256" s="20">
        <f t="shared" si="232"/>
        <v>29.060593297837286</v>
      </c>
      <c r="AN256" s="20">
        <f t="shared" si="232"/>
        <v>4.4534785278586231</v>
      </c>
      <c r="AO256" s="7">
        <f t="shared" si="258"/>
        <v>2.4486847686461892E-3</v>
      </c>
      <c r="AP256" s="7">
        <f t="shared" si="258"/>
        <v>3.7707905335560236E-3</v>
      </c>
      <c r="AQ256" s="7">
        <f t="shared" si="258"/>
        <v>2.7294493507553541E-3</v>
      </c>
      <c r="AR256" s="17">
        <f t="shared" si="218"/>
        <v>100893.07701165789</v>
      </c>
      <c r="AS256" s="17">
        <f t="shared" si="219"/>
        <v>130236.95449319955</v>
      </c>
      <c r="AT256" s="17">
        <f t="shared" si="220"/>
        <v>28231.288155406513</v>
      </c>
      <c r="AU256" s="1">
        <f t="shared" si="239"/>
        <v>20178.615402331579</v>
      </c>
      <c r="AV256" s="1">
        <f t="shared" si="240"/>
        <v>26047.390898639911</v>
      </c>
      <c r="AW256" s="1">
        <f t="shared" si="241"/>
        <v>5646.2576310813029</v>
      </c>
      <c r="AX256" s="16">
        <v>0</v>
      </c>
      <c r="AY256" s="16">
        <v>0</v>
      </c>
      <c r="AZ256" s="16">
        <v>0</v>
      </c>
      <c r="BA256">
        <f t="shared" si="222"/>
        <v>0</v>
      </c>
      <c r="BB256">
        <f t="shared" si="223"/>
        <v>0</v>
      </c>
      <c r="BC256">
        <f t="shared" si="223"/>
        <v>0</v>
      </c>
      <c r="BD256">
        <f t="shared" si="223"/>
        <v>0</v>
      </c>
      <c r="BE256">
        <f t="shared" si="224"/>
        <v>0</v>
      </c>
      <c r="BF256">
        <f t="shared" si="224"/>
        <v>0</v>
      </c>
      <c r="BG256">
        <f t="shared" si="224"/>
        <v>0</v>
      </c>
      <c r="BH256">
        <f t="shared" si="202"/>
        <v>0</v>
      </c>
      <c r="BI256">
        <f t="shared" si="227"/>
        <v>0</v>
      </c>
      <c r="BJ256">
        <f t="shared" si="227"/>
        <v>0</v>
      </c>
      <c r="BK256" s="7">
        <f t="shared" si="225"/>
        <v>3.0399065953625265E-2</v>
      </c>
      <c r="BL256" s="18">
        <f>MAX(BL$3*climate!$I366+BL$4*climate!$I366^2+BL$5*climate!$I366^6,-99)</f>
        <v>-56.630580193832031</v>
      </c>
      <c r="BM256" s="18">
        <f>MAX(BM$3*climate!$I366+BM$4*climate!$I366^2+BM$5*climate!$I366^6,-99)</f>
        <v>-46.738566702348571</v>
      </c>
      <c r="BN256" s="18">
        <f>MAX(BN$3*climate!$I366+BN$4*climate!$I366^2+BN$5*climate!$I366^6,-99)</f>
        <v>-38.944276288763206</v>
      </c>
      <c r="BO256" s="18">
        <f>MAX(BO$3*climate!$I366+BO$4*climate!$I366^2+BO$5*climate!$I366^6,-99)</f>
        <v>-99</v>
      </c>
      <c r="BP256" s="18">
        <f>MAX(BP$3*climate!$I366+BP$4*climate!$I366^2+BP$5*climate!$I366^6,-99)</f>
        <v>-99</v>
      </c>
      <c r="BQ256" s="18">
        <f>MAX(BQ$3*climate!$I366+BQ$4*climate!$I366^2+BQ$5*climate!$I366^6,-99)</f>
        <v>-99</v>
      </c>
    </row>
    <row r="257" spans="1:69">
      <c r="A257">
        <f t="shared" si="242"/>
        <v>2211</v>
      </c>
      <c r="B257" s="4">
        <f t="shared" si="203"/>
        <v>1286.5270547226414</v>
      </c>
      <c r="C257" s="4">
        <f t="shared" si="204"/>
        <v>3572.5662115585528</v>
      </c>
      <c r="D257" s="4">
        <f t="shared" si="205"/>
        <v>6809.4540120346855</v>
      </c>
      <c r="E257" s="11">
        <f t="shared" si="243"/>
        <v>3.2480176569311615E-7</v>
      </c>
      <c r="F257" s="11">
        <f t="shared" si="244"/>
        <v>6.5115593588760523E-7</v>
      </c>
      <c r="G257" s="11">
        <f t="shared" si="245"/>
        <v>1.4376411328851782E-6</v>
      </c>
      <c r="H257" s="4">
        <f t="shared" si="206"/>
        <v>100729.20231146077</v>
      </c>
      <c r="I257" s="4">
        <f t="shared" si="207"/>
        <v>130471.17727328552</v>
      </c>
      <c r="J257" s="4">
        <f t="shared" si="208"/>
        <v>28271.762354092541</v>
      </c>
      <c r="K257" s="4">
        <f t="shared" si="233"/>
        <v>78295.440380907254</v>
      </c>
      <c r="L257" s="4">
        <f t="shared" si="234"/>
        <v>36520.296489163382</v>
      </c>
      <c r="M257" s="4">
        <f t="shared" si="235"/>
        <v>4151.839825061812</v>
      </c>
      <c r="N257" s="11">
        <f t="shared" si="246"/>
        <v>-1.624565550620849E-3</v>
      </c>
      <c r="O257" s="11">
        <f t="shared" si="247"/>
        <v>1.7977833094369178E-3</v>
      </c>
      <c r="P257" s="11">
        <f t="shared" si="248"/>
        <v>1.4322249085281236E-3</v>
      </c>
      <c r="Q257" s="4">
        <f t="shared" si="249"/>
        <v>1118.0524149610501</v>
      </c>
      <c r="R257" s="4">
        <f t="shared" si="250"/>
        <v>5160.7081524598088</v>
      </c>
      <c r="S257" s="4">
        <f t="shared" si="251"/>
        <v>1429.0454468707226</v>
      </c>
      <c r="T257" s="4">
        <f t="shared" si="209"/>
        <v>11.099585714021288</v>
      </c>
      <c r="U257" s="4">
        <f t="shared" si="210"/>
        <v>39.554392474363638</v>
      </c>
      <c r="V257" s="4">
        <f t="shared" si="211"/>
        <v>50.546740913159162</v>
      </c>
      <c r="W257" s="11">
        <f t="shared" si="252"/>
        <v>-1.219247815263802E-2</v>
      </c>
      <c r="X257" s="11">
        <f t="shared" si="253"/>
        <v>-1.3228699347321071E-2</v>
      </c>
      <c r="Y257" s="11">
        <f t="shared" si="254"/>
        <v>-1.2203590333800474E-2</v>
      </c>
      <c r="Z257" s="4">
        <f t="shared" si="221"/>
        <v>1549.2984896303694</v>
      </c>
      <c r="AA257" s="4">
        <f t="shared" si="212"/>
        <v>24296.702790489366</v>
      </c>
      <c r="AB257" s="4">
        <f t="shared" si="213"/>
        <v>2827.0620738412895</v>
      </c>
      <c r="AC257" s="12">
        <f t="shared" si="214"/>
        <v>1.366593308341197</v>
      </c>
      <c r="AD257" s="12">
        <f t="shared" si="215"/>
        <v>4.6540913221068818</v>
      </c>
      <c r="AE257" s="12">
        <f t="shared" si="216"/>
        <v>1.9569464145033699</v>
      </c>
      <c r="AF257" s="11">
        <f t="shared" si="255"/>
        <v>-2.9039671966837322E-3</v>
      </c>
      <c r="AG257" s="11">
        <f t="shared" si="256"/>
        <v>2.0567434751257441E-3</v>
      </c>
      <c r="AH257" s="11">
        <f t="shared" si="257"/>
        <v>8.257041531207765E-4</v>
      </c>
      <c r="AI257" s="1">
        <f t="shared" si="236"/>
        <v>205663.97158233408</v>
      </c>
      <c r="AJ257" s="1">
        <f t="shared" si="237"/>
        <v>256433.0142855907</v>
      </c>
      <c r="AK257" s="1">
        <f t="shared" si="238"/>
        <v>55760.514338936882</v>
      </c>
      <c r="AL257" s="20">
        <f t="shared" si="232"/>
        <v>65.434230577438768</v>
      </c>
      <c r="AM257" s="20">
        <f t="shared" si="232"/>
        <v>29.169078893843224</v>
      </c>
      <c r="AN257" s="20">
        <f t="shared" si="232"/>
        <v>4.4655125164943259</v>
      </c>
      <c r="AO257" s="7">
        <f t="shared" si="258"/>
        <v>2.4241979209597272E-3</v>
      </c>
      <c r="AP257" s="7">
        <f t="shared" si="258"/>
        <v>3.7330826282204635E-3</v>
      </c>
      <c r="AQ257" s="7">
        <f t="shared" si="258"/>
        <v>2.7021548572478005E-3</v>
      </c>
      <c r="AR257" s="17">
        <f t="shared" si="218"/>
        <v>100729.20231146077</v>
      </c>
      <c r="AS257" s="17">
        <f t="shared" si="219"/>
        <v>130471.17727328552</v>
      </c>
      <c r="AT257" s="17">
        <f t="shared" si="220"/>
        <v>28271.762354092541</v>
      </c>
      <c r="AU257" s="1">
        <f t="shared" si="239"/>
        <v>20145.840462292155</v>
      </c>
      <c r="AV257" s="1">
        <f t="shared" si="240"/>
        <v>26094.235454657104</v>
      </c>
      <c r="AW257" s="1">
        <f t="shared" si="241"/>
        <v>5654.3524708185087</v>
      </c>
      <c r="AX257" s="16">
        <v>0</v>
      </c>
      <c r="AY257" s="16">
        <v>0</v>
      </c>
      <c r="AZ257" s="16">
        <v>0</v>
      </c>
      <c r="BA257">
        <f t="shared" si="222"/>
        <v>0</v>
      </c>
      <c r="BB257">
        <f t="shared" si="223"/>
        <v>0</v>
      </c>
      <c r="BC257">
        <f t="shared" si="223"/>
        <v>0</v>
      </c>
      <c r="BD257">
        <f t="shared" si="223"/>
        <v>0</v>
      </c>
      <c r="BE257">
        <f t="shared" si="224"/>
        <v>0</v>
      </c>
      <c r="BF257">
        <f t="shared" si="224"/>
        <v>0</v>
      </c>
      <c r="BG257">
        <f t="shared" si="224"/>
        <v>0</v>
      </c>
      <c r="BH257">
        <f t="shared" si="202"/>
        <v>0</v>
      </c>
      <c r="BI257">
        <f t="shared" si="227"/>
        <v>0</v>
      </c>
      <c r="BJ257">
        <f t="shared" si="227"/>
        <v>0</v>
      </c>
      <c r="BK257" s="7">
        <f t="shared" si="225"/>
        <v>3.0426214549993141E-2</v>
      </c>
      <c r="BL257" s="18">
        <f>MAX(BL$3*climate!$I367+BL$4*climate!$I367^2+BL$5*climate!$I367^6,-99)</f>
        <v>-56.784811176534362</v>
      </c>
      <c r="BM257" s="18">
        <f>MAX(BM$3*climate!$I367+BM$4*climate!$I367^2+BM$5*climate!$I367^6,-99)</f>
        <v>-46.857512810233814</v>
      </c>
      <c r="BN257" s="18">
        <f>MAX(BN$3*climate!$I367+BN$4*climate!$I367^2+BN$5*climate!$I367^6,-99)</f>
        <v>-39.036741078693908</v>
      </c>
      <c r="BO257" s="18">
        <f>MAX(BO$3*climate!$I367+BO$4*climate!$I367^2+BO$5*climate!$I367^6,-99)</f>
        <v>-99</v>
      </c>
      <c r="BP257" s="18">
        <f>MAX(BP$3*climate!$I367+BP$4*climate!$I367^2+BP$5*climate!$I367^6,-99)</f>
        <v>-99</v>
      </c>
      <c r="BQ257" s="18">
        <f>MAX(BQ$3*climate!$I367+BQ$4*climate!$I367^2+BQ$5*climate!$I367^6,-99)</f>
        <v>-99</v>
      </c>
    </row>
    <row r="258" spans="1:69">
      <c r="A258">
        <f t="shared" si="242"/>
        <v>2212</v>
      </c>
      <c r="B258" s="4">
        <f t="shared" si="203"/>
        <v>1286.5274516955874</v>
      </c>
      <c r="C258" s="4">
        <f t="shared" si="204"/>
        <v>3572.5684215413635</v>
      </c>
      <c r="D258" s="4">
        <f t="shared" si="205"/>
        <v>6809.463312108307</v>
      </c>
      <c r="E258" s="11">
        <f t="shared" si="243"/>
        <v>3.085616774084603E-7</v>
      </c>
      <c r="F258" s="11">
        <f t="shared" si="244"/>
        <v>6.1859813909322489E-7</v>
      </c>
      <c r="G258" s="11">
        <f t="shared" si="245"/>
        <v>1.3657590762409192E-6</v>
      </c>
      <c r="H258" s="4">
        <f t="shared" si="206"/>
        <v>100570.71698362443</v>
      </c>
      <c r="I258" s="4">
        <f t="shared" si="207"/>
        <v>130706.90021604873</v>
      </c>
      <c r="J258" s="4">
        <f t="shared" si="208"/>
        <v>28312.438579588805</v>
      </c>
      <c r="K258" s="4">
        <f t="shared" si="233"/>
        <v>78172.227767916324</v>
      </c>
      <c r="L258" s="4">
        <f t="shared" si="234"/>
        <v>36586.255263280866</v>
      </c>
      <c r="M258" s="4">
        <f t="shared" si="235"/>
        <v>4157.8076394427135</v>
      </c>
      <c r="N258" s="11">
        <f t="shared" si="246"/>
        <v>-1.5736882300105837E-3</v>
      </c>
      <c r="O258" s="11">
        <f t="shared" si="247"/>
        <v>1.8060853952008848E-3</v>
      </c>
      <c r="P258" s="11">
        <f t="shared" si="248"/>
        <v>1.4373903214854877E-3</v>
      </c>
      <c r="Q258" s="4">
        <f t="shared" si="249"/>
        <v>1102.6829118876205</v>
      </c>
      <c r="R258" s="4">
        <f t="shared" si="250"/>
        <v>5101.6392309088387</v>
      </c>
      <c r="S258" s="4">
        <f t="shared" si="251"/>
        <v>1413.636921100602</v>
      </c>
      <c r="T258" s="4">
        <f t="shared" si="209"/>
        <v>10.96425425769975</v>
      </c>
      <c r="U258" s="4">
        <f t="shared" si="210"/>
        <v>39.031139308454343</v>
      </c>
      <c r="V258" s="4">
        <f t="shared" si="211"/>
        <v>49.929889194346217</v>
      </c>
      <c r="W258" s="11">
        <f t="shared" si="252"/>
        <v>-1.219247815263802E-2</v>
      </c>
      <c r="X258" s="11">
        <f t="shared" si="253"/>
        <v>-1.3228699347321071E-2</v>
      </c>
      <c r="Y258" s="11">
        <f t="shared" si="254"/>
        <v>-1.2203590333800474E-2</v>
      </c>
      <c r="Z258" s="4">
        <f t="shared" si="221"/>
        <v>1523.4859105385158</v>
      </c>
      <c r="AA258" s="4">
        <f t="shared" si="212"/>
        <v>24067.806730227781</v>
      </c>
      <c r="AB258" s="4">
        <f t="shared" si="213"/>
        <v>2798.8744990510727</v>
      </c>
      <c r="AC258" s="12">
        <f t="shared" si="214"/>
        <v>1.3626247662025666</v>
      </c>
      <c r="AD258" s="12">
        <f t="shared" si="215"/>
        <v>4.6636635940662643</v>
      </c>
      <c r="AE258" s="12">
        <f t="shared" si="216"/>
        <v>1.9585622732852601</v>
      </c>
      <c r="AF258" s="11">
        <f t="shared" si="255"/>
        <v>-2.9039671966837322E-3</v>
      </c>
      <c r="AG258" s="11">
        <f t="shared" si="256"/>
        <v>2.0567434751257441E-3</v>
      </c>
      <c r="AH258" s="11">
        <f t="shared" si="257"/>
        <v>8.257041531207765E-4</v>
      </c>
      <c r="AI258" s="1">
        <f t="shared" si="236"/>
        <v>205243.41488639286</v>
      </c>
      <c r="AJ258" s="1">
        <f t="shared" si="237"/>
        <v>256883.94831168876</v>
      </c>
      <c r="AK258" s="1">
        <f t="shared" si="238"/>
        <v>55838.815375861705</v>
      </c>
      <c r="AL258" s="20">
        <f t="shared" si="232"/>
        <v>65.591269847906929</v>
      </c>
      <c r="AM258" s="20">
        <f t="shared" si="232"/>
        <v>29.276880569726025</v>
      </c>
      <c r="AN258" s="20">
        <f t="shared" si="232"/>
        <v>4.4774583577675067</v>
      </c>
      <c r="AO258" s="7">
        <f t="shared" si="258"/>
        <v>2.3999559417501298E-3</v>
      </c>
      <c r="AP258" s="7">
        <f t="shared" si="258"/>
        <v>3.695751801938259E-3</v>
      </c>
      <c r="AQ258" s="7">
        <f t="shared" si="258"/>
        <v>2.6751333086753224E-3</v>
      </c>
      <c r="AR258" s="17">
        <f t="shared" si="218"/>
        <v>100570.71698362443</v>
      </c>
      <c r="AS258" s="17">
        <f t="shared" si="219"/>
        <v>130706.90021604873</v>
      </c>
      <c r="AT258" s="17">
        <f t="shared" si="220"/>
        <v>28312.438579588805</v>
      </c>
      <c r="AU258" s="1">
        <f t="shared" si="239"/>
        <v>20114.143396724889</v>
      </c>
      <c r="AV258" s="1">
        <f t="shared" si="240"/>
        <v>26141.380043209749</v>
      </c>
      <c r="AW258" s="1">
        <f t="shared" si="241"/>
        <v>5662.4877159177613</v>
      </c>
      <c r="AX258" s="16">
        <v>0</v>
      </c>
      <c r="AY258" s="16">
        <v>0</v>
      </c>
      <c r="AZ258" s="16">
        <v>0</v>
      </c>
      <c r="BA258">
        <f t="shared" si="222"/>
        <v>0</v>
      </c>
      <c r="BB258">
        <f t="shared" si="223"/>
        <v>0</v>
      </c>
      <c r="BC258">
        <f t="shared" si="223"/>
        <v>0</v>
      </c>
      <c r="BD258">
        <f t="shared" si="223"/>
        <v>0</v>
      </c>
      <c r="BE258">
        <f t="shared" si="224"/>
        <v>0</v>
      </c>
      <c r="BF258">
        <f t="shared" si="224"/>
        <v>0</v>
      </c>
      <c r="BG258">
        <f t="shared" si="224"/>
        <v>0</v>
      </c>
      <c r="BH258">
        <f t="shared" ref="BH258:BH321" si="259">IF(AX257=0.99,2*BB$5*AX258*AR258/Z258*1000,BH257*(1+BK257))</f>
        <v>0</v>
      </c>
      <c r="BI258">
        <f t="shared" si="227"/>
        <v>0</v>
      </c>
      <c r="BJ258">
        <f t="shared" si="227"/>
        <v>0</v>
      </c>
      <c r="BK258" s="7">
        <f t="shared" si="225"/>
        <v>3.0453416479509804E-2</v>
      </c>
      <c r="BL258" s="18">
        <f>MAX(BL$3*climate!$I368+BL$4*climate!$I368^2+BL$5*climate!$I368^6,-99)</f>
        <v>-56.9356614284385</v>
      </c>
      <c r="BM258" s="18">
        <f>MAX(BM$3*climate!$I368+BM$4*climate!$I368^2+BM$5*climate!$I368^6,-99)</f>
        <v>-46.973845455493588</v>
      </c>
      <c r="BN258" s="18">
        <f>MAX(BN$3*climate!$I368+BN$4*climate!$I368^2+BN$5*climate!$I368^6,-99)</f>
        <v>-39.127168987361742</v>
      </c>
      <c r="BO258" s="18">
        <f>MAX(BO$3*climate!$I368+BO$4*climate!$I368^2+BO$5*climate!$I368^6,-99)</f>
        <v>-99</v>
      </c>
      <c r="BP258" s="18">
        <f>MAX(BP$3*climate!$I368+BP$4*climate!$I368^2+BP$5*climate!$I368^6,-99)</f>
        <v>-99</v>
      </c>
      <c r="BQ258" s="18">
        <f>MAX(BQ$3*climate!$I368+BQ$4*climate!$I368^2+BQ$5*climate!$I368^6,-99)</f>
        <v>-99</v>
      </c>
    </row>
    <row r="259" spans="1:69">
      <c r="A259">
        <f t="shared" si="242"/>
        <v>2213</v>
      </c>
      <c r="B259" s="4">
        <f t="shared" ref="B259:B322" si="260">B258*(1+E259)</f>
        <v>1286.5278288200027</v>
      </c>
      <c r="C259" s="4">
        <f t="shared" ref="C259:C322" si="261">C258*(1+F259)</f>
        <v>3572.5705210263318</v>
      </c>
      <c r="D259" s="4">
        <f t="shared" ref="D259:D322" si="262">D258*(1+G259)</f>
        <v>6809.4721471903131</v>
      </c>
      <c r="E259" s="11">
        <f t="shared" si="243"/>
        <v>2.9313359353803728E-7</v>
      </c>
      <c r="F259" s="11">
        <f t="shared" si="244"/>
        <v>5.8766823213856364E-7</v>
      </c>
      <c r="G259" s="11">
        <f t="shared" si="245"/>
        <v>1.297471122428873E-6</v>
      </c>
      <c r="H259" s="4">
        <f t="shared" ref="H259:H322" si="263">AR259</f>
        <v>100417.61122487407</v>
      </c>
      <c r="I259" s="4">
        <f t="shared" ref="I259:I322" si="264">AS259</f>
        <v>130944.15011454769</v>
      </c>
      <c r="J259" s="4">
        <f t="shared" ref="J259:J322" si="265">AT259</f>
        <v>28353.31862528561</v>
      </c>
      <c r="K259" s="4">
        <f t="shared" si="233"/>
        <v>78053.197898545768</v>
      </c>
      <c r="L259" s="4">
        <f t="shared" si="234"/>
        <v>36652.642500372509</v>
      </c>
      <c r="M259" s="4">
        <f t="shared" si="235"/>
        <v>4163.805653714966</v>
      </c>
      <c r="N259" s="11">
        <f t="shared" si="246"/>
        <v>-1.5226618553578763E-3</v>
      </c>
      <c r="O259" s="11">
        <f t="shared" si="247"/>
        <v>1.8145403680673855E-3</v>
      </c>
      <c r="P259" s="11">
        <f t="shared" si="248"/>
        <v>1.4425906132242705E-3</v>
      </c>
      <c r="Q259" s="4">
        <f t="shared" si="249"/>
        <v>1087.5802515047337</v>
      </c>
      <c r="R259" s="4">
        <f t="shared" si="250"/>
        <v>5043.288813657402</v>
      </c>
      <c r="S259" s="4">
        <f t="shared" si="251"/>
        <v>1398.4017021972431</v>
      </c>
      <c r="T259" s="4">
        <f t="shared" ref="T259:T322" si="266">T258*(1+W259)</f>
        <v>10.830572827202777</v>
      </c>
      <c r="U259" s="4">
        <f t="shared" ref="U259:U322" si="267">U258*(1+X259)</f>
        <v>38.514808101359392</v>
      </c>
      <c r="V259" s="4">
        <f t="shared" ref="V259:V322" si="268">V258*(1+Y259)</f>
        <v>49.320565281206363</v>
      </c>
      <c r="W259" s="11">
        <f t="shared" si="252"/>
        <v>-1.219247815263802E-2</v>
      </c>
      <c r="X259" s="11">
        <f t="shared" si="253"/>
        <v>-1.3228699347321071E-2</v>
      </c>
      <c r="Y259" s="11">
        <f t="shared" si="254"/>
        <v>-1.2203590333800474E-2</v>
      </c>
      <c r="Z259" s="4">
        <f t="shared" si="221"/>
        <v>1498.1797092921304</v>
      </c>
      <c r="AA259" s="4">
        <f t="shared" ref="AA259:AA322" si="269">R258*AD259*(1-AY258)</f>
        <v>23841.263868989645</v>
      </c>
      <c r="AB259" s="4">
        <f t="shared" ref="AB259:AB322" si="270">S258*AE259*(1-AZ258)</f>
        <v>2770.9820655286362</v>
      </c>
      <c r="AC259" s="12">
        <f t="shared" ref="AC259:AC322" si="271">AC258*(1+AF259)</f>
        <v>1.3586677485801255</v>
      </c>
      <c r="AD259" s="12">
        <f t="shared" ref="AD259:AD322" si="272">AD258*(1+AG259)</f>
        <v>4.6732555537335418</v>
      </c>
      <c r="AE259" s="12">
        <f t="shared" ref="AE259:AE322" si="273">AE258*(1+AH259)</f>
        <v>1.9601794662884575</v>
      </c>
      <c r="AF259" s="11">
        <f t="shared" si="255"/>
        <v>-2.9039671966837322E-3</v>
      </c>
      <c r="AG259" s="11">
        <f t="shared" si="256"/>
        <v>2.0567434751257441E-3</v>
      </c>
      <c r="AH259" s="11">
        <f t="shared" si="257"/>
        <v>8.257041531207765E-4</v>
      </c>
      <c r="AI259" s="1">
        <f t="shared" si="236"/>
        <v>204833.21679447847</v>
      </c>
      <c r="AJ259" s="1">
        <f t="shared" si="237"/>
        <v>257336.93352372962</v>
      </c>
      <c r="AK259" s="1">
        <f t="shared" si="238"/>
        <v>55917.421554193301</v>
      </c>
      <c r="AL259" s="20">
        <f t="shared" ref="AL259:AN274" si="274">AL258*(1+AO259)</f>
        <v>65.747111844127375</v>
      </c>
      <c r="AM259" s="20">
        <f t="shared" si="274"/>
        <v>29.383998653005513</v>
      </c>
      <c r="AN259" s="20">
        <f t="shared" si="274"/>
        <v>4.4893163777786658</v>
      </c>
      <c r="AO259" s="7">
        <f t="shared" si="258"/>
        <v>2.3759563823326285E-3</v>
      </c>
      <c r="AP259" s="7">
        <f t="shared" si="258"/>
        <v>3.6587942839188762E-3</v>
      </c>
      <c r="AQ259" s="7">
        <f t="shared" si="258"/>
        <v>2.6483819755885691E-3</v>
      </c>
      <c r="AR259" s="17">
        <f t="shared" ref="AR259:AR322" si="275">AL259*AI259^$AR$5*B259^(1-$AR$5)*(1-BB258+0.01*BL258)</f>
        <v>100417.61122487407</v>
      </c>
      <c r="AS259" s="17">
        <f t="shared" ref="AS259:AS322" si="276">AM259*AJ259^$AR$5*C259^(1-$AR$5)*(1-BC258+0.01*BM258)</f>
        <v>130944.15011454769</v>
      </c>
      <c r="AT259" s="17">
        <f t="shared" ref="AT259:AT322" si="277">AN259*AK259^$AR$5*D259^(1-$AR$5)*(1-BD258+0.01*BN258)</f>
        <v>28353.31862528561</v>
      </c>
      <c r="AU259" s="1">
        <f t="shared" si="239"/>
        <v>20083.522244974814</v>
      </c>
      <c r="AV259" s="1">
        <f t="shared" si="240"/>
        <v>26188.83002290954</v>
      </c>
      <c r="AW259" s="1">
        <f t="shared" si="241"/>
        <v>5670.6637250571221</v>
      </c>
      <c r="AX259" s="16">
        <v>0</v>
      </c>
      <c r="AY259" s="16">
        <v>0</v>
      </c>
      <c r="AZ259" s="16">
        <v>0</v>
      </c>
      <c r="BA259">
        <f t="shared" si="222"/>
        <v>0</v>
      </c>
      <c r="BB259">
        <f t="shared" si="223"/>
        <v>0</v>
      </c>
      <c r="BC259">
        <f t="shared" si="223"/>
        <v>0</v>
      </c>
      <c r="BD259">
        <f t="shared" si="223"/>
        <v>0</v>
      </c>
      <c r="BE259">
        <f t="shared" si="224"/>
        <v>0</v>
      </c>
      <c r="BF259">
        <f t="shared" si="224"/>
        <v>0</v>
      </c>
      <c r="BG259">
        <f t="shared" si="224"/>
        <v>0</v>
      </c>
      <c r="BH259">
        <f t="shared" si="259"/>
        <v>0</v>
      </c>
      <c r="BI259">
        <f t="shared" si="227"/>
        <v>0</v>
      </c>
      <c r="BJ259">
        <f t="shared" si="227"/>
        <v>0</v>
      </c>
      <c r="BK259" s="7">
        <f t="shared" si="225"/>
        <v>3.0480651746403992E-2</v>
      </c>
      <c r="BL259" s="18">
        <f>MAX(BL$3*climate!$I369+BL$4*climate!$I369^2+BL$5*climate!$I369^6,-99)</f>
        <v>-57.083171907947019</v>
      </c>
      <c r="BM259" s="18">
        <f>MAX(BM$3*climate!$I369+BM$4*climate!$I369^2+BM$5*climate!$I369^6,-99)</f>
        <v>-47.087596654433852</v>
      </c>
      <c r="BN259" s="18">
        <f>MAX(BN$3*climate!$I369+BN$4*climate!$I369^2+BN$5*climate!$I369^6,-99)</f>
        <v>-39.215585268251054</v>
      </c>
      <c r="BO259" s="18">
        <f>MAX(BO$3*climate!$I369+BO$4*climate!$I369^2+BO$5*climate!$I369^6,-99)</f>
        <v>-99</v>
      </c>
      <c r="BP259" s="18">
        <f>MAX(BP$3*climate!$I369+BP$4*climate!$I369^2+BP$5*climate!$I369^6,-99)</f>
        <v>-99</v>
      </c>
      <c r="BQ259" s="18">
        <f>MAX(BQ$3*climate!$I369+BQ$4*climate!$I369^2+BQ$5*climate!$I369^6,-99)</f>
        <v>-99</v>
      </c>
    </row>
    <row r="260" spans="1:69">
      <c r="A260">
        <f t="shared" si="242"/>
        <v>2214</v>
      </c>
      <c r="B260" s="4">
        <f t="shared" si="260"/>
        <v>1286.5281870883018</v>
      </c>
      <c r="C260" s="4">
        <f t="shared" si="261"/>
        <v>3572.5725155382243</v>
      </c>
      <c r="D260" s="4">
        <f t="shared" si="262"/>
        <v>6809.480540529109</v>
      </c>
      <c r="E260" s="11">
        <f t="shared" si="243"/>
        <v>2.7847691386113543E-7</v>
      </c>
      <c r="F260" s="11">
        <f t="shared" si="244"/>
        <v>5.5828482053163547E-7</v>
      </c>
      <c r="G260" s="11">
        <f t="shared" si="245"/>
        <v>1.2325975663074293E-6</v>
      </c>
      <c r="H260" s="4">
        <f t="shared" si="263"/>
        <v>100269.87307161368</v>
      </c>
      <c r="I260" s="4">
        <f t="shared" si="264"/>
        <v>131182.95173235302</v>
      </c>
      <c r="J260" s="4">
        <f t="shared" si="265"/>
        <v>28394.404023716092</v>
      </c>
      <c r="K260" s="4">
        <f t="shared" si="233"/>
        <v>77938.341404354767</v>
      </c>
      <c r="L260" s="4">
        <f t="shared" si="234"/>
        <v>36719.465080638038</v>
      </c>
      <c r="M260" s="4">
        <f t="shared" si="235"/>
        <v>4169.8340798121726</v>
      </c>
      <c r="N260" s="11">
        <f t="shared" si="246"/>
        <v>-1.4715155468747465E-3</v>
      </c>
      <c r="O260" s="11">
        <f t="shared" si="247"/>
        <v>1.8231313135157468E-3</v>
      </c>
      <c r="P260" s="11">
        <f t="shared" si="248"/>
        <v>1.4478163964803947E-3</v>
      </c>
      <c r="Q260" s="4">
        <f t="shared" si="249"/>
        <v>1072.7393732688593</v>
      </c>
      <c r="R260" s="4">
        <f t="shared" si="250"/>
        <v>4985.6483910845627</v>
      </c>
      <c r="S260" s="4">
        <f t="shared" si="251"/>
        <v>1383.3378069697228</v>
      </c>
      <c r="T260" s="4">
        <f t="shared" si="266"/>
        <v>10.698521304626553</v>
      </c>
      <c r="U260" s="4">
        <f t="shared" si="267"/>
        <v>38.00530728456674</v>
      </c>
      <c r="V260" s="4">
        <f t="shared" si="268"/>
        <v>48.718677307483055</v>
      </c>
      <c r="W260" s="11">
        <f t="shared" si="252"/>
        <v>-1.219247815263802E-2</v>
      </c>
      <c r="X260" s="11">
        <f t="shared" si="253"/>
        <v>-1.3228699347321071E-2</v>
      </c>
      <c r="Y260" s="11">
        <f t="shared" si="254"/>
        <v>-1.2203590333800474E-2</v>
      </c>
      <c r="Z260" s="4">
        <f t="shared" ref="Z260:Z323" si="278">Q259*AC260*(1-AX259)</f>
        <v>1473.3691349294866</v>
      </c>
      <c r="AA260" s="4">
        <f t="shared" si="269"/>
        <v>23617.051975410421</v>
      </c>
      <c r="AB260" s="4">
        <f t="shared" si="270"/>
        <v>2743.3816550362421</v>
      </c>
      <c r="AC260" s="12">
        <f t="shared" si="271"/>
        <v>1.3547222220070567</v>
      </c>
      <c r="AD260" s="12">
        <f t="shared" si="272"/>
        <v>4.6828672416012784</v>
      </c>
      <c r="AE260" s="12">
        <f t="shared" si="273"/>
        <v>1.961797994614634</v>
      </c>
      <c r="AF260" s="11">
        <f t="shared" si="255"/>
        <v>-2.9039671966837322E-3</v>
      </c>
      <c r="AG260" s="11">
        <f t="shared" si="256"/>
        <v>2.0567434751257441E-3</v>
      </c>
      <c r="AH260" s="11">
        <f t="shared" si="257"/>
        <v>8.257041531207765E-4</v>
      </c>
      <c r="AI260" s="1">
        <f t="shared" si="236"/>
        <v>204433.41736000546</v>
      </c>
      <c r="AJ260" s="1">
        <f t="shared" si="237"/>
        <v>257792.07019426618</v>
      </c>
      <c r="AK260" s="1">
        <f t="shared" si="238"/>
        <v>55996.343123831095</v>
      </c>
      <c r="AL260" s="20">
        <f t="shared" si="274"/>
        <v>65.901761991433318</v>
      </c>
      <c r="AM260" s="20">
        <f t="shared" si="274"/>
        <v>29.490433559252711</v>
      </c>
      <c r="AN260" s="20">
        <f t="shared" si="274"/>
        <v>4.5010869081105129</v>
      </c>
      <c r="AO260" s="7">
        <f t="shared" si="258"/>
        <v>2.352196818509302E-3</v>
      </c>
      <c r="AP260" s="7">
        <f t="shared" si="258"/>
        <v>3.6222063410796873E-3</v>
      </c>
      <c r="AQ260" s="7">
        <f t="shared" si="258"/>
        <v>2.6218981558326832E-3</v>
      </c>
      <c r="AR260" s="17">
        <f t="shared" si="275"/>
        <v>100269.87307161368</v>
      </c>
      <c r="AS260" s="17">
        <f t="shared" si="276"/>
        <v>131182.95173235302</v>
      </c>
      <c r="AT260" s="17">
        <f t="shared" si="277"/>
        <v>28394.404023716092</v>
      </c>
      <c r="AU260" s="1">
        <f t="shared" si="239"/>
        <v>20053.974614322738</v>
      </c>
      <c r="AV260" s="1">
        <f t="shared" si="240"/>
        <v>26236.590346470606</v>
      </c>
      <c r="AW260" s="1">
        <f t="shared" si="241"/>
        <v>5678.8808047432185</v>
      </c>
      <c r="AX260" s="16">
        <v>0</v>
      </c>
      <c r="AY260" s="16">
        <v>0</v>
      </c>
      <c r="AZ260" s="16">
        <v>0</v>
      </c>
      <c r="BA260">
        <f t="shared" si="222"/>
        <v>0</v>
      </c>
      <c r="BB260">
        <f t="shared" si="223"/>
        <v>0</v>
      </c>
      <c r="BC260">
        <f t="shared" si="223"/>
        <v>0</v>
      </c>
      <c r="BD260">
        <f t="shared" si="223"/>
        <v>0</v>
      </c>
      <c r="BE260">
        <f t="shared" si="224"/>
        <v>0</v>
      </c>
      <c r="BF260">
        <f t="shared" si="224"/>
        <v>0</v>
      </c>
      <c r="BG260">
        <f t="shared" si="224"/>
        <v>0</v>
      </c>
      <c r="BH260">
        <f t="shared" si="259"/>
        <v>0</v>
      </c>
      <c r="BI260">
        <f t="shared" si="227"/>
        <v>0</v>
      </c>
      <c r="BJ260">
        <f t="shared" si="227"/>
        <v>0</v>
      </c>
      <c r="BK260" s="7">
        <f t="shared" si="225"/>
        <v>3.050790103541276E-2</v>
      </c>
      <c r="BL260" s="18">
        <f>MAX(BL$3*climate!$I370+BL$4*climate!$I370^2+BL$5*climate!$I370^6,-99)</f>
        <v>-57.227383492439969</v>
      </c>
      <c r="BM260" s="18">
        <f>MAX(BM$3*climate!$I370+BM$4*climate!$I370^2+BM$5*climate!$I370^6,-99)</f>
        <v>-47.198798342325276</v>
      </c>
      <c r="BN260" s="18">
        <f>MAX(BN$3*climate!$I370+BN$4*climate!$I370^2+BN$5*climate!$I370^6,-99)</f>
        <v>-39.302015096043291</v>
      </c>
      <c r="BO260" s="18">
        <f>MAX(BO$3*climate!$I370+BO$4*climate!$I370^2+BO$5*climate!$I370^6,-99)</f>
        <v>-99</v>
      </c>
      <c r="BP260" s="18">
        <f>MAX(BP$3*climate!$I370+BP$4*climate!$I370^2+BP$5*climate!$I370^6,-99)</f>
        <v>-99</v>
      </c>
      <c r="BQ260" s="18">
        <f>MAX(BQ$3*climate!$I370+BQ$4*climate!$I370^2+BQ$5*climate!$I370^6,-99)</f>
        <v>-99</v>
      </c>
    </row>
    <row r="261" spans="1:69">
      <c r="A261">
        <f t="shared" si="242"/>
        <v>2215</v>
      </c>
      <c r="B261" s="4">
        <f t="shared" si="260"/>
        <v>1286.5285274432808</v>
      </c>
      <c r="C261" s="4">
        <f t="shared" si="261"/>
        <v>3572.5744103255793</v>
      </c>
      <c r="D261" s="4">
        <f t="shared" si="262"/>
        <v>6809.4885142107933</v>
      </c>
      <c r="E261" s="11">
        <f t="shared" si="243"/>
        <v>2.6455306816807864E-7</v>
      </c>
      <c r="F261" s="11">
        <f t="shared" si="244"/>
        <v>5.303705795050537E-7</v>
      </c>
      <c r="G261" s="11">
        <f t="shared" si="245"/>
        <v>1.1709676879920578E-6</v>
      </c>
      <c r="H261" s="4">
        <f t="shared" si="263"/>
        <v>100127.48849713632</v>
      </c>
      <c r="I261" s="4">
        <f t="shared" si="264"/>
        <v>131423.32786420616</v>
      </c>
      <c r="J261" s="4">
        <f t="shared" si="265"/>
        <v>28435.696056529661</v>
      </c>
      <c r="K261" s="4">
        <f t="shared" si="233"/>
        <v>77827.647317016555</v>
      </c>
      <c r="L261" s="4">
        <f t="shared" si="234"/>
        <v>36786.729335675096</v>
      </c>
      <c r="M261" s="4">
        <f t="shared" si="235"/>
        <v>4175.8930934661103</v>
      </c>
      <c r="N261" s="11">
        <f t="shared" si="246"/>
        <v>-1.4202776880241075E-3</v>
      </c>
      <c r="O261" s="11">
        <f t="shared" si="247"/>
        <v>1.8318419097158589E-3</v>
      </c>
      <c r="P261" s="11">
        <f t="shared" si="248"/>
        <v>1.4530586920165067E-3</v>
      </c>
      <c r="Q261" s="4">
        <f t="shared" si="249"/>
        <v>1058.1552903489674</v>
      </c>
      <c r="R261" s="4">
        <f t="shared" si="250"/>
        <v>4928.7094645299794</v>
      </c>
      <c r="S261" s="4">
        <f t="shared" si="251"/>
        <v>1368.4432624222618</v>
      </c>
      <c r="T261" s="4">
        <f t="shared" si="266"/>
        <v>10.568079817354361</v>
      </c>
      <c r="U261" s="4">
        <f t="shared" si="267"/>
        <v>37.502546500896656</v>
      </c>
      <c r="V261" s="4">
        <f t="shared" si="268"/>
        <v>48.124134528017912</v>
      </c>
      <c r="W261" s="11">
        <f t="shared" si="252"/>
        <v>-1.219247815263802E-2</v>
      </c>
      <c r="X261" s="11">
        <f t="shared" si="253"/>
        <v>-1.3228699347321071E-2</v>
      </c>
      <c r="Y261" s="11">
        <f t="shared" si="254"/>
        <v>-1.2203590333800474E-2</v>
      </c>
      <c r="Z261" s="4">
        <f t="shared" si="278"/>
        <v>1449.0436367902223</v>
      </c>
      <c r="AA261" s="4">
        <f t="shared" si="269"/>
        <v>23395.148585073191</v>
      </c>
      <c r="AB261" s="4">
        <f t="shared" si="270"/>
        <v>2716.0701557410639</v>
      </c>
      <c r="AC261" s="12">
        <f t="shared" si="271"/>
        <v>1.3507881531137298</v>
      </c>
      <c r="AD261" s="12">
        <f t="shared" si="272"/>
        <v>4.6924986982453216</v>
      </c>
      <c r="AE261" s="12">
        <f t="shared" si="273"/>
        <v>1.9634178593663714</v>
      </c>
      <c r="AF261" s="11">
        <f t="shared" si="255"/>
        <v>-2.9039671966837322E-3</v>
      </c>
      <c r="AG261" s="11">
        <f t="shared" si="256"/>
        <v>2.0567434751257441E-3</v>
      </c>
      <c r="AH261" s="11">
        <f t="shared" si="257"/>
        <v>8.257041531207765E-4</v>
      </c>
      <c r="AI261" s="1">
        <f t="shared" si="236"/>
        <v>204044.05023832765</v>
      </c>
      <c r="AJ261" s="1">
        <f t="shared" si="237"/>
        <v>258249.45352131018</v>
      </c>
      <c r="AK261" s="1">
        <f t="shared" si="238"/>
        <v>56075.589616191202</v>
      </c>
      <c r="AL261" s="20">
        <f t="shared" si="274"/>
        <v>66.055225767174818</v>
      </c>
      <c r="AM261" s="20">
        <f t="shared" si="274"/>
        <v>29.596185790337831</v>
      </c>
      <c r="AN261" s="20">
        <f t="shared" si="274"/>
        <v>4.512770285659494</v>
      </c>
      <c r="AO261" s="7">
        <f t="shared" si="258"/>
        <v>2.3286748503242088E-3</v>
      </c>
      <c r="AP261" s="7">
        <f t="shared" si="258"/>
        <v>3.5859842776688904E-3</v>
      </c>
      <c r="AQ261" s="7">
        <f t="shared" si="258"/>
        <v>2.5956791742743563E-3</v>
      </c>
      <c r="AR261" s="17">
        <f t="shared" si="275"/>
        <v>100127.48849713632</v>
      </c>
      <c r="AS261" s="17">
        <f t="shared" si="276"/>
        <v>131423.32786420616</v>
      </c>
      <c r="AT261" s="17">
        <f t="shared" si="277"/>
        <v>28435.696056529661</v>
      </c>
      <c r="AU261" s="1">
        <f t="shared" si="239"/>
        <v>20025.497699427266</v>
      </c>
      <c r="AV261" s="1">
        <f t="shared" si="240"/>
        <v>26284.665572841233</v>
      </c>
      <c r="AW261" s="1">
        <f t="shared" si="241"/>
        <v>5687.1392113059328</v>
      </c>
      <c r="AX261" s="16">
        <v>0</v>
      </c>
      <c r="AY261" s="16">
        <v>0</v>
      </c>
      <c r="AZ261" s="16">
        <v>0</v>
      </c>
      <c r="BA261">
        <f t="shared" si="222"/>
        <v>0</v>
      </c>
      <c r="BB261">
        <f t="shared" si="223"/>
        <v>0</v>
      </c>
      <c r="BC261">
        <f t="shared" si="223"/>
        <v>0</v>
      </c>
      <c r="BD261">
        <f t="shared" si="223"/>
        <v>0</v>
      </c>
      <c r="BE261">
        <f t="shared" si="224"/>
        <v>0</v>
      </c>
      <c r="BF261">
        <f t="shared" si="224"/>
        <v>0</v>
      </c>
      <c r="BG261">
        <f t="shared" si="224"/>
        <v>0</v>
      </c>
      <c r="BH261">
        <f t="shared" si="259"/>
        <v>0</v>
      </c>
      <c r="BI261">
        <f t="shared" si="227"/>
        <v>0</v>
      </c>
      <c r="BJ261">
        <f t="shared" si="227"/>
        <v>0</v>
      </c>
      <c r="BK261" s="7">
        <f t="shared" si="225"/>
        <v>3.0535145705461869E-2</v>
      </c>
      <c r="BL261" s="18">
        <f>MAX(BL$3*climate!$I371+BL$4*climate!$I371^2+BL$5*climate!$I371^6,-99)</f>
        <v>-57.368336957092033</v>
      </c>
      <c r="BM261" s="18">
        <f>MAX(BM$3*climate!$I371+BM$4*climate!$I371^2+BM$5*climate!$I371^6,-99)</f>
        <v>-47.307482357697552</v>
      </c>
      <c r="BN261" s="18">
        <f>MAX(BN$3*climate!$I371+BN$4*climate!$I371^2+BN$5*climate!$I371^6,-99)</f>
        <v>-39.386483554945734</v>
      </c>
      <c r="BO261" s="18">
        <f>MAX(BO$3*climate!$I371+BO$4*climate!$I371^2+BO$5*climate!$I371^6,-99)</f>
        <v>-99</v>
      </c>
      <c r="BP261" s="18">
        <f>MAX(BP$3*climate!$I371+BP$4*climate!$I371^2+BP$5*climate!$I371^6,-99)</f>
        <v>-99</v>
      </c>
      <c r="BQ261" s="18">
        <f>MAX(BQ$3*climate!$I371+BQ$4*climate!$I371^2+BQ$5*climate!$I371^6,-99)</f>
        <v>-99</v>
      </c>
    </row>
    <row r="262" spans="1:69">
      <c r="A262">
        <f t="shared" si="242"/>
        <v>2216</v>
      </c>
      <c r="B262" s="4">
        <f t="shared" si="260"/>
        <v>1286.5288507805965</v>
      </c>
      <c r="C262" s="4">
        <f t="shared" si="261"/>
        <v>3572.5762103745215</v>
      </c>
      <c r="D262" s="4">
        <f t="shared" si="262"/>
        <v>6809.4960892172639</v>
      </c>
      <c r="E262" s="11">
        <f t="shared" si="243"/>
        <v>2.5132541475967468E-7</v>
      </c>
      <c r="F262" s="11">
        <f t="shared" si="244"/>
        <v>5.0385205052980098E-7</v>
      </c>
      <c r="G262" s="11">
        <f t="shared" si="245"/>
        <v>1.1124193035924548E-6</v>
      </c>
      <c r="H262" s="4">
        <f t="shared" si="263"/>
        <v>99990.441506330593</v>
      </c>
      <c r="I262" s="4">
        <f t="shared" si="264"/>
        <v>131665.29939607502</v>
      </c>
      <c r="J262" s="4">
        <f t="shared" si="265"/>
        <v>28477.195764269931</v>
      </c>
      <c r="K262" s="4">
        <f t="shared" si="233"/>
        <v>77721.103141730375</v>
      </c>
      <c r="L262" s="4">
        <f t="shared" si="234"/>
        <v>36854.441065169674</v>
      </c>
      <c r="M262" s="4">
        <f t="shared" si="235"/>
        <v>4181.9828356114549</v>
      </c>
      <c r="N262" s="11">
        <f t="shared" si="246"/>
        <v>-1.3689759225560261E-3</v>
      </c>
      <c r="O262" s="11">
        <f t="shared" si="247"/>
        <v>1.8406564192405828E-3</v>
      </c>
      <c r="P262" s="11">
        <f t="shared" si="248"/>
        <v>1.4583089195634447E-3</v>
      </c>
      <c r="Q262" s="4">
        <f t="shared" si="249"/>
        <v>1043.8230902048158</v>
      </c>
      <c r="R262" s="4">
        <f t="shared" si="250"/>
        <v>4872.4635530037367</v>
      </c>
      <c r="S262" s="4">
        <f t="shared" si="251"/>
        <v>1353.7161067226655</v>
      </c>
      <c r="T262" s="4">
        <f t="shared" si="266"/>
        <v>10.439228735065933</v>
      </c>
      <c r="U262" s="4">
        <f t="shared" si="267"/>
        <v>37.006436588477364</v>
      </c>
      <c r="V262" s="4">
        <f t="shared" si="268"/>
        <v>47.53684730506928</v>
      </c>
      <c r="W262" s="11">
        <f t="shared" si="252"/>
        <v>-1.219247815263802E-2</v>
      </c>
      <c r="X262" s="11">
        <f t="shared" si="253"/>
        <v>-1.3228699347321071E-2</v>
      </c>
      <c r="Y262" s="11">
        <f t="shared" si="254"/>
        <v>-1.2203590333800474E-2</v>
      </c>
      <c r="Z262" s="4">
        <f t="shared" si="278"/>
        <v>1425.1928633426558</v>
      </c>
      <c r="AA262" s="4">
        <f t="shared" si="269"/>
        <v>23175.531032807805</v>
      </c>
      <c r="AB262" s="4">
        <f t="shared" si="270"/>
        <v>2689.0444643076216</v>
      </c>
      <c r="AC262" s="12">
        <f t="shared" si="271"/>
        <v>1.3468655086274186</v>
      </c>
      <c r="AD262" s="12">
        <f t="shared" si="272"/>
        <v>4.702149964324974</v>
      </c>
      <c r="AE262" s="12">
        <f t="shared" si="273"/>
        <v>1.9650390616471616</v>
      </c>
      <c r="AF262" s="11">
        <f t="shared" si="255"/>
        <v>-2.9039671966837322E-3</v>
      </c>
      <c r="AG262" s="11">
        <f t="shared" si="256"/>
        <v>2.0567434751257441E-3</v>
      </c>
      <c r="AH262" s="11">
        <f t="shared" si="257"/>
        <v>8.257041531207765E-4</v>
      </c>
      <c r="AI262" s="1">
        <f t="shared" si="236"/>
        <v>203665.14291392217</v>
      </c>
      <c r="AJ262" s="1">
        <f t="shared" si="237"/>
        <v>258709.17374202042</v>
      </c>
      <c r="AK262" s="1">
        <f t="shared" si="238"/>
        <v>56155.169865878015</v>
      </c>
      <c r="AL262" s="20">
        <f t="shared" si="274"/>
        <v>66.207508698721554</v>
      </c>
      <c r="AM262" s="20">
        <f t="shared" si="274"/>
        <v>29.701255932691716</v>
      </c>
      <c r="AN262" s="20">
        <f t="shared" si="274"/>
        <v>4.5243668524697771</v>
      </c>
      <c r="AO262" s="7">
        <f t="shared" si="258"/>
        <v>2.3053881018209668E-3</v>
      </c>
      <c r="AP262" s="7">
        <f t="shared" si="258"/>
        <v>3.5501244348922017E-3</v>
      </c>
      <c r="AQ262" s="7">
        <f t="shared" si="258"/>
        <v>2.5697223825316127E-3</v>
      </c>
      <c r="AR262" s="17">
        <f t="shared" si="275"/>
        <v>99990.441506330593</v>
      </c>
      <c r="AS262" s="17">
        <f t="shared" si="276"/>
        <v>131665.29939607502</v>
      </c>
      <c r="AT262" s="17">
        <f t="shared" si="277"/>
        <v>28477.195764269931</v>
      </c>
      <c r="AU262" s="1">
        <f t="shared" si="239"/>
        <v>19998.088301266122</v>
      </c>
      <c r="AV262" s="1">
        <f t="shared" si="240"/>
        <v>26333.059879215005</v>
      </c>
      <c r="AW262" s="1">
        <f t="shared" si="241"/>
        <v>5695.4391528539863</v>
      </c>
      <c r="AX262" s="16">
        <v>0</v>
      </c>
      <c r="AY262" s="16">
        <v>0</v>
      </c>
      <c r="AZ262" s="16">
        <v>0</v>
      </c>
      <c r="BA262">
        <f t="shared" si="222"/>
        <v>0</v>
      </c>
      <c r="BB262">
        <f t="shared" si="223"/>
        <v>0</v>
      </c>
      <c r="BC262">
        <f t="shared" si="223"/>
        <v>0</v>
      </c>
      <c r="BD262">
        <f t="shared" si="223"/>
        <v>0</v>
      </c>
      <c r="BE262">
        <f t="shared" si="224"/>
        <v>0</v>
      </c>
      <c r="BF262">
        <f t="shared" si="224"/>
        <v>0</v>
      </c>
      <c r="BG262">
        <f t="shared" si="224"/>
        <v>0</v>
      </c>
      <c r="BH262">
        <f t="shared" si="259"/>
        <v>0</v>
      </c>
      <c r="BI262">
        <f t="shared" si="227"/>
        <v>0</v>
      </c>
      <c r="BJ262">
        <f t="shared" si="227"/>
        <v>0</v>
      </c>
      <c r="BK262" s="7">
        <f t="shared" si="225"/>
        <v>3.0562367782757976E-2</v>
      </c>
      <c r="BL262" s="18">
        <f>MAX(BL$3*climate!$I372+BL$4*climate!$I372^2+BL$5*climate!$I372^6,-99)</f>
        <v>-57.506072954700734</v>
      </c>
      <c r="BM262" s="18">
        <f>MAX(BM$3*climate!$I372+BM$4*climate!$I372^2+BM$5*climate!$I372^6,-99)</f>
        <v>-47.413680427397068</v>
      </c>
      <c r="BN262" s="18">
        <f>MAX(BN$3*climate!$I372+BN$4*climate!$I372^2+BN$5*climate!$I372^6,-99)</f>
        <v>-39.469015627599532</v>
      </c>
      <c r="BO262" s="18">
        <f>MAX(BO$3*climate!$I372+BO$4*climate!$I372^2+BO$5*climate!$I372^6,-99)</f>
        <v>-99</v>
      </c>
      <c r="BP262" s="18">
        <f>MAX(BP$3*climate!$I372+BP$4*climate!$I372^2+BP$5*climate!$I372^6,-99)</f>
        <v>-99</v>
      </c>
      <c r="BQ262" s="18">
        <f>MAX(BQ$3*climate!$I372+BQ$4*climate!$I372^2+BQ$5*climate!$I372^6,-99)</f>
        <v>-99</v>
      </c>
    </row>
    <row r="263" spans="1:69">
      <c r="A263">
        <f t="shared" si="242"/>
        <v>2217</v>
      </c>
      <c r="B263" s="4">
        <f t="shared" si="260"/>
        <v>1286.5291579511236</v>
      </c>
      <c r="C263" s="4">
        <f t="shared" si="261"/>
        <v>3572.5779204218784</v>
      </c>
      <c r="D263" s="4">
        <f t="shared" si="262"/>
        <v>6809.5032854814162</v>
      </c>
      <c r="E263" s="11">
        <f t="shared" si="243"/>
        <v>2.3875914402169095E-7</v>
      </c>
      <c r="F263" s="11">
        <f t="shared" si="244"/>
        <v>4.7865944800331088E-7</v>
      </c>
      <c r="G263" s="11">
        <f t="shared" si="245"/>
        <v>1.0567983384128321E-6</v>
      </c>
      <c r="H263" s="4">
        <f t="shared" si="263"/>
        <v>99858.714227886594</v>
      </c>
      <c r="I263" s="4">
        <f t="shared" si="264"/>
        <v>131908.88536455171</v>
      </c>
      <c r="J263" s="4">
        <f t="shared" si="265"/>
        <v>28518.903955954986</v>
      </c>
      <c r="K263" s="4">
        <f t="shared" si="233"/>
        <v>77618.694928700803</v>
      </c>
      <c r="L263" s="4">
        <f t="shared" si="234"/>
        <v>36922.605553408022</v>
      </c>
      <c r="M263" s="4">
        <f t="shared" si="235"/>
        <v>4188.1034137629858</v>
      </c>
      <c r="N263" s="11">
        <f t="shared" si="246"/>
        <v>-1.3176371524581398E-3</v>
      </c>
      <c r="O263" s="11">
        <f t="shared" si="247"/>
        <v>1.8495596804144476E-3</v>
      </c>
      <c r="P263" s="11">
        <f t="shared" si="248"/>
        <v>1.4635588887192963E-3</v>
      </c>
      <c r="Q263" s="4">
        <f t="shared" si="249"/>
        <v>1029.7379350489448</v>
      </c>
      <c r="R263" s="4">
        <f t="shared" si="250"/>
        <v>4816.9021994907016</v>
      </c>
      <c r="S263" s="4">
        <f t="shared" si="251"/>
        <v>1339.154390102527</v>
      </c>
      <c r="T263" s="4">
        <f t="shared" si="266"/>
        <v>10.311948666783252</v>
      </c>
      <c r="U263" s="4">
        <f t="shared" si="267"/>
        <v>36.516889564932697</v>
      </c>
      <c r="V263" s="4">
        <f t="shared" si="268"/>
        <v>46.956727094797785</v>
      </c>
      <c r="W263" s="11">
        <f t="shared" si="252"/>
        <v>-1.219247815263802E-2</v>
      </c>
      <c r="X263" s="11">
        <f t="shared" si="253"/>
        <v>-1.3228699347321071E-2</v>
      </c>
      <c r="Y263" s="11">
        <f t="shared" si="254"/>
        <v>-1.2203590333800474E-2</v>
      </c>
      <c r="Z263" s="4">
        <f t="shared" si="278"/>
        <v>1401.806660846129</v>
      </c>
      <c r="AA263" s="4">
        <f t="shared" si="269"/>
        <v>22958.17648341614</v>
      </c>
      <c r="AB263" s="4">
        <f t="shared" si="270"/>
        <v>2662.3014878603876</v>
      </c>
      <c r="AC263" s="12">
        <f t="shared" si="271"/>
        <v>1.3429542553720197</v>
      </c>
      <c r="AD263" s="12">
        <f t="shared" si="272"/>
        <v>4.711821080583162</v>
      </c>
      <c r="AE263" s="12">
        <f t="shared" si="273"/>
        <v>1.9666616025614081</v>
      </c>
      <c r="AF263" s="11">
        <f t="shared" si="255"/>
        <v>-2.9039671966837322E-3</v>
      </c>
      <c r="AG263" s="11">
        <f t="shared" si="256"/>
        <v>2.0567434751257441E-3</v>
      </c>
      <c r="AH263" s="11">
        <f t="shared" si="257"/>
        <v>8.257041531207765E-4</v>
      </c>
      <c r="AI263" s="1">
        <f t="shared" si="236"/>
        <v>203296.71692379611</v>
      </c>
      <c r="AJ263" s="1">
        <f t="shared" si="237"/>
        <v>259171.31624703336</v>
      </c>
      <c r="AK263" s="1">
        <f t="shared" si="238"/>
        <v>56235.092032144203</v>
      </c>
      <c r="AL263" s="20">
        <f t="shared" si="274"/>
        <v>66.358616361498733</v>
      </c>
      <c r="AM263" s="20">
        <f t="shared" si="274"/>
        <v>29.805644655581013</v>
      </c>
      <c r="AN263" s="20">
        <f t="shared" si="274"/>
        <v>4.5358769555696776</v>
      </c>
      <c r="AO263" s="7">
        <f t="shared" si="258"/>
        <v>2.2823342208027572E-3</v>
      </c>
      <c r="AP263" s="7">
        <f t="shared" si="258"/>
        <v>3.5146231905432796E-3</v>
      </c>
      <c r="AQ263" s="7">
        <f t="shared" si="258"/>
        <v>2.5440251587062965E-3</v>
      </c>
      <c r="AR263" s="17">
        <f t="shared" si="275"/>
        <v>99858.714227886594</v>
      </c>
      <c r="AS263" s="17">
        <f t="shared" si="276"/>
        <v>131908.88536455171</v>
      </c>
      <c r="AT263" s="17">
        <f t="shared" si="277"/>
        <v>28518.903955954986</v>
      </c>
      <c r="AU263" s="1">
        <f t="shared" si="239"/>
        <v>19971.742845577319</v>
      </c>
      <c r="AV263" s="1">
        <f t="shared" si="240"/>
        <v>26381.777072910343</v>
      </c>
      <c r="AW263" s="1">
        <f t="shared" si="241"/>
        <v>5703.7807911909977</v>
      </c>
      <c r="AX263" s="16">
        <v>0</v>
      </c>
      <c r="AY263" s="16">
        <v>0</v>
      </c>
      <c r="AZ263" s="16">
        <v>0</v>
      </c>
      <c r="BA263">
        <f t="shared" ref="BA263:BA326" si="279">(AX263*Z263+AY263*AA263+AZ263*AB263)/(Z263+AA263+AB263)</f>
        <v>0</v>
      </c>
      <c r="BB263">
        <f t="shared" ref="BB263:BD326" si="280">BB$5*AX263^2</f>
        <v>0</v>
      </c>
      <c r="BC263">
        <f t="shared" si="280"/>
        <v>0</v>
      </c>
      <c r="BD263">
        <f t="shared" si="280"/>
        <v>0</v>
      </c>
      <c r="BE263">
        <f t="shared" ref="BE263:BG326" si="281">BB263*AR263</f>
        <v>0</v>
      </c>
      <c r="BF263">
        <f t="shared" si="281"/>
        <v>0</v>
      </c>
      <c r="BG263">
        <f t="shared" si="281"/>
        <v>0</v>
      </c>
      <c r="BH263">
        <f t="shared" si="259"/>
        <v>0</v>
      </c>
      <c r="BI263">
        <f t="shared" si="227"/>
        <v>0</v>
      </c>
      <c r="BJ263">
        <f t="shared" si="227"/>
        <v>0</v>
      </c>
      <c r="BK263" s="7">
        <f t="shared" si="225"/>
        <v>3.0589549953325496E-2</v>
      </c>
      <c r="BL263" s="18">
        <f>MAX(BL$3*climate!$I373+BL$4*climate!$I373^2+BL$5*climate!$I373^6,-99)</f>
        <v>-57.640631996499742</v>
      </c>
      <c r="BM263" s="18">
        <f>MAX(BM$3*climate!$I373+BM$4*climate!$I373^2+BM$5*climate!$I373^6,-99)</f>
        <v>-47.517424152388173</v>
      </c>
      <c r="BN263" s="18">
        <f>MAX(BN$3*climate!$I373+BN$4*climate!$I373^2+BN$5*climate!$I373^6,-99)</f>
        <v>-39.549636184552057</v>
      </c>
      <c r="BO263" s="18">
        <f>MAX(BO$3*climate!$I373+BO$4*climate!$I373^2+BO$5*climate!$I373^6,-99)</f>
        <v>-99</v>
      </c>
      <c r="BP263" s="18">
        <f>MAX(BP$3*climate!$I373+BP$4*climate!$I373^2+BP$5*climate!$I373^6,-99)</f>
        <v>-99</v>
      </c>
      <c r="BQ263" s="18">
        <f>MAX(BQ$3*climate!$I373+BQ$4*climate!$I373^2+BQ$5*climate!$I373^6,-99)</f>
        <v>-99</v>
      </c>
    </row>
    <row r="264" spans="1:69">
      <c r="A264">
        <f t="shared" si="242"/>
        <v>2218</v>
      </c>
      <c r="B264" s="4">
        <f t="shared" si="260"/>
        <v>1286.529449763194</v>
      </c>
      <c r="C264" s="4">
        <f t="shared" si="261"/>
        <v>3572.5795449676448</v>
      </c>
      <c r="D264" s="4">
        <f t="shared" si="262"/>
        <v>6809.5101219395856</v>
      </c>
      <c r="E264" s="11">
        <f t="shared" si="243"/>
        <v>2.268211868206064E-7</v>
      </c>
      <c r="F264" s="11">
        <f t="shared" si="244"/>
        <v>4.5472647560314529E-7</v>
      </c>
      <c r="G264" s="11">
        <f t="shared" si="245"/>
        <v>1.0039584214921904E-6</v>
      </c>
      <c r="H264" s="4">
        <f t="shared" si="263"/>
        <v>99732.287004010723</v>
      </c>
      <c r="I264" s="4">
        <f t="shared" si="264"/>
        <v>132154.10301554337</v>
      </c>
      <c r="J264" s="4">
        <f t="shared" si="265"/>
        <v>28560.821218455796</v>
      </c>
      <c r="K264" s="4">
        <f t="shared" si="233"/>
        <v>77520.407342690858</v>
      </c>
      <c r="L264" s="4">
        <f t="shared" si="234"/>
        <v>36991.227585596062</v>
      </c>
      <c r="M264" s="4">
        <f t="shared" si="235"/>
        <v>4194.2549033645728</v>
      </c>
      <c r="N264" s="11">
        <f t="shared" si="246"/>
        <v>-1.2662875367877025E-3</v>
      </c>
      <c r="O264" s="11">
        <f t="shared" si="247"/>
        <v>1.8585370983306149E-3</v>
      </c>
      <c r="P264" s="11">
        <f t="shared" si="248"/>
        <v>1.468800789725444E-3</v>
      </c>
      <c r="Q264" s="4">
        <f t="shared" si="249"/>
        <v>1015.8950621986314</v>
      </c>
      <c r="R264" s="4">
        <f t="shared" si="250"/>
        <v>4762.0169768644291</v>
      </c>
      <c r="S264" s="4">
        <f t="shared" si="251"/>
        <v>1324.7561756920111</v>
      </c>
      <c r="T264" s="4">
        <f t="shared" si="266"/>
        <v>10.186220457952372</v>
      </c>
      <c r="U264" s="4">
        <f t="shared" si="267"/>
        <v>36.033818611778877</v>
      </c>
      <c r="V264" s="4">
        <f t="shared" si="268"/>
        <v>46.3836864339168</v>
      </c>
      <c r="W264" s="11">
        <f t="shared" si="252"/>
        <v>-1.219247815263802E-2</v>
      </c>
      <c r="X264" s="11">
        <f t="shared" si="253"/>
        <v>-1.3228699347321071E-2</v>
      </c>
      <c r="Y264" s="11">
        <f t="shared" si="254"/>
        <v>-1.2203590333800474E-2</v>
      </c>
      <c r="Z264" s="4">
        <f t="shared" si="278"/>
        <v>1378.8750718604217</v>
      </c>
      <c r="AA264" s="4">
        <f t="shared" si="269"/>
        <v>22743.061960870276</v>
      </c>
      <c r="AB264" s="4">
        <f t="shared" si="270"/>
        <v>2635.8381458216727</v>
      </c>
      <c r="AC264" s="12">
        <f t="shared" si="271"/>
        <v>1.3390543602677725</v>
      </c>
      <c r="AD264" s="12">
        <f t="shared" si="272"/>
        <v>4.7215120878466115</v>
      </c>
      <c r="AE264" s="12">
        <f t="shared" si="273"/>
        <v>1.9682854832144263</v>
      </c>
      <c r="AF264" s="11">
        <f t="shared" si="255"/>
        <v>-2.9039671966837322E-3</v>
      </c>
      <c r="AG264" s="11">
        <f t="shared" si="256"/>
        <v>2.0567434751257441E-3</v>
      </c>
      <c r="AH264" s="11">
        <f t="shared" si="257"/>
        <v>8.257041531207765E-4</v>
      </c>
      <c r="AI264" s="1">
        <f t="shared" si="236"/>
        <v>202938.78807699383</v>
      </c>
      <c r="AJ264" s="1">
        <f t="shared" si="237"/>
        <v>259635.96169524037</v>
      </c>
      <c r="AK264" s="1">
        <f t="shared" si="238"/>
        <v>56315.363620120785</v>
      </c>
      <c r="AL264" s="20">
        <f t="shared" si="274"/>
        <v>66.508554377056029</v>
      </c>
      <c r="AM264" s="20">
        <f t="shared" si="274"/>
        <v>29.909352709397456</v>
      </c>
      <c r="AN264" s="20">
        <f t="shared" si="274"/>
        <v>4.547300946810525</v>
      </c>
      <c r="AO264" s="7">
        <f t="shared" si="258"/>
        <v>2.2595108785947297E-3</v>
      </c>
      <c r="AP264" s="7">
        <f t="shared" si="258"/>
        <v>3.4794769586378466E-3</v>
      </c>
      <c r="AQ264" s="7">
        <f t="shared" si="258"/>
        <v>2.5185849071192334E-3</v>
      </c>
      <c r="AR264" s="17">
        <f t="shared" si="275"/>
        <v>99732.287004010723</v>
      </c>
      <c r="AS264" s="17">
        <f t="shared" si="276"/>
        <v>132154.10301554337</v>
      </c>
      <c r="AT264" s="17">
        <f t="shared" si="277"/>
        <v>28560.821218455796</v>
      </c>
      <c r="AU264" s="1">
        <f t="shared" si="239"/>
        <v>19946.457400802145</v>
      </c>
      <c r="AV264" s="1">
        <f t="shared" si="240"/>
        <v>26430.820603108674</v>
      </c>
      <c r="AW264" s="1">
        <f t="shared" si="241"/>
        <v>5712.1642436911598</v>
      </c>
      <c r="AX264" s="16">
        <v>0</v>
      </c>
      <c r="AY264" s="16">
        <v>0</v>
      </c>
      <c r="AZ264" s="16">
        <v>0</v>
      </c>
      <c r="BA264">
        <f t="shared" si="279"/>
        <v>0</v>
      </c>
      <c r="BB264">
        <f t="shared" si="280"/>
        <v>0</v>
      </c>
      <c r="BC264">
        <f t="shared" si="280"/>
        <v>0</v>
      </c>
      <c r="BD264">
        <f t="shared" si="280"/>
        <v>0</v>
      </c>
      <c r="BE264">
        <f t="shared" si="281"/>
        <v>0</v>
      </c>
      <c r="BF264">
        <f t="shared" si="281"/>
        <v>0</v>
      </c>
      <c r="BG264">
        <f t="shared" si="281"/>
        <v>0</v>
      </c>
      <c r="BH264">
        <f t="shared" si="259"/>
        <v>0</v>
      </c>
      <c r="BI264">
        <f t="shared" si="227"/>
        <v>0</v>
      </c>
      <c r="BJ264">
        <f t="shared" si="227"/>
        <v>0</v>
      </c>
      <c r="BK264" s="7">
        <f t="shared" ref="BK264:BK327" si="282">SUM(H264:J264)*SUM(B263:D263)/SUM(H263:J263)/SUM(B264:D264)-1+BK$5</f>
        <v>3.0616675555014322E-2</v>
      </c>
      <c r="BL264" s="18">
        <f>MAX(BL$3*climate!$I374+BL$4*climate!$I374^2+BL$5*climate!$I374^6,-99)</f>
        <v>-57.772054433932432</v>
      </c>
      <c r="BM264" s="18">
        <f>MAX(BM$3*climate!$I374+BM$4*climate!$I374^2+BM$5*climate!$I374^6,-99)</f>
        <v>-47.618744994278572</v>
      </c>
      <c r="BN264" s="18">
        <f>MAX(BN$3*climate!$I374+BN$4*climate!$I374^2+BN$5*climate!$I374^6,-99)</f>
        <v>-39.628369974278414</v>
      </c>
      <c r="BO264" s="18">
        <f>MAX(BO$3*climate!$I374+BO$4*climate!$I374^2+BO$5*climate!$I374^6,-99)</f>
        <v>-99</v>
      </c>
      <c r="BP264" s="18">
        <f>MAX(BP$3*climate!$I374+BP$4*climate!$I374^2+BP$5*climate!$I374^6,-99)</f>
        <v>-99</v>
      </c>
      <c r="BQ264" s="18">
        <f>MAX(BQ$3*climate!$I374+BQ$4*climate!$I374^2+BQ$5*climate!$I374^6,-99)</f>
        <v>-99</v>
      </c>
    </row>
    <row r="265" spans="1:69">
      <c r="A265">
        <f t="shared" si="242"/>
        <v>2219</v>
      </c>
      <c r="B265" s="4">
        <f t="shared" si="260"/>
        <v>1286.5297269847238</v>
      </c>
      <c r="C265" s="4">
        <f t="shared" si="261"/>
        <v>3572.581088286825</v>
      </c>
      <c r="D265" s="4">
        <f t="shared" si="262"/>
        <v>6809.5166165813671</v>
      </c>
      <c r="E265" s="11">
        <f t="shared" si="243"/>
        <v>2.1548012747957606E-7</v>
      </c>
      <c r="F265" s="11">
        <f t="shared" si="244"/>
        <v>4.3199015182298802E-7</v>
      </c>
      <c r="G265" s="11">
        <f t="shared" si="245"/>
        <v>9.5376050041758084E-7</v>
      </c>
      <c r="H265" s="4">
        <f t="shared" si="263"/>
        <v>99611.138477655884</v>
      </c>
      <c r="I265" s="4">
        <f t="shared" si="264"/>
        <v>132400.96786220997</v>
      </c>
      <c r="J265" s="4">
        <f t="shared" si="265"/>
        <v>28602.947925672168</v>
      </c>
      <c r="K265" s="4">
        <f t="shared" si="233"/>
        <v>77426.223730653568</v>
      </c>
      <c r="L265" s="4">
        <f t="shared" si="234"/>
        <v>37060.311463973172</v>
      </c>
      <c r="M265" s="4">
        <f t="shared" si="235"/>
        <v>4200.4373491097995</v>
      </c>
      <c r="N265" s="11">
        <f t="shared" si="246"/>
        <v>-1.2149524914251142E-3</v>
      </c>
      <c r="O265" s="11">
        <f t="shared" si="247"/>
        <v>1.8675746355607536E-3</v>
      </c>
      <c r="P265" s="11">
        <f t="shared" si="248"/>
        <v>1.4740271842483832E-3</v>
      </c>
      <c r="Q265" s="4">
        <f t="shared" si="249"/>
        <v>1002.2897843237836</v>
      </c>
      <c r="R265" s="4">
        <f t="shared" si="250"/>
        <v>4707.7994934254957</v>
      </c>
      <c r="S265" s="4">
        <f t="shared" si="251"/>
        <v>1310.5195402920961</v>
      </c>
      <c r="T265" s="4">
        <f t="shared" si="266"/>
        <v>10.062025187560833</v>
      </c>
      <c r="U265" s="4">
        <f t="shared" si="267"/>
        <v>35.55713805902775</v>
      </c>
      <c r="V265" s="4">
        <f t="shared" si="268"/>
        <v>45.817638926505822</v>
      </c>
      <c r="W265" s="11">
        <f t="shared" si="252"/>
        <v>-1.219247815263802E-2</v>
      </c>
      <c r="X265" s="11">
        <f t="shared" si="253"/>
        <v>-1.3228699347321071E-2</v>
      </c>
      <c r="Y265" s="11">
        <f t="shared" si="254"/>
        <v>-1.2203590333800474E-2</v>
      </c>
      <c r="Z265" s="4">
        <f t="shared" si="278"/>
        <v>1356.3883336137744</v>
      </c>
      <c r="AA265" s="4">
        <f t="shared" si="269"/>
        <v>22530.164376029807</v>
      </c>
      <c r="AB265" s="4">
        <f t="shared" si="270"/>
        <v>2609.6513716296117</v>
      </c>
      <c r="AC265" s="12">
        <f t="shared" si="271"/>
        <v>1.3351657903309786</v>
      </c>
      <c r="AD265" s="12">
        <f t="shared" si="272"/>
        <v>4.7312230270260169</v>
      </c>
      <c r="AE265" s="12">
        <f t="shared" si="273"/>
        <v>1.9699107047124438</v>
      </c>
      <c r="AF265" s="11">
        <f t="shared" si="255"/>
        <v>-2.9039671966837322E-3</v>
      </c>
      <c r="AG265" s="11">
        <f t="shared" si="256"/>
        <v>2.0567434751257441E-3</v>
      </c>
      <c r="AH265" s="11">
        <f t="shared" si="257"/>
        <v>8.257041531207765E-4</v>
      </c>
      <c r="AI265" s="1">
        <f t="shared" si="236"/>
        <v>202591.36667009661</v>
      </c>
      <c r="AJ265" s="1">
        <f t="shared" si="237"/>
        <v>260103.18612882501</v>
      </c>
      <c r="AK265" s="1">
        <f t="shared" si="238"/>
        <v>56395.991501799865</v>
      </c>
      <c r="AL265" s="20">
        <f t="shared" si="274"/>
        <v>66.657328411169246</v>
      </c>
      <c r="AM265" s="20">
        <f t="shared" si="274"/>
        <v>30.012380923961576</v>
      </c>
      <c r="AN265" s="20">
        <f t="shared" si="274"/>
        <v>4.5586391827079629</v>
      </c>
      <c r="AO265" s="7">
        <f t="shared" si="258"/>
        <v>2.2369157698087822E-3</v>
      </c>
      <c r="AP265" s="7">
        <f t="shared" si="258"/>
        <v>3.4446821890514682E-3</v>
      </c>
      <c r="AQ265" s="7">
        <f t="shared" si="258"/>
        <v>2.4933990580480411E-3</v>
      </c>
      <c r="AR265" s="17">
        <f t="shared" si="275"/>
        <v>99611.138477655884</v>
      </c>
      <c r="AS265" s="17">
        <f t="shared" si="276"/>
        <v>132400.96786220997</v>
      </c>
      <c r="AT265" s="17">
        <f t="shared" si="277"/>
        <v>28602.947925672168</v>
      </c>
      <c r="AU265" s="1">
        <f t="shared" si="239"/>
        <v>19922.227695531179</v>
      </c>
      <c r="AV265" s="1">
        <f t="shared" si="240"/>
        <v>26480.193572441996</v>
      </c>
      <c r="AW265" s="1">
        <f t="shared" si="241"/>
        <v>5720.5895851344339</v>
      </c>
      <c r="AX265" s="16">
        <v>0</v>
      </c>
      <c r="AY265" s="16">
        <v>0</v>
      </c>
      <c r="AZ265" s="16">
        <v>0</v>
      </c>
      <c r="BA265">
        <f t="shared" si="279"/>
        <v>0</v>
      </c>
      <c r="BB265">
        <f t="shared" si="280"/>
        <v>0</v>
      </c>
      <c r="BC265">
        <f t="shared" si="280"/>
        <v>0</v>
      </c>
      <c r="BD265">
        <f t="shared" si="280"/>
        <v>0</v>
      </c>
      <c r="BE265">
        <f t="shared" si="281"/>
        <v>0</v>
      </c>
      <c r="BF265">
        <f t="shared" si="281"/>
        <v>0</v>
      </c>
      <c r="BG265">
        <f t="shared" si="281"/>
        <v>0</v>
      </c>
      <c r="BH265">
        <f t="shared" si="259"/>
        <v>0</v>
      </c>
      <c r="BI265">
        <f t="shared" si="227"/>
        <v>0</v>
      </c>
      <c r="BJ265">
        <f t="shared" si="227"/>
        <v>0</v>
      </c>
      <c r="BK265" s="7">
        <f t="shared" si="282"/>
        <v>3.0643728569006407E-2</v>
      </c>
      <c r="BL265" s="18">
        <f>MAX(BL$3*climate!$I375+BL$4*climate!$I375^2+BL$5*climate!$I375^6,-99)</f>
        <v>-57.900380441358799</v>
      </c>
      <c r="BM265" s="18">
        <f>MAX(BM$3*climate!$I375+BM$4*climate!$I375^2+BM$5*climate!$I375^6,-99)</f>
        <v>-47.717674262549238</v>
      </c>
      <c r="BN265" s="18">
        <f>MAX(BN$3*climate!$I375+BN$4*climate!$I375^2+BN$5*climate!$I375^6,-99)</f>
        <v>-39.705241613737108</v>
      </c>
      <c r="BO265" s="18">
        <f>MAX(BO$3*climate!$I375+BO$4*climate!$I375^2+BO$5*climate!$I375^6,-99)</f>
        <v>-99</v>
      </c>
      <c r="BP265" s="18">
        <f>MAX(BP$3*climate!$I375+BP$4*climate!$I375^2+BP$5*climate!$I375^6,-99)</f>
        <v>-99</v>
      </c>
      <c r="BQ265" s="18">
        <f>MAX(BQ$3*climate!$I375+BQ$4*climate!$I375^2+BQ$5*climate!$I375^6,-99)</f>
        <v>-99</v>
      </c>
    </row>
    <row r="266" spans="1:69">
      <c r="A266">
        <f t="shared" si="242"/>
        <v>2220</v>
      </c>
      <c r="B266" s="4">
        <f t="shared" si="260"/>
        <v>1286.529990345234</v>
      </c>
      <c r="C266" s="4">
        <f t="shared" si="261"/>
        <v>3572.5825544406789</v>
      </c>
      <c r="D266" s="4">
        <f t="shared" si="262"/>
        <v>6809.5227864969447</v>
      </c>
      <c r="E266" s="11">
        <f t="shared" si="243"/>
        <v>2.0470612110559724E-7</v>
      </c>
      <c r="F266" s="11">
        <f t="shared" si="244"/>
        <v>4.103906442318386E-7</v>
      </c>
      <c r="G266" s="11">
        <f t="shared" si="245"/>
        <v>9.0607247539670173E-7</v>
      </c>
      <c r="H266" s="4">
        <f t="shared" si="263"/>
        <v>99495.245677288476</v>
      </c>
      <c r="I266" s="4">
        <f t="shared" si="264"/>
        <v>132649.49374210744</v>
      </c>
      <c r="J266" s="4">
        <f t="shared" si="265"/>
        <v>28645.28424750378</v>
      </c>
      <c r="K266" s="4">
        <f t="shared" si="233"/>
        <v>77336.126187458256</v>
      </c>
      <c r="L266" s="4">
        <f t="shared" si="234"/>
        <v>37129.861023708363</v>
      </c>
      <c r="M266" s="4">
        <f t="shared" si="235"/>
        <v>4206.6507662337826</v>
      </c>
      <c r="N266" s="11">
        <f t="shared" si="246"/>
        <v>-1.1636566896087164E-3</v>
      </c>
      <c r="O266" s="11">
        <f t="shared" si="247"/>
        <v>1.8766588025791453E-3</v>
      </c>
      <c r="P266" s="11">
        <f t="shared" si="248"/>
        <v>1.479230996100922E-3</v>
      </c>
      <c r="Q266" s="4">
        <f t="shared" si="249"/>
        <v>988.91748959667268</v>
      </c>
      <c r="R266" s="4">
        <f t="shared" si="250"/>
        <v>4654.2413980787815</v>
      </c>
      <c r="S266" s="4">
        <f t="shared" si="251"/>
        <v>1296.4425750869893</v>
      </c>
      <c r="T266" s="4">
        <f t="shared" si="266"/>
        <v>9.9393441652902048</v>
      </c>
      <c r="U266" s="4">
        <f t="shared" si="267"/>
        <v>35.086763369993683</v>
      </c>
      <c r="V266" s="4">
        <f t="shared" si="268"/>
        <v>45.258499230984754</v>
      </c>
      <c r="W266" s="11">
        <f t="shared" si="252"/>
        <v>-1.219247815263802E-2</v>
      </c>
      <c r="X266" s="11">
        <f t="shared" si="253"/>
        <v>-1.3228699347321071E-2</v>
      </c>
      <c r="Y266" s="11">
        <f t="shared" si="254"/>
        <v>-1.2203590333800474E-2</v>
      </c>
      <c r="Z266" s="4">
        <f t="shared" si="278"/>
        <v>1334.3368762404766</v>
      </c>
      <c r="AA266" s="4">
        <f t="shared" si="269"/>
        <v>22319.460552924935</v>
      </c>
      <c r="AB266" s="4">
        <f t="shared" si="270"/>
        <v>2583.7381143411881</v>
      </c>
      <c r="AC266" s="12">
        <f t="shared" si="271"/>
        <v>1.3312885126737231</v>
      </c>
      <c r="AD266" s="12">
        <f t="shared" si="272"/>
        <v>4.740953939116217</v>
      </c>
      <c r="AE266" s="12">
        <f t="shared" si="273"/>
        <v>1.971537268162602</v>
      </c>
      <c r="AF266" s="11">
        <f t="shared" si="255"/>
        <v>-2.9039671966837322E-3</v>
      </c>
      <c r="AG266" s="11">
        <f t="shared" si="256"/>
        <v>2.0567434751257441E-3</v>
      </c>
      <c r="AH266" s="11">
        <f t="shared" si="257"/>
        <v>8.257041531207765E-4</v>
      </c>
      <c r="AI266" s="1">
        <f t="shared" si="236"/>
        <v>202254.45769861815</v>
      </c>
      <c r="AJ266" s="1">
        <f t="shared" si="237"/>
        <v>260573.06108838451</v>
      </c>
      <c r="AK266" s="1">
        <f t="shared" si="238"/>
        <v>56476.98193675431</v>
      </c>
      <c r="AL266" s="20">
        <f t="shared" si="274"/>
        <v>66.80494417197454</v>
      </c>
      <c r="AM266" s="20">
        <f t="shared" si="274"/>
        <v>30.114730206841177</v>
      </c>
      <c r="AN266" s="20">
        <f t="shared" si="274"/>
        <v>4.5698920242856662</v>
      </c>
      <c r="AO266" s="7">
        <f t="shared" ref="AO266:AQ281" si="283">AO$5*AO265</f>
        <v>2.2145466121106941E-3</v>
      </c>
      <c r="AP266" s="7">
        <f t="shared" si="283"/>
        <v>3.4102353671609533E-3</v>
      </c>
      <c r="AQ266" s="7">
        <f t="shared" si="283"/>
        <v>2.4684650674675606E-3</v>
      </c>
      <c r="AR266" s="17">
        <f t="shared" si="275"/>
        <v>99495.245677288476</v>
      </c>
      <c r="AS266" s="17">
        <f t="shared" si="276"/>
        <v>132649.49374210744</v>
      </c>
      <c r="AT266" s="17">
        <f t="shared" si="277"/>
        <v>28645.28424750378</v>
      </c>
      <c r="AU266" s="1">
        <f t="shared" si="239"/>
        <v>19899.049135457695</v>
      </c>
      <c r="AV266" s="1">
        <f t="shared" si="240"/>
        <v>26529.898748421489</v>
      </c>
      <c r="AW266" s="1">
        <f t="shared" si="241"/>
        <v>5729.0568495007565</v>
      </c>
      <c r="AX266" s="16">
        <v>0</v>
      </c>
      <c r="AY266" s="16">
        <v>0</v>
      </c>
      <c r="AZ266" s="16">
        <v>0</v>
      </c>
      <c r="BA266">
        <f t="shared" si="279"/>
        <v>0</v>
      </c>
      <c r="BB266">
        <f t="shared" si="280"/>
        <v>0</v>
      </c>
      <c r="BC266">
        <f t="shared" si="280"/>
        <v>0</v>
      </c>
      <c r="BD266">
        <f t="shared" si="280"/>
        <v>0</v>
      </c>
      <c r="BE266">
        <f t="shared" si="281"/>
        <v>0</v>
      </c>
      <c r="BF266">
        <f t="shared" si="281"/>
        <v>0</v>
      </c>
      <c r="BG266">
        <f t="shared" si="281"/>
        <v>0</v>
      </c>
      <c r="BH266">
        <f t="shared" si="259"/>
        <v>0</v>
      </c>
      <c r="BI266">
        <f t="shared" si="227"/>
        <v>0</v>
      </c>
      <c r="BJ266">
        <f t="shared" si="227"/>
        <v>0</v>
      </c>
      <c r="BK266" s="7">
        <f t="shared" si="282"/>
        <v>3.0670693610876681E-2</v>
      </c>
      <c r="BL266" s="18">
        <f>MAX(BL$3*climate!$I376+BL$4*climate!$I376^2+BL$5*climate!$I376^6,-99)</f>
        <v>-58.025649999671494</v>
      </c>
      <c r="BM266" s="18">
        <f>MAX(BM$3*climate!$I376+BM$4*climate!$I376^2+BM$5*climate!$I376^6,-99)</f>
        <v>-47.814243102469234</v>
      </c>
      <c r="BN266" s="18">
        <f>MAX(BN$3*climate!$I376+BN$4*climate!$I376^2+BN$5*climate!$I376^6,-99)</f>
        <v>-39.780275579444812</v>
      </c>
      <c r="BO266" s="18">
        <f>MAX(BO$3*climate!$I376+BO$4*climate!$I376^2+BO$5*climate!$I376^6,-99)</f>
        <v>-99</v>
      </c>
      <c r="BP266" s="18">
        <f>MAX(BP$3*climate!$I376+BP$4*climate!$I376^2+BP$5*climate!$I376^6,-99)</f>
        <v>-99</v>
      </c>
      <c r="BQ266" s="18">
        <f>MAX(BQ$3*climate!$I376+BQ$4*climate!$I376^2+BQ$5*climate!$I376^6,-99)</f>
        <v>-99</v>
      </c>
    </row>
    <row r="267" spans="1:69">
      <c r="A267">
        <f t="shared" si="242"/>
        <v>2221</v>
      </c>
      <c r="B267" s="4">
        <f t="shared" si="260"/>
        <v>1286.5302405377697</v>
      </c>
      <c r="C267" s="4">
        <f t="shared" si="261"/>
        <v>3572.5839472874122</v>
      </c>
      <c r="D267" s="4">
        <f t="shared" si="262"/>
        <v>6809.5286479220531</v>
      </c>
      <c r="E267" s="11">
        <f t="shared" si="243"/>
        <v>1.9447081505031737E-7</v>
      </c>
      <c r="F267" s="11">
        <f t="shared" si="244"/>
        <v>3.8987111202024668E-7</v>
      </c>
      <c r="G267" s="11">
        <f t="shared" si="245"/>
        <v>8.607688516268666E-7</v>
      </c>
      <c r="H267" s="4">
        <f t="shared" si="263"/>
        <v>99384.584099203828</v>
      </c>
      <c r="I267" s="4">
        <f t="shared" si="264"/>
        <v>132899.69287350131</v>
      </c>
      <c r="J267" s="4">
        <f t="shared" si="265"/>
        <v>28687.830158614346</v>
      </c>
      <c r="K267" s="4">
        <f t="shared" si="233"/>
        <v>77250.095619719796</v>
      </c>
      <c r="L267" s="4">
        <f t="shared" si="234"/>
        <v>37199.879648568996</v>
      </c>
      <c r="M267" s="4">
        <f t="shared" si="235"/>
        <v>4212.8951417758581</v>
      </c>
      <c r="N267" s="11">
        <f t="shared" si="246"/>
        <v>-1.1124240633663129E-3</v>
      </c>
      <c r="O267" s="11">
        <f t="shared" si="247"/>
        <v>1.8857766479634108E-3</v>
      </c>
      <c r="P267" s="11">
        <f t="shared" si="248"/>
        <v>1.4844055019251901E-3</v>
      </c>
      <c r="Q267" s="4">
        <f t="shared" si="249"/>
        <v>975.77364174906745</v>
      </c>
      <c r="R267" s="4">
        <f t="shared" si="250"/>
        <v>4601.3343851641293</v>
      </c>
      <c r="S267" s="4">
        <f t="shared" si="251"/>
        <v>1282.5233862993514</v>
      </c>
      <c r="T267" s="4">
        <f t="shared" si="266"/>
        <v>9.8181589287033546</v>
      </c>
      <c r="U267" s="4">
        <f t="shared" si="267"/>
        <v>34.622611126301436</v>
      </c>
      <c r="V267" s="4">
        <f t="shared" si="268"/>
        <v>44.706183047247194</v>
      </c>
      <c r="W267" s="11">
        <f t="shared" si="252"/>
        <v>-1.219247815263802E-2</v>
      </c>
      <c r="X267" s="11">
        <f t="shared" si="253"/>
        <v>-1.3228699347321071E-2</v>
      </c>
      <c r="Y267" s="11">
        <f t="shared" si="254"/>
        <v>-1.2203590333800474E-2</v>
      </c>
      <c r="Z267" s="4">
        <f t="shared" si="278"/>
        <v>1312.7113208986498</v>
      </c>
      <c r="AA267" s="4">
        <f t="shared" si="269"/>
        <v>22110.927253651204</v>
      </c>
      <c r="AB267" s="4">
        <f t="shared" si="270"/>
        <v>2558.0953401249762</v>
      </c>
      <c r="AC267" s="12">
        <f t="shared" si="271"/>
        <v>1.3274224945035966</v>
      </c>
      <c r="AD267" s="12">
        <f t="shared" si="272"/>
        <v>4.7507048651963659</v>
      </c>
      <c r="AE267" s="12">
        <f t="shared" si="273"/>
        <v>1.9731651746729562</v>
      </c>
      <c r="AF267" s="11">
        <f t="shared" si="255"/>
        <v>-2.9039671966837322E-3</v>
      </c>
      <c r="AG267" s="11">
        <f t="shared" si="256"/>
        <v>2.0567434751257441E-3</v>
      </c>
      <c r="AH267" s="11">
        <f t="shared" si="257"/>
        <v>8.257041531207765E-4</v>
      </c>
      <c r="AI267" s="1">
        <f t="shared" si="236"/>
        <v>201928.06106421404</v>
      </c>
      <c r="AJ267" s="1">
        <f t="shared" si="237"/>
        <v>261045.65372796755</v>
      </c>
      <c r="AK267" s="1">
        <f t="shared" si="238"/>
        <v>56558.340592579632</v>
      </c>
      <c r="AL267" s="20">
        <f t="shared" si="274"/>
        <v>66.951407408134941</v>
      </c>
      <c r="AM267" s="20">
        <f t="shared" si="274"/>
        <v>30.216401541684821</v>
      </c>
      <c r="AN267" s="20">
        <f t="shared" si="274"/>
        <v>4.5810598369214741</v>
      </c>
      <c r="AO267" s="7">
        <f t="shared" si="283"/>
        <v>2.1924011459895872E-3</v>
      </c>
      <c r="AP267" s="7">
        <f t="shared" si="283"/>
        <v>3.3761330134893437E-3</v>
      </c>
      <c r="AQ267" s="7">
        <f t="shared" si="283"/>
        <v>2.4437804167928849E-3</v>
      </c>
      <c r="AR267" s="17">
        <f t="shared" si="275"/>
        <v>99384.584099203828</v>
      </c>
      <c r="AS267" s="17">
        <f t="shared" si="276"/>
        <v>132899.69287350131</v>
      </c>
      <c r="AT267" s="17">
        <f t="shared" si="277"/>
        <v>28687.830158614346</v>
      </c>
      <c r="AU267" s="1">
        <f t="shared" si="239"/>
        <v>19876.916819840768</v>
      </c>
      <c r="AV267" s="1">
        <f t="shared" si="240"/>
        <v>26579.938574700263</v>
      </c>
      <c r="AW267" s="1">
        <f t="shared" si="241"/>
        <v>5737.5660317228694</v>
      </c>
      <c r="AX267" s="16">
        <v>0</v>
      </c>
      <c r="AY267" s="16">
        <v>0</v>
      </c>
      <c r="AZ267" s="16">
        <v>0</v>
      </c>
      <c r="BA267">
        <f t="shared" si="279"/>
        <v>0</v>
      </c>
      <c r="BB267">
        <f t="shared" si="280"/>
        <v>0</v>
      </c>
      <c r="BC267">
        <f t="shared" si="280"/>
        <v>0</v>
      </c>
      <c r="BD267">
        <f t="shared" si="280"/>
        <v>0</v>
      </c>
      <c r="BE267">
        <f t="shared" si="281"/>
        <v>0</v>
      </c>
      <c r="BF267">
        <f t="shared" si="281"/>
        <v>0</v>
      </c>
      <c r="BG267">
        <f t="shared" si="281"/>
        <v>0</v>
      </c>
      <c r="BH267">
        <f t="shared" si="259"/>
        <v>0</v>
      </c>
      <c r="BI267">
        <f t="shared" si="227"/>
        <v>0</v>
      </c>
      <c r="BJ267">
        <f t="shared" si="227"/>
        <v>0</v>
      </c>
      <c r="BK267" s="7">
        <f t="shared" si="282"/>
        <v>3.0697555921213898E-2</v>
      </c>
      <c r="BL267" s="18">
        <f>MAX(BL$3*climate!$I377+BL$4*climate!$I377^2+BL$5*climate!$I377^6,-99)</f>
        <v>-58.147902880794106</v>
      </c>
      <c r="BM267" s="18">
        <f>MAX(BM$3*climate!$I377+BM$4*climate!$I377^2+BM$5*climate!$I377^6,-99)</f>
        <v>-47.908482483676025</v>
      </c>
      <c r="BN267" s="18">
        <f>MAX(BN$3*climate!$I377+BN$4*climate!$I377^2+BN$5*climate!$I377^6,-99)</f>
        <v>-39.85349619905525</v>
      </c>
      <c r="BO267" s="18">
        <f>MAX(BO$3*climate!$I377+BO$4*climate!$I377^2+BO$5*climate!$I377^6,-99)</f>
        <v>-99</v>
      </c>
      <c r="BP267" s="18">
        <f>MAX(BP$3*climate!$I377+BP$4*climate!$I377^2+BP$5*climate!$I377^6,-99)</f>
        <v>-99</v>
      </c>
      <c r="BQ267" s="18">
        <f>MAX(BQ$3*climate!$I377+BQ$4*climate!$I377^2+BQ$5*climate!$I377^6,-99)</f>
        <v>-99</v>
      </c>
    </row>
    <row r="268" spans="1:69">
      <c r="A268">
        <f t="shared" si="242"/>
        <v>2222</v>
      </c>
      <c r="B268" s="4">
        <f t="shared" si="260"/>
        <v>1286.5304782207249</v>
      </c>
      <c r="C268" s="4">
        <f t="shared" si="261"/>
        <v>3572.5852704923245</v>
      </c>
      <c r="D268" s="4">
        <f t="shared" si="262"/>
        <v>6809.5342162806992</v>
      </c>
      <c r="E268" s="11">
        <f t="shared" si="243"/>
        <v>1.8474727429780148E-7</v>
      </c>
      <c r="F268" s="11">
        <f t="shared" si="244"/>
        <v>3.7037755641923434E-7</v>
      </c>
      <c r="G268" s="11">
        <f t="shared" si="245"/>
        <v>8.1773040904552326E-7</v>
      </c>
      <c r="H268" s="4">
        <f t="shared" si="263"/>
        <v>99279.127787416131</v>
      </c>
      <c r="I268" s="4">
        <f t="shared" si="264"/>
        <v>133151.57591080916</v>
      </c>
      <c r="J268" s="4">
        <f t="shared" si="265"/>
        <v>28730.585446989357</v>
      </c>
      <c r="K268" s="4">
        <f t="shared" si="233"/>
        <v>77168.111807750887</v>
      </c>
      <c r="L268" s="4">
        <f t="shared" si="234"/>
        <v>37270.370286350102</v>
      </c>
      <c r="M268" s="4">
        <f t="shared" si="235"/>
        <v>4219.1704358131155</v>
      </c>
      <c r="N268" s="11">
        <f t="shared" si="246"/>
        <v>-1.061277805693539E-3</v>
      </c>
      <c r="O268" s="11">
        <f t="shared" si="247"/>
        <v>1.894915748304582E-3</v>
      </c>
      <c r="P268" s="11">
        <f t="shared" si="248"/>
        <v>1.4895443219153925E-3</v>
      </c>
      <c r="Q268" s="4">
        <f t="shared" si="249"/>
        <v>962.8537800422497</v>
      </c>
      <c r="R268" s="4">
        <f t="shared" si="250"/>
        <v>4549.0701989541258</v>
      </c>
      <c r="S268" s="4">
        <f t="shared" si="251"/>
        <v>1268.7600957909806</v>
      </c>
      <c r="T268" s="4">
        <f t="shared" si="266"/>
        <v>9.6984512404660119</v>
      </c>
      <c r="U268" s="4">
        <f t="shared" si="267"/>
        <v>34.164599013092378</v>
      </c>
      <c r="V268" s="4">
        <f t="shared" si="268"/>
        <v>44.160607103950696</v>
      </c>
      <c r="W268" s="11">
        <f t="shared" si="252"/>
        <v>-1.219247815263802E-2</v>
      </c>
      <c r="X268" s="11">
        <f t="shared" si="253"/>
        <v>-1.3228699347321071E-2</v>
      </c>
      <c r="Y268" s="11">
        <f t="shared" si="254"/>
        <v>-1.2203590333800474E-2</v>
      </c>
      <c r="Z268" s="4">
        <f t="shared" si="278"/>
        <v>1291.5024777781862</v>
      </c>
      <c r="AA268" s="4">
        <f t="shared" si="269"/>
        <v>21904.541201922166</v>
      </c>
      <c r="AB268" s="4">
        <f t="shared" si="270"/>
        <v>2532.7200336481405</v>
      </c>
      <c r="AC268" s="12">
        <f t="shared" si="271"/>
        <v>1.3235677031234181</v>
      </c>
      <c r="AD268" s="12">
        <f t="shared" si="272"/>
        <v>4.7604758464301069</v>
      </c>
      <c r="AE268" s="12">
        <f t="shared" si="273"/>
        <v>1.974794425352477</v>
      </c>
      <c r="AF268" s="11">
        <f t="shared" si="255"/>
        <v>-2.9039671966837322E-3</v>
      </c>
      <c r="AG268" s="11">
        <f t="shared" si="256"/>
        <v>2.0567434751257441E-3</v>
      </c>
      <c r="AH268" s="11">
        <f t="shared" si="257"/>
        <v>8.257041531207765E-4</v>
      </c>
      <c r="AI268" s="1">
        <f t="shared" si="236"/>
        <v>201612.1717776334</v>
      </c>
      <c r="AJ268" s="1">
        <f t="shared" si="237"/>
        <v>261521.02692987106</v>
      </c>
      <c r="AK268" s="1">
        <f t="shared" si="238"/>
        <v>56640.072565044538</v>
      </c>
      <c r="AL268" s="20">
        <f t="shared" si="274"/>
        <v>67.096723907038879</v>
      </c>
      <c r="AM268" s="20">
        <f t="shared" si="274"/>
        <v>30.317395986570617</v>
      </c>
      <c r="AN268" s="20">
        <f t="shared" si="274"/>
        <v>4.5921429901959225</v>
      </c>
      <c r="AO268" s="7">
        <f t="shared" si="283"/>
        <v>2.1704771345296913E-3</v>
      </c>
      <c r="AP268" s="7">
        <f t="shared" si="283"/>
        <v>3.3423716833544501E-3</v>
      </c>
      <c r="AQ268" s="7">
        <f t="shared" si="283"/>
        <v>2.4193426126249561E-3</v>
      </c>
      <c r="AR268" s="17">
        <f t="shared" si="275"/>
        <v>99279.127787416131</v>
      </c>
      <c r="AS268" s="17">
        <f t="shared" si="276"/>
        <v>133151.57591080916</v>
      </c>
      <c r="AT268" s="17">
        <f t="shared" si="277"/>
        <v>28730.585446989357</v>
      </c>
      <c r="AU268" s="1">
        <f t="shared" si="239"/>
        <v>19855.825557483229</v>
      </c>
      <c r="AV268" s="1">
        <f t="shared" si="240"/>
        <v>26630.315182161834</v>
      </c>
      <c r="AW268" s="1">
        <f t="shared" si="241"/>
        <v>5746.1170893978715</v>
      </c>
      <c r="AX268" s="16">
        <v>0</v>
      </c>
      <c r="AY268" s="16">
        <v>0</v>
      </c>
      <c r="AZ268" s="16">
        <v>0</v>
      </c>
      <c r="BA268">
        <f t="shared" si="279"/>
        <v>0</v>
      </c>
      <c r="BB268">
        <f t="shared" si="280"/>
        <v>0</v>
      </c>
      <c r="BC268">
        <f t="shared" si="280"/>
        <v>0</v>
      </c>
      <c r="BD268">
        <f t="shared" si="280"/>
        <v>0</v>
      </c>
      <c r="BE268">
        <f t="shared" si="281"/>
        <v>0</v>
      </c>
      <c r="BF268">
        <f t="shared" si="281"/>
        <v>0</v>
      </c>
      <c r="BG268">
        <f t="shared" si="281"/>
        <v>0</v>
      </c>
      <c r="BH268">
        <f t="shared" si="259"/>
        <v>0</v>
      </c>
      <c r="BI268">
        <f t="shared" si="227"/>
        <v>0</v>
      </c>
      <c r="BJ268">
        <f t="shared" si="227"/>
        <v>0</v>
      </c>
      <c r="BK268" s="7">
        <f t="shared" si="282"/>
        <v>3.0724301355837341E-2</v>
      </c>
      <c r="BL268" s="18">
        <f>MAX(BL$3*climate!$I378+BL$4*climate!$I378^2+BL$5*climate!$I378^6,-99)</f>
        <v>-58.267178633037211</v>
      </c>
      <c r="BM268" s="18">
        <f>MAX(BM$3*climate!$I378+BM$4*climate!$I378^2+BM$5*climate!$I378^6,-99)</f>
        <v>-48.000423189401687</v>
      </c>
      <c r="BN268" s="18">
        <f>MAX(BN$3*climate!$I378+BN$4*climate!$I378^2+BN$5*climate!$I378^6,-99)</f>
        <v>-39.92492764342736</v>
      </c>
      <c r="BO268" s="18">
        <f>MAX(BO$3*climate!$I378+BO$4*climate!$I378^2+BO$5*climate!$I378^6,-99)</f>
        <v>-99</v>
      </c>
      <c r="BP268" s="18">
        <f>MAX(BP$3*climate!$I378+BP$4*climate!$I378^2+BP$5*climate!$I378^6,-99)</f>
        <v>-99</v>
      </c>
      <c r="BQ268" s="18">
        <f>MAX(BQ$3*climate!$I378+BQ$4*climate!$I378^2+BQ$5*climate!$I378^6,-99)</f>
        <v>-99</v>
      </c>
    </row>
    <row r="269" spans="1:69">
      <c r="A269">
        <f t="shared" si="242"/>
        <v>2223</v>
      </c>
      <c r="B269" s="4">
        <f t="shared" si="260"/>
        <v>1286.5307040195742</v>
      </c>
      <c r="C269" s="4">
        <f t="shared" si="261"/>
        <v>3572.5865275374572</v>
      </c>
      <c r="D269" s="4">
        <f t="shared" si="262"/>
        <v>6809.5395062257394</v>
      </c>
      <c r="E269" s="11">
        <f t="shared" si="243"/>
        <v>1.755099105829114E-7</v>
      </c>
      <c r="F269" s="11">
        <f t="shared" si="244"/>
        <v>3.518586785982726E-7</v>
      </c>
      <c r="G269" s="11">
        <f t="shared" si="245"/>
        <v>7.7684388859324704E-7</v>
      </c>
      <c r="H269" s="4">
        <f t="shared" si="263"/>
        <v>99178.849411144169</v>
      </c>
      <c r="I269" s="4">
        <f t="shared" si="264"/>
        <v>133405.15199914994</v>
      </c>
      <c r="J269" s="4">
        <f t="shared" si="265"/>
        <v>28773.549722285814</v>
      </c>
      <c r="K269" s="4">
        <f t="shared" si="233"/>
        <v>77090.153465653479</v>
      </c>
      <c r="L269" s="4">
        <f t="shared" si="234"/>
        <v>37341.335464057905</v>
      </c>
      <c r="M269" s="4">
        <f t="shared" si="235"/>
        <v>4225.4765826645253</v>
      </c>
      <c r="N269" s="11">
        <f t="shared" si="246"/>
        <v>-1.0102403735318122E-3</v>
      </c>
      <c r="O269" s="11">
        <f t="shared" si="247"/>
        <v>1.9040641979828354E-3</v>
      </c>
      <c r="P269" s="11">
        <f t="shared" si="248"/>
        <v>1.4946414105203587E-3</v>
      </c>
      <c r="Q269" s="4">
        <f t="shared" si="249"/>
        <v>950.15351915511974</v>
      </c>
      <c r="R269" s="4">
        <f t="shared" si="250"/>
        <v>4497.4406378330077</v>
      </c>
      <c r="S269" s="4">
        <f t="shared" si="251"/>
        <v>1255.1508416114377</v>
      </c>
      <c r="T269" s="4">
        <f t="shared" si="266"/>
        <v>9.5802030856022053</v>
      </c>
      <c r="U269" s="4">
        <f t="shared" si="267"/>
        <v>33.712645804426394</v>
      </c>
      <c r="V269" s="4">
        <f t="shared" si="268"/>
        <v>43.621689145962165</v>
      </c>
      <c r="W269" s="11">
        <f t="shared" si="252"/>
        <v>-1.219247815263802E-2</v>
      </c>
      <c r="X269" s="11">
        <f t="shared" si="253"/>
        <v>-1.3228699347321071E-2</v>
      </c>
      <c r="Y269" s="11">
        <f t="shared" si="254"/>
        <v>-1.2203590333800474E-2</v>
      </c>
      <c r="Z269" s="4">
        <f t="shared" si="278"/>
        <v>1270.7013440085009</v>
      </c>
      <c r="AA269" s="4">
        <f t="shared" si="269"/>
        <v>21700.279105324047</v>
      </c>
      <c r="AB269" s="4">
        <f t="shared" si="270"/>
        <v>2507.609199362299</v>
      </c>
      <c r="AC269" s="12">
        <f t="shared" si="271"/>
        <v>1.3197241059309577</v>
      </c>
      <c r="AD269" s="12">
        <f t="shared" si="272"/>
        <v>4.770266924065746</v>
      </c>
      <c r="AE269" s="12">
        <f t="shared" si="273"/>
        <v>1.9764250213110504</v>
      </c>
      <c r="AF269" s="11">
        <f t="shared" si="255"/>
        <v>-2.9039671966837322E-3</v>
      </c>
      <c r="AG269" s="11">
        <f t="shared" si="256"/>
        <v>2.0567434751257441E-3</v>
      </c>
      <c r="AH269" s="11">
        <f t="shared" si="257"/>
        <v>8.257041531207765E-4</v>
      </c>
      <c r="AI269" s="1">
        <f t="shared" si="236"/>
        <v>201306.78015735326</v>
      </c>
      <c r="AJ269" s="1">
        <f t="shared" si="237"/>
        <v>261999.2394190458</v>
      </c>
      <c r="AK269" s="1">
        <f t="shared" si="238"/>
        <v>56722.182397937955</v>
      </c>
      <c r="AL269" s="20">
        <f t="shared" si="274"/>
        <v>67.24089949303054</v>
      </c>
      <c r="AM269" s="20">
        <f t="shared" si="274"/>
        <v>30.41771467237059</v>
      </c>
      <c r="AN269" s="20">
        <f t="shared" si="274"/>
        <v>4.603141857743176</v>
      </c>
      <c r="AO269" s="7">
        <f t="shared" si="283"/>
        <v>2.1487723631843942E-3</v>
      </c>
      <c r="AP269" s="7">
        <f t="shared" si="283"/>
        <v>3.3089479665209054E-3</v>
      </c>
      <c r="AQ269" s="7">
        <f t="shared" si="283"/>
        <v>2.3951491864987063E-3</v>
      </c>
      <c r="AR269" s="17">
        <f t="shared" si="275"/>
        <v>99178.849411144169</v>
      </c>
      <c r="AS269" s="17">
        <f t="shared" si="276"/>
        <v>133405.15199914994</v>
      </c>
      <c r="AT269" s="17">
        <f t="shared" si="277"/>
        <v>28773.549722285814</v>
      </c>
      <c r="AU269" s="1">
        <f t="shared" si="239"/>
        <v>19835.769882228837</v>
      </c>
      <c r="AV269" s="1">
        <f t="shared" si="240"/>
        <v>26681.03039982999</v>
      </c>
      <c r="AW269" s="1">
        <f t="shared" si="241"/>
        <v>5754.7099444571631</v>
      </c>
      <c r="AX269" s="16">
        <v>0</v>
      </c>
      <c r="AY269" s="16">
        <v>0</v>
      </c>
      <c r="AZ269" s="16">
        <v>0</v>
      </c>
      <c r="BA269">
        <f t="shared" si="279"/>
        <v>0</v>
      </c>
      <c r="BB269">
        <f t="shared" si="280"/>
        <v>0</v>
      </c>
      <c r="BC269">
        <f t="shared" si="280"/>
        <v>0</v>
      </c>
      <c r="BD269">
        <f t="shared" si="280"/>
        <v>0</v>
      </c>
      <c r="BE269">
        <f t="shared" si="281"/>
        <v>0</v>
      </c>
      <c r="BF269">
        <f t="shared" si="281"/>
        <v>0</v>
      </c>
      <c r="BG269">
        <f t="shared" si="281"/>
        <v>0</v>
      </c>
      <c r="BH269">
        <f t="shared" si="259"/>
        <v>0</v>
      </c>
      <c r="BI269">
        <f t="shared" ref="BI269:BJ332" si="284">2*BC$5*AY269*AS269/AA269*1000</f>
        <v>0</v>
      </c>
      <c r="BJ269">
        <f t="shared" si="284"/>
        <v>0</v>
      </c>
      <c r="BK269" s="7">
        <f t="shared" si="282"/>
        <v>3.0750916375663379E-2</v>
      </c>
      <c r="BL269" s="18">
        <f>MAX(BL$3*climate!$I379+BL$4*climate!$I379^2+BL$5*climate!$I379^6,-99)</f>
        <v>-58.38351656728652</v>
      </c>
      <c r="BM269" s="18">
        <f>MAX(BM$3*climate!$I379+BM$4*climate!$I379^2+BM$5*climate!$I379^6,-99)</f>
        <v>-48.09009580632609</v>
      </c>
      <c r="BN269" s="18">
        <f>MAX(BN$3*climate!$I379+BN$4*climate!$I379^2+BN$5*climate!$I379^6,-99)</f>
        <v>-39.994593919167968</v>
      </c>
      <c r="BO269" s="18">
        <f>MAX(BO$3*climate!$I379+BO$4*climate!$I379^2+BO$5*climate!$I379^6,-99)</f>
        <v>-99</v>
      </c>
      <c r="BP269" s="18">
        <f>MAX(BP$3*climate!$I379+BP$4*climate!$I379^2+BP$5*climate!$I379^6,-99)</f>
        <v>-99</v>
      </c>
      <c r="BQ269" s="18">
        <f>MAX(BQ$3*climate!$I379+BQ$4*climate!$I379^2+BQ$5*climate!$I379^6,-99)</f>
        <v>-99</v>
      </c>
    </row>
    <row r="270" spans="1:69">
      <c r="A270">
        <f t="shared" si="242"/>
        <v>2224</v>
      </c>
      <c r="B270" s="4">
        <f t="shared" si="260"/>
        <v>1286.5309185285187</v>
      </c>
      <c r="C270" s="4">
        <f t="shared" si="261"/>
        <v>3572.5877217307529</v>
      </c>
      <c r="D270" s="4">
        <f t="shared" si="262"/>
        <v>6809.5445316774321</v>
      </c>
      <c r="E270" s="11">
        <f t="shared" si="243"/>
        <v>1.6673441505376583E-7</v>
      </c>
      <c r="F270" s="11">
        <f t="shared" si="244"/>
        <v>3.3426574466835898E-7</v>
      </c>
      <c r="G270" s="11">
        <f t="shared" si="245"/>
        <v>7.3800169416358469E-7</v>
      </c>
      <c r="H270" s="4">
        <f t="shared" si="263"/>
        <v>99083.720339920284</v>
      </c>
      <c r="I270" s="4">
        <f t="shared" si="264"/>
        <v>133660.42882796412</v>
      </c>
      <c r="J270" s="4">
        <f t="shared" si="265"/>
        <v>28816.722423973701</v>
      </c>
      <c r="K270" s="4">
        <f t="shared" si="233"/>
        <v>77016.198299569965</v>
      </c>
      <c r="L270" s="4">
        <f t="shared" si="234"/>
        <v>37412.777302837465</v>
      </c>
      <c r="M270" s="4">
        <f t="shared" si="235"/>
        <v>4231.8134920655439</v>
      </c>
      <c r="N270" s="11">
        <f t="shared" si="246"/>
        <v>-9.5933349148746849E-4</v>
      </c>
      <c r="O270" s="11">
        <f t="shared" si="247"/>
        <v>1.9132105987029746E-3</v>
      </c>
      <c r="P270" s="11">
        <f t="shared" si="248"/>
        <v>1.4996910471629654E-3</v>
      </c>
      <c r="Q270" s="4">
        <f t="shared" si="249"/>
        <v>937.66854899544433</v>
      </c>
      <c r="R270" s="4">
        <f t="shared" si="250"/>
        <v>4446.437558169835</v>
      </c>
      <c r="S270" s="4">
        <f t="shared" si="251"/>
        <v>1241.6937784970471</v>
      </c>
      <c r="T270" s="4">
        <f t="shared" si="266"/>
        <v>9.4633966687831652</v>
      </c>
      <c r="U270" s="4">
        <f t="shared" si="267"/>
        <v>33.266671348876912</v>
      </c>
      <c r="V270" s="4">
        <f t="shared" si="268"/>
        <v>43.089347921956453</v>
      </c>
      <c r="W270" s="11">
        <f t="shared" si="252"/>
        <v>-1.219247815263802E-2</v>
      </c>
      <c r="X270" s="11">
        <f t="shared" si="253"/>
        <v>-1.3228699347321071E-2</v>
      </c>
      <c r="Y270" s="11">
        <f t="shared" si="254"/>
        <v>-1.2203590333800474E-2</v>
      </c>
      <c r="Z270" s="4">
        <f t="shared" si="278"/>
        <v>1250.2991014752001</v>
      </c>
      <c r="AA270" s="4">
        <f t="shared" si="269"/>
        <v>21498.117676318579</v>
      </c>
      <c r="AB270" s="4">
        <f t="shared" si="270"/>
        <v>2482.7598626925596</v>
      </c>
      <c r="AC270" s="12">
        <f t="shared" si="271"/>
        <v>1.3158916704186614</v>
      </c>
      <c r="AD270" s="12">
        <f t="shared" si="272"/>
        <v>4.7800781394364265</v>
      </c>
      <c r="AE270" s="12">
        <f t="shared" si="273"/>
        <v>1.9780569636594787</v>
      </c>
      <c r="AF270" s="11">
        <f t="shared" si="255"/>
        <v>-2.9039671966837322E-3</v>
      </c>
      <c r="AG270" s="11">
        <f t="shared" si="256"/>
        <v>2.0567434751257441E-3</v>
      </c>
      <c r="AH270" s="11">
        <f t="shared" si="257"/>
        <v>8.257041531207765E-4</v>
      </c>
      <c r="AI270" s="1">
        <f t="shared" si="236"/>
        <v>201011.87202384678</v>
      </c>
      <c r="AJ270" s="1">
        <f t="shared" si="237"/>
        <v>262480.3458769712</v>
      </c>
      <c r="AK270" s="1">
        <f t="shared" si="238"/>
        <v>56804.674102601326</v>
      </c>
      <c r="AL270" s="20">
        <f t="shared" si="274"/>
        <v>67.383940025671762</v>
      </c>
      <c r="AM270" s="20">
        <f t="shared" si="274"/>
        <v>30.517358801130833</v>
      </c>
      <c r="AN270" s="20">
        <f t="shared" si="274"/>
        <v>4.6140568171043288</v>
      </c>
      <c r="AO270" s="7">
        <f t="shared" si="283"/>
        <v>2.1272846395525504E-3</v>
      </c>
      <c r="AP270" s="7">
        <f t="shared" si="283"/>
        <v>3.2758584868556964E-3</v>
      </c>
      <c r="AQ270" s="7">
        <f t="shared" si="283"/>
        <v>2.3711976946337193E-3</v>
      </c>
      <c r="AR270" s="17">
        <f t="shared" si="275"/>
        <v>99083.720339920284</v>
      </c>
      <c r="AS270" s="17">
        <f t="shared" si="276"/>
        <v>133660.42882796412</v>
      </c>
      <c r="AT270" s="17">
        <f t="shared" si="277"/>
        <v>28816.722423973701</v>
      </c>
      <c r="AU270" s="1">
        <f t="shared" si="239"/>
        <v>19816.744067984058</v>
      </c>
      <c r="AV270" s="1">
        <f t="shared" si="240"/>
        <v>26732.085765592827</v>
      </c>
      <c r="AW270" s="1">
        <f t="shared" si="241"/>
        <v>5763.3444847947403</v>
      </c>
      <c r="AX270" s="16">
        <v>0</v>
      </c>
      <c r="AY270" s="16">
        <v>0</v>
      </c>
      <c r="AZ270" s="16">
        <v>0</v>
      </c>
      <c r="BA270">
        <f t="shared" si="279"/>
        <v>0</v>
      </c>
      <c r="BB270">
        <f t="shared" si="280"/>
        <v>0</v>
      </c>
      <c r="BC270">
        <f t="shared" si="280"/>
        <v>0</v>
      </c>
      <c r="BD270">
        <f t="shared" si="280"/>
        <v>0</v>
      </c>
      <c r="BE270">
        <f t="shared" si="281"/>
        <v>0</v>
      </c>
      <c r="BF270">
        <f t="shared" si="281"/>
        <v>0</v>
      </c>
      <c r="BG270">
        <f t="shared" si="281"/>
        <v>0</v>
      </c>
      <c r="BH270">
        <f t="shared" si="259"/>
        <v>0</v>
      </c>
      <c r="BI270">
        <f t="shared" si="284"/>
        <v>0</v>
      </c>
      <c r="BJ270">
        <f t="shared" si="284"/>
        <v>0</v>
      </c>
      <c r="BK270" s="7">
        <f t="shared" si="282"/>
        <v>3.07773880362123E-2</v>
      </c>
      <c r="BL270" s="18">
        <f>MAX(BL$3*climate!$I380+BL$4*climate!$I380^2+BL$5*climate!$I380^6,-99)</f>
        <v>-58.496955743997674</v>
      </c>
      <c r="BM270" s="18">
        <f>MAX(BM$3*climate!$I380+BM$4*climate!$I380^2+BM$5*climate!$I380^6,-99)</f>
        <v>-48.177530715037605</v>
      </c>
      <c r="BN270" s="18">
        <f>MAX(BN$3*climate!$I380+BN$4*climate!$I380^2+BN$5*climate!$I380^6,-99)</f>
        <v>-40.062518861634253</v>
      </c>
      <c r="BO270" s="18">
        <f>MAX(BO$3*climate!$I380+BO$4*climate!$I380^2+BO$5*climate!$I380^6,-99)</f>
        <v>-99</v>
      </c>
      <c r="BP270" s="18">
        <f>MAX(BP$3*climate!$I380+BP$4*climate!$I380^2+BP$5*climate!$I380^6,-99)</f>
        <v>-99</v>
      </c>
      <c r="BQ270" s="18">
        <f>MAX(BQ$3*climate!$I380+BQ$4*climate!$I380^2+BQ$5*climate!$I380^6,-99)</f>
        <v>-99</v>
      </c>
    </row>
    <row r="271" spans="1:69">
      <c r="A271">
        <f t="shared" si="242"/>
        <v>2225</v>
      </c>
      <c r="B271" s="4">
        <f t="shared" si="260"/>
        <v>1286.5311223120498</v>
      </c>
      <c r="C271" s="4">
        <f t="shared" si="261"/>
        <v>3572.5888562147634</v>
      </c>
      <c r="D271" s="4">
        <f t="shared" si="262"/>
        <v>6809.5493058600632</v>
      </c>
      <c r="E271" s="11">
        <f t="shared" si="243"/>
        <v>1.5839769430107753E-7</v>
      </c>
      <c r="F271" s="11">
        <f t="shared" si="244"/>
        <v>3.1755245743494099E-7</v>
      </c>
      <c r="G271" s="11">
        <f t="shared" si="245"/>
        <v>7.0110160945540542E-7</v>
      </c>
      <c r="H271" s="4">
        <f t="shared" si="263"/>
        <v>98993.710716353176</v>
      </c>
      <c r="I271" s="4">
        <f t="shared" si="264"/>
        <v>133917.41268368578</v>
      </c>
      <c r="J271" s="4">
        <f t="shared" si="265"/>
        <v>28860.102829270018</v>
      </c>
      <c r="K271" s="4">
        <f t="shared" si="233"/>
        <v>76946.223064118079</v>
      </c>
      <c r="L271" s="4">
        <f t="shared" si="234"/>
        <v>37484.697532638616</v>
      </c>
      <c r="M271" s="4">
        <f t="shared" si="235"/>
        <v>4238.1810503132729</v>
      </c>
      <c r="N271" s="11">
        <f t="shared" si="246"/>
        <v>-9.0857815624323379E-4</v>
      </c>
      <c r="O271" s="11">
        <f t="shared" si="247"/>
        <v>1.9223440489060106E-3</v>
      </c>
      <c r="P271" s="11">
        <f t="shared" si="248"/>
        <v>1.504687827019735E-3</v>
      </c>
      <c r="Q271" s="4">
        <f t="shared" si="249"/>
        <v>925.39463443910915</v>
      </c>
      <c r="R271" s="4">
        <f t="shared" si="250"/>
        <v>4396.0528778991747</v>
      </c>
      <c r="S271" s="4">
        <f t="shared" si="251"/>
        <v>1228.3870783226801</v>
      </c>
      <c r="T271" s="4">
        <f t="shared" si="266"/>
        <v>9.3480144116492792</v>
      </c>
      <c r="U271" s="4">
        <f t="shared" si="267"/>
        <v>32.826596555316478</v>
      </c>
      <c r="V271" s="4">
        <f t="shared" si="268"/>
        <v>42.5635031721663</v>
      </c>
      <c r="W271" s="11">
        <f t="shared" si="252"/>
        <v>-1.219247815263802E-2</v>
      </c>
      <c r="X271" s="11">
        <f t="shared" si="253"/>
        <v>-1.3228699347321071E-2</v>
      </c>
      <c r="Y271" s="11">
        <f t="shared" si="254"/>
        <v>-1.2203590333800474E-2</v>
      </c>
      <c r="Z271" s="4">
        <f t="shared" si="278"/>
        <v>1230.2871145543738</v>
      </c>
      <c r="AA271" s="4">
        <f t="shared" si="269"/>
        <v>21298.033652036862</v>
      </c>
      <c r="AB271" s="4">
        <f t="shared" si="270"/>
        <v>2458.1690711339656</v>
      </c>
      <c r="AC271" s="12">
        <f t="shared" si="271"/>
        <v>1.3120703641733762</v>
      </c>
      <c r="AD271" s="12">
        <f t="shared" si="272"/>
        <v>4.7899095339603033</v>
      </c>
      <c r="AE271" s="12">
        <f t="shared" si="273"/>
        <v>1.9796902535094818</v>
      </c>
      <c r="AF271" s="11">
        <f t="shared" si="255"/>
        <v>-2.9039671966837322E-3</v>
      </c>
      <c r="AG271" s="11">
        <f t="shared" si="256"/>
        <v>2.0567434751257441E-3</v>
      </c>
      <c r="AH271" s="11">
        <f t="shared" si="257"/>
        <v>8.257041531207765E-4</v>
      </c>
      <c r="AI271" s="1">
        <f t="shared" si="236"/>
        <v>200727.42888944616</v>
      </c>
      <c r="AJ271" s="1">
        <f t="shared" si="237"/>
        <v>262964.39705486689</v>
      </c>
      <c r="AK271" s="1">
        <f t="shared" si="238"/>
        <v>56887.551177135931</v>
      </c>
      <c r="AL271" s="20">
        <f t="shared" si="274"/>
        <v>67.525851398035215</v>
      </c>
      <c r="AM271" s="20">
        <f t="shared" si="274"/>
        <v>30.61632964446769</v>
      </c>
      <c r="AN271" s="20">
        <f t="shared" si="274"/>
        <v>4.624888249583079</v>
      </c>
      <c r="AO271" s="7">
        <f t="shared" si="283"/>
        <v>2.1060117931570249E-3</v>
      </c>
      <c r="AP271" s="7">
        <f t="shared" si="283"/>
        <v>3.2430999019871392E-3</v>
      </c>
      <c r="AQ271" s="7">
        <f t="shared" si="283"/>
        <v>2.347485717687382E-3</v>
      </c>
      <c r="AR271" s="17">
        <f t="shared" si="275"/>
        <v>98993.710716353176</v>
      </c>
      <c r="AS271" s="17">
        <f t="shared" si="276"/>
        <v>133917.41268368578</v>
      </c>
      <c r="AT271" s="17">
        <f t="shared" si="277"/>
        <v>28860.102829270018</v>
      </c>
      <c r="AU271" s="1">
        <f t="shared" si="239"/>
        <v>19798.742143270636</v>
      </c>
      <c r="AV271" s="1">
        <f t="shared" si="240"/>
        <v>26783.482536737156</v>
      </c>
      <c r="AW271" s="1">
        <f t="shared" si="241"/>
        <v>5772.0205658540035</v>
      </c>
      <c r="AX271" s="16">
        <v>0</v>
      </c>
      <c r="AY271" s="16">
        <v>0</v>
      </c>
      <c r="AZ271" s="16">
        <v>0</v>
      </c>
      <c r="BA271">
        <f t="shared" si="279"/>
        <v>0</v>
      </c>
      <c r="BB271">
        <f t="shared" si="280"/>
        <v>0</v>
      </c>
      <c r="BC271">
        <f t="shared" si="280"/>
        <v>0</v>
      </c>
      <c r="BD271">
        <f t="shared" si="280"/>
        <v>0</v>
      </c>
      <c r="BE271">
        <f t="shared" si="281"/>
        <v>0</v>
      </c>
      <c r="BF271">
        <f t="shared" si="281"/>
        <v>0</v>
      </c>
      <c r="BG271">
        <f t="shared" si="281"/>
        <v>0</v>
      </c>
      <c r="BH271">
        <f t="shared" si="259"/>
        <v>0</v>
      </c>
      <c r="BI271">
        <f t="shared" si="284"/>
        <v>0</v>
      </c>
      <c r="BJ271">
        <f t="shared" si="284"/>
        <v>0</v>
      </c>
      <c r="BK271" s="7">
        <f t="shared" si="282"/>
        <v>3.080370397683227E-2</v>
      </c>
      <c r="BL271" s="18">
        <f>MAX(BL$3*climate!$I381+BL$4*climate!$I381^2+BL$5*climate!$I381^6,-99)</f>
        <v>-58.607534960973581</v>
      </c>
      <c r="BM271" s="18">
        <f>MAX(BM$3*climate!$I381+BM$4*climate!$I381^2+BM$5*climate!$I381^6,-99)</f>
        <v>-48.262758081082573</v>
      </c>
      <c r="BN271" s="18">
        <f>MAX(BN$3*climate!$I381+BN$4*climate!$I381^2+BN$5*climate!$I381^6,-99)</f>
        <v>-40.128726128381572</v>
      </c>
      <c r="BO271" s="18">
        <f>MAX(BO$3*climate!$I381+BO$4*climate!$I381^2+BO$5*climate!$I381^6,-99)</f>
        <v>-99</v>
      </c>
      <c r="BP271" s="18">
        <f>MAX(BP$3*climate!$I381+BP$4*climate!$I381^2+BP$5*climate!$I381^6,-99)</f>
        <v>-99</v>
      </c>
      <c r="BQ271" s="18">
        <f>MAX(BQ$3*climate!$I381+BQ$4*climate!$I381^2+BQ$5*climate!$I381^6,-99)</f>
        <v>-99</v>
      </c>
    </row>
    <row r="272" spans="1:69">
      <c r="A272">
        <f t="shared" si="242"/>
        <v>2226</v>
      </c>
      <c r="B272" s="4">
        <f t="shared" si="260"/>
        <v>1286.5313159064349</v>
      </c>
      <c r="C272" s="4">
        <f t="shared" si="261"/>
        <v>3572.5899339749158</v>
      </c>
      <c r="D272" s="4">
        <f t="shared" si="262"/>
        <v>6809.5538413367431</v>
      </c>
      <c r="E272" s="11">
        <f t="shared" si="243"/>
        <v>1.5047780958602364E-7</v>
      </c>
      <c r="F272" s="11">
        <f t="shared" si="244"/>
        <v>3.0167483456319394E-7</v>
      </c>
      <c r="G272" s="11">
        <f t="shared" si="245"/>
        <v>6.6604652898263516E-7</v>
      </c>
      <c r="H272" s="4">
        <f t="shared" si="263"/>
        <v>98908.789526572131</v>
      </c>
      <c r="I272" s="4">
        <f t="shared" si="264"/>
        <v>134176.10850144061</v>
      </c>
      <c r="J272" s="4">
        <f t="shared" si="265"/>
        <v>28903.690060864963</v>
      </c>
      <c r="K272" s="4">
        <f t="shared" si="233"/>
        <v>76880.203617029911</v>
      </c>
      <c r="L272" s="4">
        <f t="shared" si="234"/>
        <v>37557.097506613165</v>
      </c>
      <c r="M272" s="4">
        <f t="shared" si="235"/>
        <v>4244.5791213820621</v>
      </c>
      <c r="N272" s="11">
        <f t="shared" si="246"/>
        <v>-8.5799464170133177E-4</v>
      </c>
      <c r="O272" s="11">
        <f t="shared" si="247"/>
        <v>1.9314541330235357E-3</v>
      </c>
      <c r="P272" s="11">
        <f t="shared" si="248"/>
        <v>1.5096266518195289E-3</v>
      </c>
      <c r="Q272" s="4">
        <f t="shared" si="249"/>
        <v>913.32761500200945</v>
      </c>
      <c r="R272" s="4">
        <f t="shared" si="250"/>
        <v>4346.2785798219184</v>
      </c>
      <c r="S272" s="4">
        <f t="shared" si="251"/>
        <v>1215.2289305085783</v>
      </c>
      <c r="T272" s="4">
        <f t="shared" si="266"/>
        <v>9.2340389501647007</v>
      </c>
      <c r="U272" s="4">
        <f t="shared" si="267"/>
        <v>32.392343378890388</v>
      </c>
      <c r="V272" s="4">
        <f t="shared" si="268"/>
        <v>42.044075616281766</v>
      </c>
      <c r="W272" s="11">
        <f t="shared" si="252"/>
        <v>-1.219247815263802E-2</v>
      </c>
      <c r="X272" s="11">
        <f t="shared" si="253"/>
        <v>-1.3228699347321071E-2</v>
      </c>
      <c r="Y272" s="11">
        <f t="shared" si="254"/>
        <v>-1.2203590333800474E-2</v>
      </c>
      <c r="Z272" s="4">
        <f t="shared" si="278"/>
        <v>1210.6569277727983</v>
      </c>
      <c r="AA272" s="4">
        <f t="shared" si="269"/>
        <v>21100.003812908708</v>
      </c>
      <c r="AB272" s="4">
        <f t="shared" si="270"/>
        <v>2433.8338952595695</v>
      </c>
      <c r="AC272" s="12">
        <f t="shared" si="271"/>
        <v>1.3082601548760757</v>
      </c>
      <c r="AD272" s="12">
        <f t="shared" si="272"/>
        <v>4.7997611491407186</v>
      </c>
      <c r="AE272" s="12">
        <f t="shared" si="273"/>
        <v>1.9813248919736972</v>
      </c>
      <c r="AF272" s="11">
        <f t="shared" si="255"/>
        <v>-2.9039671966837322E-3</v>
      </c>
      <c r="AG272" s="11">
        <f t="shared" si="256"/>
        <v>2.0567434751257441E-3</v>
      </c>
      <c r="AH272" s="11">
        <f t="shared" si="257"/>
        <v>8.257041531207765E-4</v>
      </c>
      <c r="AI272" s="1">
        <f t="shared" si="236"/>
        <v>200453.42814377221</v>
      </c>
      <c r="AJ272" s="1">
        <f t="shared" si="237"/>
        <v>263451.43988611735</v>
      </c>
      <c r="AK272" s="1">
        <f t="shared" si="238"/>
        <v>56970.816625276348</v>
      </c>
      <c r="AL272" s="20">
        <f t="shared" si="274"/>
        <v>67.66663953502858</v>
      </c>
      <c r="AM272" s="20">
        <f t="shared" si="274"/>
        <v>30.714628541980176</v>
      </c>
      <c r="AN272" s="20">
        <f t="shared" si="274"/>
        <v>4.6356365401037571</v>
      </c>
      <c r="AO272" s="7">
        <f t="shared" si="283"/>
        <v>2.0849516752254548E-3</v>
      </c>
      <c r="AP272" s="7">
        <f t="shared" si="283"/>
        <v>3.2106689029672677E-3</v>
      </c>
      <c r="AQ272" s="7">
        <f t="shared" si="283"/>
        <v>2.3240108605105084E-3</v>
      </c>
      <c r="AR272" s="17">
        <f t="shared" si="275"/>
        <v>98908.789526572131</v>
      </c>
      <c r="AS272" s="17">
        <f t="shared" si="276"/>
        <v>134176.10850144061</v>
      </c>
      <c r="AT272" s="17">
        <f t="shared" si="277"/>
        <v>28903.690060864963</v>
      </c>
      <c r="AU272" s="1">
        <f t="shared" si="239"/>
        <v>19781.757905314429</v>
      </c>
      <c r="AV272" s="1">
        <f t="shared" si="240"/>
        <v>26835.221700288123</v>
      </c>
      <c r="AW272" s="1">
        <f t="shared" si="241"/>
        <v>5780.738012172993</v>
      </c>
      <c r="AX272" s="16">
        <v>0</v>
      </c>
      <c r="AY272" s="16">
        <v>0</v>
      </c>
      <c r="AZ272" s="16">
        <v>0</v>
      </c>
      <c r="BA272">
        <f t="shared" si="279"/>
        <v>0</v>
      </c>
      <c r="BB272">
        <f t="shared" si="280"/>
        <v>0</v>
      </c>
      <c r="BC272">
        <f t="shared" si="280"/>
        <v>0</v>
      </c>
      <c r="BD272">
        <f t="shared" si="280"/>
        <v>0</v>
      </c>
      <c r="BE272">
        <f t="shared" si="281"/>
        <v>0</v>
      </c>
      <c r="BF272">
        <f t="shared" si="281"/>
        <v>0</v>
      </c>
      <c r="BG272">
        <f t="shared" si="281"/>
        <v>0</v>
      </c>
      <c r="BH272">
        <f t="shared" si="259"/>
        <v>0</v>
      </c>
      <c r="BI272">
        <f t="shared" si="284"/>
        <v>0</v>
      </c>
      <c r="BJ272">
        <f t="shared" si="284"/>
        <v>0</v>
      </c>
      <c r="BK272" s="7">
        <f t="shared" si="282"/>
        <v>3.0829852409617747E-2</v>
      </c>
      <c r="BL272" s="18">
        <f>MAX(BL$3*climate!$I382+BL$4*climate!$I382^2+BL$5*climate!$I382^6,-99)</f>
        <v>-58.71529274189885</v>
      </c>
      <c r="BM272" s="18">
        <f>MAX(BM$3*climate!$I382+BM$4*climate!$I382^2+BM$5*climate!$I382^6,-99)</f>
        <v>-48.345807846584705</v>
      </c>
      <c r="BN272" s="18">
        <f>MAX(BN$3*climate!$I382+BN$4*climate!$I382^2+BN$5*climate!$I382^6,-99)</f>
        <v>-40.193239193042231</v>
      </c>
      <c r="BO272" s="18">
        <f>MAX(BO$3*climate!$I382+BO$4*climate!$I382^2+BO$5*climate!$I382^6,-99)</f>
        <v>-99</v>
      </c>
      <c r="BP272" s="18">
        <f>MAX(BP$3*climate!$I382+BP$4*climate!$I382^2+BP$5*climate!$I382^6,-99)</f>
        <v>-99</v>
      </c>
      <c r="BQ272" s="18">
        <f>MAX(BQ$3*climate!$I382+BQ$4*climate!$I382^2+BQ$5*climate!$I382^6,-99)</f>
        <v>-99</v>
      </c>
    </row>
    <row r="273" spans="1:69">
      <c r="A273">
        <f t="shared" si="242"/>
        <v>2227</v>
      </c>
      <c r="B273" s="4">
        <f t="shared" si="260"/>
        <v>1286.5314998211286</v>
      </c>
      <c r="C273" s="4">
        <f t="shared" si="261"/>
        <v>3572.5909578473693</v>
      </c>
      <c r="D273" s="4">
        <f t="shared" si="262"/>
        <v>6809.5581500424587</v>
      </c>
      <c r="E273" s="11">
        <f t="shared" si="243"/>
        <v>1.4295391910672244E-7</v>
      </c>
      <c r="F273" s="11">
        <f t="shared" si="244"/>
        <v>2.8659109283503421E-7</v>
      </c>
      <c r="G273" s="11">
        <f t="shared" si="245"/>
        <v>6.3274420253350342E-7</v>
      </c>
      <c r="H273" s="4">
        <f t="shared" si="263"/>
        <v>98828.924668389169</v>
      </c>
      <c r="I273" s="4">
        <f t="shared" si="264"/>
        <v>134436.51991575421</v>
      </c>
      <c r="J273" s="4">
        <f t="shared" si="265"/>
        <v>28947.483094441755</v>
      </c>
      <c r="K273" s="4">
        <f t="shared" si="233"/>
        <v>76818.11497202341</v>
      </c>
      <c r="L273" s="4">
        <f t="shared" si="234"/>
        <v>37629.9782152384</v>
      </c>
      <c r="M273" s="4">
        <f t="shared" si="235"/>
        <v>4251.007548009743</v>
      </c>
      <c r="N273" s="11">
        <f t="shared" si="246"/>
        <v>-8.0760250474609663E-4</v>
      </c>
      <c r="O273" s="11">
        <f t="shared" si="247"/>
        <v>1.9405309106328428E-3</v>
      </c>
      <c r="P273" s="11">
        <f t="shared" si="248"/>
        <v>1.5145027207286166E-3</v>
      </c>
      <c r="Q273" s="4">
        <f t="shared" si="249"/>
        <v>901.4634044490864</v>
      </c>
      <c r="R273" s="4">
        <f t="shared" si="250"/>
        <v>4297.106714638775</v>
      </c>
      <c r="S273" s="4">
        <f t="shared" si="251"/>
        <v>1202.2175423844753</v>
      </c>
      <c r="T273" s="4">
        <f t="shared" si="266"/>
        <v>9.1214531320042092</v>
      </c>
      <c r="U273" s="4">
        <f t="shared" si="267"/>
        <v>31.963834807175861</v>
      </c>
      <c r="V273" s="4">
        <f t="shared" si="268"/>
        <v>41.530986941497332</v>
      </c>
      <c r="W273" s="11">
        <f t="shared" si="252"/>
        <v>-1.219247815263802E-2</v>
      </c>
      <c r="X273" s="11">
        <f t="shared" si="253"/>
        <v>-1.3228699347321071E-2</v>
      </c>
      <c r="Y273" s="11">
        <f t="shared" si="254"/>
        <v>-1.2203590333800474E-2</v>
      </c>
      <c r="Z273" s="4">
        <f t="shared" si="278"/>
        <v>1191.4002634018605</v>
      </c>
      <c r="AA273" s="4">
        <f t="shared" si="269"/>
        <v>20904.005000169502</v>
      </c>
      <c r="AB273" s="4">
        <f t="shared" si="270"/>
        <v>2409.7514296440904</v>
      </c>
      <c r="AC273" s="12">
        <f t="shared" si="271"/>
        <v>1.3044610103015872</v>
      </c>
      <c r="AD273" s="12">
        <f t="shared" si="272"/>
        <v>4.8096330265663756</v>
      </c>
      <c r="AE273" s="12">
        <f t="shared" si="273"/>
        <v>1.9829608801656815</v>
      </c>
      <c r="AF273" s="11">
        <f t="shared" si="255"/>
        <v>-2.9039671966837322E-3</v>
      </c>
      <c r="AG273" s="11">
        <f t="shared" si="256"/>
        <v>2.0567434751257441E-3</v>
      </c>
      <c r="AH273" s="11">
        <f t="shared" si="257"/>
        <v>8.257041531207765E-4</v>
      </c>
      <c r="AI273" s="1">
        <f t="shared" si="236"/>
        <v>200189.84323470941</v>
      </c>
      <c r="AJ273" s="1">
        <f t="shared" si="237"/>
        <v>263941.51759779372</v>
      </c>
      <c r="AK273" s="1">
        <f t="shared" si="238"/>
        <v>57054.472974921708</v>
      </c>
      <c r="AL273" s="20">
        <f t="shared" si="274"/>
        <v>67.806310391749463</v>
      </c>
      <c r="AM273" s="20">
        <f t="shared" si="274"/>
        <v>30.81225689967884</v>
      </c>
      <c r="AN273" s="20">
        <f t="shared" si="274"/>
        <v>4.6463020770716916</v>
      </c>
      <c r="AO273" s="7">
        <f t="shared" si="283"/>
        <v>2.0641021584732002E-3</v>
      </c>
      <c r="AP273" s="7">
        <f t="shared" si="283"/>
        <v>3.1785622139375949E-3</v>
      </c>
      <c r="AQ273" s="7">
        <f t="shared" si="283"/>
        <v>2.3007707519054031E-3</v>
      </c>
      <c r="AR273" s="17">
        <f t="shared" si="275"/>
        <v>98828.924668389169</v>
      </c>
      <c r="AS273" s="17">
        <f t="shared" si="276"/>
        <v>134436.51991575421</v>
      </c>
      <c r="AT273" s="17">
        <f t="shared" si="277"/>
        <v>28947.483094441755</v>
      </c>
      <c r="AU273" s="1">
        <f t="shared" si="239"/>
        <v>19765.784933677834</v>
      </c>
      <c r="AV273" s="1">
        <f t="shared" si="240"/>
        <v>26887.303983150843</v>
      </c>
      <c r="AW273" s="1">
        <f t="shared" si="241"/>
        <v>5789.4966188883518</v>
      </c>
      <c r="AX273" s="16">
        <v>0</v>
      </c>
      <c r="AY273" s="16">
        <v>0</v>
      </c>
      <c r="AZ273" s="16">
        <v>0</v>
      </c>
      <c r="BA273">
        <f t="shared" si="279"/>
        <v>0</v>
      </c>
      <c r="BB273">
        <f t="shared" si="280"/>
        <v>0</v>
      </c>
      <c r="BC273">
        <f t="shared" si="280"/>
        <v>0</v>
      </c>
      <c r="BD273">
        <f t="shared" si="280"/>
        <v>0</v>
      </c>
      <c r="BE273">
        <f t="shared" si="281"/>
        <v>0</v>
      </c>
      <c r="BF273">
        <f t="shared" si="281"/>
        <v>0</v>
      </c>
      <c r="BG273">
        <f t="shared" si="281"/>
        <v>0</v>
      </c>
      <c r="BH273">
        <f t="shared" si="259"/>
        <v>0</v>
      </c>
      <c r="BI273">
        <f t="shared" si="284"/>
        <v>0</v>
      </c>
      <c r="BJ273">
        <f t="shared" si="284"/>
        <v>0</v>
      </c>
      <c r="BK273" s="7">
        <f t="shared" si="282"/>
        <v>3.085582210810231E-2</v>
      </c>
      <c r="BL273" s="18">
        <f>MAX(BL$3*climate!$I383+BL$4*climate!$I383^2+BL$5*climate!$I383^6,-99)</f>
        <v>-58.820267325607261</v>
      </c>
      <c r="BM273" s="18">
        <f>MAX(BM$3*climate!$I383+BM$4*climate!$I383^2+BM$5*climate!$I383^6,-99)</f>
        <v>-48.426709722415808</v>
      </c>
      <c r="BN273" s="18">
        <f>MAX(BN$3*climate!$I383+BN$4*climate!$I383^2+BN$5*climate!$I383^6,-99)</f>
        <v>-40.256081339621026</v>
      </c>
      <c r="BO273" s="18">
        <f>MAX(BO$3*climate!$I383+BO$4*climate!$I383^2+BO$5*climate!$I383^6,-99)</f>
        <v>-99</v>
      </c>
      <c r="BP273" s="18">
        <f>MAX(BP$3*climate!$I383+BP$4*climate!$I383^2+BP$5*climate!$I383^6,-99)</f>
        <v>-99</v>
      </c>
      <c r="BQ273" s="18">
        <f>MAX(BQ$3*climate!$I383+BQ$4*climate!$I383^2+BQ$5*climate!$I383^6,-99)</f>
        <v>-99</v>
      </c>
    </row>
    <row r="274" spans="1:69">
      <c r="A274">
        <f t="shared" si="242"/>
        <v>2228</v>
      </c>
      <c r="B274" s="4">
        <f t="shared" si="260"/>
        <v>1286.5316745401126</v>
      </c>
      <c r="C274" s="4">
        <f t="shared" si="261"/>
        <v>3572.5919305264788</v>
      </c>
      <c r="D274" s="4">
        <f t="shared" si="262"/>
        <v>6809.5622433154776</v>
      </c>
      <c r="E274" s="11">
        <f t="shared" si="243"/>
        <v>1.3580622315138631E-7</v>
      </c>
      <c r="F274" s="11">
        <f t="shared" si="244"/>
        <v>2.7226153819328249E-7</v>
      </c>
      <c r="G274" s="11">
        <f t="shared" si="245"/>
        <v>6.0110699240682824E-7</v>
      </c>
      <c r="H274" s="4">
        <f t="shared" si="263"/>
        <v>98754.083017214085</v>
      </c>
      <c r="I274" s="4">
        <f t="shared" si="264"/>
        <v>134698.64931025065</v>
      </c>
      <c r="J274" s="4">
        <f t="shared" si="265"/>
        <v>28991.4807659904</v>
      </c>
      <c r="K274" s="4">
        <f t="shared" si="233"/>
        <v>76759.93134993354</v>
      </c>
      <c r="L274" s="4">
        <f t="shared" si="234"/>
        <v>37703.340300161472</v>
      </c>
      <c r="M274" s="4">
        <f t="shared" si="235"/>
        <v>4257.4661527544631</v>
      </c>
      <c r="N274" s="11">
        <f t="shared" si="246"/>
        <v>-7.5742059162819952E-4</v>
      </c>
      <c r="O274" s="11">
        <f t="shared" si="247"/>
        <v>1.9495649054976916E-3</v>
      </c>
      <c r="P274" s="11">
        <f t="shared" si="248"/>
        <v>1.5193115212754904E-3</v>
      </c>
      <c r="Q274" s="4">
        <f t="shared" si="249"/>
        <v>889.7979903448088</v>
      </c>
      <c r="R274" s="4">
        <f t="shared" si="250"/>
        <v>4248.5294037283993</v>
      </c>
      <c r="S274" s="4">
        <f t="shared" si="251"/>
        <v>1189.3511395131372</v>
      </c>
      <c r="T274" s="4">
        <f t="shared" si="266"/>
        <v>9.0102400139719361</v>
      </c>
      <c r="U274" s="4">
        <f t="shared" si="267"/>
        <v>31.540994846524296</v>
      </c>
      <c r="V274" s="4">
        <f t="shared" si="268"/>
        <v>41.024159790704879</v>
      </c>
      <c r="W274" s="11">
        <f t="shared" si="252"/>
        <v>-1.219247815263802E-2</v>
      </c>
      <c r="X274" s="11">
        <f t="shared" si="253"/>
        <v>-1.3228699347321071E-2</v>
      </c>
      <c r="Y274" s="11">
        <f t="shared" si="254"/>
        <v>-1.2203590333800474E-2</v>
      </c>
      <c r="Z274" s="4">
        <f t="shared" si="278"/>
        <v>1172.5090189926918</v>
      </c>
      <c r="AA274" s="4">
        <f t="shared" si="269"/>
        <v>20710.014132287411</v>
      </c>
      <c r="AB274" s="4">
        <f t="shared" si="270"/>
        <v>2385.9187937071224</v>
      </c>
      <c r="AC274" s="12">
        <f t="shared" si="271"/>
        <v>1.3006728983183184</v>
      </c>
      <c r="AD274" s="12">
        <f t="shared" si="272"/>
        <v>4.8195252079115152</v>
      </c>
      <c r="AE274" s="12">
        <f t="shared" si="273"/>
        <v>1.9845982191999103</v>
      </c>
      <c r="AF274" s="11">
        <f t="shared" si="255"/>
        <v>-2.9039671966837322E-3</v>
      </c>
      <c r="AG274" s="11">
        <f t="shared" si="256"/>
        <v>2.0567434751257441E-3</v>
      </c>
      <c r="AH274" s="11">
        <f t="shared" si="257"/>
        <v>8.257041531207765E-4</v>
      </c>
      <c r="AI274" s="1">
        <f t="shared" si="236"/>
        <v>199936.64384491631</v>
      </c>
      <c r="AJ274" s="1">
        <f t="shared" si="237"/>
        <v>264434.66982116521</v>
      </c>
      <c r="AK274" s="1">
        <f t="shared" si="238"/>
        <v>57138.522296317897</v>
      </c>
      <c r="AL274" s="20">
        <f t="shared" si="274"/>
        <v>67.9448699518708</v>
      </c>
      <c r="AM274" s="20">
        <f t="shared" si="274"/>
        <v>30.909216188431223</v>
      </c>
      <c r="AN274" s="20">
        <f t="shared" si="274"/>
        <v>4.6568852522359014</v>
      </c>
      <c r="AO274" s="7">
        <f t="shared" si="283"/>
        <v>2.0434611368884683E-3</v>
      </c>
      <c r="AP274" s="7">
        <f t="shared" si="283"/>
        <v>3.1467765917982189E-3</v>
      </c>
      <c r="AQ274" s="7">
        <f t="shared" si="283"/>
        <v>2.2777630443863491E-3</v>
      </c>
      <c r="AR274" s="17">
        <f t="shared" si="275"/>
        <v>98754.083017214085</v>
      </c>
      <c r="AS274" s="17">
        <f t="shared" si="276"/>
        <v>134698.64931025065</v>
      </c>
      <c r="AT274" s="17">
        <f t="shared" si="277"/>
        <v>28991.4807659904</v>
      </c>
      <c r="AU274" s="1">
        <f t="shared" si="239"/>
        <v>19750.816603442818</v>
      </c>
      <c r="AV274" s="1">
        <f t="shared" si="240"/>
        <v>26939.729862050131</v>
      </c>
      <c r="AW274" s="1">
        <f t="shared" si="241"/>
        <v>5798.29615319808</v>
      </c>
      <c r="AX274" s="16">
        <v>0</v>
      </c>
      <c r="AY274" s="16">
        <v>0</v>
      </c>
      <c r="AZ274" s="16">
        <v>0</v>
      </c>
      <c r="BA274">
        <f t="shared" si="279"/>
        <v>0</v>
      </c>
      <c r="BB274">
        <f t="shared" si="280"/>
        <v>0</v>
      </c>
      <c r="BC274">
        <f t="shared" si="280"/>
        <v>0</v>
      </c>
      <c r="BD274">
        <f t="shared" si="280"/>
        <v>0</v>
      </c>
      <c r="BE274">
        <f t="shared" si="281"/>
        <v>0</v>
      </c>
      <c r="BF274">
        <f t="shared" si="281"/>
        <v>0</v>
      </c>
      <c r="BG274">
        <f t="shared" si="281"/>
        <v>0</v>
      </c>
      <c r="BH274">
        <f t="shared" si="259"/>
        <v>0</v>
      </c>
      <c r="BI274">
        <f t="shared" si="284"/>
        <v>0</v>
      </c>
      <c r="BJ274">
        <f t="shared" si="284"/>
        <v>0</v>
      </c>
      <c r="BK274" s="7">
        <f t="shared" si="282"/>
        <v>3.0881602395717439E-2</v>
      </c>
      <c r="BL274" s="18">
        <f>MAX(BL$3*climate!$I384+BL$4*climate!$I384^2+BL$5*climate!$I384^6,-99)</f>
        <v>-58.922496656058321</v>
      </c>
      <c r="BM274" s="18">
        <f>MAX(BM$3*climate!$I384+BM$4*climate!$I384^2+BM$5*climate!$I384^6,-99)</f>
        <v>-48.505493180899762</v>
      </c>
      <c r="BN274" s="18">
        <f>MAX(BN$3*climate!$I384+BN$4*climate!$I384^2+BN$5*climate!$I384^6,-99)</f>
        <v>-40.317275657193569</v>
      </c>
      <c r="BO274" s="18">
        <f>MAX(BO$3*climate!$I384+BO$4*climate!$I384^2+BO$5*climate!$I384^6,-99)</f>
        <v>-99</v>
      </c>
      <c r="BP274" s="18">
        <f>MAX(BP$3*climate!$I384+BP$4*climate!$I384^2+BP$5*climate!$I384^6,-99)</f>
        <v>-99</v>
      </c>
      <c r="BQ274" s="18">
        <f>MAX(BQ$3*climate!$I384+BQ$4*climate!$I384^2+BQ$5*climate!$I384^6,-99)</f>
        <v>-99</v>
      </c>
    </row>
    <row r="275" spans="1:69">
      <c r="A275">
        <f t="shared" si="242"/>
        <v>2229</v>
      </c>
      <c r="B275" s="4">
        <f t="shared" si="260"/>
        <v>1286.5318405231699</v>
      </c>
      <c r="C275" s="4">
        <f t="shared" si="261"/>
        <v>3572.5928545718843</v>
      </c>
      <c r="D275" s="4">
        <f t="shared" si="262"/>
        <v>6809.566131927184</v>
      </c>
      <c r="E275" s="11">
        <f t="shared" si="243"/>
        <v>1.29015911993817E-7</v>
      </c>
      <c r="F275" s="11">
        <f t="shared" si="244"/>
        <v>2.5864846128361837E-7</v>
      </c>
      <c r="G275" s="11">
        <f t="shared" si="245"/>
        <v>5.7105164278648676E-7</v>
      </c>
      <c r="H275" s="4">
        <f t="shared" si="263"/>
        <v>98684.23048975534</v>
      </c>
      <c r="I275" s="4">
        <f t="shared" si="264"/>
        <v>134962.49786633209</v>
      </c>
      <c r="J275" s="4">
        <f t="shared" si="265"/>
        <v>29035.681778917144</v>
      </c>
      <c r="K275" s="4">
        <f t="shared" si="233"/>
        <v>76705.626228127599</v>
      </c>
      <c r="L275" s="4">
        <f t="shared" si="234"/>
        <v>37777.184067761642</v>
      </c>
      <c r="M275" s="4">
        <f t="shared" si="235"/>
        <v>4263.9547390223697</v>
      </c>
      <c r="N275" s="11">
        <f t="shared" si="246"/>
        <v>-7.0746704499213831E-4</v>
      </c>
      <c r="O275" s="11">
        <f t="shared" si="247"/>
        <v>1.9585470945622241E-3</v>
      </c>
      <c r="P275" s="11">
        <f t="shared" si="248"/>
        <v>1.5240488203784874E-3</v>
      </c>
      <c r="Q275" s="4">
        <f t="shared" si="249"/>
        <v>878.32743354918512</v>
      </c>
      <c r="R275" s="4">
        <f t="shared" si="250"/>
        <v>4200.5388416820551</v>
      </c>
      <c r="S275" s="4">
        <f t="shared" si="251"/>
        <v>1176.6279659754216</v>
      </c>
      <c r="T275" s="4">
        <f t="shared" si="266"/>
        <v>8.9003828594515575</v>
      </c>
      <c r="U275" s="4">
        <f t="shared" si="267"/>
        <v>31.123748508584221</v>
      </c>
      <c r="V275" s="4">
        <f t="shared" si="268"/>
        <v>40.523517750830749</v>
      </c>
      <c r="W275" s="11">
        <f t="shared" si="252"/>
        <v>-1.219247815263802E-2</v>
      </c>
      <c r="X275" s="11">
        <f t="shared" si="253"/>
        <v>-1.3228699347321071E-2</v>
      </c>
      <c r="Y275" s="11">
        <f t="shared" si="254"/>
        <v>-1.2203590333800474E-2</v>
      </c>
      <c r="Z275" s="4">
        <f t="shared" si="278"/>
        <v>1153.9752648595797</v>
      </c>
      <c r="AA275" s="4">
        <f t="shared" si="269"/>
        <v>20518.008220351461</v>
      </c>
      <c r="AB275" s="4">
        <f t="shared" si="270"/>
        <v>2362.3331324796463</v>
      </c>
      <c r="AC275" s="12">
        <f t="shared" si="271"/>
        <v>1.2968957868879865</v>
      </c>
      <c r="AD275" s="12">
        <f t="shared" si="272"/>
        <v>4.8294377349360911</v>
      </c>
      <c r="AE275" s="12">
        <f t="shared" si="273"/>
        <v>1.9862369101917798</v>
      </c>
      <c r="AF275" s="11">
        <f t="shared" si="255"/>
        <v>-2.9039671966837322E-3</v>
      </c>
      <c r="AG275" s="11">
        <f t="shared" si="256"/>
        <v>2.0567434751257441E-3</v>
      </c>
      <c r="AH275" s="11">
        <f t="shared" si="257"/>
        <v>8.257041531207765E-4</v>
      </c>
      <c r="AI275" s="1">
        <f t="shared" si="236"/>
        <v>199693.79606386751</v>
      </c>
      <c r="AJ275" s="1">
        <f t="shared" si="237"/>
        <v>264930.93270109885</v>
      </c>
      <c r="AK275" s="1">
        <f t="shared" si="238"/>
        <v>57222.966219884183</v>
      </c>
      <c r="AL275" s="20">
        <f t="shared" ref="AL275:AN290" si="285">AL274*(1+AO275)</f>
        <v>68.082324226056414</v>
      </c>
      <c r="AM275" s="20">
        <f t="shared" si="285"/>
        <v>31.005507942424082</v>
      </c>
      <c r="AN275" s="20">
        <f t="shared" si="285"/>
        <v>4.6673864605540967</v>
      </c>
      <c r="AO275" s="7">
        <f t="shared" si="283"/>
        <v>2.0230265255195838E-3</v>
      </c>
      <c r="AP275" s="7">
        <f t="shared" si="283"/>
        <v>3.1153088258802368E-3</v>
      </c>
      <c r="AQ275" s="7">
        <f t="shared" si="283"/>
        <v>2.2549854139424855E-3</v>
      </c>
      <c r="AR275" s="17">
        <f t="shared" si="275"/>
        <v>98684.23048975534</v>
      </c>
      <c r="AS275" s="17">
        <f t="shared" si="276"/>
        <v>134962.49786633209</v>
      </c>
      <c r="AT275" s="17">
        <f t="shared" si="277"/>
        <v>29035.681778917144</v>
      </c>
      <c r="AU275" s="1">
        <f t="shared" si="239"/>
        <v>19736.846097951071</v>
      </c>
      <c r="AV275" s="1">
        <f t="shared" si="240"/>
        <v>26992.499573266421</v>
      </c>
      <c r="AW275" s="1">
        <f t="shared" si="241"/>
        <v>5807.1363557834293</v>
      </c>
      <c r="AX275" s="16">
        <v>0</v>
      </c>
      <c r="AY275" s="16">
        <v>0</v>
      </c>
      <c r="AZ275" s="16">
        <v>0</v>
      </c>
      <c r="BA275">
        <f t="shared" si="279"/>
        <v>0</v>
      </c>
      <c r="BB275">
        <f t="shared" si="280"/>
        <v>0</v>
      </c>
      <c r="BC275">
        <f t="shared" si="280"/>
        <v>0</v>
      </c>
      <c r="BD275">
        <f t="shared" si="280"/>
        <v>0</v>
      </c>
      <c r="BE275">
        <f t="shared" si="281"/>
        <v>0</v>
      </c>
      <c r="BF275">
        <f t="shared" si="281"/>
        <v>0</v>
      </c>
      <c r="BG275">
        <f t="shared" si="281"/>
        <v>0</v>
      </c>
      <c r="BH275">
        <f t="shared" si="259"/>
        <v>0</v>
      </c>
      <c r="BI275">
        <f t="shared" si="284"/>
        <v>0</v>
      </c>
      <c r="BJ275">
        <f t="shared" si="284"/>
        <v>0</v>
      </c>
      <c r="BK275" s="7">
        <f t="shared" si="282"/>
        <v>3.0907183134057242E-2</v>
      </c>
      <c r="BL275" s="18">
        <f>MAX(BL$3*climate!$I385+BL$4*climate!$I385^2+BL$5*climate!$I385^6,-99)</f>
        <v>-59.022018372998765</v>
      </c>
      <c r="BM275" s="18">
        <f>MAX(BM$3*climate!$I385+BM$4*climate!$I385^2+BM$5*climate!$I385^6,-99)</f>
        <v>-48.582187449031295</v>
      </c>
      <c r="BN275" s="18">
        <f>MAX(BN$3*climate!$I385+BN$4*climate!$I385^2+BN$5*climate!$I385^6,-99)</f>
        <v>-40.376845034993543</v>
      </c>
      <c r="BO275" s="18">
        <f>MAX(BO$3*climate!$I385+BO$4*climate!$I385^2+BO$5*climate!$I385^6,-99)</f>
        <v>-99</v>
      </c>
      <c r="BP275" s="18">
        <f>MAX(BP$3*climate!$I385+BP$4*climate!$I385^2+BP$5*climate!$I385^6,-99)</f>
        <v>-99</v>
      </c>
      <c r="BQ275" s="18">
        <f>MAX(BQ$3*climate!$I385+BQ$4*climate!$I385^2+BQ$5*climate!$I385^6,-99)</f>
        <v>-99</v>
      </c>
    </row>
    <row r="276" spans="1:69">
      <c r="A276">
        <f t="shared" si="242"/>
        <v>2230</v>
      </c>
      <c r="B276" s="4">
        <f t="shared" si="260"/>
        <v>1286.5319982070948</v>
      </c>
      <c r="C276" s="4">
        <f t="shared" si="261"/>
        <v>3572.5937324152464</v>
      </c>
      <c r="D276" s="4">
        <f t="shared" si="262"/>
        <v>6809.5698261104135</v>
      </c>
      <c r="E276" s="11">
        <f t="shared" si="243"/>
        <v>1.2256511639412613E-7</v>
      </c>
      <c r="F276" s="11">
        <f t="shared" si="244"/>
        <v>2.4571603821943742E-7</v>
      </c>
      <c r="G276" s="11">
        <f t="shared" si="245"/>
        <v>5.4249906064716237E-7</v>
      </c>
      <c r="H276" s="4">
        <f t="shared" si="263"/>
        <v>98619.332105548718</v>
      </c>
      <c r="I276" s="4">
        <f t="shared" si="264"/>
        <v>135228.06561082354</v>
      </c>
      <c r="J276" s="4">
        <f t="shared" si="265"/>
        <v>29080.084710950818</v>
      </c>
      <c r="K276" s="4">
        <f t="shared" si="233"/>
        <v>76655.172388237654</v>
      </c>
      <c r="L276" s="4">
        <f t="shared" si="234"/>
        <v>37851.509502426074</v>
      </c>
      <c r="M276" s="4">
        <f t="shared" si="235"/>
        <v>4270.4730920662569</v>
      </c>
      <c r="N276" s="11">
        <f t="shared" si="246"/>
        <v>-6.5775931142120214E-4</v>
      </c>
      <c r="O276" s="11">
        <f t="shared" si="247"/>
        <v>1.9674688968640552E-3</v>
      </c>
      <c r="P276" s="11">
        <f t="shared" si="248"/>
        <v>1.5287106554469077E-3</v>
      </c>
      <c r="Q276" s="4">
        <f t="shared" si="249"/>
        <v>867.04786766329244</v>
      </c>
      <c r="R276" s="4">
        <f t="shared" si="250"/>
        <v>4153.1272986061003</v>
      </c>
      <c r="S276" s="4">
        <f t="shared" si="251"/>
        <v>1164.0462846188523</v>
      </c>
      <c r="T276" s="4">
        <f t="shared" si="266"/>
        <v>8.7918651358875799</v>
      </c>
      <c r="U276" s="4">
        <f t="shared" si="267"/>
        <v>30.712021797002528</v>
      </c>
      <c r="V276" s="4">
        <f t="shared" si="268"/>
        <v>40.028985341315121</v>
      </c>
      <c r="W276" s="11">
        <f t="shared" si="252"/>
        <v>-1.219247815263802E-2</v>
      </c>
      <c r="X276" s="11">
        <f t="shared" si="253"/>
        <v>-1.3228699347321071E-2</v>
      </c>
      <c r="Y276" s="11">
        <f t="shared" si="254"/>
        <v>-1.2203590333800474E-2</v>
      </c>
      <c r="Z276" s="4">
        <f t="shared" si="278"/>
        <v>1135.7912415182868</v>
      </c>
      <c r="AA276" s="4">
        <f t="shared" si="269"/>
        <v>20327.964382461832</v>
      </c>
      <c r="AB276" s="4">
        <f t="shared" si="270"/>
        <v>2338.9916172975441</v>
      </c>
      <c r="AC276" s="12">
        <f t="shared" si="271"/>
        <v>1.2931296440653464</v>
      </c>
      <c r="AD276" s="12">
        <f t="shared" si="272"/>
        <v>4.8393706494859465</v>
      </c>
      <c r="AE276" s="12">
        <f t="shared" si="273"/>
        <v>1.9878769542576069</v>
      </c>
      <c r="AF276" s="11">
        <f t="shared" si="255"/>
        <v>-2.9039671966837322E-3</v>
      </c>
      <c r="AG276" s="11">
        <f t="shared" si="256"/>
        <v>2.0567434751257441E-3</v>
      </c>
      <c r="AH276" s="11">
        <f t="shared" si="257"/>
        <v>8.257041531207765E-4</v>
      </c>
      <c r="AI276" s="1">
        <f t="shared" si="236"/>
        <v>199461.26255543187</v>
      </c>
      <c r="AJ276" s="1">
        <f t="shared" si="237"/>
        <v>265430.33900425537</v>
      </c>
      <c r="AK276" s="1">
        <f t="shared" si="238"/>
        <v>57307.805953679192</v>
      </c>
      <c r="AL276" s="20">
        <f t="shared" si="285"/>
        <v>68.218679250406467</v>
      </c>
      <c r="AM276" s="20">
        <f t="shared" si="285"/>
        <v>31.101133757642572</v>
      </c>
      <c r="AN276" s="20">
        <f t="shared" si="285"/>
        <v>4.6778061000599811</v>
      </c>
      <c r="AO276" s="7">
        <f t="shared" si="283"/>
        <v>2.002796260264388E-3</v>
      </c>
      <c r="AP276" s="7">
        <f t="shared" si="283"/>
        <v>3.0841557376214343E-3</v>
      </c>
      <c r="AQ276" s="7">
        <f t="shared" si="283"/>
        <v>2.2324355598030607E-3</v>
      </c>
      <c r="AR276" s="17">
        <f t="shared" si="275"/>
        <v>98619.332105548718</v>
      </c>
      <c r="AS276" s="17">
        <f t="shared" si="276"/>
        <v>135228.06561082354</v>
      </c>
      <c r="AT276" s="17">
        <f t="shared" si="277"/>
        <v>29080.084710950818</v>
      </c>
      <c r="AU276" s="1">
        <f t="shared" si="239"/>
        <v>19723.866421109746</v>
      </c>
      <c r="AV276" s="1">
        <f t="shared" si="240"/>
        <v>27045.613122164708</v>
      </c>
      <c r="AW276" s="1">
        <f t="shared" si="241"/>
        <v>5816.0169421901637</v>
      </c>
      <c r="AX276" s="16">
        <v>0</v>
      </c>
      <c r="AY276" s="16">
        <v>0</v>
      </c>
      <c r="AZ276" s="16">
        <v>0</v>
      </c>
      <c r="BA276">
        <f t="shared" si="279"/>
        <v>0</v>
      </c>
      <c r="BB276">
        <f t="shared" si="280"/>
        <v>0</v>
      </c>
      <c r="BC276">
        <f t="shared" si="280"/>
        <v>0</v>
      </c>
      <c r="BD276">
        <f t="shared" si="280"/>
        <v>0</v>
      </c>
      <c r="BE276">
        <f t="shared" si="281"/>
        <v>0</v>
      </c>
      <c r="BF276">
        <f t="shared" si="281"/>
        <v>0</v>
      </c>
      <c r="BG276">
        <f t="shared" si="281"/>
        <v>0</v>
      </c>
      <c r="BH276">
        <f t="shared" si="259"/>
        <v>0</v>
      </c>
      <c r="BI276">
        <f t="shared" si="284"/>
        <v>0</v>
      </c>
      <c r="BJ276">
        <f t="shared" si="284"/>
        <v>0</v>
      </c>
      <c r="BK276" s="7">
        <f t="shared" si="282"/>
        <v>3.0932554710978416E-2</v>
      </c>
      <c r="BL276" s="18">
        <f>MAX(BL$3*climate!$I386+BL$4*climate!$I386^2+BL$5*climate!$I386^6,-99)</f>
        <v>-59.118869803285776</v>
      </c>
      <c r="BM276" s="18">
        <f>MAX(BM$3*climate!$I386+BM$4*climate!$I386^2+BM$5*climate!$I386^6,-99)</f>
        <v>-48.656821502192116</v>
      </c>
      <c r="BN276" s="18">
        <f>MAX(BN$3*climate!$I386+BN$4*climate!$I386^2+BN$5*climate!$I386^6,-99)</f>
        <v>-40.434812157875356</v>
      </c>
      <c r="BO276" s="18">
        <f>MAX(BO$3*climate!$I386+BO$4*climate!$I386^2+BO$5*climate!$I386^6,-99)</f>
        <v>-99</v>
      </c>
      <c r="BP276" s="18">
        <f>MAX(BP$3*climate!$I386+BP$4*climate!$I386^2+BP$5*climate!$I386^6,-99)</f>
        <v>-99</v>
      </c>
      <c r="BQ276" s="18">
        <f>MAX(BQ$3*climate!$I386+BQ$4*climate!$I386^2+BQ$5*climate!$I386^6,-99)</f>
        <v>-99</v>
      </c>
    </row>
    <row r="277" spans="1:69">
      <c r="A277">
        <f t="shared" si="242"/>
        <v>2231</v>
      </c>
      <c r="B277" s="4">
        <f t="shared" si="260"/>
        <v>1286.5321480068417</v>
      </c>
      <c r="C277" s="4">
        <f t="shared" si="261"/>
        <v>3572.5945663666453</v>
      </c>
      <c r="D277" s="4">
        <f t="shared" si="262"/>
        <v>6809.5733355863858</v>
      </c>
      <c r="E277" s="11">
        <f t="shared" si="243"/>
        <v>1.1643686057441982E-7</v>
      </c>
      <c r="F277" s="11">
        <f t="shared" si="244"/>
        <v>2.3343023630846553E-7</v>
      </c>
      <c r="G277" s="11">
        <f t="shared" si="245"/>
        <v>5.1537410761480421E-7</v>
      </c>
      <c r="H277" s="4">
        <f t="shared" si="263"/>
        <v>98559.352046351487</v>
      </c>
      <c r="I277" s="4">
        <f t="shared" si="264"/>
        <v>135495.35146257532</v>
      </c>
      <c r="J277" s="4">
        <f t="shared" si="265"/>
        <v>29124.688020847825</v>
      </c>
      <c r="K277" s="4">
        <f t="shared" si="233"/>
        <v>76608.541962238902</v>
      </c>
      <c r="L277" s="4">
        <f t="shared" si="234"/>
        <v>37926.316279536608</v>
      </c>
      <c r="M277" s="4">
        <f t="shared" si="235"/>
        <v>4277.0209799553968</v>
      </c>
      <c r="N277" s="11">
        <f t="shared" si="246"/>
        <v>-6.0831414953421703E-4</v>
      </c>
      <c r="O277" s="11">
        <f t="shared" si="247"/>
        <v>1.9763221624158334E-3</v>
      </c>
      <c r="P277" s="11">
        <f t="shared" si="248"/>
        <v>1.5332933255813863E-3</v>
      </c>
      <c r="Q277" s="4">
        <f t="shared" si="249"/>
        <v>855.95549842808032</v>
      </c>
      <c r="R277" s="4">
        <f t="shared" si="250"/>
        <v>4106.2871222034191</v>
      </c>
      <c r="S277" s="4">
        <f t="shared" si="251"/>
        <v>1151.6043772716459</v>
      </c>
      <c r="T277" s="4">
        <f t="shared" si="266"/>
        <v>8.6846705122973304</v>
      </c>
      <c r="U277" s="4">
        <f t="shared" si="267"/>
        <v>30.305741694301609</v>
      </c>
      <c r="V277" s="4">
        <f t="shared" si="268"/>
        <v>39.540488002732005</v>
      </c>
      <c r="W277" s="11">
        <f t="shared" si="252"/>
        <v>-1.219247815263802E-2</v>
      </c>
      <c r="X277" s="11">
        <f t="shared" si="253"/>
        <v>-1.3228699347321071E-2</v>
      </c>
      <c r="Y277" s="11">
        <f t="shared" si="254"/>
        <v>-1.2203590333800474E-2</v>
      </c>
      <c r="Z277" s="4">
        <f t="shared" si="278"/>
        <v>1117.9493570856537</v>
      </c>
      <c r="AA277" s="4">
        <f t="shared" si="269"/>
        <v>20139.859857161297</v>
      </c>
      <c r="AB277" s="4">
        <f t="shared" si="270"/>
        <v>2315.8914464256754</v>
      </c>
      <c r="AC277" s="12">
        <f t="shared" si="271"/>
        <v>1.2893744379979213</v>
      </c>
      <c r="AD277" s="12">
        <f t="shared" si="272"/>
        <v>4.8493239934929919</v>
      </c>
      <c r="AE277" s="12">
        <f t="shared" si="273"/>
        <v>1.9895183525146305</v>
      </c>
      <c r="AF277" s="11">
        <f t="shared" si="255"/>
        <v>-2.9039671966837322E-3</v>
      </c>
      <c r="AG277" s="11">
        <f t="shared" si="256"/>
        <v>2.0567434751257441E-3</v>
      </c>
      <c r="AH277" s="11">
        <f t="shared" si="257"/>
        <v>8.257041531207765E-4</v>
      </c>
      <c r="AI277" s="1">
        <f t="shared" si="236"/>
        <v>199239.00272099843</v>
      </c>
      <c r="AJ277" s="1">
        <f t="shared" si="237"/>
        <v>265932.91822599457</v>
      </c>
      <c r="AK277" s="1">
        <f t="shared" si="238"/>
        <v>57393.042300501438</v>
      </c>
      <c r="AL277" s="20">
        <f t="shared" si="285"/>
        <v>68.353941084932515</v>
      </c>
      <c r="AM277" s="20">
        <f t="shared" si="285"/>
        <v>31.196095290366483</v>
      </c>
      <c r="AN277" s="20">
        <f t="shared" si="285"/>
        <v>4.6881445717328223</v>
      </c>
      <c r="AO277" s="7">
        <f t="shared" si="283"/>
        <v>1.982768297661744E-3</v>
      </c>
      <c r="AP277" s="7">
        <f t="shared" si="283"/>
        <v>3.0533141802452199E-3</v>
      </c>
      <c r="AQ277" s="7">
        <f t="shared" si="283"/>
        <v>2.2101112042050299E-3</v>
      </c>
      <c r="AR277" s="17">
        <f t="shared" si="275"/>
        <v>98559.352046351487</v>
      </c>
      <c r="AS277" s="17">
        <f t="shared" si="276"/>
        <v>135495.35146257532</v>
      </c>
      <c r="AT277" s="17">
        <f t="shared" si="277"/>
        <v>29124.688020847825</v>
      </c>
      <c r="AU277" s="1">
        <f t="shared" si="239"/>
        <v>19711.870409270297</v>
      </c>
      <c r="AV277" s="1">
        <f t="shared" si="240"/>
        <v>27099.070292515065</v>
      </c>
      <c r="AW277" s="1">
        <f t="shared" si="241"/>
        <v>5824.937604169565</v>
      </c>
      <c r="AX277" s="16">
        <v>0</v>
      </c>
      <c r="AY277" s="16">
        <v>0</v>
      </c>
      <c r="AZ277" s="16">
        <v>0</v>
      </c>
      <c r="BA277">
        <f t="shared" si="279"/>
        <v>0</v>
      </c>
      <c r="BB277">
        <f t="shared" si="280"/>
        <v>0</v>
      </c>
      <c r="BC277">
        <f t="shared" si="280"/>
        <v>0</v>
      </c>
      <c r="BD277">
        <f t="shared" si="280"/>
        <v>0</v>
      </c>
      <c r="BE277">
        <f t="shared" si="281"/>
        <v>0</v>
      </c>
      <c r="BF277">
        <f t="shared" si="281"/>
        <v>0</v>
      </c>
      <c r="BG277">
        <f t="shared" si="281"/>
        <v>0</v>
      </c>
      <c r="BH277">
        <f t="shared" si="259"/>
        <v>0</v>
      </c>
      <c r="BI277">
        <f t="shared" si="284"/>
        <v>0</v>
      </c>
      <c r="BJ277">
        <f t="shared" si="284"/>
        <v>0</v>
      </c>
      <c r="BK277" s="7">
        <f t="shared" si="282"/>
        <v>3.0957708028551884E-2</v>
      </c>
      <c r="BL277" s="18">
        <f>MAX(BL$3*climate!$I387+BL$4*climate!$I387^2+BL$5*climate!$I387^6,-99)</f>
        <v>-59.213087952848888</v>
      </c>
      <c r="BM277" s="18">
        <f>MAX(BM$3*climate!$I387+BM$4*climate!$I387^2+BM$5*climate!$I387^6,-99)</f>
        <v>-48.72942405834668</v>
      </c>
      <c r="BN277" s="18">
        <f>MAX(BN$3*climate!$I387+BN$4*climate!$I387^2+BN$5*climate!$I387^6,-99)</f>
        <v>-40.491199502138713</v>
      </c>
      <c r="BO277" s="18">
        <f>MAX(BO$3*climate!$I387+BO$4*climate!$I387^2+BO$5*climate!$I387^6,-99)</f>
        <v>-99</v>
      </c>
      <c r="BP277" s="18">
        <f>MAX(BP$3*climate!$I387+BP$4*climate!$I387^2+BP$5*climate!$I387^6,-99)</f>
        <v>-99</v>
      </c>
      <c r="BQ277" s="18">
        <f>MAX(BQ$3*climate!$I387+BQ$4*climate!$I387^2+BQ$5*climate!$I387^6,-99)</f>
        <v>-99</v>
      </c>
    </row>
    <row r="278" spans="1:69">
      <c r="A278">
        <f t="shared" si="242"/>
        <v>2232</v>
      </c>
      <c r="B278" s="4">
        <f t="shared" si="260"/>
        <v>1286.5322903166179</v>
      </c>
      <c r="C278" s="4">
        <f t="shared" si="261"/>
        <v>3572.5953586206592</v>
      </c>
      <c r="D278" s="4">
        <f t="shared" si="262"/>
        <v>6809.5766695902776</v>
      </c>
      <c r="E278" s="11">
        <f t="shared" si="243"/>
        <v>1.1061501754569883E-7</v>
      </c>
      <c r="F278" s="11">
        <f t="shared" si="244"/>
        <v>2.2175872449304223E-7</v>
      </c>
      <c r="G278" s="11">
        <f t="shared" si="245"/>
        <v>4.8960540223406395E-7</v>
      </c>
      <c r="H278" s="4">
        <f t="shared" si="263"/>
        <v>98504.253713442144</v>
      </c>
      <c r="I278" s="4">
        <f t="shared" si="264"/>
        <v>135764.35327801894</v>
      </c>
      <c r="J278" s="4">
        <f t="shared" si="265"/>
        <v>29169.490054897789</v>
      </c>
      <c r="K278" s="4">
        <f t="shared" si="233"/>
        <v>76565.706476904728</v>
      </c>
      <c r="L278" s="4">
        <f t="shared" si="234"/>
        <v>38001.6037781665</v>
      </c>
      <c r="M278" s="4">
        <f t="shared" si="235"/>
        <v>4283.5981545168315</v>
      </c>
      <c r="N278" s="11">
        <f t="shared" si="246"/>
        <v>-5.591476385921057E-4</v>
      </c>
      <c r="O278" s="11">
        <f t="shared" si="247"/>
        <v>1.9850991610939062E-3</v>
      </c>
      <c r="P278" s="11">
        <f t="shared" si="248"/>
        <v>1.5377933828848445E-3</v>
      </c>
      <c r="Q278" s="4">
        <f t="shared" si="249"/>
        <v>845.04660308006396</v>
      </c>
      <c r="R278" s="4">
        <f t="shared" si="250"/>
        <v>4060.0107396446201</v>
      </c>
      <c r="S278" s="4">
        <f t="shared" si="251"/>
        <v>1139.30054492407</v>
      </c>
      <c r="T278" s="4">
        <f t="shared" si="266"/>
        <v>8.5787828568132856</v>
      </c>
      <c r="U278" s="4">
        <f t="shared" si="267"/>
        <v>29.904836148930119</v>
      </c>
      <c r="V278" s="4">
        <f t="shared" si="268"/>
        <v>39.057952085548109</v>
      </c>
      <c r="W278" s="11">
        <f t="shared" si="252"/>
        <v>-1.219247815263802E-2</v>
      </c>
      <c r="X278" s="11">
        <f t="shared" si="253"/>
        <v>-1.3228699347321071E-2</v>
      </c>
      <c r="Y278" s="11">
        <f t="shared" si="254"/>
        <v>-1.2203590333800474E-2</v>
      </c>
      <c r="Z278" s="4">
        <f t="shared" si="278"/>
        <v>1100.4421846464268</v>
      </c>
      <c r="AA278" s="4">
        <f t="shared" si="269"/>
        <v>19953.672015946893</v>
      </c>
      <c r="AB278" s="4">
        <f t="shared" si="270"/>
        <v>2293.0298456159453</v>
      </c>
      <c r="AC278" s="12">
        <f t="shared" si="271"/>
        <v>1.2856301369257328</v>
      </c>
      <c r="AD278" s="12">
        <f t="shared" si="272"/>
        <v>4.8592978089753798</v>
      </c>
      <c r="AE278" s="12">
        <f t="shared" si="273"/>
        <v>1.9911611060810119</v>
      </c>
      <c r="AF278" s="11">
        <f t="shared" si="255"/>
        <v>-2.9039671966837322E-3</v>
      </c>
      <c r="AG278" s="11">
        <f t="shared" si="256"/>
        <v>2.0567434751257441E-3</v>
      </c>
      <c r="AH278" s="11">
        <f t="shared" si="257"/>
        <v>8.257041531207765E-4</v>
      </c>
      <c r="AI278" s="1">
        <f t="shared" si="236"/>
        <v>199026.97285816888</v>
      </c>
      <c r="AJ278" s="1">
        <f t="shared" si="237"/>
        <v>266438.69669591018</v>
      </c>
      <c r="AK278" s="1">
        <f t="shared" si="238"/>
        <v>57478.675674620863</v>
      </c>
      <c r="AL278" s="20">
        <f t="shared" si="285"/>
        <v>68.48811581206192</v>
      </c>
      <c r="AM278" s="20">
        <f t="shared" si="285"/>
        <v>31.290394255683655</v>
      </c>
      <c r="AN278" s="20">
        <f t="shared" si="285"/>
        <v>4.6984022793692928</v>
      </c>
      <c r="AO278" s="7">
        <f t="shared" si="283"/>
        <v>1.9629406146851264E-3</v>
      </c>
      <c r="AP278" s="7">
        <f t="shared" si="283"/>
        <v>3.0227810384427676E-3</v>
      </c>
      <c r="AQ278" s="7">
        <f t="shared" si="283"/>
        <v>2.1880100921629797E-3</v>
      </c>
      <c r="AR278" s="17">
        <f t="shared" si="275"/>
        <v>98504.253713442144</v>
      </c>
      <c r="AS278" s="17">
        <f t="shared" si="276"/>
        <v>135764.35327801894</v>
      </c>
      <c r="AT278" s="17">
        <f t="shared" si="277"/>
        <v>29169.490054897789</v>
      </c>
      <c r="AU278" s="1">
        <f t="shared" si="239"/>
        <v>19700.850742688432</v>
      </c>
      <c r="AV278" s="1">
        <f t="shared" si="240"/>
        <v>27152.870655603791</v>
      </c>
      <c r="AW278" s="1">
        <f t="shared" si="241"/>
        <v>5833.8980109795584</v>
      </c>
      <c r="AX278" s="16">
        <v>0</v>
      </c>
      <c r="AY278" s="16">
        <v>0</v>
      </c>
      <c r="AZ278" s="16">
        <v>0</v>
      </c>
      <c r="BA278">
        <f t="shared" si="279"/>
        <v>0</v>
      </c>
      <c r="BB278">
        <f t="shared" si="280"/>
        <v>0</v>
      </c>
      <c r="BC278">
        <f t="shared" si="280"/>
        <v>0</v>
      </c>
      <c r="BD278">
        <f t="shared" si="280"/>
        <v>0</v>
      </c>
      <c r="BE278">
        <f t="shared" si="281"/>
        <v>0</v>
      </c>
      <c r="BF278">
        <f t="shared" si="281"/>
        <v>0</v>
      </c>
      <c r="BG278">
        <f t="shared" si="281"/>
        <v>0</v>
      </c>
      <c r="BH278">
        <f t="shared" si="259"/>
        <v>0</v>
      </c>
      <c r="BI278">
        <f t="shared" si="284"/>
        <v>0</v>
      </c>
      <c r="BJ278">
        <f t="shared" si="284"/>
        <v>0</v>
      </c>
      <c r="BK278" s="7">
        <f t="shared" si="282"/>
        <v>3.0982634490912292E-2</v>
      </c>
      <c r="BL278" s="18">
        <f>MAX(BL$3*climate!$I388+BL$4*climate!$I388^2+BL$5*climate!$I388^6,-99)</f>
        <v>-59.30470949926768</v>
      </c>
      <c r="BM278" s="18">
        <f>MAX(BM$3*climate!$I388+BM$4*climate!$I388^2+BM$5*climate!$I388^6,-99)</f>
        <v>-48.800023572700411</v>
      </c>
      <c r="BN278" s="18">
        <f>MAX(BN$3*climate!$I388+BN$4*climate!$I388^2+BN$5*climate!$I388^6,-99)</f>
        <v>-40.546029331702073</v>
      </c>
      <c r="BO278" s="18">
        <f>MAX(BO$3*climate!$I388+BO$4*climate!$I388^2+BO$5*climate!$I388^6,-99)</f>
        <v>-99</v>
      </c>
      <c r="BP278" s="18">
        <f>MAX(BP$3*climate!$I388+BP$4*climate!$I388^2+BP$5*climate!$I388^6,-99)</f>
        <v>-99</v>
      </c>
      <c r="BQ278" s="18">
        <f>MAX(BQ$3*climate!$I388+BQ$4*climate!$I388^2+BQ$5*climate!$I388^6,-99)</f>
        <v>-99</v>
      </c>
    </row>
    <row r="279" spans="1:69">
      <c r="A279">
        <f t="shared" si="242"/>
        <v>2233</v>
      </c>
      <c r="B279" s="4">
        <f t="shared" si="260"/>
        <v>1286.5324255109201</v>
      </c>
      <c r="C279" s="4">
        <f t="shared" si="261"/>
        <v>3572.5961112621399</v>
      </c>
      <c r="D279" s="4">
        <f t="shared" si="262"/>
        <v>6809.5798368955266</v>
      </c>
      <c r="E279" s="11">
        <f t="shared" si="243"/>
        <v>1.0508426666841388E-7</v>
      </c>
      <c r="F279" s="11">
        <f t="shared" si="244"/>
        <v>2.1067078826839011E-7</v>
      </c>
      <c r="G279" s="11">
        <f t="shared" si="245"/>
        <v>4.6512513212236075E-7</v>
      </c>
      <c r="H279" s="4">
        <f t="shared" si="263"/>
        <v>98453.999782865343</v>
      </c>
      <c r="I279" s="4">
        <f t="shared" si="264"/>
        <v>136035.06789566597</v>
      </c>
      <c r="J279" s="4">
        <f t="shared" si="265"/>
        <v>29214.489053231846</v>
      </c>
      <c r="K279" s="4">
        <f t="shared" si="233"/>
        <v>76526.636896669224</v>
      </c>
      <c r="L279" s="4">
        <f t="shared" si="234"/>
        <v>38077.371093483889</v>
      </c>
      <c r="M279" s="4">
        <f t="shared" si="235"/>
        <v>4290.2043522483573</v>
      </c>
      <c r="N279" s="11">
        <f t="shared" si="246"/>
        <v>-5.1027518759050317E-4</v>
      </c>
      <c r="O279" s="11">
        <f t="shared" si="247"/>
        <v>1.993792571484132E-3</v>
      </c>
      <c r="P279" s="11">
        <f t="shared" si="248"/>
        <v>1.5422076238780225E-3</v>
      </c>
      <c r="Q279" s="4">
        <f t="shared" si="249"/>
        <v>834.31752966733814</v>
      </c>
      <c r="R279" s="4">
        <f t="shared" si="250"/>
        <v>4014.2906592392492</v>
      </c>
      <c r="S279" s="4">
        <f t="shared" si="251"/>
        <v>1127.1331078789176</v>
      </c>
      <c r="T279" s="4">
        <f t="shared" si="266"/>
        <v>8.4741862342553649</v>
      </c>
      <c r="U279" s="4">
        <f t="shared" si="267"/>
        <v>29.509234062485024</v>
      </c>
      <c r="V279" s="4">
        <f t="shared" si="268"/>
        <v>38.58130483901887</v>
      </c>
      <c r="W279" s="11">
        <f t="shared" si="252"/>
        <v>-1.219247815263802E-2</v>
      </c>
      <c r="X279" s="11">
        <f t="shared" si="253"/>
        <v>-1.3228699347321071E-2</v>
      </c>
      <c r="Y279" s="11">
        <f t="shared" si="254"/>
        <v>-1.2203590333800474E-2</v>
      </c>
      <c r="Z279" s="4">
        <f t="shared" si="278"/>
        <v>1083.2624595929442</v>
      </c>
      <c r="AA279" s="4">
        <f t="shared" si="269"/>
        <v>19769.378374900105</v>
      </c>
      <c r="AB279" s="4">
        <f t="shared" si="270"/>
        <v>2270.4040686027283</v>
      </c>
      <c r="AC279" s="12">
        <f t="shared" si="271"/>
        <v>1.2818967091810325</v>
      </c>
      <c r="AD279" s="12">
        <f t="shared" si="272"/>
        <v>4.8692921380376823</v>
      </c>
      <c r="AE279" s="12">
        <f t="shared" si="273"/>
        <v>1.9928052160758356</v>
      </c>
      <c r="AF279" s="11">
        <f t="shared" si="255"/>
        <v>-2.9039671966837322E-3</v>
      </c>
      <c r="AG279" s="11">
        <f t="shared" si="256"/>
        <v>2.0567434751257441E-3</v>
      </c>
      <c r="AH279" s="11">
        <f t="shared" si="257"/>
        <v>8.257041531207765E-4</v>
      </c>
      <c r="AI279" s="1">
        <f t="shared" si="236"/>
        <v>198825.12631504043</v>
      </c>
      <c r="AJ279" s="1">
        <f t="shared" si="237"/>
        <v>266947.69768192293</v>
      </c>
      <c r="AK279" s="1">
        <f t="shared" si="238"/>
        <v>57564.70611813834</v>
      </c>
      <c r="AL279" s="20">
        <f t="shared" si="285"/>
        <v>68.621209535171175</v>
      </c>
      <c r="AM279" s="20">
        <f t="shared" si="285"/>
        <v>31.38403242602072</v>
      </c>
      <c r="AN279" s="20">
        <f t="shared" si="285"/>
        <v>4.7085796294575522</v>
      </c>
      <c r="AO279" s="7">
        <f t="shared" si="283"/>
        <v>1.9433112085382751E-3</v>
      </c>
      <c r="AP279" s="7">
        <f t="shared" si="283"/>
        <v>2.9925532280583398E-3</v>
      </c>
      <c r="AQ279" s="7">
        <f t="shared" si="283"/>
        <v>2.16612999124135E-3</v>
      </c>
      <c r="AR279" s="17">
        <f t="shared" si="275"/>
        <v>98453.999782865343</v>
      </c>
      <c r="AS279" s="17">
        <f t="shared" si="276"/>
        <v>136035.06789566597</v>
      </c>
      <c r="AT279" s="17">
        <f t="shared" si="277"/>
        <v>29214.489053231846</v>
      </c>
      <c r="AU279" s="1">
        <f t="shared" si="239"/>
        <v>19690.799956573072</v>
      </c>
      <c r="AV279" s="1">
        <f t="shared" si="240"/>
        <v>27207.013579133196</v>
      </c>
      <c r="AW279" s="1">
        <f t="shared" si="241"/>
        <v>5842.8978106463692</v>
      </c>
      <c r="AX279" s="16">
        <v>0</v>
      </c>
      <c r="AY279" s="16">
        <v>0</v>
      </c>
      <c r="AZ279" s="16">
        <v>0</v>
      </c>
      <c r="BA279">
        <f t="shared" si="279"/>
        <v>0</v>
      </c>
      <c r="BB279">
        <f t="shared" si="280"/>
        <v>0</v>
      </c>
      <c r="BC279">
        <f t="shared" si="280"/>
        <v>0</v>
      </c>
      <c r="BD279">
        <f t="shared" si="280"/>
        <v>0</v>
      </c>
      <c r="BE279">
        <f t="shared" si="281"/>
        <v>0</v>
      </c>
      <c r="BF279">
        <f t="shared" si="281"/>
        <v>0</v>
      </c>
      <c r="BG279">
        <f t="shared" si="281"/>
        <v>0</v>
      </c>
      <c r="BH279">
        <f t="shared" si="259"/>
        <v>0</v>
      </c>
      <c r="BI279">
        <f t="shared" si="284"/>
        <v>0</v>
      </c>
      <c r="BJ279">
        <f t="shared" si="284"/>
        <v>0</v>
      </c>
      <c r="BK279" s="7">
        <f t="shared" si="282"/>
        <v>3.1007325991979612E-2</v>
      </c>
      <c r="BL279" s="18">
        <f>MAX(BL$3*climate!$I389+BL$4*climate!$I389^2+BL$5*climate!$I389^6,-99)</f>
        <v>-59.393770784942959</v>
      </c>
      <c r="BM279" s="18">
        <f>MAX(BM$3*climate!$I389+BM$4*climate!$I389^2+BM$5*climate!$I389^6,-99)</f>
        <v>-48.868648232803416</v>
      </c>
      <c r="BN279" s="18">
        <f>MAX(BN$3*climate!$I389+BN$4*climate!$I389^2+BN$5*climate!$I389^6,-99)</f>
        <v>-40.599323694611876</v>
      </c>
      <c r="BO279" s="18">
        <f>MAX(BO$3*climate!$I389+BO$4*climate!$I389^2+BO$5*climate!$I389^6,-99)</f>
        <v>-99</v>
      </c>
      <c r="BP279" s="18">
        <f>MAX(BP$3*climate!$I389+BP$4*climate!$I389^2+BP$5*climate!$I389^6,-99)</f>
        <v>-99</v>
      </c>
      <c r="BQ279" s="18">
        <f>MAX(BQ$3*climate!$I389+BQ$4*climate!$I389^2+BQ$5*climate!$I389^6,-99)</f>
        <v>-99</v>
      </c>
    </row>
    <row r="280" spans="1:69">
      <c r="A280">
        <f t="shared" si="242"/>
        <v>2234</v>
      </c>
      <c r="B280" s="4">
        <f t="shared" si="260"/>
        <v>1286.5325539455207</v>
      </c>
      <c r="C280" s="4">
        <f t="shared" si="261"/>
        <v>3572.5968262716965</v>
      </c>
      <c r="D280" s="4">
        <f t="shared" si="262"/>
        <v>6809.5828458369115</v>
      </c>
      <c r="E280" s="11">
        <f t="shared" si="243"/>
        <v>9.9830053334993188E-8</v>
      </c>
      <c r="F280" s="11">
        <f t="shared" si="244"/>
        <v>2.0013724885497059E-7</v>
      </c>
      <c r="G280" s="11">
        <f t="shared" si="245"/>
        <v>4.4186887551624267E-7</v>
      </c>
      <c r="H280" s="4">
        <f t="shared" si="263"/>
        <v>98408.552258669268</v>
      </c>
      <c r="I280" s="4">
        <f t="shared" si="264"/>
        <v>136307.49117955239</v>
      </c>
      <c r="J280" s="4">
        <f t="shared" si="265"/>
        <v>29259.683155935993</v>
      </c>
      <c r="K280" s="4">
        <f t="shared" si="233"/>
        <v>76491.303664933497</v>
      </c>
      <c r="L280" s="4">
        <f t="shared" si="234"/>
        <v>38153.617048862652</v>
      </c>
      <c r="M280" s="4">
        <f t="shared" si="235"/>
        <v>4296.8392952035401</v>
      </c>
      <c r="N280" s="11">
        <f t="shared" si="246"/>
        <v>-4.6171154474539122E-4</v>
      </c>
      <c r="O280" s="11">
        <f t="shared" si="247"/>
        <v>2.002395469780982E-3</v>
      </c>
      <c r="P280" s="11">
        <f t="shared" si="248"/>
        <v>1.546533081042023E-3</v>
      </c>
      <c r="Q280" s="4">
        <f t="shared" si="249"/>
        <v>823.76469632925182</v>
      </c>
      <c r="R280" s="4">
        <f t="shared" si="250"/>
        <v>3969.1194719172486</v>
      </c>
      <c r="S280" s="4">
        <f t="shared" si="251"/>
        <v>1115.1004058728472</v>
      </c>
      <c r="T280" s="4">
        <f t="shared" si="266"/>
        <v>8.3708649037328211</v>
      </c>
      <c r="U280" s="4">
        <f t="shared" si="267"/>
        <v>29.118865277102685</v>
      </c>
      <c r="V280" s="4">
        <f t="shared" si="268"/>
        <v>38.110474400220006</v>
      </c>
      <c r="W280" s="11">
        <f t="shared" si="252"/>
        <v>-1.219247815263802E-2</v>
      </c>
      <c r="X280" s="11">
        <f t="shared" si="253"/>
        <v>-1.3228699347321071E-2</v>
      </c>
      <c r="Y280" s="11">
        <f t="shared" si="254"/>
        <v>-1.2203590333800474E-2</v>
      </c>
      <c r="Z280" s="4">
        <f t="shared" si="278"/>
        <v>1066.4030769429564</v>
      </c>
      <c r="AA280" s="4">
        <f t="shared" si="269"/>
        <v>19586.956605471816</v>
      </c>
      <c r="AB280" s="4">
        <f t="shared" si="270"/>
        <v>2248.0113975388394</v>
      </c>
      <c r="AC280" s="12">
        <f t="shared" si="271"/>
        <v>1.2781741231880339</v>
      </c>
      <c r="AD280" s="12">
        <f t="shared" si="272"/>
        <v>4.8793070228710729</v>
      </c>
      <c r="AE280" s="12">
        <f t="shared" si="273"/>
        <v>1.9944506836191103</v>
      </c>
      <c r="AF280" s="11">
        <f t="shared" si="255"/>
        <v>-2.9039671966837322E-3</v>
      </c>
      <c r="AG280" s="11">
        <f t="shared" si="256"/>
        <v>2.0567434751257441E-3</v>
      </c>
      <c r="AH280" s="11">
        <f t="shared" si="257"/>
        <v>8.257041531207765E-4</v>
      </c>
      <c r="AI280" s="1">
        <f t="shared" si="236"/>
        <v>198633.41364010947</v>
      </c>
      <c r="AJ280" s="1">
        <f t="shared" si="237"/>
        <v>267459.94149286381</v>
      </c>
      <c r="AK280" s="1">
        <f t="shared" si="238"/>
        <v>57651.133316970874</v>
      </c>
      <c r="AL280" s="20">
        <f t="shared" si="285"/>
        <v>68.753228377148005</v>
      </c>
      <c r="AM280" s="20">
        <f t="shared" si="285"/>
        <v>31.477011629691233</v>
      </c>
      <c r="AN280" s="20">
        <f t="shared" si="285"/>
        <v>4.7186770310535531</v>
      </c>
      <c r="AO280" s="7">
        <f t="shared" si="283"/>
        <v>1.9238780964528923E-3</v>
      </c>
      <c r="AP280" s="7">
        <f t="shared" si="283"/>
        <v>2.9626276957777564E-3</v>
      </c>
      <c r="AQ280" s="7">
        <f t="shared" si="283"/>
        <v>2.1444686913289364E-3</v>
      </c>
      <c r="AR280" s="17">
        <f t="shared" si="275"/>
        <v>98408.552258669268</v>
      </c>
      <c r="AS280" s="17">
        <f t="shared" si="276"/>
        <v>136307.49117955239</v>
      </c>
      <c r="AT280" s="17">
        <f t="shared" si="277"/>
        <v>29259.683155935993</v>
      </c>
      <c r="AU280" s="1">
        <f t="shared" si="239"/>
        <v>19681.710451733856</v>
      </c>
      <c r="AV280" s="1">
        <f t="shared" si="240"/>
        <v>27261.49823591048</v>
      </c>
      <c r="AW280" s="1">
        <f t="shared" si="241"/>
        <v>5851.9366311871991</v>
      </c>
      <c r="AX280" s="16">
        <v>0</v>
      </c>
      <c r="AY280" s="16">
        <v>0</v>
      </c>
      <c r="AZ280" s="16">
        <v>0</v>
      </c>
      <c r="BA280">
        <f t="shared" si="279"/>
        <v>0</v>
      </c>
      <c r="BB280">
        <f t="shared" si="280"/>
        <v>0</v>
      </c>
      <c r="BC280">
        <f t="shared" si="280"/>
        <v>0</v>
      </c>
      <c r="BD280">
        <f t="shared" si="280"/>
        <v>0</v>
      </c>
      <c r="BE280">
        <f t="shared" si="281"/>
        <v>0</v>
      </c>
      <c r="BF280">
        <f t="shared" si="281"/>
        <v>0</v>
      </c>
      <c r="BG280">
        <f t="shared" si="281"/>
        <v>0</v>
      </c>
      <c r="BH280">
        <f t="shared" si="259"/>
        <v>0</v>
      </c>
      <c r="BI280">
        <f t="shared" si="284"/>
        <v>0</v>
      </c>
      <c r="BJ280">
        <f t="shared" si="284"/>
        <v>0</v>
      </c>
      <c r="BK280" s="7">
        <f t="shared" si="282"/>
        <v>3.1031774903155424E-2</v>
      </c>
      <c r="BL280" s="18">
        <f>MAX(BL$3*climate!$I390+BL$4*climate!$I390^2+BL$5*climate!$I390^6,-99)</f>
        <v>-59.48030781083969</v>
      </c>
      <c r="BM280" s="18">
        <f>MAX(BM$3*climate!$I390+BM$4*climate!$I390^2+BM$5*climate!$I390^6,-99)</f>
        <v>-48.93532595408309</v>
      </c>
      <c r="BN280" s="18">
        <f>MAX(BN$3*climate!$I390+BN$4*climate!$I390^2+BN$5*climate!$I390^6,-99)</f>
        <v>-40.651104419875125</v>
      </c>
      <c r="BO280" s="18">
        <f>MAX(BO$3*climate!$I390+BO$4*climate!$I390^2+BO$5*climate!$I390^6,-99)</f>
        <v>-99</v>
      </c>
      <c r="BP280" s="18">
        <f>MAX(BP$3*climate!$I390+BP$4*climate!$I390^2+BP$5*climate!$I390^6,-99)</f>
        <v>-99</v>
      </c>
      <c r="BQ280" s="18">
        <f>MAX(BQ$3*climate!$I390+BQ$4*climate!$I390^2+BQ$5*climate!$I390^6,-99)</f>
        <v>-99</v>
      </c>
    </row>
    <row r="281" spans="1:69">
      <c r="A281">
        <f t="shared" si="242"/>
        <v>2235</v>
      </c>
      <c r="B281" s="4">
        <f t="shared" si="260"/>
        <v>1286.5326759584034</v>
      </c>
      <c r="C281" s="4">
        <f t="shared" si="261"/>
        <v>3572.5975055309113</v>
      </c>
      <c r="D281" s="4">
        <f t="shared" si="262"/>
        <v>6809.5857043324904</v>
      </c>
      <c r="E281" s="11">
        <f t="shared" si="243"/>
        <v>9.4838550668243524E-8</v>
      </c>
      <c r="F281" s="11">
        <f t="shared" si="244"/>
        <v>1.9013038641222205E-7</v>
      </c>
      <c r="G281" s="11">
        <f t="shared" si="245"/>
        <v>4.1977543174043053E-7</v>
      </c>
      <c r="H281" s="4">
        <f t="shared" si="263"/>
        <v>98367.872524170627</v>
      </c>
      <c r="I281" s="4">
        <f t="shared" si="264"/>
        <v>136581.61806162389</v>
      </c>
      <c r="J281" s="4">
        <f t="shared" si="265"/>
        <v>29305.070408971747</v>
      </c>
      <c r="K281" s="4">
        <f t="shared" si="233"/>
        <v>76459.676743842836</v>
      </c>
      <c r="L281" s="4">
        <f t="shared" si="234"/>
        <v>38230.340207699097</v>
      </c>
      <c r="M281" s="4">
        <f t="shared" si="235"/>
        <v>4303.5026918490594</v>
      </c>
      <c r="N281" s="11">
        <f t="shared" si="246"/>
        <v>-4.1347080746856335E-4</v>
      </c>
      <c r="O281" s="11">
        <f t="shared" si="247"/>
        <v>2.0109013186924152E-3</v>
      </c>
      <c r="P281" s="11">
        <f t="shared" si="248"/>
        <v>1.550767014478982E-3</v>
      </c>
      <c r="Q281" s="4">
        <f t="shared" si="249"/>
        <v>813.38459054281532</v>
      </c>
      <c r="R281" s="4">
        <f t="shared" si="250"/>
        <v>3924.4898525302983</v>
      </c>
      <c r="S281" s="4">
        <f t="shared" si="251"/>
        <v>1103.2007981702407</v>
      </c>
      <c r="T281" s="4">
        <f t="shared" si="266"/>
        <v>8.268803316275374</v>
      </c>
      <c r="U281" s="4">
        <f t="shared" si="267"/>
        <v>28.733660563016748</v>
      </c>
      <c r="V281" s="4">
        <f t="shared" si="268"/>
        <v>37.645389783212934</v>
      </c>
      <c r="W281" s="11">
        <f t="shared" si="252"/>
        <v>-1.219247815263802E-2</v>
      </c>
      <c r="X281" s="11">
        <f t="shared" si="253"/>
        <v>-1.3228699347321071E-2</v>
      </c>
      <c r="Y281" s="11">
        <f t="shared" si="254"/>
        <v>-1.2203590333800474E-2</v>
      </c>
      <c r="Z281" s="4">
        <f t="shared" si="278"/>
        <v>1049.8570886406319</v>
      </c>
      <c r="AA281" s="4">
        <f t="shared" si="269"/>
        <v>19406.384544458881</v>
      </c>
      <c r="AB281" s="4">
        <f t="shared" si="270"/>
        <v>2225.8491433751851</v>
      </c>
      <c r="AC281" s="12">
        <f t="shared" si="271"/>
        <v>1.274462347462646</v>
      </c>
      <c r="AD281" s="12">
        <f t="shared" si="272"/>
        <v>4.8893425057534978</v>
      </c>
      <c r="AE281" s="12">
        <f t="shared" si="273"/>
        <v>1.996097509831769</v>
      </c>
      <c r="AF281" s="11">
        <f t="shared" si="255"/>
        <v>-2.9039671966837322E-3</v>
      </c>
      <c r="AG281" s="11">
        <f t="shared" si="256"/>
        <v>2.0567434751257441E-3</v>
      </c>
      <c r="AH281" s="11">
        <f t="shared" si="257"/>
        <v>8.257041531207765E-4</v>
      </c>
      <c r="AI281" s="1">
        <f t="shared" si="236"/>
        <v>198451.78272783238</v>
      </c>
      <c r="AJ281" s="1">
        <f t="shared" si="237"/>
        <v>267975.44557948789</v>
      </c>
      <c r="AK281" s="1">
        <f t="shared" si="238"/>
        <v>57737.956616460986</v>
      </c>
      <c r="AL281" s="20">
        <f t="shared" si="285"/>
        <v>68.88417847898188</v>
      </c>
      <c r="AM281" s="20">
        <f t="shared" si="285"/>
        <v>31.569333749461332</v>
      </c>
      <c r="AN281" s="20">
        <f t="shared" si="285"/>
        <v>4.7286948956595642</v>
      </c>
      <c r="AO281" s="7">
        <f t="shared" si="283"/>
        <v>1.9046393154883634E-3</v>
      </c>
      <c r="AP281" s="7">
        <f t="shared" si="283"/>
        <v>2.9330014188199789E-3</v>
      </c>
      <c r="AQ281" s="7">
        <f t="shared" si="283"/>
        <v>2.1230240044156469E-3</v>
      </c>
      <c r="AR281" s="17">
        <f t="shared" si="275"/>
        <v>98367.872524170627</v>
      </c>
      <c r="AS281" s="17">
        <f t="shared" si="276"/>
        <v>136581.61806162389</v>
      </c>
      <c r="AT281" s="17">
        <f t="shared" si="277"/>
        <v>29305.070408971747</v>
      </c>
      <c r="AU281" s="1">
        <f t="shared" si="239"/>
        <v>19673.574504834127</v>
      </c>
      <c r="AV281" s="1">
        <f t="shared" si="240"/>
        <v>27316.323612324777</v>
      </c>
      <c r="AW281" s="1">
        <f t="shared" si="241"/>
        <v>5861.0140817943502</v>
      </c>
      <c r="AX281" s="16">
        <v>0</v>
      </c>
      <c r="AY281" s="16">
        <v>0</v>
      </c>
      <c r="AZ281" s="16">
        <v>0</v>
      </c>
      <c r="BA281">
        <f t="shared" si="279"/>
        <v>0</v>
      </c>
      <c r="BB281">
        <f t="shared" si="280"/>
        <v>0</v>
      </c>
      <c r="BC281">
        <f t="shared" si="280"/>
        <v>0</v>
      </c>
      <c r="BD281">
        <f t="shared" si="280"/>
        <v>0</v>
      </c>
      <c r="BE281">
        <f t="shared" si="281"/>
        <v>0</v>
      </c>
      <c r="BF281">
        <f t="shared" si="281"/>
        <v>0</v>
      </c>
      <c r="BG281">
        <f t="shared" si="281"/>
        <v>0</v>
      </c>
      <c r="BH281">
        <f t="shared" si="259"/>
        <v>0</v>
      </c>
      <c r="BI281">
        <f t="shared" si="284"/>
        <v>0</v>
      </c>
      <c r="BJ281">
        <f t="shared" si="284"/>
        <v>0</v>
      </c>
      <c r="BK281" s="7">
        <f t="shared" si="282"/>
        <v>3.1055974060926611E-2</v>
      </c>
      <c r="BL281" s="18">
        <f>MAX(BL$3*climate!$I391+BL$4*climate!$I391^2+BL$5*climate!$I391^6,-99)</f>
        <v>-59.564356230779779</v>
      </c>
      <c r="BM281" s="18">
        <f>MAX(BM$3*climate!$I391+BM$4*climate!$I391^2+BM$5*climate!$I391^6,-99)</f>
        <v>-49.000084375789143</v>
      </c>
      <c r="BN281" s="18">
        <f>MAX(BN$3*climate!$I391+BN$4*climate!$I391^2+BN$5*climate!$I391^6,-99)</f>
        <v>-40.701393114602489</v>
      </c>
      <c r="BO281" s="18">
        <f>MAX(BO$3*climate!$I391+BO$4*climate!$I391^2+BO$5*climate!$I391^6,-99)</f>
        <v>-99</v>
      </c>
      <c r="BP281" s="18">
        <f>MAX(BP$3*climate!$I391+BP$4*climate!$I391^2+BP$5*climate!$I391^6,-99)</f>
        <v>-99</v>
      </c>
      <c r="BQ281" s="18">
        <f>MAX(BQ$3*climate!$I391+BQ$4*climate!$I391^2+BQ$5*climate!$I391^6,-99)</f>
        <v>-99</v>
      </c>
    </row>
    <row r="282" spans="1:69">
      <c r="A282">
        <f t="shared" si="242"/>
        <v>2236</v>
      </c>
      <c r="B282" s="4">
        <f t="shared" si="260"/>
        <v>1286.532791870653</v>
      </c>
      <c r="C282" s="4">
        <f t="shared" si="261"/>
        <v>3572.5981508272889</v>
      </c>
      <c r="D282" s="4">
        <f t="shared" si="262"/>
        <v>6809.5884199044303</v>
      </c>
      <c r="E282" s="11">
        <f t="shared" si="243"/>
        <v>9.0096623134831338E-8</v>
      </c>
      <c r="F282" s="11">
        <f t="shared" si="244"/>
        <v>1.8062386709161094E-7</v>
      </c>
      <c r="G282" s="11">
        <f t="shared" si="245"/>
        <v>3.9878666015340899E-7</v>
      </c>
      <c r="H282" s="4">
        <f t="shared" si="263"/>
        <v>98331.921391297932</v>
      </c>
      <c r="I282" s="4">
        <f t="shared" si="264"/>
        <v>136857.44258306449</v>
      </c>
      <c r="J282" s="4">
        <f t="shared" si="265"/>
        <v>29350.648769906948</v>
      </c>
      <c r="K282" s="4">
        <f t="shared" si="233"/>
        <v>76431.725652574067</v>
      </c>
      <c r="L282" s="4">
        <f t="shared" si="234"/>
        <v>38307.538884935348</v>
      </c>
      <c r="M282" s="4">
        <f t="shared" si="235"/>
        <v>4310.1942378947579</v>
      </c>
      <c r="N282" s="11">
        <f t="shared" si="246"/>
        <v>-3.6556643264940014E-4</v>
      </c>
      <c r="O282" s="11">
        <f t="shared" si="247"/>
        <v>2.0193039564084803E-3</v>
      </c>
      <c r="P282" s="11">
        <f t="shared" si="248"/>
        <v>1.5549069037117391E-3</v>
      </c>
      <c r="Q282" s="4">
        <f t="shared" si="249"/>
        <v>803.17376833889716</v>
      </c>
      <c r="R282" s="4">
        <f t="shared" si="250"/>
        <v>3880.3945609825068</v>
      </c>
      <c r="S282" s="4">
        <f t="shared" si="251"/>
        <v>1091.4326636311962</v>
      </c>
      <c r="T282" s="4">
        <f t="shared" si="266"/>
        <v>8.1679861124932263</v>
      </c>
      <c r="U282" s="4">
        <f t="shared" si="267"/>
        <v>28.353551606280625</v>
      </c>
      <c r="V282" s="4">
        <f t="shared" si="268"/>
        <v>37.185980868342362</v>
      </c>
      <c r="W282" s="11">
        <f t="shared" si="252"/>
        <v>-1.219247815263802E-2</v>
      </c>
      <c r="X282" s="11">
        <f t="shared" si="253"/>
        <v>-1.3228699347321071E-2</v>
      </c>
      <c r="Y282" s="11">
        <f t="shared" si="254"/>
        <v>-1.2203590333800474E-2</v>
      </c>
      <c r="Z282" s="4">
        <f t="shared" si="278"/>
        <v>1033.6177008453442</v>
      </c>
      <c r="AA282" s="4">
        <f t="shared" si="269"/>
        <v>19227.640203207036</v>
      </c>
      <c r="AB282" s="4">
        <f t="shared" si="270"/>
        <v>2203.914646187075</v>
      </c>
      <c r="AC282" s="12">
        <f t="shared" si="271"/>
        <v>1.270761350612206</v>
      </c>
      <c r="AD282" s="12">
        <f t="shared" si="272"/>
        <v>4.8993986290498617</v>
      </c>
      <c r="AE282" s="12">
        <f t="shared" si="273"/>
        <v>1.9977456958356712</v>
      </c>
      <c r="AF282" s="11">
        <f t="shared" si="255"/>
        <v>-2.9039671966837322E-3</v>
      </c>
      <c r="AG282" s="11">
        <f t="shared" si="256"/>
        <v>2.0567434751257441E-3</v>
      </c>
      <c r="AH282" s="11">
        <f t="shared" si="257"/>
        <v>8.257041531207765E-4</v>
      </c>
      <c r="AI282" s="1">
        <f t="shared" si="236"/>
        <v>198280.17895988328</v>
      </c>
      <c r="AJ282" s="1">
        <f t="shared" si="237"/>
        <v>268494.22463386389</v>
      </c>
      <c r="AK282" s="1">
        <f t="shared" si="238"/>
        <v>57825.175036609246</v>
      </c>
      <c r="AL282" s="20">
        <f t="shared" si="285"/>
        <v>69.014065998382605</v>
      </c>
      <c r="AM282" s="20">
        <f t="shared" si="285"/>
        <v>31.661000721132918</v>
      </c>
      <c r="AN282" s="20">
        <f t="shared" si="285"/>
        <v>4.7386336371048765</v>
      </c>
      <c r="AO282" s="7">
        <f t="shared" ref="AO282:AQ297" si="286">AO$5*AO281</f>
        <v>1.8855929223334797E-3</v>
      </c>
      <c r="AP282" s="7">
        <f t="shared" si="286"/>
        <v>2.9036714046317791E-3</v>
      </c>
      <c r="AQ282" s="7">
        <f t="shared" si="286"/>
        <v>2.1017937643714904E-3</v>
      </c>
      <c r="AR282" s="17">
        <f t="shared" si="275"/>
        <v>98331.921391297932</v>
      </c>
      <c r="AS282" s="17">
        <f t="shared" si="276"/>
        <v>136857.44258306449</v>
      </c>
      <c r="AT282" s="17">
        <f t="shared" si="277"/>
        <v>29350.648769906948</v>
      </c>
      <c r="AU282" s="1">
        <f t="shared" si="239"/>
        <v>19666.384278259589</v>
      </c>
      <c r="AV282" s="1">
        <f t="shared" si="240"/>
        <v>27371.488516612899</v>
      </c>
      <c r="AW282" s="1">
        <f t="shared" si="241"/>
        <v>5870.1297539813895</v>
      </c>
      <c r="AX282" s="16">
        <v>0</v>
      </c>
      <c r="AY282" s="16">
        <v>0</v>
      </c>
      <c r="AZ282" s="16">
        <v>0</v>
      </c>
      <c r="BA282">
        <f t="shared" si="279"/>
        <v>0</v>
      </c>
      <c r="BB282">
        <f t="shared" si="280"/>
        <v>0</v>
      </c>
      <c r="BC282">
        <f t="shared" si="280"/>
        <v>0</v>
      </c>
      <c r="BD282">
        <f t="shared" si="280"/>
        <v>0</v>
      </c>
      <c r="BE282">
        <f t="shared" si="281"/>
        <v>0</v>
      </c>
      <c r="BF282">
        <f t="shared" si="281"/>
        <v>0</v>
      </c>
      <c r="BG282">
        <f t="shared" si="281"/>
        <v>0</v>
      </c>
      <c r="BH282">
        <f t="shared" si="259"/>
        <v>0</v>
      </c>
      <c r="BI282">
        <f t="shared" si="284"/>
        <v>0</v>
      </c>
      <c r="BJ282">
        <f t="shared" si="284"/>
        <v>0</v>
      </c>
      <c r="BK282" s="7">
        <f t="shared" si="282"/>
        <v>3.1079916754476161E-2</v>
      </c>
      <c r="BL282" s="18">
        <f>MAX(BL$3*climate!$I392+BL$4*climate!$I392^2+BL$5*climate!$I392^6,-99)</f>
        <v>-59.645951346264205</v>
      </c>
      <c r="BM282" s="18">
        <f>MAX(BM$3*climate!$I392+BM$4*climate!$I392^2+BM$5*climate!$I392^6,-99)</f>
        <v>-49.062950857335508</v>
      </c>
      <c r="BN282" s="18">
        <f>MAX(BN$3*climate!$I392+BN$4*climate!$I392^2+BN$5*climate!$I392^6,-99)</f>
        <v>-40.750211161450324</v>
      </c>
      <c r="BO282" s="18">
        <f>MAX(BO$3*climate!$I392+BO$4*climate!$I392^2+BO$5*climate!$I392^6,-99)</f>
        <v>-99</v>
      </c>
      <c r="BP282" s="18">
        <f>MAX(BP$3*climate!$I392+BP$4*climate!$I392^2+BP$5*climate!$I392^6,-99)</f>
        <v>-99</v>
      </c>
      <c r="BQ282" s="18">
        <f>MAX(BQ$3*climate!$I392+BQ$4*climate!$I392^2+BQ$5*climate!$I392^6,-99)</f>
        <v>-99</v>
      </c>
    </row>
    <row r="283" spans="1:69">
      <c r="A283">
        <f t="shared" si="242"/>
        <v>2237</v>
      </c>
      <c r="B283" s="4">
        <f t="shared" si="260"/>
        <v>1286.5329019873</v>
      </c>
      <c r="C283" s="4">
        <f t="shared" si="261"/>
        <v>3572.5987638589581</v>
      </c>
      <c r="D283" s="4">
        <f t="shared" si="262"/>
        <v>6809.5909996988021</v>
      </c>
      <c r="E283" s="11">
        <f t="shared" si="243"/>
        <v>8.5591791978089762E-8</v>
      </c>
      <c r="F283" s="11">
        <f t="shared" si="244"/>
        <v>1.7159267373703039E-7</v>
      </c>
      <c r="G283" s="11">
        <f t="shared" si="245"/>
        <v>3.788473271457385E-7</v>
      </c>
      <c r="H283" s="4">
        <f t="shared" si="263"/>
        <v>98300.659148050778</v>
      </c>
      <c r="I283" s="4">
        <f t="shared" si="264"/>
        <v>137134.95793456797</v>
      </c>
      <c r="J283" s="4">
        <f t="shared" si="265"/>
        <v>29396.41611345921</v>
      </c>
      <c r="K283" s="4">
        <f t="shared" si="233"/>
        <v>76407.419504162157</v>
      </c>
      <c r="L283" s="4">
        <f t="shared" si="234"/>
        <v>38385.21115828889</v>
      </c>
      <c r="M283" s="4">
        <f t="shared" si="235"/>
        <v>4316.9136170967477</v>
      </c>
      <c r="N283" s="11">
        <f t="shared" si="246"/>
        <v>-3.1801124735031383E-4</v>
      </c>
      <c r="O283" s="11">
        <f t="shared" si="247"/>
        <v>2.0275975856043349E-3</v>
      </c>
      <c r="P283" s="11">
        <f t="shared" si="248"/>
        <v>1.5589504396145148E-3</v>
      </c>
      <c r="Q283" s="4">
        <f t="shared" si="249"/>
        <v>793.12885349100259</v>
      </c>
      <c r="R283" s="4">
        <f t="shared" si="250"/>
        <v>3836.8264431994548</v>
      </c>
      <c r="S283" s="4">
        <f t="shared" si="251"/>
        <v>1079.7944007551866</v>
      </c>
      <c r="T283" s="4">
        <f t="shared" si="266"/>
        <v>8.0683981202656021</v>
      </c>
      <c r="U283" s="4">
        <f t="shared" si="267"/>
        <v>27.978470996652387</v>
      </c>
      <c r="V283" s="4">
        <f t="shared" si="268"/>
        <v>36.732178391664569</v>
      </c>
      <c r="W283" s="11">
        <f t="shared" si="252"/>
        <v>-1.219247815263802E-2</v>
      </c>
      <c r="X283" s="11">
        <f t="shared" si="253"/>
        <v>-1.3228699347321071E-2</v>
      </c>
      <c r="Y283" s="11">
        <f t="shared" si="254"/>
        <v>-1.2203590333800474E-2</v>
      </c>
      <c r="Z283" s="4">
        <f t="shared" si="278"/>
        <v>1017.6782712127209</v>
      </c>
      <c r="AA283" s="4">
        <f t="shared" si="269"/>
        <v>19050.701776074646</v>
      </c>
      <c r="AB283" s="4">
        <f t="shared" si="270"/>
        <v>2182.205275450106</v>
      </c>
      <c r="AC283" s="12">
        <f t="shared" si="271"/>
        <v>1.2670711013352145</v>
      </c>
      <c r="AD283" s="12">
        <f t="shared" si="272"/>
        <v>4.9094754352122001</v>
      </c>
      <c r="AE283" s="12">
        <f t="shared" si="273"/>
        <v>1.9993952427536019</v>
      </c>
      <c r="AF283" s="11">
        <f t="shared" si="255"/>
        <v>-2.9039671966837322E-3</v>
      </c>
      <c r="AG283" s="11">
        <f t="shared" si="256"/>
        <v>2.0567434751257441E-3</v>
      </c>
      <c r="AH283" s="11">
        <f t="shared" si="257"/>
        <v>8.257041531207765E-4</v>
      </c>
      <c r="AI283" s="1">
        <f t="shared" si="236"/>
        <v>198118.54534215454</v>
      </c>
      <c r="AJ283" s="1">
        <f t="shared" si="237"/>
        <v>269016.29068709043</v>
      </c>
      <c r="AK283" s="1">
        <f t="shared" si="238"/>
        <v>57912.787286929713</v>
      </c>
      <c r="AL283" s="20">
        <f t="shared" si="285"/>
        <v>69.142897108426737</v>
      </c>
      <c r="AM283" s="20">
        <f t="shared" si="285"/>
        <v>31.752014532144539</v>
      </c>
      <c r="AN283" s="20">
        <f t="shared" si="285"/>
        <v>4.7484936714286841</v>
      </c>
      <c r="AO283" s="7">
        <f t="shared" si="286"/>
        <v>1.8667369931101448E-3</v>
      </c>
      <c r="AP283" s="7">
        <f t="shared" si="286"/>
        <v>2.8746346905854613E-3</v>
      </c>
      <c r="AQ283" s="7">
        <f t="shared" si="286"/>
        <v>2.0807758267277756E-3</v>
      </c>
      <c r="AR283" s="17">
        <f t="shared" si="275"/>
        <v>98300.659148050778</v>
      </c>
      <c r="AS283" s="17">
        <f t="shared" si="276"/>
        <v>137134.95793456797</v>
      </c>
      <c r="AT283" s="17">
        <f t="shared" si="277"/>
        <v>29396.41611345921</v>
      </c>
      <c r="AU283" s="1">
        <f t="shared" si="239"/>
        <v>19660.131829610156</v>
      </c>
      <c r="AV283" s="1">
        <f t="shared" si="240"/>
        <v>27426.991586913595</v>
      </c>
      <c r="AW283" s="1">
        <f t="shared" si="241"/>
        <v>5879.2832226918426</v>
      </c>
      <c r="AX283" s="16">
        <v>0</v>
      </c>
      <c r="AY283" s="16">
        <v>0</v>
      </c>
      <c r="AZ283" s="16">
        <v>0</v>
      </c>
      <c r="BA283">
        <f t="shared" si="279"/>
        <v>0</v>
      </c>
      <c r="BB283">
        <f t="shared" si="280"/>
        <v>0</v>
      </c>
      <c r="BC283">
        <f t="shared" si="280"/>
        <v>0</v>
      </c>
      <c r="BD283">
        <f t="shared" si="280"/>
        <v>0</v>
      </c>
      <c r="BE283">
        <f t="shared" si="281"/>
        <v>0</v>
      </c>
      <c r="BF283">
        <f t="shared" si="281"/>
        <v>0</v>
      </c>
      <c r="BG283">
        <f t="shared" si="281"/>
        <v>0</v>
      </c>
      <c r="BH283">
        <f t="shared" si="259"/>
        <v>0</v>
      </c>
      <c r="BI283">
        <f t="shared" si="284"/>
        <v>0</v>
      </c>
      <c r="BJ283">
        <f t="shared" si="284"/>
        <v>0</v>
      </c>
      <c r="BK283" s="7">
        <f t="shared" si="282"/>
        <v>3.1103596713252218E-2</v>
      </c>
      <c r="BL283" s="18">
        <f>MAX(BL$3*climate!$I393+BL$4*climate!$I393^2+BL$5*climate!$I393^6,-99)</f>
        <v>-59.725128101803065</v>
      </c>
      <c r="BM283" s="18">
        <f>MAX(BM$3*climate!$I393+BM$4*climate!$I393^2+BM$5*climate!$I393^6,-99)</f>
        <v>-49.12395247502289</v>
      </c>
      <c r="BN283" s="18">
        <f>MAX(BN$3*climate!$I393+BN$4*climate!$I393^2+BN$5*climate!$I393^6,-99)</f>
        <v>-40.797579716348956</v>
      </c>
      <c r="BO283" s="18">
        <f>MAX(BO$3*climate!$I393+BO$4*climate!$I393^2+BO$5*climate!$I393^6,-99)</f>
        <v>-99</v>
      </c>
      <c r="BP283" s="18">
        <f>MAX(BP$3*climate!$I393+BP$4*climate!$I393^2+BP$5*climate!$I393^6,-99)</f>
        <v>-99</v>
      </c>
      <c r="BQ283" s="18">
        <f>MAX(BQ$3*climate!$I393+BQ$4*climate!$I393^2+BQ$5*climate!$I393^6,-99)</f>
        <v>-99</v>
      </c>
    </row>
    <row r="284" spans="1:69">
      <c r="A284">
        <f t="shared" si="242"/>
        <v>2238</v>
      </c>
      <c r="B284" s="4">
        <f t="shared" si="260"/>
        <v>1286.5330065981236</v>
      </c>
      <c r="C284" s="4">
        <f t="shared" si="261"/>
        <v>3572.599346239143</v>
      </c>
      <c r="D284" s="4">
        <f t="shared" si="262"/>
        <v>6809.5934505043833</v>
      </c>
      <c r="E284" s="11">
        <f t="shared" si="243"/>
        <v>8.1312202379185269E-8</v>
      </c>
      <c r="F284" s="11">
        <f t="shared" si="244"/>
        <v>1.6301304005017886E-7</v>
      </c>
      <c r="G284" s="11">
        <f t="shared" si="245"/>
        <v>3.5990496078845155E-7</v>
      </c>
      <c r="H284" s="4">
        <f t="shared" si="263"/>
        <v>98274.045604122992</v>
      </c>
      <c r="I284" s="4">
        <f t="shared" si="264"/>
        <v>137414.15649556063</v>
      </c>
      <c r="J284" s="4">
        <f t="shared" si="265"/>
        <v>29442.370236854968</v>
      </c>
      <c r="K284" s="4">
        <f t="shared" si="233"/>
        <v>76386.727040902901</v>
      </c>
      <c r="L284" s="4">
        <f t="shared" si="234"/>
        <v>38463.354879190636</v>
      </c>
      <c r="M284" s="4">
        <f t="shared" si="235"/>
        <v>4323.660502033963</v>
      </c>
      <c r="N284" s="11">
        <f t="shared" si="246"/>
        <v>-2.7081745979040672E-4</v>
      </c>
      <c r="O284" s="11">
        <f t="shared" si="247"/>
        <v>2.0357767625533985E-3</v>
      </c>
      <c r="P284" s="11">
        <f t="shared" si="248"/>
        <v>1.5628955164854741E-3</v>
      </c>
      <c r="Q284" s="4">
        <f t="shared" si="249"/>
        <v>783.24653667937696</v>
      </c>
      <c r="R284" s="4">
        <f t="shared" si="250"/>
        <v>3793.7784319445036</v>
      </c>
      <c r="S284" s="4">
        <f t="shared" si="251"/>
        <v>1068.284427701866</v>
      </c>
      <c r="T284" s="4">
        <f t="shared" si="266"/>
        <v>7.9700243524574779</v>
      </c>
      <c r="U284" s="4">
        <f t="shared" si="267"/>
        <v>27.608352215639929</v>
      </c>
      <c r="V284" s="4">
        <f t="shared" si="268"/>
        <v>36.283913934504618</v>
      </c>
      <c r="W284" s="11">
        <f t="shared" si="252"/>
        <v>-1.219247815263802E-2</v>
      </c>
      <c r="X284" s="11">
        <f t="shared" si="253"/>
        <v>-1.3228699347321071E-2</v>
      </c>
      <c r="Y284" s="11">
        <f t="shared" si="254"/>
        <v>-1.2203590333800474E-2</v>
      </c>
      <c r="Z284" s="4">
        <f t="shared" si="278"/>
        <v>1002.0323061720036</v>
      </c>
      <c r="AA284" s="4">
        <f t="shared" si="269"/>
        <v>18875.547648190171</v>
      </c>
      <c r="AB284" s="4">
        <f t="shared" si="270"/>
        <v>2160.7184302683877</v>
      </c>
      <c r="AC284" s="12">
        <f t="shared" si="271"/>
        <v>1.263391568421071</v>
      </c>
      <c r="AD284" s="12">
        <f t="shared" si="272"/>
        <v>4.9195729667798629</v>
      </c>
      <c r="AE284" s="12">
        <f t="shared" si="273"/>
        <v>2.0010461517092737</v>
      </c>
      <c r="AF284" s="11">
        <f t="shared" si="255"/>
        <v>-2.9039671966837322E-3</v>
      </c>
      <c r="AG284" s="11">
        <f t="shared" si="256"/>
        <v>2.0567434751257441E-3</v>
      </c>
      <c r="AH284" s="11">
        <f t="shared" si="257"/>
        <v>8.257041531207765E-4</v>
      </c>
      <c r="AI284" s="1">
        <f t="shared" si="236"/>
        <v>197966.82263754925</v>
      </c>
      <c r="AJ284" s="1">
        <f t="shared" si="237"/>
        <v>269541.65320529498</v>
      </c>
      <c r="AK284" s="1">
        <f t="shared" si="238"/>
        <v>58000.791780928586</v>
      </c>
      <c r="AL284" s="20">
        <f t="shared" si="285"/>
        <v>69.270677996231413</v>
      </c>
      <c r="AM284" s="20">
        <f t="shared" si="285"/>
        <v>31.842377220189917</v>
      </c>
      <c r="AN284" s="20">
        <f t="shared" si="285"/>
        <v>4.7582754167651142</v>
      </c>
      <c r="AO284" s="7">
        <f t="shared" si="286"/>
        <v>1.8480696231790435E-3</v>
      </c>
      <c r="AP284" s="7">
        <f t="shared" si="286"/>
        <v>2.8458883436796065E-3</v>
      </c>
      <c r="AQ284" s="7">
        <f t="shared" si="286"/>
        <v>2.0599680684604978E-3</v>
      </c>
      <c r="AR284" s="17">
        <f t="shared" si="275"/>
        <v>98274.045604122992</v>
      </c>
      <c r="AS284" s="17">
        <f t="shared" si="276"/>
        <v>137414.15649556063</v>
      </c>
      <c r="AT284" s="17">
        <f t="shared" si="277"/>
        <v>29442.370236854968</v>
      </c>
      <c r="AU284" s="1">
        <f t="shared" si="239"/>
        <v>19654.809120824601</v>
      </c>
      <c r="AV284" s="1">
        <f t="shared" si="240"/>
        <v>27482.831299112127</v>
      </c>
      <c r="AW284" s="1">
        <f t="shared" si="241"/>
        <v>5888.4740473709935</v>
      </c>
      <c r="AX284" s="16">
        <v>0</v>
      </c>
      <c r="AY284" s="16">
        <v>0</v>
      </c>
      <c r="AZ284" s="16">
        <v>0</v>
      </c>
      <c r="BA284">
        <f t="shared" si="279"/>
        <v>0</v>
      </c>
      <c r="BB284">
        <f t="shared" si="280"/>
        <v>0</v>
      </c>
      <c r="BC284">
        <f t="shared" si="280"/>
        <v>0</v>
      </c>
      <c r="BD284">
        <f t="shared" si="280"/>
        <v>0</v>
      </c>
      <c r="BE284">
        <f t="shared" si="281"/>
        <v>0</v>
      </c>
      <c r="BF284">
        <f t="shared" si="281"/>
        <v>0</v>
      </c>
      <c r="BG284">
        <f t="shared" si="281"/>
        <v>0</v>
      </c>
      <c r="BH284">
        <f t="shared" si="259"/>
        <v>0</v>
      </c>
      <c r="BI284">
        <f t="shared" si="284"/>
        <v>0</v>
      </c>
      <c r="BJ284">
        <f t="shared" si="284"/>
        <v>0</v>
      </c>
      <c r="BK284" s="7">
        <f t="shared" si="282"/>
        <v>3.1127008094586878E-2</v>
      </c>
      <c r="BL284" s="18">
        <f>MAX(BL$3*climate!$I394+BL$4*climate!$I394^2+BL$5*climate!$I394^6,-99)</f>
        <v>-59.801921080734147</v>
      </c>
      <c r="BM284" s="18">
        <f>MAX(BM$3*climate!$I394+BM$4*climate!$I394^2+BM$5*climate!$I394^6,-99)</f>
        <v>-49.183116019126999</v>
      </c>
      <c r="BN284" s="18">
        <f>MAX(BN$3*climate!$I394+BN$4*climate!$I394^2+BN$5*climate!$I394^6,-99)</f>
        <v>-40.843519706506292</v>
      </c>
      <c r="BO284" s="18">
        <f>MAX(BO$3*climate!$I394+BO$4*climate!$I394^2+BO$5*climate!$I394^6,-99)</f>
        <v>-99</v>
      </c>
      <c r="BP284" s="18">
        <f>MAX(BP$3*climate!$I394+BP$4*climate!$I394^2+BP$5*climate!$I394^6,-99)</f>
        <v>-99</v>
      </c>
      <c r="BQ284" s="18">
        <f>MAX(BQ$3*climate!$I394+BQ$4*climate!$I394^2+BQ$5*climate!$I394^6,-99)</f>
        <v>-99</v>
      </c>
    </row>
    <row r="285" spans="1:69">
      <c r="A285">
        <f t="shared" si="242"/>
        <v>2239</v>
      </c>
      <c r="B285" s="4">
        <f t="shared" si="260"/>
        <v>1286.5331059784141</v>
      </c>
      <c r="C285" s="4">
        <f t="shared" si="261"/>
        <v>3572.5998995004093</v>
      </c>
      <c r="D285" s="4">
        <f t="shared" si="262"/>
        <v>6809.5957787705238</v>
      </c>
      <c r="E285" s="11">
        <f t="shared" si="243"/>
        <v>7.7246592260225997E-8</v>
      </c>
      <c r="F285" s="11">
        <f t="shared" si="244"/>
        <v>1.5486238804766991E-7</v>
      </c>
      <c r="G285" s="11">
        <f t="shared" si="245"/>
        <v>3.4190971274902894E-7</v>
      </c>
      <c r="H285" s="4">
        <f t="shared" si="263"/>
        <v>98252.040134731389</v>
      </c>
      <c r="I285" s="4">
        <f t="shared" si="264"/>
        <v>137695.02987237531</v>
      </c>
      <c r="J285" s="4">
        <f t="shared" si="265"/>
        <v>29488.508865007196</v>
      </c>
      <c r="K285" s="4">
        <f t="shared" si="233"/>
        <v>76369.61666836415</v>
      </c>
      <c r="L285" s="4">
        <f t="shared" si="234"/>
        <v>38541.967683431474</v>
      </c>
      <c r="M285" s="4">
        <f t="shared" si="235"/>
        <v>4330.4345548586089</v>
      </c>
      <c r="N285" s="11">
        <f t="shared" si="246"/>
        <v>-2.2399667064654238E-4</v>
      </c>
      <c r="O285" s="11">
        <f t="shared" si="247"/>
        <v>2.0438363862891329E-3</v>
      </c>
      <c r="P285" s="11">
        <f t="shared" si="248"/>
        <v>1.5667402242749429E-3</v>
      </c>
      <c r="Q285" s="4">
        <f t="shared" si="249"/>
        <v>773.52357463298199</v>
      </c>
      <c r="R285" s="4">
        <f t="shared" si="250"/>
        <v>3751.2435474906488</v>
      </c>
      <c r="S285" s="4">
        <f t="shared" si="251"/>
        <v>1056.9011822904458</v>
      </c>
      <c r="T285" s="4">
        <f t="shared" si="266"/>
        <v>7.872850004664147</v>
      </c>
      <c r="U285" s="4">
        <f t="shared" si="267"/>
        <v>27.243129624704284</v>
      </c>
      <c r="V285" s="4">
        <f t="shared" si="268"/>
        <v>35.84111991314105</v>
      </c>
      <c r="W285" s="11">
        <f t="shared" si="252"/>
        <v>-1.219247815263802E-2</v>
      </c>
      <c r="X285" s="11">
        <f t="shared" si="253"/>
        <v>-1.3228699347321071E-2</v>
      </c>
      <c r="Y285" s="11">
        <f t="shared" si="254"/>
        <v>-1.2203590333800474E-2</v>
      </c>
      <c r="Z285" s="4">
        <f t="shared" si="278"/>
        <v>986.67345820361015</v>
      </c>
      <c r="AA285" s="4">
        <f t="shared" si="269"/>
        <v>18702.156402536464</v>
      </c>
      <c r="AB285" s="4">
        <f t="shared" si="270"/>
        <v>2139.4515395578042</v>
      </c>
      <c r="AC285" s="12">
        <f t="shared" si="271"/>
        <v>1.2597227207498094</v>
      </c>
      <c r="AD285" s="12">
        <f t="shared" si="272"/>
        <v>4.9296912663796926</v>
      </c>
      <c r="AE285" s="12">
        <f t="shared" si="273"/>
        <v>2.0026984238273262</v>
      </c>
      <c r="AF285" s="11">
        <f t="shared" si="255"/>
        <v>-2.9039671966837322E-3</v>
      </c>
      <c r="AG285" s="11">
        <f t="shared" si="256"/>
        <v>2.0567434751257441E-3</v>
      </c>
      <c r="AH285" s="11">
        <f t="shared" si="257"/>
        <v>8.257041531207765E-4</v>
      </c>
      <c r="AI285" s="1">
        <f t="shared" si="236"/>
        <v>197824.94949461892</v>
      </c>
      <c r="AJ285" s="1">
        <f t="shared" si="237"/>
        <v>270070.31918387761</v>
      </c>
      <c r="AK285" s="1">
        <f t="shared" si="238"/>
        <v>58089.186650206728</v>
      </c>
      <c r="AL285" s="20">
        <f t="shared" si="285"/>
        <v>69.397414861655449</v>
      </c>
      <c r="AM285" s="20">
        <f t="shared" si="285"/>
        <v>31.932090871854243</v>
      </c>
      <c r="AN285" s="20">
        <f t="shared" si="285"/>
        <v>4.7679792932303968</v>
      </c>
      <c r="AO285" s="7">
        <f t="shared" si="286"/>
        <v>1.8295889269472529E-3</v>
      </c>
      <c r="AP285" s="7">
        <f t="shared" si="286"/>
        <v>2.8174294602428102E-3</v>
      </c>
      <c r="AQ285" s="7">
        <f t="shared" si="286"/>
        <v>2.0393683877758927E-3</v>
      </c>
      <c r="AR285" s="17">
        <f t="shared" si="275"/>
        <v>98252.040134731389</v>
      </c>
      <c r="AS285" s="17">
        <f t="shared" si="276"/>
        <v>137695.02987237531</v>
      </c>
      <c r="AT285" s="17">
        <f t="shared" si="277"/>
        <v>29488.508865007196</v>
      </c>
      <c r="AU285" s="1">
        <f t="shared" si="239"/>
        <v>19650.408026946279</v>
      </c>
      <c r="AV285" s="1">
        <f t="shared" si="240"/>
        <v>27539.005974475062</v>
      </c>
      <c r="AW285" s="1">
        <f t="shared" si="241"/>
        <v>5897.7017730014395</v>
      </c>
      <c r="AX285" s="16">
        <v>0</v>
      </c>
      <c r="AY285" s="16">
        <v>0</v>
      </c>
      <c r="AZ285" s="16">
        <v>0</v>
      </c>
      <c r="BA285">
        <f t="shared" si="279"/>
        <v>0</v>
      </c>
      <c r="BB285">
        <f t="shared" si="280"/>
        <v>0</v>
      </c>
      <c r="BC285">
        <f t="shared" si="280"/>
        <v>0</v>
      </c>
      <c r="BD285">
        <f t="shared" si="280"/>
        <v>0</v>
      </c>
      <c r="BE285">
        <f t="shared" si="281"/>
        <v>0</v>
      </c>
      <c r="BF285">
        <f t="shared" si="281"/>
        <v>0</v>
      </c>
      <c r="BG285">
        <f t="shared" si="281"/>
        <v>0</v>
      </c>
      <c r="BH285">
        <f t="shared" si="259"/>
        <v>0</v>
      </c>
      <c r="BI285">
        <f t="shared" si="284"/>
        <v>0</v>
      </c>
      <c r="BJ285">
        <f t="shared" si="284"/>
        <v>0</v>
      </c>
      <c r="BK285" s="7">
        <f t="shared" si="282"/>
        <v>3.1150145471308982E-2</v>
      </c>
      <c r="BL285" s="18">
        <f>MAX(BL$3*climate!$I395+BL$4*climate!$I395^2+BL$5*climate!$I395^6,-99)</f>
        <v>-59.876364501509556</v>
      </c>
      <c r="BM285" s="18">
        <f>MAX(BM$3*climate!$I395+BM$4*climate!$I395^2+BM$5*climate!$I395^6,-99)</f>
        <v>-49.240467991337596</v>
      </c>
      <c r="BN285" s="18">
        <f>MAX(BN$3*climate!$I395+BN$4*climate!$I395^2+BN$5*climate!$I395^6,-99)</f>
        <v>-40.888051828674804</v>
      </c>
      <c r="BO285" s="18">
        <f>MAX(BO$3*climate!$I395+BO$4*climate!$I395^2+BO$5*climate!$I395^6,-99)</f>
        <v>-99</v>
      </c>
      <c r="BP285" s="18">
        <f>MAX(BP$3*climate!$I395+BP$4*climate!$I395^2+BP$5*climate!$I395^6,-99)</f>
        <v>-99</v>
      </c>
      <c r="BQ285" s="18">
        <f>MAX(BQ$3*climate!$I395+BQ$4*climate!$I395^2+BQ$5*climate!$I395^6,-99)</f>
        <v>-99</v>
      </c>
    </row>
    <row r="286" spans="1:69">
      <c r="A286">
        <f t="shared" si="242"/>
        <v>2240</v>
      </c>
      <c r="B286" s="4">
        <f t="shared" si="260"/>
        <v>1286.5332003896974</v>
      </c>
      <c r="C286" s="4">
        <f t="shared" si="261"/>
        <v>3572.6004250986934</v>
      </c>
      <c r="D286" s="4">
        <f t="shared" si="262"/>
        <v>6809.5979906241137</v>
      </c>
      <c r="E286" s="11">
        <f t="shared" si="243"/>
        <v>7.33842626472147E-8</v>
      </c>
      <c r="F286" s="11">
        <f t="shared" si="244"/>
        <v>1.471192686452864E-7</v>
      </c>
      <c r="G286" s="11">
        <f t="shared" si="245"/>
        <v>3.2481422711157747E-7</v>
      </c>
      <c r="H286" s="4">
        <f t="shared" si="263"/>
        <v>98234.601722696083</v>
      </c>
      <c r="I286" s="4">
        <f t="shared" si="264"/>
        <v>137977.56893538669</v>
      </c>
      <c r="J286" s="4">
        <f t="shared" si="265"/>
        <v>29534.829655514557</v>
      </c>
      <c r="K286" s="4">
        <f t="shared" si="233"/>
        <v>76356.05648804114</v>
      </c>
      <c r="L286" s="4">
        <f t="shared" si="234"/>
        <v>38621.047001519917</v>
      </c>
      <c r="M286" s="4">
        <f t="shared" si="235"/>
        <v>4337.2354280208583</v>
      </c>
      <c r="N286" s="11">
        <f t="shared" si="246"/>
        <v>-1.775598846056603E-4</v>
      </c>
      <c r="O286" s="11">
        <f t="shared" si="247"/>
        <v>2.0517716878902803E-3</v>
      </c>
      <c r="P286" s="11">
        <f t="shared" si="248"/>
        <v>1.5704828409470739E-3</v>
      </c>
      <c r="Q286" s="4">
        <f t="shared" si="249"/>
        <v>763.95678925179868</v>
      </c>
      <c r="R286" s="4">
        <f t="shared" si="250"/>
        <v>3709.2148981561827</v>
      </c>
      <c r="S286" s="4">
        <f t="shared" si="251"/>
        <v>1045.6431219789908</v>
      </c>
      <c r="T286" s="4">
        <f t="shared" si="266"/>
        <v>7.776860452983283</v>
      </c>
      <c r="U286" s="4">
        <f t="shared" si="267"/>
        <v>26.882738453618977</v>
      </c>
      <c r="V286" s="4">
        <f t="shared" si="268"/>
        <v>35.403729568616455</v>
      </c>
      <c r="W286" s="11">
        <f t="shared" si="252"/>
        <v>-1.219247815263802E-2</v>
      </c>
      <c r="X286" s="11">
        <f t="shared" si="253"/>
        <v>-1.3228699347321071E-2</v>
      </c>
      <c r="Y286" s="11">
        <f t="shared" si="254"/>
        <v>-1.2203590333800474E-2</v>
      </c>
      <c r="Z286" s="4">
        <f t="shared" si="278"/>
        <v>971.59552312046674</v>
      </c>
      <c r="AA286" s="4">
        <f t="shared" si="269"/>
        <v>18530.506826392473</v>
      </c>
      <c r="AB286" s="4">
        <f t="shared" si="270"/>
        <v>2118.4020621868963</v>
      </c>
      <c r="AC286" s="12">
        <f t="shared" si="271"/>
        <v>1.2560645272918347</v>
      </c>
      <c r="AD286" s="12">
        <f t="shared" si="272"/>
        <v>4.9398303767262037</v>
      </c>
      <c r="AE286" s="12">
        <f t="shared" si="273"/>
        <v>2.0043520602333289</v>
      </c>
      <c r="AF286" s="11">
        <f t="shared" si="255"/>
        <v>-2.9039671966837322E-3</v>
      </c>
      <c r="AG286" s="11">
        <f t="shared" si="256"/>
        <v>2.0567434751257441E-3</v>
      </c>
      <c r="AH286" s="11">
        <f t="shared" si="257"/>
        <v>8.257041531207765E-4</v>
      </c>
      <c r="AI286" s="1">
        <f t="shared" si="236"/>
        <v>197692.8625721033</v>
      </c>
      <c r="AJ286" s="1">
        <f t="shared" si="237"/>
        <v>270602.29323996493</v>
      </c>
      <c r="AK286" s="1">
        <f t="shared" si="238"/>
        <v>58177.969758187501</v>
      </c>
      <c r="AL286" s="20">
        <f t="shared" si="285"/>
        <v>69.523113916027199</v>
      </c>
      <c r="AM286" s="20">
        <f t="shared" si="285"/>
        <v>32.021157621268259</v>
      </c>
      <c r="AN286" s="20">
        <f t="shared" si="285"/>
        <v>4.7776057228121394</v>
      </c>
      <c r="AO286" s="7">
        <f t="shared" si="286"/>
        <v>1.8112930376777804E-3</v>
      </c>
      <c r="AP286" s="7">
        <f t="shared" si="286"/>
        <v>2.7892551656403821E-3</v>
      </c>
      <c r="AQ286" s="7">
        <f t="shared" si="286"/>
        <v>2.018974703898134E-3</v>
      </c>
      <c r="AR286" s="17">
        <f t="shared" si="275"/>
        <v>98234.601722696083</v>
      </c>
      <c r="AS286" s="17">
        <f t="shared" si="276"/>
        <v>137977.56893538669</v>
      </c>
      <c r="AT286" s="17">
        <f t="shared" si="277"/>
        <v>29534.829655514557</v>
      </c>
      <c r="AU286" s="1">
        <f t="shared" si="239"/>
        <v>19646.92034453922</v>
      </c>
      <c r="AV286" s="1">
        <f t="shared" si="240"/>
        <v>27595.51378707734</v>
      </c>
      <c r="AW286" s="1">
        <f t="shared" si="241"/>
        <v>5906.9659311029118</v>
      </c>
      <c r="AX286" s="16">
        <v>0</v>
      </c>
      <c r="AY286" s="16">
        <v>0</v>
      </c>
      <c r="AZ286" s="16">
        <v>0</v>
      </c>
      <c r="BA286">
        <f t="shared" si="279"/>
        <v>0</v>
      </c>
      <c r="BB286">
        <f t="shared" si="280"/>
        <v>0</v>
      </c>
      <c r="BC286">
        <f t="shared" si="280"/>
        <v>0</v>
      </c>
      <c r="BD286">
        <f t="shared" si="280"/>
        <v>0</v>
      </c>
      <c r="BE286">
        <f t="shared" si="281"/>
        <v>0</v>
      </c>
      <c r="BF286">
        <f t="shared" si="281"/>
        <v>0</v>
      </c>
      <c r="BG286">
        <f t="shared" si="281"/>
        <v>0</v>
      </c>
      <c r="BH286">
        <f t="shared" si="259"/>
        <v>0</v>
      </c>
      <c r="BI286">
        <f t="shared" si="284"/>
        <v>0</v>
      </c>
      <c r="BJ286">
        <f t="shared" si="284"/>
        <v>0</v>
      </c>
      <c r="BK286" s="7">
        <f t="shared" si="282"/>
        <v>3.1173003819429085E-2</v>
      </c>
      <c r="BL286" s="18">
        <f>MAX(BL$3*climate!$I396+BL$4*climate!$I396^2+BL$5*climate!$I396^6,-99)</f>
        <v>-59.948492214431397</v>
      </c>
      <c r="BM286" s="18">
        <f>MAX(BM$3*climate!$I396+BM$4*climate!$I396^2+BM$5*climate!$I396^6,-99)</f>
        <v>-49.296034602533233</v>
      </c>
      <c r="BN286" s="18">
        <f>MAX(BN$3*climate!$I396+BN$4*climate!$I396^2+BN$5*climate!$I396^6,-99)</f>
        <v>-40.931196547670943</v>
      </c>
      <c r="BO286" s="18">
        <f>MAX(BO$3*climate!$I396+BO$4*climate!$I396^2+BO$5*climate!$I396^6,-99)</f>
        <v>-99</v>
      </c>
      <c r="BP286" s="18">
        <f>MAX(BP$3*climate!$I396+BP$4*climate!$I396^2+BP$5*climate!$I396^6,-99)</f>
        <v>-99</v>
      </c>
      <c r="BQ286" s="18">
        <f>MAX(BQ$3*climate!$I396+BQ$4*climate!$I396^2+BQ$5*climate!$I396^6,-99)</f>
        <v>-99</v>
      </c>
    </row>
    <row r="287" spans="1:69">
      <c r="A287">
        <f t="shared" si="242"/>
        <v>2241</v>
      </c>
      <c r="B287" s="4">
        <f t="shared" si="260"/>
        <v>1286.5332900804233</v>
      </c>
      <c r="C287" s="4">
        <f t="shared" si="261"/>
        <v>3572.6009244171369</v>
      </c>
      <c r="D287" s="4">
        <f t="shared" si="262"/>
        <v>6809.6000918857071</v>
      </c>
      <c r="E287" s="11">
        <f t="shared" si="243"/>
        <v>6.971504951485396E-8</v>
      </c>
      <c r="F287" s="11">
        <f t="shared" si="244"/>
        <v>1.3976330521302209E-7</v>
      </c>
      <c r="G287" s="11">
        <f t="shared" si="245"/>
        <v>3.0857351575599857E-7</v>
      </c>
      <c r="H287" s="4">
        <f t="shared" si="263"/>
        <v>98221.688998816157</v>
      </c>
      <c r="I287" s="4">
        <f t="shared" si="264"/>
        <v>138261.7638551124</v>
      </c>
      <c r="J287" s="4">
        <f t="shared" si="265"/>
        <v>29581.330203485737</v>
      </c>
      <c r="K287" s="4">
        <f t="shared" si="233"/>
        <v>76346.014328689591</v>
      </c>
      <c r="L287" s="4">
        <f t="shared" si="234"/>
        <v>38700.590068752092</v>
      </c>
      <c r="M287" s="4">
        <f t="shared" si="235"/>
        <v>4344.0627649683474</v>
      </c>
      <c r="N287" s="11">
        <f t="shared" si="246"/>
        <v>-1.3151752216433721E-4</v>
      </c>
      <c r="O287" s="11">
        <f t="shared" si="247"/>
        <v>2.0595782198511436E-3</v>
      </c>
      <c r="P287" s="11">
        <f t="shared" si="248"/>
        <v>1.5741218250180378E-3</v>
      </c>
      <c r="Q287" s="4">
        <f t="shared" si="249"/>
        <v>754.54306671176766</v>
      </c>
      <c r="R287" s="4">
        <f t="shared" si="250"/>
        <v>3667.6856807118802</v>
      </c>
      <c r="S287" s="4">
        <f t="shared" si="251"/>
        <v>1034.5087238249596</v>
      </c>
      <c r="T287" s="4">
        <f t="shared" si="266"/>
        <v>7.6820412518141694</v>
      </c>
      <c r="U287" s="4">
        <f t="shared" si="267"/>
        <v>26.527114788983383</v>
      </c>
      <c r="V287" s="4">
        <f t="shared" si="268"/>
        <v>34.971676956672404</v>
      </c>
      <c r="W287" s="11">
        <f t="shared" si="252"/>
        <v>-1.219247815263802E-2</v>
      </c>
      <c r="X287" s="11">
        <f t="shared" si="253"/>
        <v>-1.3228699347321071E-2</v>
      </c>
      <c r="Y287" s="11">
        <f t="shared" si="254"/>
        <v>-1.2203590333800474E-2</v>
      </c>
      <c r="Z287" s="4">
        <f t="shared" si="278"/>
        <v>956.7924373564764</v>
      </c>
      <c r="AA287" s="4">
        <f t="shared" si="269"/>
        <v>18360.577917163442</v>
      </c>
      <c r="AB287" s="4">
        <f t="shared" si="270"/>
        <v>2097.5674870778175</v>
      </c>
      <c r="AC287" s="12">
        <f t="shared" si="271"/>
        <v>1.2524169571076611</v>
      </c>
      <c r="AD287" s="12">
        <f t="shared" si="272"/>
        <v>4.9499903406217634</v>
      </c>
      <c r="AE287" s="12">
        <f t="shared" si="273"/>
        <v>2.0060070620537798</v>
      </c>
      <c r="AF287" s="11">
        <f t="shared" si="255"/>
        <v>-2.9039671966837322E-3</v>
      </c>
      <c r="AG287" s="11">
        <f t="shared" si="256"/>
        <v>2.0567434751257441E-3</v>
      </c>
      <c r="AH287" s="11">
        <f t="shared" si="257"/>
        <v>8.257041531207765E-4</v>
      </c>
      <c r="AI287" s="1">
        <f t="shared" si="236"/>
        <v>197570.49665943219</v>
      </c>
      <c r="AJ287" s="1">
        <f t="shared" si="237"/>
        <v>271137.5777030458</v>
      </c>
      <c r="AK287" s="1">
        <f t="shared" si="238"/>
        <v>58267.138713471664</v>
      </c>
      <c r="AL287" s="20">
        <f t="shared" si="285"/>
        <v>69.647781380899048</v>
      </c>
      <c r="AM287" s="20">
        <f t="shared" si="285"/>
        <v>32.109579648780119</v>
      </c>
      <c r="AN287" s="20">
        <f t="shared" si="285"/>
        <v>4.7871551292607011</v>
      </c>
      <c r="AO287" s="7">
        <f t="shared" si="286"/>
        <v>1.7931801073010026E-3</v>
      </c>
      <c r="AP287" s="7">
        <f t="shared" si="286"/>
        <v>2.7613626139839781E-3</v>
      </c>
      <c r="AQ287" s="7">
        <f t="shared" si="286"/>
        <v>1.9987849568591527E-3</v>
      </c>
      <c r="AR287" s="17">
        <f t="shared" si="275"/>
        <v>98221.688998816157</v>
      </c>
      <c r="AS287" s="17">
        <f t="shared" si="276"/>
        <v>138261.7638551124</v>
      </c>
      <c r="AT287" s="17">
        <f t="shared" si="277"/>
        <v>29581.330203485737</v>
      </c>
      <c r="AU287" s="1">
        <f t="shared" si="239"/>
        <v>19644.337799763231</v>
      </c>
      <c r="AV287" s="1">
        <f t="shared" si="240"/>
        <v>27652.352771022481</v>
      </c>
      <c r="AW287" s="1">
        <f t="shared" si="241"/>
        <v>5916.2660406971481</v>
      </c>
      <c r="AX287" s="16">
        <v>0</v>
      </c>
      <c r="AY287" s="16">
        <v>0</v>
      </c>
      <c r="AZ287" s="16">
        <v>0</v>
      </c>
      <c r="BA287">
        <f t="shared" si="279"/>
        <v>0</v>
      </c>
      <c r="BB287">
        <f t="shared" si="280"/>
        <v>0</v>
      </c>
      <c r="BC287">
        <f t="shared" si="280"/>
        <v>0</v>
      </c>
      <c r="BD287">
        <f t="shared" si="280"/>
        <v>0</v>
      </c>
      <c r="BE287">
        <f t="shared" si="281"/>
        <v>0</v>
      </c>
      <c r="BF287">
        <f t="shared" si="281"/>
        <v>0</v>
      </c>
      <c r="BG287">
        <f t="shared" si="281"/>
        <v>0</v>
      </c>
      <c r="BH287">
        <f t="shared" si="259"/>
        <v>0</v>
      </c>
      <c r="BI287">
        <f t="shared" si="284"/>
        <v>0</v>
      </c>
      <c r="BJ287">
        <f t="shared" si="284"/>
        <v>0</v>
      </c>
      <c r="BK287" s="7">
        <f t="shared" si="282"/>
        <v>3.1195578505877702E-2</v>
      </c>
      <c r="BL287" s="18">
        <f>MAX(BL$3*climate!$I397+BL$4*climate!$I397^2+BL$5*climate!$I397^6,-99)</f>
        <v>-60.018337698817753</v>
      </c>
      <c r="BM287" s="18">
        <f>MAX(BM$3*climate!$I397+BM$4*climate!$I397^2+BM$5*climate!$I397^6,-99)</f>
        <v>-49.349841770878044</v>
      </c>
      <c r="BN287" s="18">
        <f>MAX(BN$3*climate!$I397+BN$4*climate!$I397^2+BN$5*climate!$I397^6,-99)</f>
        <v>-40.97297409513633</v>
      </c>
      <c r="BO287" s="18">
        <f>MAX(BO$3*climate!$I397+BO$4*climate!$I397^2+BO$5*climate!$I397^6,-99)</f>
        <v>-99</v>
      </c>
      <c r="BP287" s="18">
        <f>MAX(BP$3*climate!$I397+BP$4*climate!$I397^2+BP$5*climate!$I397^6,-99)</f>
        <v>-99</v>
      </c>
      <c r="BQ287" s="18">
        <f>MAX(BQ$3*climate!$I397+BQ$4*climate!$I397^2+BQ$5*climate!$I397^6,-99)</f>
        <v>-99</v>
      </c>
    </row>
    <row r="288" spans="1:69">
      <c r="A288">
        <f t="shared" si="242"/>
        <v>2242</v>
      </c>
      <c r="B288" s="4">
        <f t="shared" si="260"/>
        <v>1286.5333752866186</v>
      </c>
      <c r="C288" s="4">
        <f t="shared" si="261"/>
        <v>3572.6013987697247</v>
      </c>
      <c r="D288" s="4">
        <f t="shared" si="262"/>
        <v>6809.6020880848364</v>
      </c>
      <c r="E288" s="11">
        <f t="shared" si="243"/>
        <v>6.6229297039111266E-8</v>
      </c>
      <c r="F288" s="11">
        <f t="shared" si="244"/>
        <v>1.3277513995237097E-7</v>
      </c>
      <c r="G288" s="11">
        <f t="shared" si="245"/>
        <v>2.9314483996819865E-7</v>
      </c>
      <c r="H288" s="4">
        <f t="shared" si="263"/>
        <v>98213.260280583607</v>
      </c>
      <c r="I288" s="4">
        <f t="shared" si="264"/>
        <v>138547.60413729353</v>
      </c>
      <c r="J288" s="4">
        <f t="shared" si="265"/>
        <v>29628.008046191109</v>
      </c>
      <c r="K288" s="4">
        <f t="shared" si="233"/>
        <v>76339.457776370007</v>
      </c>
      <c r="L288" s="4">
        <f t="shared" si="234"/>
        <v>38780.593934997712</v>
      </c>
      <c r="M288" s="4">
        <f t="shared" si="235"/>
        <v>4350.9162008207486</v>
      </c>
      <c r="N288" s="11">
        <f t="shared" si="246"/>
        <v>-8.5879431653834715E-5</v>
      </c>
      <c r="O288" s="11">
        <f t="shared" si="247"/>
        <v>2.0672518456048561E-3</v>
      </c>
      <c r="P288" s="11">
        <f t="shared" si="248"/>
        <v>1.577655808214562E-3</v>
      </c>
      <c r="Q288" s="4">
        <f t="shared" si="249"/>
        <v>745.2793565545461</v>
      </c>
      <c r="R288" s="4">
        <f t="shared" si="250"/>
        <v>3626.6491806673926</v>
      </c>
      <c r="S288" s="4">
        <f t="shared" si="251"/>
        <v>1023.4964844281933</v>
      </c>
      <c r="T288" s="4">
        <f t="shared" si="266"/>
        <v>7.5883781316837613</v>
      </c>
      <c r="U288" s="4">
        <f t="shared" si="267"/>
        <v>26.176195562888047</v>
      </c>
      <c r="V288" s="4">
        <f t="shared" si="268"/>
        <v>34.544896937807167</v>
      </c>
      <c r="W288" s="11">
        <f t="shared" si="252"/>
        <v>-1.219247815263802E-2</v>
      </c>
      <c r="X288" s="11">
        <f t="shared" si="253"/>
        <v>-1.3228699347321071E-2</v>
      </c>
      <c r="Y288" s="11">
        <f t="shared" si="254"/>
        <v>-1.2203590333800474E-2</v>
      </c>
      <c r="Z288" s="4">
        <f t="shared" si="278"/>
        <v>942.25827526523369</v>
      </c>
      <c r="AA288" s="4">
        <f t="shared" si="269"/>
        <v>18192.348887628606</v>
      </c>
      <c r="AB288" s="4">
        <f t="shared" si="270"/>
        <v>2076.9453332698076</v>
      </c>
      <c r="AC288" s="12">
        <f t="shared" si="271"/>
        <v>1.2487799793476499</v>
      </c>
      <c r="AD288" s="12">
        <f t="shared" si="272"/>
        <v>4.9601712009567729</v>
      </c>
      <c r="AE288" s="12">
        <f t="shared" si="273"/>
        <v>2.0076634304161072</v>
      </c>
      <c r="AF288" s="11">
        <f t="shared" si="255"/>
        <v>-2.9039671966837322E-3</v>
      </c>
      <c r="AG288" s="11">
        <f t="shared" si="256"/>
        <v>2.0567434751257441E-3</v>
      </c>
      <c r="AH288" s="11">
        <f t="shared" si="257"/>
        <v>8.257041531207765E-4</v>
      </c>
      <c r="AI288" s="1">
        <f t="shared" si="236"/>
        <v>197457.78479325218</v>
      </c>
      <c r="AJ288" s="1">
        <f t="shared" si="237"/>
        <v>271676.1727037637</v>
      </c>
      <c r="AK288" s="1">
        <f t="shared" si="238"/>
        <v>58356.690882821647</v>
      </c>
      <c r="AL288" s="20">
        <f t="shared" si="285"/>
        <v>69.771423486828013</v>
      </c>
      <c r="AM288" s="20">
        <f t="shared" si="285"/>
        <v>32.197359179645069</v>
      </c>
      <c r="AN288" s="20">
        <f t="shared" si="285"/>
        <v>4.7966279379826338</v>
      </c>
      <c r="AO288" s="7">
        <f t="shared" si="286"/>
        <v>1.7752483062279925E-3</v>
      </c>
      <c r="AP288" s="7">
        <f t="shared" si="286"/>
        <v>2.7337489878441383E-3</v>
      </c>
      <c r="AQ288" s="7">
        <f t="shared" si="286"/>
        <v>1.978797107290561E-3</v>
      </c>
      <c r="AR288" s="17">
        <f t="shared" si="275"/>
        <v>98213.260280583607</v>
      </c>
      <c r="AS288" s="17">
        <f t="shared" si="276"/>
        <v>138547.60413729353</v>
      </c>
      <c r="AT288" s="17">
        <f t="shared" si="277"/>
        <v>29628.008046191109</v>
      </c>
      <c r="AU288" s="1">
        <f t="shared" si="239"/>
        <v>19642.652056116724</v>
      </c>
      <c r="AV288" s="1">
        <f t="shared" si="240"/>
        <v>27709.520827458706</v>
      </c>
      <c r="AW288" s="1">
        <f t="shared" si="241"/>
        <v>5925.6016092382224</v>
      </c>
      <c r="AX288" s="16">
        <v>0</v>
      </c>
      <c r="AY288" s="16">
        <v>0</v>
      </c>
      <c r="AZ288" s="16">
        <v>0</v>
      </c>
      <c r="BA288">
        <f t="shared" si="279"/>
        <v>0</v>
      </c>
      <c r="BB288">
        <f t="shared" si="280"/>
        <v>0</v>
      </c>
      <c r="BC288">
        <f t="shared" si="280"/>
        <v>0</v>
      </c>
      <c r="BD288">
        <f t="shared" si="280"/>
        <v>0</v>
      </c>
      <c r="BE288">
        <f t="shared" si="281"/>
        <v>0</v>
      </c>
      <c r="BF288">
        <f t="shared" si="281"/>
        <v>0</v>
      </c>
      <c r="BG288">
        <f t="shared" si="281"/>
        <v>0</v>
      </c>
      <c r="BH288">
        <f t="shared" si="259"/>
        <v>0</v>
      </c>
      <c r="BI288">
        <f t="shared" si="284"/>
        <v>0</v>
      </c>
      <c r="BJ288">
        <f t="shared" si="284"/>
        <v>0</v>
      </c>
      <c r="BK288" s="7">
        <f t="shared" si="282"/>
        <v>3.1217865276324613E-2</v>
      </c>
      <c r="BL288" s="18">
        <f>MAX(BL$3*climate!$I398+BL$4*climate!$I398^2+BL$5*climate!$I398^6,-99)</f>
        <v>-60.085934060580428</v>
      </c>
      <c r="BM288" s="18">
        <f>MAX(BM$3*climate!$I398+BM$4*climate!$I398^2+BM$5*climate!$I398^6,-99)</f>
        <v>-49.401915120226207</v>
      </c>
      <c r="BN288" s="18">
        <f>MAX(BN$3*climate!$I398+BN$4*climate!$I398^2+BN$5*climate!$I398^6,-99)</f>
        <v>-41.01340446852975</v>
      </c>
      <c r="BO288" s="18">
        <f>MAX(BO$3*climate!$I398+BO$4*climate!$I398^2+BO$5*climate!$I398^6,-99)</f>
        <v>-99</v>
      </c>
      <c r="BP288" s="18">
        <f>MAX(BP$3*climate!$I398+BP$4*climate!$I398^2+BP$5*climate!$I398^6,-99)</f>
        <v>-99</v>
      </c>
      <c r="BQ288" s="18">
        <f>MAX(BQ$3*climate!$I398+BQ$4*climate!$I398^2+BQ$5*climate!$I398^6,-99)</f>
        <v>-99</v>
      </c>
    </row>
    <row r="289" spans="1:69">
      <c r="A289">
        <f t="shared" si="242"/>
        <v>2243</v>
      </c>
      <c r="B289" s="4">
        <f t="shared" si="260"/>
        <v>1286.5334562325097</v>
      </c>
      <c r="C289" s="4">
        <f t="shared" si="261"/>
        <v>3572.6018494047426</v>
      </c>
      <c r="D289" s="4">
        <f t="shared" si="262"/>
        <v>6809.6039844745646</v>
      </c>
      <c r="E289" s="11">
        <f t="shared" si="243"/>
        <v>6.2917832187155696E-8</v>
      </c>
      <c r="F289" s="11">
        <f t="shared" si="244"/>
        <v>1.2613638295475242E-7</v>
      </c>
      <c r="G289" s="11">
        <f t="shared" si="245"/>
        <v>2.7848759796978869E-7</v>
      </c>
      <c r="H289" s="4">
        <f t="shared" si="263"/>
        <v>98209.273609281634</v>
      </c>
      <c r="I289" s="4">
        <f t="shared" si="264"/>
        <v>138835.07865695783</v>
      </c>
      <c r="J289" s="4">
        <f t="shared" si="265"/>
        <v>29674.860667546454</v>
      </c>
      <c r="K289" s="4">
        <f t="shared" si="233"/>
        <v>76336.354203238603</v>
      </c>
      <c r="L289" s="4">
        <f t="shared" si="234"/>
        <v>38861.055474202971</v>
      </c>
      <c r="M289" s="4">
        <f t="shared" si="235"/>
        <v>4357.7953630201</v>
      </c>
      <c r="N289" s="11">
        <f t="shared" si="246"/>
        <v>-4.0654901433789803E-5</v>
      </c>
      <c r="O289" s="11">
        <f t="shared" si="247"/>
        <v>2.074788729128807E-3</v>
      </c>
      <c r="P289" s="11">
        <f t="shared" si="248"/>
        <v>1.5810835883378616E-3</v>
      </c>
      <c r="Q289" s="4">
        <f t="shared" si="249"/>
        <v>736.16267076416864</v>
      </c>
      <c r="R289" s="4">
        <f t="shared" si="250"/>
        <v>3586.0987724438874</v>
      </c>
      <c r="S289" s="4">
        <f t="shared" si="251"/>
        <v>1012.6049198576027</v>
      </c>
      <c r="T289" s="4">
        <f t="shared" si="266"/>
        <v>7.495856997099251</v>
      </c>
      <c r="U289" s="4">
        <f t="shared" si="267"/>
        <v>25.829918541729921</v>
      </c>
      <c r="V289" s="4">
        <f t="shared" si="268"/>
        <v>34.123325167454809</v>
      </c>
      <c r="W289" s="11">
        <f t="shared" si="252"/>
        <v>-1.219247815263802E-2</v>
      </c>
      <c r="X289" s="11">
        <f t="shared" si="253"/>
        <v>-1.3228699347321071E-2</v>
      </c>
      <c r="Y289" s="11">
        <f t="shared" si="254"/>
        <v>-1.2203590333800474E-2</v>
      </c>
      <c r="Z289" s="4">
        <f t="shared" si="278"/>
        <v>927.98724643186381</v>
      </c>
      <c r="AA289" s="4">
        <f t="shared" si="269"/>
        <v>18025.799170635699</v>
      </c>
      <c r="AB289" s="4">
        <f t="shared" si="270"/>
        <v>2056.5331499473705</v>
      </c>
      <c r="AC289" s="12">
        <f t="shared" si="271"/>
        <v>1.245153563251749</v>
      </c>
      <c r="AD289" s="12">
        <f t="shared" si="272"/>
        <v>4.9703730007098477</v>
      </c>
      <c r="AE289" s="12">
        <f t="shared" si="273"/>
        <v>2.0093211664486703</v>
      </c>
      <c r="AF289" s="11">
        <f t="shared" si="255"/>
        <v>-2.9039671966837322E-3</v>
      </c>
      <c r="AG289" s="11">
        <f t="shared" si="256"/>
        <v>2.0567434751257441E-3</v>
      </c>
      <c r="AH289" s="11">
        <f t="shared" si="257"/>
        <v>8.257041531207765E-4</v>
      </c>
      <c r="AI289" s="1">
        <f t="shared" si="236"/>
        <v>197354.6583700437</v>
      </c>
      <c r="AJ289" s="1">
        <f t="shared" si="237"/>
        <v>272218.07626084605</v>
      </c>
      <c r="AK289" s="1">
        <f t="shared" si="238"/>
        <v>58446.623403777703</v>
      </c>
      <c r="AL289" s="20">
        <f t="shared" si="285"/>
        <v>69.894046472182438</v>
      </c>
      <c r="AM289" s="20">
        <f t="shared" si="285"/>
        <v>32.284498482732992</v>
      </c>
      <c r="AN289" s="20">
        <f t="shared" si="285"/>
        <v>4.8060245759361786</v>
      </c>
      <c r="AO289" s="7">
        <f t="shared" si="286"/>
        <v>1.7574958231657127E-3</v>
      </c>
      <c r="AP289" s="7">
        <f t="shared" si="286"/>
        <v>2.706411497965697E-3</v>
      </c>
      <c r="AQ289" s="7">
        <f t="shared" si="286"/>
        <v>1.9590091362176555E-3</v>
      </c>
      <c r="AR289" s="17">
        <f t="shared" si="275"/>
        <v>98209.273609281634</v>
      </c>
      <c r="AS289" s="17">
        <f t="shared" si="276"/>
        <v>138835.07865695783</v>
      </c>
      <c r="AT289" s="17">
        <f t="shared" si="277"/>
        <v>29674.860667546454</v>
      </c>
      <c r="AU289" s="1">
        <f t="shared" si="239"/>
        <v>19641.854721856329</v>
      </c>
      <c r="AV289" s="1">
        <f t="shared" si="240"/>
        <v>27767.01573139157</v>
      </c>
      <c r="AW289" s="1">
        <f t="shared" si="241"/>
        <v>5934.9721335092909</v>
      </c>
      <c r="AX289" s="16">
        <v>0</v>
      </c>
      <c r="AY289" s="16">
        <v>0</v>
      </c>
      <c r="AZ289" s="16">
        <v>0</v>
      </c>
      <c r="BA289">
        <f t="shared" si="279"/>
        <v>0</v>
      </c>
      <c r="BB289">
        <f t="shared" si="280"/>
        <v>0</v>
      </c>
      <c r="BC289">
        <f t="shared" si="280"/>
        <v>0</v>
      </c>
      <c r="BD289">
        <f t="shared" si="280"/>
        <v>0</v>
      </c>
      <c r="BE289">
        <f t="shared" si="281"/>
        <v>0</v>
      </c>
      <c r="BF289">
        <f t="shared" si="281"/>
        <v>0</v>
      </c>
      <c r="BG289">
        <f t="shared" si="281"/>
        <v>0</v>
      </c>
      <c r="BH289">
        <f t="shared" si="259"/>
        <v>0</v>
      </c>
      <c r="BI289">
        <f t="shared" si="284"/>
        <v>0</v>
      </c>
      <c r="BJ289">
        <f t="shared" si="284"/>
        <v>0</v>
      </c>
      <c r="BK289" s="7">
        <f t="shared" si="282"/>
        <v>3.1239860243090306E-2</v>
      </c>
      <c r="BL289" s="18">
        <f>MAX(BL$3*climate!$I399+BL$4*climate!$I399^2+BL$5*climate!$I399^6,-99)</f>
        <v>-60.15131403019619</v>
      </c>
      <c r="BM289" s="18">
        <f>MAX(BM$3*climate!$I399+BM$4*climate!$I399^2+BM$5*climate!$I399^6,-99)</f>
        <v>-49.452279978820656</v>
      </c>
      <c r="BN289" s="18">
        <f>MAX(BN$3*climate!$I399+BN$4*climate!$I399^2+BN$5*climate!$I399^6,-99)</f>
        <v>-41.052507430339894</v>
      </c>
      <c r="BO289" s="18">
        <f>MAX(BO$3*climate!$I399+BO$4*climate!$I399^2+BO$5*climate!$I399^6,-99)</f>
        <v>-99</v>
      </c>
      <c r="BP289" s="18">
        <f>MAX(BP$3*climate!$I399+BP$4*climate!$I399^2+BP$5*climate!$I399^6,-99)</f>
        <v>-99</v>
      </c>
      <c r="BQ289" s="18">
        <f>MAX(BQ$3*climate!$I399+BQ$4*climate!$I399^2+BQ$5*climate!$I399^6,-99)</f>
        <v>-99</v>
      </c>
    </row>
    <row r="290" spans="1:69">
      <c r="A290">
        <f t="shared" si="242"/>
        <v>2244</v>
      </c>
      <c r="B290" s="4">
        <f t="shared" si="260"/>
        <v>1286.533533131111</v>
      </c>
      <c r="C290" s="4">
        <f t="shared" si="261"/>
        <v>3572.6022775080637</v>
      </c>
      <c r="D290" s="4">
        <f t="shared" si="262"/>
        <v>6809.6057860453084</v>
      </c>
      <c r="E290" s="11">
        <f t="shared" si="243"/>
        <v>5.9771940577797908E-8</v>
      </c>
      <c r="F290" s="11">
        <f t="shared" si="244"/>
        <v>1.1982956380701481E-7</v>
      </c>
      <c r="G290" s="11">
        <f t="shared" si="245"/>
        <v>2.6456321807129922E-7</v>
      </c>
      <c r="H290" s="4">
        <f t="shared" si="263"/>
        <v>98209.68678551045</v>
      </c>
      <c r="I290" s="4">
        <f t="shared" si="264"/>
        <v>139124.17569148171</v>
      </c>
      <c r="J290" s="4">
        <f t="shared" si="265"/>
        <v>29721.885502430931</v>
      </c>
      <c r="K290" s="4">
        <f t="shared" si="233"/>
        <v>76336.670795118625</v>
      </c>
      <c r="L290" s="4">
        <f t="shared" si="234"/>
        <v>38941.971393614695</v>
      </c>
      <c r="M290" s="4">
        <f t="shared" si="235"/>
        <v>4364.6998719571948</v>
      </c>
      <c r="N290" s="11">
        <f t="shared" si="246"/>
        <v>4.1473277487824589E-6</v>
      </c>
      <c r="O290" s="11">
        <f t="shared" si="247"/>
        <v>2.0821853247252609E-3</v>
      </c>
      <c r="P290" s="11">
        <f t="shared" si="248"/>
        <v>1.5844041222508043E-3</v>
      </c>
      <c r="Q290" s="4">
        <f t="shared" si="249"/>
        <v>727.19008283256949</v>
      </c>
      <c r="R290" s="4">
        <f t="shared" si="250"/>
        <v>3546.0279194400318</v>
      </c>
      <c r="S290" s="4">
        <f t="shared" si="251"/>
        <v>1001.8325655626451</v>
      </c>
      <c r="T290" s="4">
        <f t="shared" si="266"/>
        <v>7.4044639244268193</v>
      </c>
      <c r="U290" s="4">
        <f t="shared" si="267"/>
        <v>25.48822231517558</v>
      </c>
      <c r="V290" s="4">
        <f t="shared" si="268"/>
        <v>33.706898086284127</v>
      </c>
      <c r="W290" s="11">
        <f t="shared" si="252"/>
        <v>-1.219247815263802E-2</v>
      </c>
      <c r="X290" s="11">
        <f t="shared" si="253"/>
        <v>-1.3228699347321071E-2</v>
      </c>
      <c r="Y290" s="11">
        <f t="shared" si="254"/>
        <v>-1.2203590333800474E-2</v>
      </c>
      <c r="Z290" s="4">
        <f t="shared" si="278"/>
        <v>913.9736930006834</v>
      </c>
      <c r="AA290" s="4">
        <f t="shared" si="269"/>
        <v>17860.908423269022</v>
      </c>
      <c r="AB290" s="4">
        <f t="shared" si="270"/>
        <v>2036.3285164354745</v>
      </c>
      <c r="AC290" s="12">
        <f t="shared" si="271"/>
        <v>1.241537678149232</v>
      </c>
      <c r="AD290" s="12">
        <f t="shared" si="272"/>
        <v>4.980595782947999</v>
      </c>
      <c r="AE290" s="12">
        <f t="shared" si="273"/>
        <v>2.0109802712807605</v>
      </c>
      <c r="AF290" s="11">
        <f t="shared" si="255"/>
        <v>-2.9039671966837322E-3</v>
      </c>
      <c r="AG290" s="11">
        <f t="shared" si="256"/>
        <v>2.0567434751257441E-3</v>
      </c>
      <c r="AH290" s="11">
        <f t="shared" si="257"/>
        <v>8.257041531207765E-4</v>
      </c>
      <c r="AI290" s="1">
        <f t="shared" si="236"/>
        <v>197261.04725489567</v>
      </c>
      <c r="AJ290" s="1">
        <f t="shared" si="237"/>
        <v>272763.28436615301</v>
      </c>
      <c r="AK290" s="1">
        <f t="shared" si="238"/>
        <v>58536.933196909224</v>
      </c>
      <c r="AL290" s="20">
        <f t="shared" si="285"/>
        <v>70.015656581974056</v>
      </c>
      <c r="AM290" s="20">
        <f t="shared" si="285"/>
        <v>32.370999869253723</v>
      </c>
      <c r="AN290" s="20">
        <f t="shared" si="285"/>
        <v>4.8153454715287927</v>
      </c>
      <c r="AO290" s="7">
        <f t="shared" si="286"/>
        <v>1.7399208649340554E-3</v>
      </c>
      <c r="AP290" s="7">
        <f t="shared" si="286"/>
        <v>2.6793473829860399E-3</v>
      </c>
      <c r="AQ290" s="7">
        <f t="shared" si="286"/>
        <v>1.9394190448554789E-3</v>
      </c>
      <c r="AR290" s="17">
        <f t="shared" si="275"/>
        <v>98209.68678551045</v>
      </c>
      <c r="AS290" s="17">
        <f t="shared" si="276"/>
        <v>139124.17569148171</v>
      </c>
      <c r="AT290" s="17">
        <f t="shared" si="277"/>
        <v>29721.885502430931</v>
      </c>
      <c r="AU290" s="1">
        <f t="shared" si="239"/>
        <v>19641.937357102091</v>
      </c>
      <c r="AV290" s="1">
        <f t="shared" si="240"/>
        <v>27824.835138296345</v>
      </c>
      <c r="AW290" s="1">
        <f t="shared" si="241"/>
        <v>5944.3771004861865</v>
      </c>
      <c r="AX290" s="16">
        <v>0</v>
      </c>
      <c r="AY290" s="16">
        <v>0</v>
      </c>
      <c r="AZ290" s="16">
        <v>0</v>
      </c>
      <c r="BA290">
        <f t="shared" si="279"/>
        <v>0</v>
      </c>
      <c r="BB290">
        <f t="shared" si="280"/>
        <v>0</v>
      </c>
      <c r="BC290">
        <f t="shared" si="280"/>
        <v>0</v>
      </c>
      <c r="BD290">
        <f t="shared" si="280"/>
        <v>0</v>
      </c>
      <c r="BE290">
        <f t="shared" si="281"/>
        <v>0</v>
      </c>
      <c r="BF290">
        <f t="shared" si="281"/>
        <v>0</v>
      </c>
      <c r="BG290">
        <f t="shared" si="281"/>
        <v>0</v>
      </c>
      <c r="BH290">
        <f t="shared" si="259"/>
        <v>0</v>
      </c>
      <c r="BI290">
        <f t="shared" si="284"/>
        <v>0</v>
      </c>
      <c r="BJ290">
        <f t="shared" si="284"/>
        <v>0</v>
      </c>
      <c r="BK290" s="7">
        <f t="shared" si="282"/>
        <v>3.1261559873171113E-2</v>
      </c>
      <c r="BL290" s="18">
        <f>MAX(BL$3*climate!$I400+BL$4*climate!$I400^2+BL$5*climate!$I400^6,-99)</f>
        <v>-60.214509961054752</v>
      </c>
      <c r="BM290" s="18">
        <f>MAX(BM$3*climate!$I400+BM$4*climate!$I400^2+BM$5*climate!$I400^6,-99)</f>
        <v>-49.500961378272791</v>
      </c>
      <c r="BN290" s="18">
        <f>MAX(BN$3*climate!$I400+BN$4*climate!$I400^2+BN$5*climate!$I400^6,-99)</f>
        <v>-41.090302507508717</v>
      </c>
      <c r="BO290" s="18">
        <f>MAX(BO$3*climate!$I400+BO$4*climate!$I400^2+BO$5*climate!$I400^6,-99)</f>
        <v>-99</v>
      </c>
      <c r="BP290" s="18">
        <f>MAX(BP$3*climate!$I400+BP$4*climate!$I400^2+BP$5*climate!$I400^6,-99)</f>
        <v>-99</v>
      </c>
      <c r="BQ290" s="18">
        <f>MAX(BQ$3*climate!$I400+BQ$4*climate!$I400^2+BQ$5*climate!$I400^6,-99)</f>
        <v>-99</v>
      </c>
    </row>
    <row r="291" spans="1:69">
      <c r="A291">
        <f t="shared" si="242"/>
        <v>2245</v>
      </c>
      <c r="B291" s="4">
        <f t="shared" si="260"/>
        <v>1286.5336061847865</v>
      </c>
      <c r="C291" s="4">
        <f t="shared" si="261"/>
        <v>3572.6026842062679</v>
      </c>
      <c r="D291" s="4">
        <f t="shared" si="262"/>
        <v>6809.6074975379679</v>
      </c>
      <c r="E291" s="11">
        <f t="shared" si="243"/>
        <v>5.6783343548908008E-8</v>
      </c>
      <c r="F291" s="11">
        <f t="shared" si="244"/>
        <v>1.1383808561666407E-7</v>
      </c>
      <c r="G291" s="11">
        <f t="shared" si="245"/>
        <v>2.5133505716773427E-7</v>
      </c>
      <c r="H291" s="4">
        <f t="shared" si="263"/>
        <v>98214.457403183493</v>
      </c>
      <c r="I291" s="4">
        <f t="shared" si="264"/>
        <v>139414.8829526616</v>
      </c>
      <c r="J291" s="4">
        <f t="shared" si="265"/>
        <v>29769.079940843138</v>
      </c>
      <c r="K291" s="4">
        <f t="shared" si="233"/>
        <v>76340.374577884781</v>
      </c>
      <c r="L291" s="4">
        <f t="shared" si="234"/>
        <v>39023.338242728685</v>
      </c>
      <c r="M291" s="4">
        <f t="shared" si="235"/>
        <v>4371.6293415745668</v>
      </c>
      <c r="N291" s="11">
        <f t="shared" si="246"/>
        <v>4.8519050249051787E-5</v>
      </c>
      <c r="O291" s="11">
        <f t="shared" si="247"/>
        <v>2.0894383669372019E-3</v>
      </c>
      <c r="P291" s="11">
        <f t="shared" si="248"/>
        <v>1.5876165190402691E-3</v>
      </c>
      <c r="Q291" s="4">
        <f t="shared" si="249"/>
        <v>718.35872681580554</v>
      </c>
      <c r="R291" s="4">
        <f t="shared" si="250"/>
        <v>3506.4301739979533</v>
      </c>
      <c r="S291" s="4">
        <f t="shared" si="251"/>
        <v>991.17797627069876</v>
      </c>
      <c r="T291" s="4">
        <f t="shared" si="266"/>
        <v>7.3141851597962493</v>
      </c>
      <c r="U291" s="4">
        <f t="shared" si="267"/>
        <v>25.151046285270443</v>
      </c>
      <c r="V291" s="4">
        <f t="shared" si="268"/>
        <v>33.295552910615953</v>
      </c>
      <c r="W291" s="11">
        <f t="shared" si="252"/>
        <v>-1.219247815263802E-2</v>
      </c>
      <c r="X291" s="11">
        <f t="shared" si="253"/>
        <v>-1.3228699347321071E-2</v>
      </c>
      <c r="Y291" s="11">
        <f t="shared" si="254"/>
        <v>-1.2203590333800474E-2</v>
      </c>
      <c r="Z291" s="4">
        <f t="shared" si="278"/>
        <v>900.21208702115553</v>
      </c>
      <c r="AA291" s="4">
        <f t="shared" si="269"/>
        <v>17697.656530518554</v>
      </c>
      <c r="AB291" s="4">
        <f t="shared" si="270"/>
        <v>2016.3290421637748</v>
      </c>
      <c r="AC291" s="12">
        <f t="shared" si="271"/>
        <v>1.2379322934584398</v>
      </c>
      <c r="AD291" s="12">
        <f t="shared" si="272"/>
        <v>4.9908395908268162</v>
      </c>
      <c r="AE291" s="12">
        <f t="shared" si="273"/>
        <v>2.0126407460426008</v>
      </c>
      <c r="AF291" s="11">
        <f t="shared" si="255"/>
        <v>-2.9039671966837322E-3</v>
      </c>
      <c r="AG291" s="11">
        <f t="shared" si="256"/>
        <v>2.0567434751257441E-3</v>
      </c>
      <c r="AH291" s="11">
        <f t="shared" si="257"/>
        <v>8.257041531207765E-4</v>
      </c>
      <c r="AI291" s="1">
        <f t="shared" si="236"/>
        <v>197176.87988650819</v>
      </c>
      <c r="AJ291" s="1">
        <f t="shared" si="237"/>
        <v>273311.79106783407</v>
      </c>
      <c r="AK291" s="1">
        <f t="shared" si="238"/>
        <v>58627.616977704485</v>
      </c>
      <c r="AL291" s="20">
        <f t="shared" ref="AL291:AN306" si="287">AL290*(1+AO291)</f>
        <v>70.136260066715494</v>
      </c>
      <c r="AM291" s="20">
        <f t="shared" si="287"/>
        <v>32.456865691500205</v>
      </c>
      <c r="AN291" s="20">
        <f t="shared" si="287"/>
        <v>4.8245910545166835</v>
      </c>
      <c r="AO291" s="7">
        <f t="shared" si="286"/>
        <v>1.7225216562847148E-3</v>
      </c>
      <c r="AP291" s="7">
        <f t="shared" si="286"/>
        <v>2.6525539091561794E-3</v>
      </c>
      <c r="AQ291" s="7">
        <f t="shared" si="286"/>
        <v>1.9200248544069241E-3</v>
      </c>
      <c r="AR291" s="17">
        <f t="shared" si="275"/>
        <v>98214.457403183493</v>
      </c>
      <c r="AS291" s="17">
        <f t="shared" si="276"/>
        <v>139414.8829526616</v>
      </c>
      <c r="AT291" s="17">
        <f t="shared" si="277"/>
        <v>29769.079940843138</v>
      </c>
      <c r="AU291" s="1">
        <f t="shared" si="239"/>
        <v>19642.891480636699</v>
      </c>
      <c r="AV291" s="1">
        <f t="shared" si="240"/>
        <v>27882.976590532322</v>
      </c>
      <c r="AW291" s="1">
        <f t="shared" si="241"/>
        <v>5953.8159881686279</v>
      </c>
      <c r="AX291" s="16">
        <v>0</v>
      </c>
      <c r="AY291" s="16">
        <v>0</v>
      </c>
      <c r="AZ291" s="16">
        <v>0</v>
      </c>
      <c r="BA291">
        <f t="shared" si="279"/>
        <v>0</v>
      </c>
      <c r="BB291">
        <f t="shared" si="280"/>
        <v>0</v>
      </c>
      <c r="BC291">
        <f t="shared" si="280"/>
        <v>0</v>
      </c>
      <c r="BD291">
        <f t="shared" si="280"/>
        <v>0</v>
      </c>
      <c r="BE291">
        <f t="shared" si="281"/>
        <v>0</v>
      </c>
      <c r="BF291">
        <f t="shared" si="281"/>
        <v>0</v>
      </c>
      <c r="BG291">
        <f t="shared" si="281"/>
        <v>0</v>
      </c>
      <c r="BH291">
        <f t="shared" si="259"/>
        <v>0</v>
      </c>
      <c r="BI291">
        <f t="shared" si="284"/>
        <v>0</v>
      </c>
      <c r="BJ291">
        <f t="shared" si="284"/>
        <v>0</v>
      </c>
      <c r="BK291" s="7">
        <f t="shared" si="282"/>
        <v>3.1282960976385804E-2</v>
      </c>
      <c r="BL291" s="18">
        <f>MAX(BL$3*climate!$I401+BL$4*climate!$I401^2+BL$5*climate!$I401^6,-99)</f>
        <v>-60.275553828165805</v>
      </c>
      <c r="BM291" s="18">
        <f>MAX(BM$3*climate!$I401+BM$4*climate!$I401^2+BM$5*climate!$I401^6,-99)</f>
        <v>-49.54798405281052</v>
      </c>
      <c r="BN291" s="18">
        <f>MAX(BN$3*climate!$I401+BN$4*climate!$I401^2+BN$5*climate!$I401^6,-99)</f>
        <v>-41.126808991055611</v>
      </c>
      <c r="BO291" s="18">
        <f>MAX(BO$3*climate!$I401+BO$4*climate!$I401^2+BO$5*climate!$I401^6,-99)</f>
        <v>-99</v>
      </c>
      <c r="BP291" s="18">
        <f>MAX(BP$3*climate!$I401+BP$4*climate!$I401^2+BP$5*climate!$I401^6,-99)</f>
        <v>-99</v>
      </c>
      <c r="BQ291" s="18">
        <f>MAX(BQ$3*climate!$I401+BQ$4*climate!$I401^2+BQ$5*climate!$I401^6,-99)</f>
        <v>-99</v>
      </c>
    </row>
    <row r="292" spans="1:69">
      <c r="A292">
        <f t="shared" si="242"/>
        <v>2246</v>
      </c>
      <c r="B292" s="4">
        <f t="shared" si="260"/>
        <v>1286.5336755857825</v>
      </c>
      <c r="C292" s="4">
        <f t="shared" si="261"/>
        <v>3572.6030705696057</v>
      </c>
      <c r="D292" s="4">
        <f t="shared" si="262"/>
        <v>6809.6091234564028</v>
      </c>
      <c r="E292" s="11">
        <f t="shared" si="243"/>
        <v>5.3944176371462606E-8</v>
      </c>
      <c r="F292" s="11">
        <f t="shared" si="244"/>
        <v>1.0814618133583086E-7</v>
      </c>
      <c r="G292" s="11">
        <f t="shared" si="245"/>
        <v>2.3876830430934755E-7</v>
      </c>
      <c r="H292" s="4">
        <f t="shared" si="263"/>
        <v>98223.542882038601</v>
      </c>
      <c r="I292" s="4">
        <f t="shared" si="264"/>
        <v>139707.18761780445</v>
      </c>
      <c r="J292" s="4">
        <f t="shared" si="265"/>
        <v>29816.441331898779</v>
      </c>
      <c r="K292" s="4">
        <f t="shared" si="233"/>
        <v>76347.432442695761</v>
      </c>
      <c r="L292" s="4">
        <f t="shared" si="234"/>
        <v>39105.152421964951</v>
      </c>
      <c r="M292" s="4">
        <f t="shared" si="235"/>
        <v>4378.5833799465763</v>
      </c>
      <c r="N292" s="11">
        <f t="shared" si="246"/>
        <v>9.245258292223113E-5</v>
      </c>
      <c r="O292" s="11">
        <f t="shared" si="247"/>
        <v>2.0965448606005133E-3</v>
      </c>
      <c r="P292" s="11">
        <f t="shared" si="248"/>
        <v>1.5907200333469262E-3</v>
      </c>
      <c r="Q292" s="4">
        <f t="shared" si="249"/>
        <v>709.66579638273674</v>
      </c>
      <c r="R292" s="4">
        <f t="shared" si="250"/>
        <v>3467.2991772754763</v>
      </c>
      <c r="S292" s="4">
        <f t="shared" si="251"/>
        <v>980.63972587137471</v>
      </c>
      <c r="T292" s="4">
        <f t="shared" si="266"/>
        <v>7.2250071170310841</v>
      </c>
      <c r="U292" s="4">
        <f t="shared" si="267"/>
        <v>24.818330655692044</v>
      </c>
      <c r="V292" s="4">
        <f t="shared" si="268"/>
        <v>32.889227622957421</v>
      </c>
      <c r="W292" s="11">
        <f t="shared" si="252"/>
        <v>-1.219247815263802E-2</v>
      </c>
      <c r="X292" s="11">
        <f t="shared" si="253"/>
        <v>-1.3228699347321071E-2</v>
      </c>
      <c r="Y292" s="11">
        <f t="shared" si="254"/>
        <v>-1.2203590333800474E-2</v>
      </c>
      <c r="Z292" s="4">
        <f t="shared" si="278"/>
        <v>886.6970278144081</v>
      </c>
      <c r="AA292" s="4">
        <f t="shared" si="269"/>
        <v>17536.023608475818</v>
      </c>
      <c r="AB292" s="4">
        <f t="shared" si="270"/>
        <v>1996.532366601919</v>
      </c>
      <c r="AC292" s="12">
        <f t="shared" si="271"/>
        <v>1.234337378686521</v>
      </c>
      <c r="AD292" s="12">
        <f t="shared" si="272"/>
        <v>5.0011044675906486</v>
      </c>
      <c r="AE292" s="12">
        <f t="shared" si="273"/>
        <v>2.0143025918653481</v>
      </c>
      <c r="AF292" s="11">
        <f t="shared" si="255"/>
        <v>-2.9039671966837322E-3</v>
      </c>
      <c r="AG292" s="11">
        <f t="shared" si="256"/>
        <v>2.0567434751257441E-3</v>
      </c>
      <c r="AH292" s="11">
        <f t="shared" si="257"/>
        <v>8.257041531207765E-4</v>
      </c>
      <c r="AI292" s="1">
        <f t="shared" si="236"/>
        <v>197102.08337849408</v>
      </c>
      <c r="AJ292" s="1">
        <f t="shared" si="237"/>
        <v>273863.588551583</v>
      </c>
      <c r="AK292" s="1">
        <f t="shared" si="238"/>
        <v>58718.671268102669</v>
      </c>
      <c r="AL292" s="20">
        <f t="shared" si="287"/>
        <v>70.255863181302672</v>
      </c>
      <c r="AM292" s="20">
        <f t="shared" si="287"/>
        <v>32.54209834160946</v>
      </c>
      <c r="AN292" s="20">
        <f t="shared" si="287"/>
        <v>4.8337617559063348</v>
      </c>
      <c r="AO292" s="7">
        <f t="shared" si="286"/>
        <v>1.7052964397218677E-3</v>
      </c>
      <c r="AP292" s="7">
        <f t="shared" si="286"/>
        <v>2.6260283700646177E-3</v>
      </c>
      <c r="AQ292" s="7">
        <f t="shared" si="286"/>
        <v>1.9008246058628549E-3</v>
      </c>
      <c r="AR292" s="17">
        <f t="shared" si="275"/>
        <v>98223.542882038601</v>
      </c>
      <c r="AS292" s="17">
        <f t="shared" si="276"/>
        <v>139707.18761780445</v>
      </c>
      <c r="AT292" s="17">
        <f t="shared" si="277"/>
        <v>29816.441331898779</v>
      </c>
      <c r="AU292" s="1">
        <f t="shared" si="239"/>
        <v>19644.70857640772</v>
      </c>
      <c r="AV292" s="1">
        <f t="shared" si="240"/>
        <v>27941.43752356089</v>
      </c>
      <c r="AW292" s="1">
        <f t="shared" si="241"/>
        <v>5963.2882663797564</v>
      </c>
      <c r="AX292" s="16">
        <v>0</v>
      </c>
      <c r="AY292" s="16">
        <v>0</v>
      </c>
      <c r="AZ292" s="16">
        <v>0</v>
      </c>
      <c r="BA292">
        <f t="shared" si="279"/>
        <v>0</v>
      </c>
      <c r="BB292">
        <f t="shared" si="280"/>
        <v>0</v>
      </c>
      <c r="BC292">
        <f t="shared" si="280"/>
        <v>0</v>
      </c>
      <c r="BD292">
        <f t="shared" si="280"/>
        <v>0</v>
      </c>
      <c r="BE292">
        <f t="shared" si="281"/>
        <v>0</v>
      </c>
      <c r="BF292">
        <f t="shared" si="281"/>
        <v>0</v>
      </c>
      <c r="BG292">
        <f t="shared" si="281"/>
        <v>0</v>
      </c>
      <c r="BH292">
        <f t="shared" si="259"/>
        <v>0</v>
      </c>
      <c r="BI292">
        <f t="shared" si="284"/>
        <v>0</v>
      </c>
      <c r="BJ292">
        <f t="shared" si="284"/>
        <v>0</v>
      </c>
      <c r="BK292" s="7">
        <f t="shared" si="282"/>
        <v>3.1304060693643859E-2</v>
      </c>
      <c r="BL292" s="18">
        <f>MAX(BL$3*climate!$I402+BL$4*climate!$I402^2+BL$5*climate!$I402^6,-99)</f>
        <v>-60.334477227208794</v>
      </c>
      <c r="BM292" s="18">
        <f>MAX(BM$3*climate!$I402+BM$4*climate!$I402^2+BM$5*climate!$I402^6,-99)</f>
        <v>-49.593372438781628</v>
      </c>
      <c r="BN292" s="18">
        <f>MAX(BN$3*climate!$I402+BN$4*climate!$I402^2+BN$5*climate!$I402^6,-99)</f>
        <v>-41.162045935892891</v>
      </c>
      <c r="BO292" s="18">
        <f>MAX(BO$3*climate!$I402+BO$4*climate!$I402^2+BO$5*climate!$I402^6,-99)</f>
        <v>-99</v>
      </c>
      <c r="BP292" s="18">
        <f>MAX(BP$3*climate!$I402+BP$4*climate!$I402^2+BP$5*climate!$I402^6,-99)</f>
        <v>-99</v>
      </c>
      <c r="BQ292" s="18">
        <f>MAX(BQ$3*climate!$I402+BQ$4*climate!$I402^2+BQ$5*climate!$I402^6,-99)</f>
        <v>-99</v>
      </c>
    </row>
    <row r="293" spans="1:69">
      <c r="A293">
        <f t="shared" si="242"/>
        <v>2247</v>
      </c>
      <c r="B293" s="4">
        <f t="shared" si="260"/>
        <v>1286.5337415167321</v>
      </c>
      <c r="C293" s="4">
        <f t="shared" si="261"/>
        <v>3572.6034376148164</v>
      </c>
      <c r="D293" s="4">
        <f t="shared" si="262"/>
        <v>6809.6106680792855</v>
      </c>
      <c r="E293" s="11">
        <f t="shared" si="243"/>
        <v>5.1246967552889475E-8</v>
      </c>
      <c r="F293" s="11">
        <f t="shared" si="244"/>
        <v>1.0273887226903931E-7</v>
      </c>
      <c r="G293" s="11">
        <f t="shared" si="245"/>
        <v>2.2682988909388015E-7</v>
      </c>
      <c r="H293" s="4">
        <f t="shared" si="263"/>
        <v>98236.9004987058</v>
      </c>
      <c r="I293" s="4">
        <f t="shared" si="264"/>
        <v>140001.07635985385</v>
      </c>
      <c r="J293" s="4">
        <f t="shared" si="265"/>
        <v>29863.966987673593</v>
      </c>
      <c r="K293" s="4">
        <f t="shared" si="233"/>
        <v>76357.811170106943</v>
      </c>
      <c r="L293" s="4">
        <f t="shared" si="234"/>
        <v>39187.410191074276</v>
      </c>
      <c r="M293" s="4">
        <f t="shared" si="235"/>
        <v>4385.5615898371188</v>
      </c>
      <c r="N293" s="11">
        <f t="shared" si="246"/>
        <v>1.3594075241463166E-4</v>
      </c>
      <c r="O293" s="11">
        <f t="shared" si="247"/>
        <v>2.1035020710753471E-3</v>
      </c>
      <c r="P293" s="11">
        <f t="shared" si="248"/>
        <v>1.5937140588671017E-3</v>
      </c>
      <c r="Q293" s="4">
        <f t="shared" si="249"/>
        <v>701.10854385779692</v>
      </c>
      <c r="R293" s="4">
        <f t="shared" si="250"/>
        <v>3428.6286590308646</v>
      </c>
      <c r="S293" s="4">
        <f t="shared" si="251"/>
        <v>970.21640728876116</v>
      </c>
      <c r="T293" s="4">
        <f t="shared" si="266"/>
        <v>7.1369163756040281</v>
      </c>
      <c r="U293" s="4">
        <f t="shared" si="267"/>
        <v>24.490016421145491</v>
      </c>
      <c r="V293" s="4">
        <f t="shared" si="268"/>
        <v>32.487860962651737</v>
      </c>
      <c r="W293" s="11">
        <f t="shared" si="252"/>
        <v>-1.219247815263802E-2</v>
      </c>
      <c r="X293" s="11">
        <f t="shared" si="253"/>
        <v>-1.3228699347321071E-2</v>
      </c>
      <c r="Y293" s="11">
        <f t="shared" si="254"/>
        <v>-1.2203590333800474E-2</v>
      </c>
      <c r="Z293" s="4">
        <f t="shared" si="278"/>
        <v>873.42323936243088</v>
      </c>
      <c r="AA293" s="4">
        <f t="shared" si="269"/>
        <v>17375.990007081</v>
      </c>
      <c r="AB293" s="4">
        <f t="shared" si="270"/>
        <v>1976.9361591678592</v>
      </c>
      <c r="AC293" s="12">
        <f t="shared" si="271"/>
        <v>1.2307529034291749</v>
      </c>
      <c r="AD293" s="12">
        <f t="shared" si="272"/>
        <v>5.011390456572788</v>
      </c>
      <c r="AE293" s="12">
        <f t="shared" si="273"/>
        <v>2.0159658098810933</v>
      </c>
      <c r="AF293" s="11">
        <f t="shared" si="255"/>
        <v>-2.9039671966837322E-3</v>
      </c>
      <c r="AG293" s="11">
        <f t="shared" si="256"/>
        <v>2.0567434751257441E-3</v>
      </c>
      <c r="AH293" s="11">
        <f t="shared" si="257"/>
        <v>8.257041531207765E-4</v>
      </c>
      <c r="AI293" s="1">
        <f t="shared" si="236"/>
        <v>197036.58361705238</v>
      </c>
      <c r="AJ293" s="1">
        <f t="shared" si="237"/>
        <v>274418.66721998563</v>
      </c>
      <c r="AK293" s="1">
        <f t="shared" si="238"/>
        <v>58810.092407672164</v>
      </c>
      <c r="AL293" s="20">
        <f t="shared" si="287"/>
        <v>70.37447218392181</v>
      </c>
      <c r="AM293" s="20">
        <f t="shared" si="287"/>
        <v>32.626700250341294</v>
      </c>
      <c r="AN293" s="20">
        <f t="shared" si="287"/>
        <v>4.8428580078579957</v>
      </c>
      <c r="AO293" s="7">
        <f t="shared" si="286"/>
        <v>1.6882434753246491E-3</v>
      </c>
      <c r="AP293" s="7">
        <f t="shared" si="286"/>
        <v>2.5997680863639717E-3</v>
      </c>
      <c r="AQ293" s="7">
        <f t="shared" si="286"/>
        <v>1.8818163598042263E-3</v>
      </c>
      <c r="AR293" s="17">
        <f t="shared" si="275"/>
        <v>98236.9004987058</v>
      </c>
      <c r="AS293" s="17">
        <f t="shared" si="276"/>
        <v>140001.07635985385</v>
      </c>
      <c r="AT293" s="17">
        <f t="shared" si="277"/>
        <v>29863.966987673593</v>
      </c>
      <c r="AU293" s="1">
        <f t="shared" si="239"/>
        <v>19647.38009974116</v>
      </c>
      <c r="AV293" s="1">
        <f t="shared" si="240"/>
        <v>28000.21527197077</v>
      </c>
      <c r="AW293" s="1">
        <f t="shared" si="241"/>
        <v>5972.7933975347187</v>
      </c>
      <c r="AX293" s="16">
        <v>0</v>
      </c>
      <c r="AY293" s="16">
        <v>0</v>
      </c>
      <c r="AZ293" s="16">
        <v>0</v>
      </c>
      <c r="BA293">
        <f t="shared" si="279"/>
        <v>0</v>
      </c>
      <c r="BB293">
        <f t="shared" si="280"/>
        <v>0</v>
      </c>
      <c r="BC293">
        <f t="shared" si="280"/>
        <v>0</v>
      </c>
      <c r="BD293">
        <f t="shared" si="280"/>
        <v>0</v>
      </c>
      <c r="BE293">
        <f t="shared" si="281"/>
        <v>0</v>
      </c>
      <c r="BF293">
        <f t="shared" si="281"/>
        <v>0</v>
      </c>
      <c r="BG293">
        <f t="shared" si="281"/>
        <v>0</v>
      </c>
      <c r="BH293">
        <f t="shared" si="259"/>
        <v>0</v>
      </c>
      <c r="BI293">
        <f t="shared" si="284"/>
        <v>0</v>
      </c>
      <c r="BJ293">
        <f t="shared" si="284"/>
        <v>0</v>
      </c>
      <c r="BK293" s="7">
        <f t="shared" si="282"/>
        <v>3.1324856485372282E-2</v>
      </c>
      <c r="BL293" s="18">
        <f>MAX(BL$3*climate!$I403+BL$4*climate!$I403^2+BL$5*climate!$I403^6,-99)</f>
        <v>-60.39131137390951</v>
      </c>
      <c r="BM293" s="18">
        <f>MAX(BM$3*climate!$I403+BM$4*climate!$I403^2+BM$5*climate!$I403^6,-99)</f>
        <v>-49.637150674400971</v>
      </c>
      <c r="BN293" s="18">
        <f>MAX(BN$3*climate!$I403+BN$4*climate!$I403^2+BN$5*climate!$I403^6,-99)</f>
        <v>-41.196032160823378</v>
      </c>
      <c r="BO293" s="18">
        <f>MAX(BO$3*climate!$I403+BO$4*climate!$I403^2+BO$5*climate!$I403^6,-99)</f>
        <v>-99</v>
      </c>
      <c r="BP293" s="18">
        <f>MAX(BP$3*climate!$I403+BP$4*climate!$I403^2+BP$5*climate!$I403^6,-99)</f>
        <v>-99</v>
      </c>
      <c r="BQ293" s="18">
        <f>MAX(BQ$3*climate!$I403+BQ$4*climate!$I403^2+BQ$5*climate!$I403^6,-99)</f>
        <v>-99</v>
      </c>
    </row>
    <row r="294" spans="1:69">
      <c r="A294">
        <f t="shared" si="242"/>
        <v>2248</v>
      </c>
      <c r="B294" s="4">
        <f t="shared" si="260"/>
        <v>1286.5338041511375</v>
      </c>
      <c r="C294" s="4">
        <f t="shared" si="261"/>
        <v>3572.6037863078027</v>
      </c>
      <c r="D294" s="4">
        <f t="shared" si="262"/>
        <v>6809.6121354713569</v>
      </c>
      <c r="E294" s="11">
        <f t="shared" si="243"/>
        <v>4.8684619175244999E-8</v>
      </c>
      <c r="F294" s="11">
        <f t="shared" si="244"/>
        <v>9.7601928655587334E-8</v>
      </c>
      <c r="G294" s="11">
        <f t="shared" si="245"/>
        <v>2.1548839463918613E-7</v>
      </c>
      <c r="H294" s="4">
        <f t="shared" si="263"/>
        <v>98254.487416374657</v>
      </c>
      <c r="I294" s="4">
        <f t="shared" si="264"/>
        <v>140296.53537656437</v>
      </c>
      <c r="J294" s="4">
        <f t="shared" si="265"/>
        <v>29911.654186894262</v>
      </c>
      <c r="K294" s="4">
        <f t="shared" si="233"/>
        <v>76371.477453096188</v>
      </c>
      <c r="L294" s="4">
        <f t="shared" si="234"/>
        <v>39270.107677279644</v>
      </c>
      <c r="M294" s="4">
        <f t="shared" si="235"/>
        <v>4392.5635692353271</v>
      </c>
      <c r="N294" s="11">
        <f t="shared" si="246"/>
        <v>1.7897688238854847E-4</v>
      </c>
      <c r="O294" s="11">
        <f t="shared" si="247"/>
        <v>2.110307514636478E-3</v>
      </c>
      <c r="P294" s="11">
        <f t="shared" si="248"/>
        <v>1.5965981219907555E-3</v>
      </c>
      <c r="Q294" s="4">
        <f t="shared" si="249"/>
        <v>692.68427925940443</v>
      </c>
      <c r="R294" s="4">
        <f t="shared" si="250"/>
        <v>3390.4124373258678</v>
      </c>
      <c r="S294" s="4">
        <f t="shared" si="251"/>
        <v>959.90663234251838</v>
      </c>
      <c r="T294" s="4">
        <f t="shared" si="266"/>
        <v>7.0498996786172716</v>
      </c>
      <c r="U294" s="4">
        <f t="shared" si="267"/>
        <v>24.1660453568992</v>
      </c>
      <c r="V294" s="4">
        <f t="shared" si="268"/>
        <v>32.091392416642066</v>
      </c>
      <c r="W294" s="11">
        <f t="shared" si="252"/>
        <v>-1.219247815263802E-2</v>
      </c>
      <c r="X294" s="11">
        <f t="shared" si="253"/>
        <v>-1.3228699347321071E-2</v>
      </c>
      <c r="Y294" s="11">
        <f t="shared" si="254"/>
        <v>-1.2203590333800474E-2</v>
      </c>
      <c r="Z294" s="4">
        <f t="shared" si="278"/>
        <v>860.38556772186064</v>
      </c>
      <c r="AA294" s="4">
        <f t="shared" si="269"/>
        <v>17217.536312445955</v>
      </c>
      <c r="AB294" s="4">
        <f t="shared" si="270"/>
        <v>1957.5381191110266</v>
      </c>
      <c r="AC294" s="12">
        <f t="shared" si="271"/>
        <v>1.2271788373703933</v>
      </c>
      <c r="AD294" s="12">
        <f t="shared" si="272"/>
        <v>5.0216976011956511</v>
      </c>
      <c r="AE294" s="12">
        <f t="shared" si="273"/>
        <v>2.0176304012228616</v>
      </c>
      <c r="AF294" s="11">
        <f t="shared" si="255"/>
        <v>-2.9039671966837322E-3</v>
      </c>
      <c r="AG294" s="11">
        <f t="shared" si="256"/>
        <v>2.0567434751257441E-3</v>
      </c>
      <c r="AH294" s="11">
        <f t="shared" si="257"/>
        <v>8.257041531207765E-4</v>
      </c>
      <c r="AI294" s="1">
        <f t="shared" si="236"/>
        <v>196980.30535508832</v>
      </c>
      <c r="AJ294" s="1">
        <f t="shared" si="237"/>
        <v>274977.01576995786</v>
      </c>
      <c r="AK294" s="1">
        <f t="shared" si="238"/>
        <v>58901.87656443967</v>
      </c>
      <c r="AL294" s="20">
        <f t="shared" si="287"/>
        <v>70.492093334980794</v>
      </c>
      <c r="AM294" s="20">
        <f t="shared" si="287"/>
        <v>32.710673885874755</v>
      </c>
      <c r="AN294" s="20">
        <f t="shared" si="287"/>
        <v>4.8518802435911175</v>
      </c>
      <c r="AO294" s="7">
        <f t="shared" si="286"/>
        <v>1.6713610405714025E-3</v>
      </c>
      <c r="AP294" s="7">
        <f t="shared" si="286"/>
        <v>2.5737704055003321E-3</v>
      </c>
      <c r="AQ294" s="7">
        <f t="shared" si="286"/>
        <v>1.8629981962061839E-3</v>
      </c>
      <c r="AR294" s="17">
        <f t="shared" si="275"/>
        <v>98254.487416374657</v>
      </c>
      <c r="AS294" s="17">
        <f t="shared" si="276"/>
        <v>140296.53537656437</v>
      </c>
      <c r="AT294" s="17">
        <f t="shared" si="277"/>
        <v>29911.654186894262</v>
      </c>
      <c r="AU294" s="1">
        <f t="shared" si="239"/>
        <v>19650.897483274934</v>
      </c>
      <c r="AV294" s="1">
        <f t="shared" si="240"/>
        <v>28059.307075312874</v>
      </c>
      <c r="AW294" s="1">
        <f t="shared" si="241"/>
        <v>5982.3308373788532</v>
      </c>
      <c r="AX294" s="16">
        <v>0</v>
      </c>
      <c r="AY294" s="16">
        <v>0</v>
      </c>
      <c r="AZ294" s="16">
        <v>0</v>
      </c>
      <c r="BA294">
        <f t="shared" si="279"/>
        <v>0</v>
      </c>
      <c r="BB294">
        <f t="shared" si="280"/>
        <v>0</v>
      </c>
      <c r="BC294">
        <f t="shared" si="280"/>
        <v>0</v>
      </c>
      <c r="BD294">
        <f t="shared" si="280"/>
        <v>0</v>
      </c>
      <c r="BE294">
        <f t="shared" si="281"/>
        <v>0</v>
      </c>
      <c r="BF294">
        <f t="shared" si="281"/>
        <v>0</v>
      </c>
      <c r="BG294">
        <f t="shared" si="281"/>
        <v>0</v>
      </c>
      <c r="BH294">
        <f t="shared" si="259"/>
        <v>0</v>
      </c>
      <c r="BI294">
        <f t="shared" si="284"/>
        <v>0</v>
      </c>
      <c r="BJ294">
        <f t="shared" si="284"/>
        <v>0</v>
      </c>
      <c r="BK294" s="7">
        <f t="shared" si="282"/>
        <v>3.1345346120086742E-2</v>
      </c>
      <c r="BL294" s="18">
        <f>MAX(BL$3*climate!$I404+BL$4*climate!$I404^2+BL$5*climate!$I404^6,-99)</f>
        <v>-60.446087103727528</v>
      </c>
      <c r="BM294" s="18">
        <f>MAX(BM$3*climate!$I404+BM$4*climate!$I404^2+BM$5*climate!$I404^6,-99)</f>
        <v>-49.679342599729111</v>
      </c>
      <c r="BN294" s="18">
        <f>MAX(BN$3*climate!$I404+BN$4*climate!$I404^2+BN$5*climate!$I404^6,-99)</f>
        <v>-41.228786248711145</v>
      </c>
      <c r="BO294" s="18">
        <f>MAX(BO$3*climate!$I404+BO$4*climate!$I404^2+BO$5*climate!$I404^6,-99)</f>
        <v>-99</v>
      </c>
      <c r="BP294" s="18">
        <f>MAX(BP$3*climate!$I404+BP$4*climate!$I404^2+BP$5*climate!$I404^6,-99)</f>
        <v>-99</v>
      </c>
      <c r="BQ294" s="18">
        <f>MAX(BQ$3*climate!$I404+BQ$4*climate!$I404^2+BQ$5*climate!$I404^6,-99)</f>
        <v>-99</v>
      </c>
    </row>
    <row r="295" spans="1:69">
      <c r="A295">
        <f t="shared" si="242"/>
        <v>2249</v>
      </c>
      <c r="B295" s="4">
        <f t="shared" si="260"/>
        <v>1286.5338636538254</v>
      </c>
      <c r="C295" s="4">
        <f t="shared" si="261"/>
        <v>3572.6041175661717</v>
      </c>
      <c r="D295" s="4">
        <f t="shared" si="262"/>
        <v>6809.6135294941241</v>
      </c>
      <c r="E295" s="11">
        <f t="shared" si="243"/>
        <v>4.6250388216482747E-8</v>
      </c>
      <c r="F295" s="11">
        <f t="shared" si="244"/>
        <v>9.2721832222807968E-8</v>
      </c>
      <c r="G295" s="11">
        <f t="shared" si="245"/>
        <v>2.0471397490722682E-7</v>
      </c>
      <c r="H295" s="4">
        <f t="shared" si="263"/>
        <v>98276.260713104217</v>
      </c>
      <c r="I295" s="4">
        <f t="shared" si="264"/>
        <v>140593.55041873764</v>
      </c>
      <c r="J295" s="4">
        <f t="shared" si="265"/>
        <v>29959.500178481852</v>
      </c>
      <c r="K295" s="4">
        <f t="shared" si="233"/>
        <v>76388.397919036783</v>
      </c>
      <c r="L295" s="4">
        <f t="shared" si="234"/>
        <v>39353.240883156308</v>
      </c>
      <c r="M295" s="4">
        <f t="shared" si="235"/>
        <v>4399.5889118699361</v>
      </c>
      <c r="N295" s="11">
        <f t="shared" si="246"/>
        <v>2.2155478072272139E-4</v>
      </c>
      <c r="O295" s="11">
        <f t="shared" si="247"/>
        <v>2.1169589490268592E-3</v>
      </c>
      <c r="P295" s="11">
        <f t="shared" si="248"/>
        <v>1.5993718756430741E-3</v>
      </c>
      <c r="Q295" s="4">
        <f t="shared" si="249"/>
        <v>684.39036933547175</v>
      </c>
      <c r="R295" s="4">
        <f t="shared" si="250"/>
        <v>3352.6444181526572</v>
      </c>
      <c r="S295" s="4">
        <f t="shared" si="251"/>
        <v>949.70903159875718</v>
      </c>
      <c r="T295" s="4">
        <f t="shared" si="266"/>
        <v>6.9639439308074405</v>
      </c>
      <c r="U295" s="4">
        <f t="shared" si="267"/>
        <v>23.846360008459058</v>
      </c>
      <c r="V295" s="4">
        <f t="shared" si="268"/>
        <v>31.699762210348133</v>
      </c>
      <c r="W295" s="11">
        <f t="shared" si="252"/>
        <v>-1.219247815263802E-2</v>
      </c>
      <c r="X295" s="11">
        <f t="shared" si="253"/>
        <v>-1.3228699347321071E-2</v>
      </c>
      <c r="Y295" s="11">
        <f t="shared" si="254"/>
        <v>-1.2203590333800474E-2</v>
      </c>
      <c r="Z295" s="4">
        <f t="shared" si="278"/>
        <v>847.5789784641172</v>
      </c>
      <c r="AA295" s="4">
        <f t="shared" si="269"/>
        <v>17060.643348776011</v>
      </c>
      <c r="AB295" s="4">
        <f t="shared" si="270"/>
        <v>1938.3359753720792</v>
      </c>
      <c r="AC295" s="12">
        <f t="shared" si="271"/>
        <v>1.2236151502822052</v>
      </c>
      <c r="AD295" s="12">
        <f t="shared" si="272"/>
        <v>5.0320259449709646</v>
      </c>
      <c r="AE295" s="12">
        <f t="shared" si="273"/>
        <v>2.019296367024614</v>
      </c>
      <c r="AF295" s="11">
        <f t="shared" si="255"/>
        <v>-2.9039671966837322E-3</v>
      </c>
      <c r="AG295" s="11">
        <f t="shared" si="256"/>
        <v>2.0567434751257441E-3</v>
      </c>
      <c r="AH295" s="11">
        <f t="shared" si="257"/>
        <v>8.257041531207765E-4</v>
      </c>
      <c r="AI295" s="1">
        <f t="shared" si="236"/>
        <v>196933.17230285442</v>
      </c>
      <c r="AJ295" s="1">
        <f t="shared" si="237"/>
        <v>275538.62126827496</v>
      </c>
      <c r="AK295" s="1">
        <f t="shared" si="238"/>
        <v>58994.019745374557</v>
      </c>
      <c r="AL295" s="20">
        <f t="shared" si="287"/>
        <v>70.608732896064524</v>
      </c>
      <c r="AM295" s="20">
        <f t="shared" si="287"/>
        <v>32.794021752622278</v>
      </c>
      <c r="AN295" s="20">
        <f t="shared" si="287"/>
        <v>4.8608288972917162</v>
      </c>
      <c r="AO295" s="7">
        <f t="shared" si="286"/>
        <v>1.6546474301656884E-3</v>
      </c>
      <c r="AP295" s="7">
        <f t="shared" si="286"/>
        <v>2.5480327014453289E-3</v>
      </c>
      <c r="AQ295" s="7">
        <f t="shared" si="286"/>
        <v>1.8443682142441221E-3</v>
      </c>
      <c r="AR295" s="17">
        <f t="shared" si="275"/>
        <v>98276.260713104217</v>
      </c>
      <c r="AS295" s="17">
        <f t="shared" si="276"/>
        <v>140593.55041873764</v>
      </c>
      <c r="AT295" s="17">
        <f t="shared" si="277"/>
        <v>29959.500178481852</v>
      </c>
      <c r="AU295" s="1">
        <f t="shared" si="239"/>
        <v>19655.252142620844</v>
      </c>
      <c r="AV295" s="1">
        <f t="shared" si="240"/>
        <v>28118.71008374753</v>
      </c>
      <c r="AW295" s="1">
        <f t="shared" si="241"/>
        <v>5991.9000356963707</v>
      </c>
      <c r="AX295" s="16">
        <v>0</v>
      </c>
      <c r="AY295" s="16">
        <v>0</v>
      </c>
      <c r="AZ295" s="16">
        <v>0</v>
      </c>
      <c r="BA295">
        <f t="shared" si="279"/>
        <v>0</v>
      </c>
      <c r="BB295">
        <f t="shared" si="280"/>
        <v>0</v>
      </c>
      <c r="BC295">
        <f t="shared" si="280"/>
        <v>0</v>
      </c>
      <c r="BD295">
        <f t="shared" si="280"/>
        <v>0</v>
      </c>
      <c r="BE295">
        <f t="shared" si="281"/>
        <v>0</v>
      </c>
      <c r="BF295">
        <f t="shared" si="281"/>
        <v>0</v>
      </c>
      <c r="BG295">
        <f t="shared" si="281"/>
        <v>0</v>
      </c>
      <c r="BH295">
        <f t="shared" si="259"/>
        <v>0</v>
      </c>
      <c r="BI295">
        <f t="shared" si="284"/>
        <v>0</v>
      </c>
      <c r="BJ295">
        <f t="shared" si="284"/>
        <v>0</v>
      </c>
      <c r="BK295" s="7">
        <f t="shared" si="282"/>
        <v>3.1365527663133913E-2</v>
      </c>
      <c r="BL295" s="18">
        <f>MAX(BL$3*climate!$I405+BL$4*climate!$I405^2+BL$5*climate!$I405^6,-99)</f>
        <v>-60.498834871839478</v>
      </c>
      <c r="BM295" s="18">
        <f>MAX(BM$3*climate!$I405+BM$4*climate!$I405^2+BM$5*climate!$I405^6,-99)</f>
        <v>-49.719971756871175</v>
      </c>
      <c r="BN295" s="18">
        <f>MAX(BN$3*climate!$I405+BN$4*climate!$I405^2+BN$5*climate!$I405^6,-99)</f>
        <v>-41.260326546816515</v>
      </c>
      <c r="BO295" s="18">
        <f>MAX(BO$3*climate!$I405+BO$4*climate!$I405^2+BO$5*climate!$I405^6,-99)</f>
        <v>-99</v>
      </c>
      <c r="BP295" s="18">
        <f>MAX(BP$3*climate!$I405+BP$4*climate!$I405^2+BP$5*climate!$I405^6,-99)</f>
        <v>-99</v>
      </c>
      <c r="BQ295" s="18">
        <f>MAX(BQ$3*climate!$I405+BQ$4*climate!$I405^2+BQ$5*climate!$I405^6,-99)</f>
        <v>-99</v>
      </c>
    </row>
    <row r="296" spans="1:69">
      <c r="A296">
        <f t="shared" si="242"/>
        <v>2250</v>
      </c>
      <c r="B296" s="4">
        <f t="shared" si="260"/>
        <v>1286.5339201813815</v>
      </c>
      <c r="C296" s="4">
        <f t="shared" si="261"/>
        <v>3572.6044322616517</v>
      </c>
      <c r="D296" s="4">
        <f t="shared" si="262"/>
        <v>6809.6148538160242</v>
      </c>
      <c r="E296" s="11">
        <f t="shared" si="243"/>
        <v>4.3937868805658608E-8</v>
      </c>
      <c r="F296" s="11">
        <f t="shared" si="244"/>
        <v>8.8085740611667567E-8</v>
      </c>
      <c r="G296" s="11">
        <f t="shared" si="245"/>
        <v>1.9447827616186545E-7</v>
      </c>
      <c r="H296" s="4">
        <f t="shared" si="263"/>
        <v>98302.177408814547</v>
      </c>
      <c r="I296" s="4">
        <f t="shared" si="264"/>
        <v>140892.10681753888</v>
      </c>
      <c r="J296" s="4">
        <f t="shared" si="265"/>
        <v>30007.502184950645</v>
      </c>
      <c r="K296" s="4">
        <f t="shared" si="233"/>
        <v>76408.539150647077</v>
      </c>
      <c r="L296" s="4">
        <f t="shared" si="234"/>
        <v>39436.805694255541</v>
      </c>
      <c r="M296" s="4">
        <f t="shared" si="235"/>
        <v>4406.6372077026963</v>
      </c>
      <c r="N296" s="11">
        <f t="shared" si="246"/>
        <v>2.6366872665195551E-4</v>
      </c>
      <c r="O296" s="11">
        <f t="shared" si="247"/>
        <v>2.1234543642121295E-3</v>
      </c>
      <c r="P296" s="11">
        <f t="shared" si="248"/>
        <v>1.6020350932661742E-3</v>
      </c>
      <c r="Q296" s="4">
        <f t="shared" si="249"/>
        <v>676.22423659736023</v>
      </c>
      <c r="R296" s="4">
        <f t="shared" si="250"/>
        <v>3315.3185949900931</v>
      </c>
      <c r="S296" s="4">
        <f t="shared" si="251"/>
        <v>939.62225421153016</v>
      </c>
      <c r="T296" s="4">
        <f t="shared" si="266"/>
        <v>6.8790361965748748</v>
      </c>
      <c r="U296" s="4">
        <f t="shared" si="267"/>
        <v>23.530903681379172</v>
      </c>
      <c r="V296" s="4">
        <f t="shared" si="268"/>
        <v>31.312911298654154</v>
      </c>
      <c r="W296" s="11">
        <f t="shared" si="252"/>
        <v>-1.219247815263802E-2</v>
      </c>
      <c r="X296" s="11">
        <f t="shared" si="253"/>
        <v>-1.3228699347321071E-2</v>
      </c>
      <c r="Y296" s="11">
        <f t="shared" si="254"/>
        <v>-1.2203590333800474E-2</v>
      </c>
      <c r="Z296" s="4">
        <f t="shared" si="278"/>
        <v>834.99855414349804</v>
      </c>
      <c r="AA296" s="4">
        <f t="shared" si="269"/>
        <v>16905.292179912834</v>
      </c>
      <c r="AB296" s="4">
        <f t="shared" si="270"/>
        <v>1919.3274864209764</v>
      </c>
      <c r="AC296" s="12">
        <f t="shared" si="271"/>
        <v>1.2200618120244204</v>
      </c>
      <c r="AD296" s="12">
        <f t="shared" si="272"/>
        <v>5.042375531499947</v>
      </c>
      <c r="AE296" s="12">
        <f t="shared" si="273"/>
        <v>2.020963708421248</v>
      </c>
      <c r="AF296" s="11">
        <f t="shared" si="255"/>
        <v>-2.9039671966837322E-3</v>
      </c>
      <c r="AG296" s="11">
        <f t="shared" si="256"/>
        <v>2.0567434751257441E-3</v>
      </c>
      <c r="AH296" s="11">
        <f t="shared" si="257"/>
        <v>8.257041531207765E-4</v>
      </c>
      <c r="AI296" s="1">
        <f t="shared" si="236"/>
        <v>196895.10721518984</v>
      </c>
      <c r="AJ296" s="1">
        <f t="shared" si="237"/>
        <v>276103.469225195</v>
      </c>
      <c r="AK296" s="1">
        <f t="shared" si="238"/>
        <v>59086.517806533477</v>
      </c>
      <c r="AL296" s="20">
        <f t="shared" si="287"/>
        <v>70.724397128913921</v>
      </c>
      <c r="AM296" s="20">
        <f t="shared" si="287"/>
        <v>32.876746390061491</v>
      </c>
      <c r="AN296" s="20">
        <f t="shared" si="287"/>
        <v>4.86970440402163</v>
      </c>
      <c r="AO296" s="7">
        <f t="shared" si="286"/>
        <v>1.6381009558640316E-3</v>
      </c>
      <c r="AP296" s="7">
        <f t="shared" si="286"/>
        <v>2.5225523744308756E-3</v>
      </c>
      <c r="AQ296" s="7">
        <f t="shared" si="286"/>
        <v>1.8259245321016809E-3</v>
      </c>
      <c r="AR296" s="17">
        <f t="shared" si="275"/>
        <v>98302.177408814547</v>
      </c>
      <c r="AS296" s="17">
        <f t="shared" si="276"/>
        <v>140892.10681753888</v>
      </c>
      <c r="AT296" s="17">
        <f t="shared" si="277"/>
        <v>30007.502184950645</v>
      </c>
      <c r="AU296" s="1">
        <f t="shared" si="239"/>
        <v>19660.43548176291</v>
      </c>
      <c r="AV296" s="1">
        <f t="shared" si="240"/>
        <v>28178.421363507776</v>
      </c>
      <c r="AW296" s="1">
        <f t="shared" si="241"/>
        <v>6001.5004369901289</v>
      </c>
      <c r="AX296" s="16">
        <v>0</v>
      </c>
      <c r="AY296" s="16">
        <v>0</v>
      </c>
      <c r="AZ296" s="16">
        <v>0</v>
      </c>
      <c r="BA296">
        <f t="shared" si="279"/>
        <v>0</v>
      </c>
      <c r="BB296">
        <f t="shared" si="280"/>
        <v>0</v>
      </c>
      <c r="BC296">
        <f t="shared" si="280"/>
        <v>0</v>
      </c>
      <c r="BD296">
        <f t="shared" si="280"/>
        <v>0</v>
      </c>
      <c r="BE296">
        <f t="shared" si="281"/>
        <v>0</v>
      </c>
      <c r="BF296">
        <f t="shared" si="281"/>
        <v>0</v>
      </c>
      <c r="BG296">
        <f t="shared" si="281"/>
        <v>0</v>
      </c>
      <c r="BH296">
        <f t="shared" si="259"/>
        <v>0</v>
      </c>
      <c r="BI296">
        <f t="shared" si="284"/>
        <v>0</v>
      </c>
      <c r="BJ296">
        <f t="shared" si="284"/>
        <v>0</v>
      </c>
      <c r="BK296" s="7">
        <f t="shared" si="282"/>
        <v>3.1385399465605229E-2</v>
      </c>
      <c r="BL296" s="18">
        <f>MAX(BL$3*climate!$I406+BL$4*climate!$I406^2+BL$5*climate!$I406^6,-99)</f>
        <v>-60.549584753403465</v>
      </c>
      <c r="BM296" s="18">
        <f>MAX(BM$3*climate!$I406+BM$4*climate!$I406^2+BM$5*climate!$I406^6,-99)</f>
        <v>-49.759061390384865</v>
      </c>
      <c r="BN296" s="18">
        <f>MAX(BN$3*climate!$I406+BN$4*climate!$I406^2+BN$5*climate!$I406^6,-99)</f>
        <v>-41.290671167287215</v>
      </c>
      <c r="BO296" s="18">
        <f>MAX(BO$3*climate!$I406+BO$4*climate!$I406^2+BO$5*climate!$I406^6,-99)</f>
        <v>-99</v>
      </c>
      <c r="BP296" s="18">
        <f>MAX(BP$3*climate!$I406+BP$4*climate!$I406^2+BP$5*climate!$I406^6,-99)</f>
        <v>-99</v>
      </c>
      <c r="BQ296" s="18">
        <f>MAX(BQ$3*climate!$I406+BQ$4*climate!$I406^2+BQ$5*climate!$I406^6,-99)</f>
        <v>-99</v>
      </c>
    </row>
    <row r="297" spans="1:69">
      <c r="A297">
        <f t="shared" si="242"/>
        <v>2251</v>
      </c>
      <c r="B297" s="4">
        <f t="shared" si="260"/>
        <v>1286.5339738825621</v>
      </c>
      <c r="C297" s="4">
        <f t="shared" si="261"/>
        <v>3572.6047312223836</v>
      </c>
      <c r="D297" s="4">
        <f t="shared" si="262"/>
        <v>6809.6161119220733</v>
      </c>
      <c r="E297" s="11">
        <f t="shared" si="243"/>
        <v>4.1740975365375674E-8</v>
      </c>
      <c r="F297" s="11">
        <f t="shared" si="244"/>
        <v>8.3681453581084185E-8</v>
      </c>
      <c r="G297" s="11">
        <f t="shared" si="245"/>
        <v>1.8475436235377218E-7</v>
      </c>
      <c r="H297" s="4">
        <f t="shared" si="263"/>
        <v>98332.194491003596</v>
      </c>
      <c r="I297" s="4">
        <f t="shared" si="264"/>
        <v>141192.18951090335</v>
      </c>
      <c r="J297" s="4">
        <f t="shared" si="265"/>
        <v>30055.657405666163</v>
      </c>
      <c r="K297" s="4">
        <f t="shared" si="233"/>
        <v>76431.867705951154</v>
      </c>
      <c r="L297" s="4">
        <f t="shared" si="234"/>
        <v>39520.797886474771</v>
      </c>
      <c r="M297" s="4">
        <f t="shared" si="235"/>
        <v>4413.7080434013915</v>
      </c>
      <c r="N297" s="11">
        <f t="shared" si="246"/>
        <v>3.0531345793805009E-4</v>
      </c>
      <c r="O297" s="11">
        <f t="shared" si="247"/>
        <v>2.1297919732750081E-3</v>
      </c>
      <c r="P297" s="11">
        <f t="shared" si="248"/>
        <v>1.6045876629771083E-3</v>
      </c>
      <c r="Q297" s="4">
        <f t="shared" si="249"/>
        <v>668.18335835357448</v>
      </c>
      <c r="R297" s="4">
        <f t="shared" si="250"/>
        <v>3278.4290482942833</v>
      </c>
      <c r="S297" s="4">
        <f t="shared" si="251"/>
        <v>929.64496775576072</v>
      </c>
      <c r="T297" s="4">
        <f t="shared" si="266"/>
        <v>6.7951636980369292</v>
      </c>
      <c r="U297" s="4">
        <f t="shared" si="267"/>
        <v>23.219620431207435</v>
      </c>
      <c r="V297" s="4">
        <f t="shared" si="268"/>
        <v>30.930781357006747</v>
      </c>
      <c r="W297" s="11">
        <f t="shared" si="252"/>
        <v>-1.219247815263802E-2</v>
      </c>
      <c r="X297" s="11">
        <f t="shared" si="253"/>
        <v>-1.3228699347321071E-2</v>
      </c>
      <c r="Y297" s="11">
        <f t="shared" si="254"/>
        <v>-1.2203590333800474E-2</v>
      </c>
      <c r="Z297" s="4">
        <f t="shared" si="278"/>
        <v>822.63949179466238</v>
      </c>
      <c r="AA297" s="4">
        <f t="shared" si="269"/>
        <v>16751.464110520305</v>
      </c>
      <c r="AB297" s="4">
        <f t="shared" si="270"/>
        <v>1900.5104400749303</v>
      </c>
      <c r="AC297" s="12">
        <f t="shared" si="271"/>
        <v>1.216518792544375</v>
      </c>
      <c r="AD297" s="12">
        <f t="shared" si="272"/>
        <v>5.0527464044734929</v>
      </c>
      <c r="AE297" s="12">
        <f t="shared" si="273"/>
        <v>2.0226324265485975</v>
      </c>
      <c r="AF297" s="11">
        <f t="shared" si="255"/>
        <v>-2.9039671966837322E-3</v>
      </c>
      <c r="AG297" s="11">
        <f t="shared" si="256"/>
        <v>2.0567434751257441E-3</v>
      </c>
      <c r="AH297" s="11">
        <f t="shared" si="257"/>
        <v>8.257041531207765E-4</v>
      </c>
      <c r="AI297" s="1">
        <f t="shared" si="236"/>
        <v>196866.03197543378</v>
      </c>
      <c r="AJ297" s="1">
        <f t="shared" si="237"/>
        <v>276671.54366618325</v>
      </c>
      <c r="AK297" s="1">
        <f t="shared" si="238"/>
        <v>59179.366462870261</v>
      </c>
      <c r="AL297" s="20">
        <f t="shared" si="287"/>
        <v>70.839092294428298</v>
      </c>
      <c r="AM297" s="20">
        <f t="shared" si="287"/>
        <v>32.958850371584603</v>
      </c>
      <c r="AN297" s="20">
        <f t="shared" si="287"/>
        <v>4.8785071996296629</v>
      </c>
      <c r="AO297" s="7">
        <f t="shared" si="286"/>
        <v>1.6217199463053912E-3</v>
      </c>
      <c r="AP297" s="7">
        <f t="shared" si="286"/>
        <v>2.497326850686567E-3</v>
      </c>
      <c r="AQ297" s="7">
        <f t="shared" si="286"/>
        <v>1.8076652867806641E-3</v>
      </c>
      <c r="AR297" s="17">
        <f t="shared" si="275"/>
        <v>98332.194491003596</v>
      </c>
      <c r="AS297" s="17">
        <f t="shared" si="276"/>
        <v>141192.18951090335</v>
      </c>
      <c r="AT297" s="17">
        <f t="shared" si="277"/>
        <v>30055.657405666163</v>
      </c>
      <c r="AU297" s="1">
        <f t="shared" si="239"/>
        <v>19666.438898200722</v>
      </c>
      <c r="AV297" s="1">
        <f t="shared" si="240"/>
        <v>28238.437902180671</v>
      </c>
      <c r="AW297" s="1">
        <f t="shared" si="241"/>
        <v>6011.1314811332331</v>
      </c>
      <c r="AX297" s="16">
        <v>0</v>
      </c>
      <c r="AY297" s="16">
        <v>0</v>
      </c>
      <c r="AZ297" s="16">
        <v>0</v>
      </c>
      <c r="BA297">
        <f t="shared" si="279"/>
        <v>0</v>
      </c>
      <c r="BB297">
        <f t="shared" si="280"/>
        <v>0</v>
      </c>
      <c r="BC297">
        <f t="shared" si="280"/>
        <v>0</v>
      </c>
      <c r="BD297">
        <f t="shared" si="280"/>
        <v>0</v>
      </c>
      <c r="BE297">
        <f t="shared" si="281"/>
        <v>0</v>
      </c>
      <c r="BF297">
        <f t="shared" si="281"/>
        <v>0</v>
      </c>
      <c r="BG297">
        <f t="shared" si="281"/>
        <v>0</v>
      </c>
      <c r="BH297">
        <f t="shared" si="259"/>
        <v>0</v>
      </c>
      <c r="BI297">
        <f t="shared" si="284"/>
        <v>0</v>
      </c>
      <c r="BJ297">
        <f t="shared" si="284"/>
        <v>0</v>
      </c>
      <c r="BK297" s="7">
        <f t="shared" si="282"/>
        <v>3.1404960153425171E-2</v>
      </c>
      <c r="BL297" s="18">
        <f>MAX(BL$3*climate!$I407+BL$4*climate!$I407^2+BL$5*climate!$I407^6,-99)</f>
        <v>-60.598366444090232</v>
      </c>
      <c r="BM297" s="18">
        <f>MAX(BM$3*climate!$I407+BM$4*climate!$I407^2+BM$5*climate!$I407^6,-99)</f>
        <v>-49.796634447886646</v>
      </c>
      <c r="BN297" s="18">
        <f>MAX(BN$3*climate!$I407+BN$4*climate!$I407^2+BN$5*climate!$I407^6,-99)</f>
        <v>-41.319837987797079</v>
      </c>
      <c r="BO297" s="18">
        <f>MAX(BO$3*climate!$I407+BO$4*climate!$I407^2+BO$5*climate!$I407^6,-99)</f>
        <v>-99</v>
      </c>
      <c r="BP297" s="18">
        <f>MAX(BP$3*climate!$I407+BP$4*climate!$I407^2+BP$5*climate!$I407^6,-99)</f>
        <v>-99</v>
      </c>
      <c r="BQ297" s="18">
        <f>MAX(BQ$3*climate!$I407+BQ$4*climate!$I407^2+BQ$5*climate!$I407^6,-99)</f>
        <v>-99</v>
      </c>
    </row>
    <row r="298" spans="1:69">
      <c r="A298">
        <f t="shared" si="242"/>
        <v>2252</v>
      </c>
      <c r="B298" s="4">
        <f t="shared" si="260"/>
        <v>1286.5340248986859</v>
      </c>
      <c r="C298" s="4">
        <f t="shared" si="261"/>
        <v>3572.6050152351027</v>
      </c>
      <c r="D298" s="4">
        <f t="shared" si="262"/>
        <v>6809.6173071230423</v>
      </c>
      <c r="E298" s="11">
        <f t="shared" si="243"/>
        <v>3.9653926597106891E-8</v>
      </c>
      <c r="F298" s="11">
        <f t="shared" si="244"/>
        <v>7.9497380902029978E-8</v>
      </c>
      <c r="G298" s="11">
        <f t="shared" si="245"/>
        <v>1.7551664423608357E-7</v>
      </c>
      <c r="H298" s="4">
        <f t="shared" si="263"/>
        <v>98366.268939226677</v>
      </c>
      <c r="I298" s="4">
        <f t="shared" si="264"/>
        <v>141493.78306905573</v>
      </c>
      <c r="J298" s="4">
        <f t="shared" si="265"/>
        <v>30103.963019965886</v>
      </c>
      <c r="K298" s="4">
        <f t="shared" si="233"/>
        <v>76458.350137279092</v>
      </c>
      <c r="L298" s="4">
        <f t="shared" si="234"/>
        <v>39605.213133180478</v>
      </c>
      <c r="M298" s="4">
        <f t="shared" si="235"/>
        <v>4420.8010027929668</v>
      </c>
      <c r="N298" s="11">
        <f t="shared" si="246"/>
        <v>3.4648415801918908E-4</v>
      </c>
      <c r="O298" s="11">
        <f t="shared" si="247"/>
        <v>2.1359702035417261E-3</v>
      </c>
      <c r="P298" s="11">
        <f t="shared" si="248"/>
        <v>1.6070295818908509E-3</v>
      </c>
      <c r="Q298" s="4">
        <f t="shared" si="249"/>
        <v>660.26526574437401</v>
      </c>
      <c r="R298" s="4">
        <f t="shared" si="250"/>
        <v>3241.9699449284853</v>
      </c>
      <c r="S298" s="4">
        <f t="shared" si="251"/>
        <v>919.77585805237459</v>
      </c>
      <c r="T298" s="4">
        <f t="shared" si="266"/>
        <v>6.7123138131050153</v>
      </c>
      <c r="U298" s="4">
        <f t="shared" si="267"/>
        <v>22.912455053564077</v>
      </c>
      <c r="V298" s="4">
        <f t="shared" si="268"/>
        <v>30.553314772621484</v>
      </c>
      <c r="W298" s="11">
        <f t="shared" si="252"/>
        <v>-1.219247815263802E-2</v>
      </c>
      <c r="X298" s="11">
        <f t="shared" si="253"/>
        <v>-1.3228699347321071E-2</v>
      </c>
      <c r="Y298" s="11">
        <f t="shared" si="254"/>
        <v>-1.2203590333800474E-2</v>
      </c>
      <c r="Z298" s="4">
        <f t="shared" si="278"/>
        <v>810.49710046083464</v>
      </c>
      <c r="AA298" s="4">
        <f t="shared" si="269"/>
        <v>16599.140686933333</v>
      </c>
      <c r="AB298" s="4">
        <f t="shared" si="270"/>
        <v>1881.8826532977973</v>
      </c>
      <c r="AC298" s="12">
        <f t="shared" si="271"/>
        <v>1.2129860618766768</v>
      </c>
      <c r="AD298" s="12">
        <f t="shared" si="272"/>
        <v>5.063138607672359</v>
      </c>
      <c r="AE298" s="12">
        <f t="shared" si="273"/>
        <v>2.0243025225434357</v>
      </c>
      <c r="AF298" s="11">
        <f t="shared" si="255"/>
        <v>-2.9039671966837322E-3</v>
      </c>
      <c r="AG298" s="11">
        <f t="shared" si="256"/>
        <v>2.0567434751257441E-3</v>
      </c>
      <c r="AH298" s="11">
        <f t="shared" si="257"/>
        <v>8.257041531207765E-4</v>
      </c>
      <c r="AI298" s="1">
        <f t="shared" si="236"/>
        <v>196845.86767609112</v>
      </c>
      <c r="AJ298" s="1">
        <f t="shared" si="237"/>
        <v>277242.82720174559</v>
      </c>
      <c r="AK298" s="1">
        <f t="shared" si="238"/>
        <v>59272.561297716471</v>
      </c>
      <c r="AL298" s="20">
        <f t="shared" si="287"/>
        <v>70.952824651690818</v>
      </c>
      <c r="AM298" s="20">
        <f t="shared" si="287"/>
        <v>33.040336303365315</v>
      </c>
      <c r="AN298" s="20">
        <f t="shared" si="287"/>
        <v>4.8872377206645821</v>
      </c>
      <c r="AO298" s="7">
        <f t="shared" ref="AO298:AQ313" si="288">AO$5*AO297</f>
        <v>1.6055027468423373E-3</v>
      </c>
      <c r="AP298" s="7">
        <f t="shared" si="288"/>
        <v>2.4723535821797012E-3</v>
      </c>
      <c r="AQ298" s="7">
        <f t="shared" si="288"/>
        <v>1.7895886339128575E-3</v>
      </c>
      <c r="AR298" s="17">
        <f t="shared" si="275"/>
        <v>98366.268939226677</v>
      </c>
      <c r="AS298" s="17">
        <f t="shared" si="276"/>
        <v>141493.78306905573</v>
      </c>
      <c r="AT298" s="17">
        <f t="shared" si="277"/>
        <v>30103.963019965886</v>
      </c>
      <c r="AU298" s="1">
        <f t="shared" si="239"/>
        <v>19673.253787845337</v>
      </c>
      <c r="AV298" s="1">
        <f t="shared" si="240"/>
        <v>28298.756613811147</v>
      </c>
      <c r="AW298" s="1">
        <f t="shared" si="241"/>
        <v>6020.7926039931772</v>
      </c>
      <c r="AX298" s="16">
        <v>0</v>
      </c>
      <c r="AY298" s="16">
        <v>0</v>
      </c>
      <c r="AZ298" s="16">
        <v>0</v>
      </c>
      <c r="BA298">
        <f t="shared" si="279"/>
        <v>0</v>
      </c>
      <c r="BB298">
        <f t="shared" si="280"/>
        <v>0</v>
      </c>
      <c r="BC298">
        <f t="shared" si="280"/>
        <v>0</v>
      </c>
      <c r="BD298">
        <f t="shared" si="280"/>
        <v>0</v>
      </c>
      <c r="BE298">
        <f t="shared" si="281"/>
        <v>0</v>
      </c>
      <c r="BF298">
        <f t="shared" si="281"/>
        <v>0</v>
      </c>
      <c r="BG298">
        <f t="shared" si="281"/>
        <v>0</v>
      </c>
      <c r="BH298">
        <f t="shared" si="259"/>
        <v>0</v>
      </c>
      <c r="BI298">
        <f t="shared" si="284"/>
        <v>0</v>
      </c>
      <c r="BJ298">
        <f t="shared" si="284"/>
        <v>0</v>
      </c>
      <c r="BK298" s="7">
        <f t="shared" si="282"/>
        <v>3.1424208616638055E-2</v>
      </c>
      <c r="BL298" s="18">
        <f>MAX(BL$3*climate!$I408+BL$4*climate!$I408^2+BL$5*climate!$I408^6,-99)</f>
        <v>-60.645209260867333</v>
      </c>
      <c r="BM298" s="18">
        <f>MAX(BM$3*climate!$I408+BM$4*climate!$I408^2+BM$5*climate!$I408^6,-99)</f>
        <v>-49.832713580845891</v>
      </c>
      <c r="BN298" s="18">
        <f>MAX(BN$3*climate!$I408+BN$4*climate!$I408^2+BN$5*climate!$I408^6,-99)</f>
        <v>-41.347844652324824</v>
      </c>
      <c r="BO298" s="18">
        <f>MAX(BO$3*climate!$I408+BO$4*climate!$I408^2+BO$5*climate!$I408^6,-99)</f>
        <v>-99</v>
      </c>
      <c r="BP298" s="18">
        <f>MAX(BP$3*climate!$I408+BP$4*climate!$I408^2+BP$5*climate!$I408^6,-99)</f>
        <v>-99</v>
      </c>
      <c r="BQ298" s="18">
        <f>MAX(BQ$3*climate!$I408+BQ$4*climate!$I408^2+BQ$5*climate!$I408^6,-99)</f>
        <v>-99</v>
      </c>
    </row>
    <row r="299" spans="1:69">
      <c r="A299">
        <f t="shared" si="242"/>
        <v>2253</v>
      </c>
      <c r="B299" s="4">
        <f t="shared" si="260"/>
        <v>1286.5340733640055</v>
      </c>
      <c r="C299" s="4">
        <f t="shared" si="261"/>
        <v>3572.605285047207</v>
      </c>
      <c r="D299" s="4">
        <f t="shared" si="262"/>
        <v>6809.6184425641623</v>
      </c>
      <c r="E299" s="11">
        <f t="shared" si="243"/>
        <v>3.7671230267251548E-8</v>
      </c>
      <c r="F299" s="11">
        <f t="shared" si="244"/>
        <v>7.552251185692847E-8</v>
      </c>
      <c r="G299" s="11">
        <f t="shared" si="245"/>
        <v>1.6674081202427938E-7</v>
      </c>
      <c r="H299" s="4">
        <f t="shared" si="263"/>
        <v>98404.357748381735</v>
      </c>
      <c r="I299" s="4">
        <f t="shared" si="264"/>
        <v>141796.87171915258</v>
      </c>
      <c r="J299" s="4">
        <f t="shared" si="265"/>
        <v>30152.416190146116</v>
      </c>
      <c r="K299" s="4">
        <f t="shared" si="233"/>
        <v>76487.953009340694</v>
      </c>
      <c r="L299" s="4">
        <f t="shared" si="234"/>
        <v>39690.047012086565</v>
      </c>
      <c r="M299" s="4">
        <f t="shared" si="235"/>
        <v>4427.9156672972449</v>
      </c>
      <c r="N299" s="11">
        <f t="shared" si="246"/>
        <v>3.871764432328284E-4</v>
      </c>
      <c r="O299" s="11">
        <f t="shared" si="247"/>
        <v>2.1419876878534527E-3</v>
      </c>
      <c r="P299" s="11">
        <f t="shared" si="248"/>
        <v>1.6093609506022677E-3</v>
      </c>
      <c r="Q299" s="4">
        <f t="shared" si="249"/>
        <v>652.46754277843638</v>
      </c>
      <c r="R299" s="4">
        <f t="shared" si="250"/>
        <v>3205.9355375368436</v>
      </c>
      <c r="S299" s="4">
        <f t="shared" si="251"/>
        <v>910.01362898636853</v>
      </c>
      <c r="T299" s="4">
        <f t="shared" si="266"/>
        <v>6.6304740735850816</v>
      </c>
      <c r="U299" s="4">
        <f t="shared" si="267"/>
        <v>22.609353074351471</v>
      </c>
      <c r="V299" s="4">
        <f t="shared" si="268"/>
        <v>30.180454635796757</v>
      </c>
      <c r="W299" s="11">
        <f t="shared" si="252"/>
        <v>-1.219247815263802E-2</v>
      </c>
      <c r="X299" s="11">
        <f t="shared" si="253"/>
        <v>-1.3228699347321071E-2</v>
      </c>
      <c r="Y299" s="11">
        <f t="shared" si="254"/>
        <v>-1.2203590333800474E-2</v>
      </c>
      <c r="Z299" s="4">
        <f t="shared" si="278"/>
        <v>798.56679875388102</v>
      </c>
      <c r="AA299" s="4">
        <f t="shared" si="269"/>
        <v>16448.303697690386</v>
      </c>
      <c r="AB299" s="4">
        <f t="shared" si="270"/>
        <v>1863.441971982347</v>
      </c>
      <c r="AC299" s="12">
        <f t="shared" si="271"/>
        <v>1.2094635901429522</v>
      </c>
      <c r="AD299" s="12">
        <f t="shared" si="272"/>
        <v>5.0735521849673466</v>
      </c>
      <c r="AE299" s="12">
        <f t="shared" si="273"/>
        <v>2.0259739975434727</v>
      </c>
      <c r="AF299" s="11">
        <f t="shared" si="255"/>
        <v>-2.9039671966837322E-3</v>
      </c>
      <c r="AG299" s="11">
        <f t="shared" si="256"/>
        <v>2.0567434751257441E-3</v>
      </c>
      <c r="AH299" s="11">
        <f t="shared" si="257"/>
        <v>8.257041531207765E-4</v>
      </c>
      <c r="AI299" s="1">
        <f t="shared" si="236"/>
        <v>196834.53469632735</v>
      </c>
      <c r="AJ299" s="1">
        <f t="shared" si="237"/>
        <v>277817.30109538219</v>
      </c>
      <c r="AK299" s="1">
        <f t="shared" si="238"/>
        <v>59366.097771938003</v>
      </c>
      <c r="AL299" s="20">
        <f t="shared" si="287"/>
        <v>71.065600457016586</v>
      </c>
      <c r="AM299" s="20">
        <f t="shared" si="287"/>
        <v>33.121206823243199</v>
      </c>
      <c r="AN299" s="20">
        <f t="shared" si="287"/>
        <v>4.8958964042899522</v>
      </c>
      <c r="AO299" s="7">
        <f t="shared" si="288"/>
        <v>1.5894477193739139E-3</v>
      </c>
      <c r="AP299" s="7">
        <f t="shared" si="288"/>
        <v>2.4476300463579042E-3</v>
      </c>
      <c r="AQ299" s="7">
        <f t="shared" si="288"/>
        <v>1.7716927475737289E-3</v>
      </c>
      <c r="AR299" s="17">
        <f t="shared" si="275"/>
        <v>98404.357748381735</v>
      </c>
      <c r="AS299" s="17">
        <f t="shared" si="276"/>
        <v>141796.87171915258</v>
      </c>
      <c r="AT299" s="17">
        <f t="shared" si="277"/>
        <v>30152.416190146116</v>
      </c>
      <c r="AU299" s="1">
        <f t="shared" si="239"/>
        <v>19680.871549676347</v>
      </c>
      <c r="AV299" s="1">
        <f t="shared" si="240"/>
        <v>28359.374343830517</v>
      </c>
      <c r="AW299" s="1">
        <f t="shared" si="241"/>
        <v>6030.4832380292237</v>
      </c>
      <c r="AX299" s="16">
        <v>0</v>
      </c>
      <c r="AY299" s="16">
        <v>0</v>
      </c>
      <c r="AZ299" s="16">
        <v>0</v>
      </c>
      <c r="BA299">
        <f t="shared" si="279"/>
        <v>0</v>
      </c>
      <c r="BB299">
        <f t="shared" si="280"/>
        <v>0</v>
      </c>
      <c r="BC299">
        <f t="shared" si="280"/>
        <v>0</v>
      </c>
      <c r="BD299">
        <f t="shared" si="280"/>
        <v>0</v>
      </c>
      <c r="BE299">
        <f t="shared" si="281"/>
        <v>0</v>
      </c>
      <c r="BF299">
        <f t="shared" si="281"/>
        <v>0</v>
      </c>
      <c r="BG299">
        <f t="shared" si="281"/>
        <v>0</v>
      </c>
      <c r="BH299">
        <f t="shared" si="259"/>
        <v>0</v>
      </c>
      <c r="BI299">
        <f t="shared" si="284"/>
        <v>0</v>
      </c>
      <c r="BJ299">
        <f t="shared" si="284"/>
        <v>0</v>
      </c>
      <c r="BK299" s="7">
        <f t="shared" si="282"/>
        <v>3.1443143998884232E-2</v>
      </c>
      <c r="BL299" s="18">
        <f>MAX(BL$3*climate!$I409+BL$4*climate!$I409^2+BL$5*climate!$I409^6,-99)</f>
        <v>-60.690142143022626</v>
      </c>
      <c r="BM299" s="18">
        <f>MAX(BM$3*climate!$I409+BM$4*climate!$I409^2+BM$5*climate!$I409^6,-99)</f>
        <v>-49.867321145556588</v>
      </c>
      <c r="BN299" s="18">
        <f>MAX(BN$3*climate!$I409+BN$4*climate!$I409^2+BN$5*climate!$I409^6,-99)</f>
        <v>-41.374708572064748</v>
      </c>
      <c r="BO299" s="18">
        <f>MAX(BO$3*climate!$I409+BO$4*climate!$I409^2+BO$5*climate!$I409^6,-99)</f>
        <v>-99</v>
      </c>
      <c r="BP299" s="18">
        <f>MAX(BP$3*climate!$I409+BP$4*climate!$I409^2+BP$5*climate!$I409^6,-99)</f>
        <v>-99</v>
      </c>
      <c r="BQ299" s="18">
        <f>MAX(BQ$3*climate!$I409+BQ$4*climate!$I409^2+BQ$5*climate!$I409^6,-99)</f>
        <v>-99</v>
      </c>
    </row>
    <row r="300" spans="1:69">
      <c r="A300">
        <f t="shared" si="242"/>
        <v>2254</v>
      </c>
      <c r="B300" s="4">
        <f t="shared" si="260"/>
        <v>1286.5341194060609</v>
      </c>
      <c r="C300" s="4">
        <f t="shared" si="261"/>
        <v>3572.6055413687254</v>
      </c>
      <c r="D300" s="4">
        <f t="shared" si="262"/>
        <v>6809.619521233406</v>
      </c>
      <c r="E300" s="11">
        <f t="shared" si="243"/>
        <v>3.5787668753888972E-8</v>
      </c>
      <c r="F300" s="11">
        <f t="shared" si="244"/>
        <v>7.1746386264082039E-8</v>
      </c>
      <c r="G300" s="11">
        <f t="shared" si="245"/>
        <v>1.5840377142306541E-7</v>
      </c>
      <c r="H300" s="4">
        <f t="shared" si="263"/>
        <v>98446.417950834672</v>
      </c>
      <c r="I300" s="4">
        <f t="shared" si="264"/>
        <v>142101.43936906997</v>
      </c>
      <c r="J300" s="4">
        <f t="shared" si="265"/>
        <v>30201.014064318701</v>
      </c>
      <c r="K300" s="4">
        <f t="shared" si="233"/>
        <v>76520.642916398734</v>
      </c>
      <c r="L300" s="4">
        <f t="shared" si="234"/>
        <v>39775.295011894457</v>
      </c>
      <c r="M300" s="4">
        <f t="shared" si="235"/>
        <v>4435.0516163417715</v>
      </c>
      <c r="N300" s="11">
        <f t="shared" si="246"/>
        <v>4.2738635003147785E-4</v>
      </c>
      <c r="O300" s="11">
        <f t="shared" si="247"/>
        <v>2.1478432560670946E-3</v>
      </c>
      <c r="P300" s="11">
        <f t="shared" si="248"/>
        <v>1.6115819678386156E-3</v>
      </c>
      <c r="Q300" s="4">
        <f t="shared" si="249"/>
        <v>644.78782537258553</v>
      </c>
      <c r="R300" s="4">
        <f t="shared" si="250"/>
        <v>3170.3201638665309</v>
      </c>
      <c r="S300" s="4">
        <f t="shared" si="251"/>
        <v>900.35700231851195</v>
      </c>
      <c r="T300" s="4">
        <f t="shared" si="266"/>
        <v>6.5496321633012631</v>
      </c>
      <c r="U300" s="4">
        <f t="shared" si="267"/>
        <v>22.310260740093447</v>
      </c>
      <c r="V300" s="4">
        <f t="shared" si="268"/>
        <v>29.812144731333643</v>
      </c>
      <c r="W300" s="11">
        <f t="shared" si="252"/>
        <v>-1.219247815263802E-2</v>
      </c>
      <c r="X300" s="11">
        <f t="shared" si="253"/>
        <v>-1.3228699347321071E-2</v>
      </c>
      <c r="Y300" s="11">
        <f t="shared" si="254"/>
        <v>-1.2203590333800474E-2</v>
      </c>
      <c r="Z300" s="4">
        <f t="shared" si="278"/>
        <v>786.84411244733246</v>
      </c>
      <c r="AA300" s="4">
        <f t="shared" si="269"/>
        <v>16298.935173767979</v>
      </c>
      <c r="AB300" s="4">
        <f t="shared" si="270"/>
        <v>1845.1862707168123</v>
      </c>
      <c r="AC300" s="12">
        <f t="shared" si="271"/>
        <v>1.2059513475515937</v>
      </c>
      <c r="AD300" s="12">
        <f t="shared" si="272"/>
        <v>5.0839871803194878</v>
      </c>
      <c r="AE300" s="12">
        <f t="shared" si="273"/>
        <v>2.0276468526873592</v>
      </c>
      <c r="AF300" s="11">
        <f t="shared" si="255"/>
        <v>-2.9039671966837322E-3</v>
      </c>
      <c r="AG300" s="11">
        <f t="shared" si="256"/>
        <v>2.0567434751257441E-3</v>
      </c>
      <c r="AH300" s="11">
        <f t="shared" si="257"/>
        <v>8.257041531207765E-4</v>
      </c>
      <c r="AI300" s="1">
        <f t="shared" si="236"/>
        <v>196831.95277637098</v>
      </c>
      <c r="AJ300" s="1">
        <f t="shared" si="237"/>
        <v>278394.94532967452</v>
      </c>
      <c r="AK300" s="1">
        <f t="shared" si="238"/>
        <v>59459.971232773423</v>
      </c>
      <c r="AL300" s="20">
        <f t="shared" si="287"/>
        <v>71.177425963023197</v>
      </c>
      <c r="AM300" s="20">
        <f t="shared" si="287"/>
        <v>33.201464599625481</v>
      </c>
      <c r="AN300" s="20">
        <f t="shared" si="287"/>
        <v>4.9044836882007816</v>
      </c>
      <c r="AO300" s="7">
        <f t="shared" si="288"/>
        <v>1.5735532421801747E-3</v>
      </c>
      <c r="AP300" s="7">
        <f t="shared" si="288"/>
        <v>2.423153745894325E-3</v>
      </c>
      <c r="AQ300" s="7">
        <f t="shared" si="288"/>
        <v>1.7539758200979915E-3</v>
      </c>
      <c r="AR300" s="17">
        <f t="shared" si="275"/>
        <v>98446.417950834672</v>
      </c>
      <c r="AS300" s="17">
        <f t="shared" si="276"/>
        <v>142101.43936906997</v>
      </c>
      <c r="AT300" s="17">
        <f t="shared" si="277"/>
        <v>30201.014064318701</v>
      </c>
      <c r="AU300" s="1">
        <f t="shared" si="239"/>
        <v>19689.283590166935</v>
      </c>
      <c r="AV300" s="1">
        <f t="shared" si="240"/>
        <v>28420.287873813995</v>
      </c>
      <c r="AW300" s="1">
        <f t="shared" si="241"/>
        <v>6040.2028128637403</v>
      </c>
      <c r="AX300" s="16">
        <v>0</v>
      </c>
      <c r="AY300" s="16">
        <v>0</v>
      </c>
      <c r="AZ300" s="16">
        <v>0</v>
      </c>
      <c r="BA300">
        <f t="shared" si="279"/>
        <v>0</v>
      </c>
      <c r="BB300">
        <f t="shared" si="280"/>
        <v>0</v>
      </c>
      <c r="BC300">
        <f t="shared" si="280"/>
        <v>0</v>
      </c>
      <c r="BD300">
        <f t="shared" si="280"/>
        <v>0</v>
      </c>
      <c r="BE300">
        <f t="shared" si="281"/>
        <v>0</v>
      </c>
      <c r="BF300">
        <f t="shared" si="281"/>
        <v>0</v>
      </c>
      <c r="BG300">
        <f t="shared" si="281"/>
        <v>0</v>
      </c>
      <c r="BH300">
        <f t="shared" si="259"/>
        <v>0</v>
      </c>
      <c r="BI300">
        <f t="shared" si="284"/>
        <v>0</v>
      </c>
      <c r="BJ300">
        <f t="shared" si="284"/>
        <v>0</v>
      </c>
      <c r="BK300" s="7">
        <f t="shared" si="282"/>
        <v>3.1461765687074789E-2</v>
      </c>
      <c r="BL300" s="18">
        <f>MAX(BL$3*climate!$I410+BL$4*climate!$I410^2+BL$5*climate!$I410^6,-99)</f>
        <v>-60.733193653414659</v>
      </c>
      <c r="BM300" s="18">
        <f>MAX(BM$3*climate!$I410+BM$4*climate!$I410^2+BM$5*climate!$I410^6,-99)</f>
        <v>-49.90047920427709</v>
      </c>
      <c r="BN300" s="18">
        <f>MAX(BN$3*climate!$I410+BN$4*climate!$I410^2+BN$5*climate!$I410^6,-99)</f>
        <v>-41.400446926462422</v>
      </c>
      <c r="BO300" s="18">
        <f>MAX(BO$3*climate!$I410+BO$4*climate!$I410^2+BO$5*climate!$I410^6,-99)</f>
        <v>-99</v>
      </c>
      <c r="BP300" s="18">
        <f>MAX(BP$3*climate!$I410+BP$4*climate!$I410^2+BP$5*climate!$I410^6,-99)</f>
        <v>-99</v>
      </c>
      <c r="BQ300" s="18">
        <f>MAX(BQ$3*climate!$I410+BQ$4*climate!$I410^2+BQ$5*climate!$I410^6,-99)</f>
        <v>-99</v>
      </c>
    </row>
    <row r="301" spans="1:69">
      <c r="A301">
        <f t="shared" si="242"/>
        <v>2255</v>
      </c>
      <c r="B301" s="4">
        <f t="shared" si="260"/>
        <v>1286.5341631460149</v>
      </c>
      <c r="C301" s="4">
        <f t="shared" si="261"/>
        <v>3572.6057848741862</v>
      </c>
      <c r="D301" s="4">
        <f t="shared" si="262"/>
        <v>6809.6205459693501</v>
      </c>
      <c r="E301" s="11">
        <f t="shared" si="243"/>
        <v>3.399828531619452E-8</v>
      </c>
      <c r="F301" s="11">
        <f t="shared" si="244"/>
        <v>6.8159066950877939E-8</v>
      </c>
      <c r="G301" s="11">
        <f t="shared" si="245"/>
        <v>1.5048358285191213E-7</v>
      </c>
      <c r="H301" s="4">
        <f t="shared" si="263"/>
        <v>98492.406637428619</v>
      </c>
      <c r="I301" s="4">
        <f t="shared" si="264"/>
        <v>142407.46963034754</v>
      </c>
      <c r="J301" s="4">
        <f t="shared" si="265"/>
        <v>30249.753779140949</v>
      </c>
      <c r="K301" s="4">
        <f t="shared" si="233"/>
        <v>76556.386498576219</v>
      </c>
      <c r="L301" s="4">
        <f t="shared" si="234"/>
        <v>39860.952538697908</v>
      </c>
      <c r="M301" s="4">
        <f t="shared" si="235"/>
        <v>4442.2084277582744</v>
      </c>
      <c r="N301" s="11">
        <f t="shared" si="246"/>
        <v>4.671103223288231E-4</v>
      </c>
      <c r="O301" s="11">
        <f t="shared" si="247"/>
        <v>2.153535926706196E-3</v>
      </c>
      <c r="P301" s="11">
        <f t="shared" si="248"/>
        <v>1.6136929252710264E-3</v>
      </c>
      <c r="Q301" s="4">
        <f t="shared" si="249"/>
        <v>637.22380039558846</v>
      </c>
      <c r="R301" s="4">
        <f t="shared" si="250"/>
        <v>3135.1182460423706</v>
      </c>
      <c r="S301" s="4">
        <f t="shared" si="251"/>
        <v>890.80471749133505</v>
      </c>
      <c r="T301" s="4">
        <f t="shared" si="266"/>
        <v>6.4697759162423969</v>
      </c>
      <c r="U301" s="4">
        <f t="shared" si="267"/>
        <v>22.015125008402411</v>
      </c>
      <c r="V301" s="4">
        <f t="shared" si="268"/>
        <v>29.44832953006048</v>
      </c>
      <c r="W301" s="11">
        <f t="shared" si="252"/>
        <v>-1.219247815263802E-2</v>
      </c>
      <c r="X301" s="11">
        <f t="shared" si="253"/>
        <v>-1.3228699347321071E-2</v>
      </c>
      <c r="Y301" s="11">
        <f t="shared" si="254"/>
        <v>-1.2203590333800474E-2</v>
      </c>
      <c r="Z301" s="4">
        <f t="shared" si="278"/>
        <v>775.32467210324683</v>
      </c>
      <c r="AA301" s="4">
        <f t="shared" si="269"/>
        <v>16151.017388536235</v>
      </c>
      <c r="AB301" s="4">
        <f t="shared" si="270"/>
        <v>1827.113452537036</v>
      </c>
      <c r="AC301" s="12">
        <f t="shared" si="271"/>
        <v>1.2024493043975073</v>
      </c>
      <c r="AD301" s="12">
        <f t="shared" si="272"/>
        <v>5.0944436377802331</v>
      </c>
      <c r="AE301" s="12">
        <f t="shared" si="273"/>
        <v>2.0293210891146853</v>
      </c>
      <c r="AF301" s="11">
        <f t="shared" si="255"/>
        <v>-2.9039671966837322E-3</v>
      </c>
      <c r="AG301" s="11">
        <f t="shared" si="256"/>
        <v>2.0567434751257441E-3</v>
      </c>
      <c r="AH301" s="11">
        <f t="shared" si="257"/>
        <v>8.257041531207765E-4</v>
      </c>
      <c r="AI301" s="1">
        <f t="shared" si="236"/>
        <v>196838.04108890082</v>
      </c>
      <c r="AJ301" s="1">
        <f t="shared" si="237"/>
        <v>278975.73867052107</v>
      </c>
      <c r="AK301" s="1">
        <f t="shared" si="238"/>
        <v>59554.176922359824</v>
      </c>
      <c r="AL301" s="20">
        <f t="shared" si="287"/>
        <v>71.288307417723416</v>
      </c>
      <c r="AM301" s="20">
        <f t="shared" si="287"/>
        <v>33.281112330406103</v>
      </c>
      <c r="AN301" s="20">
        <f t="shared" si="287"/>
        <v>4.9130000105419587</v>
      </c>
      <c r="AO301" s="7">
        <f t="shared" si="288"/>
        <v>1.5578177097583729E-3</v>
      </c>
      <c r="AP301" s="7">
        <f t="shared" si="288"/>
        <v>2.3989222084353817E-3</v>
      </c>
      <c r="AQ301" s="7">
        <f t="shared" si="288"/>
        <v>1.7364360618970117E-3</v>
      </c>
      <c r="AR301" s="17">
        <f t="shared" si="275"/>
        <v>98492.406637428619</v>
      </c>
      <c r="AS301" s="17">
        <f t="shared" si="276"/>
        <v>142407.46963034754</v>
      </c>
      <c r="AT301" s="17">
        <f t="shared" si="277"/>
        <v>30249.753779140949</v>
      </c>
      <c r="AU301" s="1">
        <f t="shared" si="239"/>
        <v>19698.481327485726</v>
      </c>
      <c r="AV301" s="1">
        <f t="shared" si="240"/>
        <v>28481.49392606951</v>
      </c>
      <c r="AW301" s="1">
        <f t="shared" si="241"/>
        <v>6049.9507558281903</v>
      </c>
      <c r="AX301" s="16">
        <v>0</v>
      </c>
      <c r="AY301" s="16">
        <v>0</v>
      </c>
      <c r="AZ301" s="16">
        <v>0</v>
      </c>
      <c r="BA301">
        <f t="shared" si="279"/>
        <v>0</v>
      </c>
      <c r="BB301">
        <f t="shared" si="280"/>
        <v>0</v>
      </c>
      <c r="BC301">
        <f t="shared" si="280"/>
        <v>0</v>
      </c>
      <c r="BD301">
        <f t="shared" si="280"/>
        <v>0</v>
      </c>
      <c r="BE301">
        <f t="shared" si="281"/>
        <v>0</v>
      </c>
      <c r="BF301">
        <f t="shared" si="281"/>
        <v>0</v>
      </c>
      <c r="BG301">
        <f t="shared" si="281"/>
        <v>0</v>
      </c>
      <c r="BH301">
        <f t="shared" si="259"/>
        <v>0</v>
      </c>
      <c r="BI301">
        <f t="shared" si="284"/>
        <v>0</v>
      </c>
      <c r="BJ301">
        <f t="shared" si="284"/>
        <v>0</v>
      </c>
      <c r="BK301" s="7">
        <f t="shared" si="282"/>
        <v>3.1480073301274086E-2</v>
      </c>
      <c r="BL301" s="18">
        <f>MAX(BL$3*climate!$I411+BL$4*climate!$I411^2+BL$5*climate!$I411^6,-99)</f>
        <v>-60.774391979936716</v>
      </c>
      <c r="BM301" s="18">
        <f>MAX(BM$3*climate!$I411+BM$4*climate!$I411^2+BM$5*climate!$I411^6,-99)</f>
        <v>-49.932209526528268</v>
      </c>
      <c r="BN301" s="18">
        <f>MAX(BN$3*climate!$I411+BN$4*climate!$I411^2+BN$5*climate!$I411^6,-99)</f>
        <v>-41.425076664367737</v>
      </c>
      <c r="BO301" s="18">
        <f>MAX(BO$3*climate!$I411+BO$4*climate!$I411^2+BO$5*climate!$I411^6,-99)</f>
        <v>-99</v>
      </c>
      <c r="BP301" s="18">
        <f>MAX(BP$3*climate!$I411+BP$4*climate!$I411^2+BP$5*climate!$I411^6,-99)</f>
        <v>-99</v>
      </c>
      <c r="BQ301" s="18">
        <f>MAX(BQ$3*climate!$I411+BQ$4*climate!$I411^2+BQ$5*climate!$I411^6,-99)</f>
        <v>-99</v>
      </c>
    </row>
    <row r="302" spans="1:69">
      <c r="A302">
        <f t="shared" si="242"/>
        <v>2256</v>
      </c>
      <c r="B302" s="4">
        <f t="shared" si="260"/>
        <v>1286.5342046989726</v>
      </c>
      <c r="C302" s="4">
        <f t="shared" si="261"/>
        <v>3572.6060162043891</v>
      </c>
      <c r="D302" s="4">
        <f t="shared" si="262"/>
        <v>6809.6215194686429</v>
      </c>
      <c r="E302" s="11">
        <f t="shared" si="243"/>
        <v>3.2298371050384794E-8</v>
      </c>
      <c r="F302" s="11">
        <f t="shared" si="244"/>
        <v>6.4751113603334033E-8</v>
      </c>
      <c r="G302" s="11">
        <f t="shared" si="245"/>
        <v>1.4295940370931652E-7</v>
      </c>
      <c r="H302" s="4">
        <f t="shared" si="263"/>
        <v>98542.280977409129</v>
      </c>
      <c r="I302" s="4">
        <f t="shared" si="264"/>
        <v>142714.94584031342</v>
      </c>
      <c r="J302" s="4">
        <f t="shared" si="265"/>
        <v>30298.632462422283</v>
      </c>
      <c r="K302" s="4">
        <f t="shared" si="233"/>
        <v>76595.150457322175</v>
      </c>
      <c r="L302" s="4">
        <f t="shared" si="234"/>
        <v>39947.014922159469</v>
      </c>
      <c r="M302" s="4">
        <f t="shared" si="235"/>
        <v>4449.3856781612285</v>
      </c>
      <c r="N302" s="11">
        <f t="shared" si="246"/>
        <v>5.0634519886427753E-4</v>
      </c>
      <c r="O302" s="11">
        <f t="shared" si="247"/>
        <v>2.1590648988634165E-3</v>
      </c>
      <c r="P302" s="11">
        <f t="shared" si="248"/>
        <v>1.6156942024838639E-3</v>
      </c>
      <c r="Q302" s="4">
        <f t="shared" si="249"/>
        <v>629.77320471688245</v>
      </c>
      <c r="R302" s="4">
        <f t="shared" si="250"/>
        <v>3100.3242897981181</v>
      </c>
      <c r="S302" s="4">
        <f t="shared" si="251"/>
        <v>881.35553143002596</v>
      </c>
      <c r="T302" s="4">
        <f t="shared" si="266"/>
        <v>6.390893314731148</v>
      </c>
      <c r="U302" s="4">
        <f t="shared" si="267"/>
        <v>21.723893538572565</v>
      </c>
      <c r="V302" s="4">
        <f t="shared" si="268"/>
        <v>29.088954180460863</v>
      </c>
      <c r="W302" s="11">
        <f t="shared" si="252"/>
        <v>-1.219247815263802E-2</v>
      </c>
      <c r="X302" s="11">
        <f t="shared" si="253"/>
        <v>-1.3228699347321071E-2</v>
      </c>
      <c r="Y302" s="11">
        <f t="shared" si="254"/>
        <v>-1.2203590333800474E-2</v>
      </c>
      <c r="Z302" s="4">
        <f t="shared" si="278"/>
        <v>764.00421073377129</v>
      </c>
      <c r="AA302" s="4">
        <f t="shared" si="269"/>
        <v>16004.532857452259</v>
      </c>
      <c r="AB302" s="4">
        <f t="shared" si="270"/>
        <v>1809.2214486654689</v>
      </c>
      <c r="AC302" s="12">
        <f t="shared" si="271"/>
        <v>1.1989574310618618</v>
      </c>
      <c r="AD302" s="12">
        <f t="shared" si="272"/>
        <v>5.1049216014916334</v>
      </c>
      <c r="AE302" s="12">
        <f t="shared" si="273"/>
        <v>2.0309967079659828</v>
      </c>
      <c r="AF302" s="11">
        <f t="shared" si="255"/>
        <v>-2.9039671966837322E-3</v>
      </c>
      <c r="AG302" s="11">
        <f t="shared" si="256"/>
        <v>2.0567434751257441E-3</v>
      </c>
      <c r="AH302" s="11">
        <f t="shared" si="257"/>
        <v>8.257041531207765E-4</v>
      </c>
      <c r="AI302" s="1">
        <f t="shared" si="236"/>
        <v>196852.71830749649</v>
      </c>
      <c r="AJ302" s="1">
        <f t="shared" si="237"/>
        <v>279559.6587295385</v>
      </c>
      <c r="AK302" s="1">
        <f t="shared" si="238"/>
        <v>59648.709985952031</v>
      </c>
      <c r="AL302" s="20">
        <f t="shared" si="287"/>
        <v>71.398251063639506</v>
      </c>
      <c r="AM302" s="20">
        <f t="shared" si="287"/>
        <v>33.360152741902034</v>
      </c>
      <c r="AN302" s="20">
        <f t="shared" si="287"/>
        <v>4.9214458098284597</v>
      </c>
      <c r="AO302" s="7">
        <f t="shared" si="288"/>
        <v>1.5422395326607891E-3</v>
      </c>
      <c r="AP302" s="7">
        <f t="shared" si="288"/>
        <v>2.3749329863510279E-3</v>
      </c>
      <c r="AQ302" s="7">
        <f t="shared" si="288"/>
        <v>1.7190717012780415E-3</v>
      </c>
      <c r="AR302" s="17">
        <f t="shared" si="275"/>
        <v>98542.280977409129</v>
      </c>
      <c r="AS302" s="17">
        <f t="shared" si="276"/>
        <v>142714.94584031342</v>
      </c>
      <c r="AT302" s="17">
        <f t="shared" si="277"/>
        <v>30298.632462422283</v>
      </c>
      <c r="AU302" s="1">
        <f t="shared" si="239"/>
        <v>19708.456195481827</v>
      </c>
      <c r="AV302" s="1">
        <f t="shared" si="240"/>
        <v>28542.989168062686</v>
      </c>
      <c r="AW302" s="1">
        <f t="shared" si="241"/>
        <v>6059.7264924844567</v>
      </c>
      <c r="AX302" s="16">
        <v>0</v>
      </c>
      <c r="AY302" s="16">
        <v>0</v>
      </c>
      <c r="AZ302" s="16">
        <v>0</v>
      </c>
      <c r="BA302">
        <f t="shared" si="279"/>
        <v>0</v>
      </c>
      <c r="BB302">
        <f t="shared" si="280"/>
        <v>0</v>
      </c>
      <c r="BC302">
        <f t="shared" si="280"/>
        <v>0</v>
      </c>
      <c r="BD302">
        <f t="shared" si="280"/>
        <v>0</v>
      </c>
      <c r="BE302">
        <f t="shared" si="281"/>
        <v>0</v>
      </c>
      <c r="BF302">
        <f t="shared" si="281"/>
        <v>0</v>
      </c>
      <c r="BG302">
        <f t="shared" si="281"/>
        <v>0</v>
      </c>
      <c r="BH302">
        <f t="shared" si="259"/>
        <v>0</v>
      </c>
      <c r="BI302">
        <f t="shared" si="284"/>
        <v>0</v>
      </c>
      <c r="BJ302">
        <f t="shared" si="284"/>
        <v>0</v>
      </c>
      <c r="BK302" s="7">
        <f t="shared" si="282"/>
        <v>3.1498066684798348E-2</v>
      </c>
      <c r="BL302" s="18">
        <f>MAX(BL$3*climate!$I412+BL$4*climate!$I412^2+BL$5*climate!$I412^6,-99)</f>
        <v>-60.813764937182988</v>
      </c>
      <c r="BM302" s="18">
        <f>MAX(BM$3*climate!$I412+BM$4*climate!$I412^2+BM$5*climate!$I412^6,-99)</f>
        <v>-49.962533590541021</v>
      </c>
      <c r="BN302" s="18">
        <f>MAX(BN$3*climate!$I412+BN$4*climate!$I412^2+BN$5*climate!$I412^6,-99)</f>
        <v>-41.448614505298764</v>
      </c>
      <c r="BO302" s="18">
        <f>MAX(BO$3*climate!$I412+BO$4*climate!$I412^2+BO$5*climate!$I412^6,-99)</f>
        <v>-99</v>
      </c>
      <c r="BP302" s="18">
        <f>MAX(BP$3*climate!$I412+BP$4*climate!$I412^2+BP$5*climate!$I412^6,-99)</f>
        <v>-99</v>
      </c>
      <c r="BQ302" s="18">
        <f>MAX(BQ$3*climate!$I412+BQ$4*climate!$I412^2+BQ$5*climate!$I412^6,-99)</f>
        <v>-99</v>
      </c>
    </row>
    <row r="303" spans="1:69">
      <c r="A303">
        <f t="shared" si="242"/>
        <v>2257</v>
      </c>
      <c r="B303" s="4">
        <f t="shared" si="260"/>
        <v>1286.5342441742837</v>
      </c>
      <c r="C303" s="4">
        <f t="shared" si="261"/>
        <v>3572.6062359680964</v>
      </c>
      <c r="D303" s="4">
        <f t="shared" si="262"/>
        <v>6809.6224442931025</v>
      </c>
      <c r="E303" s="11">
        <f t="shared" si="243"/>
        <v>3.0683452497865554E-8</v>
      </c>
      <c r="F303" s="11">
        <f t="shared" si="244"/>
        <v>6.1513557923167324E-8</v>
      </c>
      <c r="G303" s="11">
        <f t="shared" si="245"/>
        <v>1.3581143352385068E-7</v>
      </c>
      <c r="H303" s="4">
        <f t="shared" si="263"/>
        <v>98595.998237306834</v>
      </c>
      <c r="I303" s="4">
        <f t="shared" si="264"/>
        <v>143023.85108340016</v>
      </c>
      <c r="J303" s="4">
        <f t="shared" si="265"/>
        <v>30347.647235611137</v>
      </c>
      <c r="K303" s="4">
        <f t="shared" si="233"/>
        <v>76636.901570068338</v>
      </c>
      <c r="L303" s="4">
        <f t="shared" si="234"/>
        <v>40033.477421461168</v>
      </c>
      <c r="M303" s="4">
        <f t="shared" si="235"/>
        <v>4456.5829433090521</v>
      </c>
      <c r="N303" s="11">
        <f t="shared" si="246"/>
        <v>5.4508820071341724E-4</v>
      </c>
      <c r="O303" s="11">
        <f t="shared" si="247"/>
        <v>2.1644295442395656E-3</v>
      </c>
      <c r="P303" s="11">
        <f t="shared" si="248"/>
        <v>1.6175862621101711E-3</v>
      </c>
      <c r="Q303" s="4">
        <f t="shared" si="249"/>
        <v>622.43382426109918</v>
      </c>
      <c r="R303" s="4">
        <f t="shared" si="250"/>
        <v>3065.9328836680497</v>
      </c>
      <c r="S303" s="4">
        <f t="shared" si="251"/>
        <v>872.00821833882867</v>
      </c>
      <c r="T303" s="4">
        <f t="shared" si="266"/>
        <v>6.3129724876154478</v>
      </c>
      <c r="U303" s="4">
        <f t="shared" si="267"/>
        <v>21.436514682297577</v>
      </c>
      <c r="V303" s="4">
        <f t="shared" si="268"/>
        <v>28.733964500403825</v>
      </c>
      <c r="W303" s="11">
        <f t="shared" si="252"/>
        <v>-1.219247815263802E-2</v>
      </c>
      <c r="X303" s="11">
        <f t="shared" si="253"/>
        <v>-1.3228699347321071E-2</v>
      </c>
      <c r="Y303" s="11">
        <f t="shared" si="254"/>
        <v>-1.2203590333800474E-2</v>
      </c>
      <c r="Z303" s="4">
        <f t="shared" si="278"/>
        <v>752.87856149806714</v>
      </c>
      <c r="AA303" s="4">
        <f t="shared" si="269"/>
        <v>15859.464337509138</v>
      </c>
      <c r="AB303" s="4">
        <f t="shared" si="270"/>
        <v>1791.5082182382093</v>
      </c>
      <c r="AC303" s="12">
        <f t="shared" si="271"/>
        <v>1.195475698011838</v>
      </c>
      <c r="AD303" s="12">
        <f t="shared" si="272"/>
        <v>5.1154211156865301</v>
      </c>
      <c r="AE303" s="12">
        <f t="shared" si="273"/>
        <v>2.032673710382725</v>
      </c>
      <c r="AF303" s="11">
        <f t="shared" si="255"/>
        <v>-2.9039671966837322E-3</v>
      </c>
      <c r="AG303" s="11">
        <f t="shared" si="256"/>
        <v>2.0567434751257441E-3</v>
      </c>
      <c r="AH303" s="11">
        <f t="shared" si="257"/>
        <v>8.257041531207765E-4</v>
      </c>
      <c r="AI303" s="1">
        <f t="shared" si="236"/>
        <v>196875.90267222867</v>
      </c>
      <c r="AJ303" s="1">
        <f t="shared" si="237"/>
        <v>280146.68202464731</v>
      </c>
      <c r="AK303" s="1">
        <f t="shared" si="238"/>
        <v>59743.565479841287</v>
      </c>
      <c r="AL303" s="20">
        <f t="shared" si="287"/>
        <v>71.507263136939159</v>
      </c>
      <c r="AM303" s="20">
        <f t="shared" si="287"/>
        <v>33.43858858780672</v>
      </c>
      <c r="AN303" s="20">
        <f t="shared" si="287"/>
        <v>4.9298215248672985</v>
      </c>
      <c r="AO303" s="7">
        <f t="shared" si="288"/>
        <v>1.5268171373341811E-3</v>
      </c>
      <c r="AP303" s="7">
        <f t="shared" si="288"/>
        <v>2.3511836564875177E-3</v>
      </c>
      <c r="AQ303" s="7">
        <f t="shared" si="288"/>
        <v>1.7018809842652611E-3</v>
      </c>
      <c r="AR303" s="17">
        <f t="shared" si="275"/>
        <v>98595.998237306834</v>
      </c>
      <c r="AS303" s="17">
        <f t="shared" si="276"/>
        <v>143023.85108340016</v>
      </c>
      <c r="AT303" s="17">
        <f t="shared" si="277"/>
        <v>30347.647235611137</v>
      </c>
      <c r="AU303" s="1">
        <f t="shared" si="239"/>
        <v>19719.19964746137</v>
      </c>
      <c r="AV303" s="1">
        <f t="shared" si="240"/>
        <v>28604.770216680034</v>
      </c>
      <c r="AW303" s="1">
        <f t="shared" si="241"/>
        <v>6069.5294471222278</v>
      </c>
      <c r="AX303" s="16">
        <v>0</v>
      </c>
      <c r="AY303" s="16">
        <v>0</v>
      </c>
      <c r="AZ303" s="16">
        <v>0</v>
      </c>
      <c r="BA303">
        <f t="shared" si="279"/>
        <v>0</v>
      </c>
      <c r="BB303">
        <f t="shared" si="280"/>
        <v>0</v>
      </c>
      <c r="BC303">
        <f t="shared" si="280"/>
        <v>0</v>
      </c>
      <c r="BD303">
        <f t="shared" si="280"/>
        <v>0</v>
      </c>
      <c r="BE303">
        <f t="shared" si="281"/>
        <v>0</v>
      </c>
      <c r="BF303">
        <f t="shared" si="281"/>
        <v>0</v>
      </c>
      <c r="BG303">
        <f t="shared" si="281"/>
        <v>0</v>
      </c>
      <c r="BH303">
        <f t="shared" si="259"/>
        <v>0</v>
      </c>
      <c r="BI303">
        <f t="shared" si="284"/>
        <v>0</v>
      </c>
      <c r="BJ303">
        <f t="shared" si="284"/>
        <v>0</v>
      </c>
      <c r="BK303" s="7">
        <f t="shared" si="282"/>
        <v>3.1515745894519415E-2</v>
      </c>
      <c r="BL303" s="18">
        <f>MAX(BL$3*climate!$I413+BL$4*climate!$I413^2+BL$5*climate!$I413^6,-99)</f>
        <v>-60.85133996830465</v>
      </c>
      <c r="BM303" s="18">
        <f>MAX(BM$3*climate!$I413+BM$4*climate!$I413^2+BM$5*climate!$I413^6,-99)</f>
        <v>-49.991472584844175</v>
      </c>
      <c r="BN303" s="18">
        <f>MAX(BN$3*climate!$I413+BN$4*climate!$I413^2+BN$5*climate!$I413^6,-99)</f>
        <v>-41.471076940809418</v>
      </c>
      <c r="BO303" s="18">
        <f>MAX(BO$3*climate!$I413+BO$4*climate!$I413^2+BO$5*climate!$I413^6,-99)</f>
        <v>-99</v>
      </c>
      <c r="BP303" s="18">
        <f>MAX(BP$3*climate!$I413+BP$4*climate!$I413^2+BP$5*climate!$I413^6,-99)</f>
        <v>-99</v>
      </c>
      <c r="BQ303" s="18">
        <f>MAX(BQ$3*climate!$I413+BQ$4*climate!$I413^2+BQ$5*climate!$I413^6,-99)</f>
        <v>-99</v>
      </c>
    </row>
    <row r="304" spans="1:69">
      <c r="A304">
        <f t="shared" si="242"/>
        <v>2258</v>
      </c>
      <c r="B304" s="4">
        <f t="shared" si="260"/>
        <v>1286.5342816758305</v>
      </c>
      <c r="C304" s="4">
        <f t="shared" si="261"/>
        <v>3572.6064447436311</v>
      </c>
      <c r="D304" s="4">
        <f t="shared" si="262"/>
        <v>6809.6233228764586</v>
      </c>
      <c r="E304" s="11">
        <f t="shared" si="243"/>
        <v>2.9149279872972274E-8</v>
      </c>
      <c r="F304" s="11">
        <f t="shared" si="244"/>
        <v>5.8437880027008954E-8</v>
      </c>
      <c r="G304" s="11">
        <f t="shared" si="245"/>
        <v>1.2902086184765814E-7</v>
      </c>
      <c r="H304" s="4">
        <f t="shared" si="263"/>
        <v>98653.515798810986</v>
      </c>
      <c r="I304" s="4">
        <f t="shared" si="264"/>
        <v>143334.16821167356</v>
      </c>
      <c r="J304" s="4">
        <f t="shared" si="265"/>
        <v>30396.795216165501</v>
      </c>
      <c r="K304" s="4">
        <f t="shared" si="233"/>
        <v>76681.606704102451</v>
      </c>
      <c r="L304" s="4">
        <f t="shared" si="234"/>
        <v>40120.335231035831</v>
      </c>
      <c r="M304" s="4">
        <f t="shared" si="235"/>
        <v>4463.7997984484064</v>
      </c>
      <c r="N304" s="11">
        <f t="shared" si="246"/>
        <v>5.8333691887635375E-4</v>
      </c>
      <c r="O304" s="11">
        <f t="shared" si="247"/>
        <v>2.1696293994211135E-3</v>
      </c>
      <c r="P304" s="11">
        <f t="shared" si="248"/>
        <v>1.6193696451201056E-3</v>
      </c>
      <c r="Q304" s="4">
        <f t="shared" si="249"/>
        <v>615.20349306914045</v>
      </c>
      <c r="R304" s="4">
        <f t="shared" si="250"/>
        <v>3031.9386981425769</v>
      </c>
      <c r="S304" s="4">
        <f t="shared" si="251"/>
        <v>862.76156949349411</v>
      </c>
      <c r="T304" s="4">
        <f t="shared" si="266"/>
        <v>6.2360017084819912</v>
      </c>
      <c r="U304" s="4">
        <f t="shared" si="267"/>
        <v>21.152937474511027</v>
      </c>
      <c r="V304" s="4">
        <f t="shared" si="268"/>
        <v>28.383306968974932</v>
      </c>
      <c r="W304" s="11">
        <f t="shared" si="252"/>
        <v>-1.219247815263802E-2</v>
      </c>
      <c r="X304" s="11">
        <f t="shared" si="253"/>
        <v>-1.3228699347321071E-2</v>
      </c>
      <c r="Y304" s="11">
        <f t="shared" si="254"/>
        <v>-1.2203590333800474E-2</v>
      </c>
      <c r="Z304" s="4">
        <f t="shared" si="278"/>
        <v>741.94365543524702</v>
      </c>
      <c r="AA304" s="4">
        <f t="shared" si="269"/>
        <v>15715.794826455764</v>
      </c>
      <c r="AB304" s="4">
        <f t="shared" si="270"/>
        <v>1773.9717480212234</v>
      </c>
      <c r="AC304" s="12">
        <f t="shared" si="271"/>
        <v>1.1920040758003789</v>
      </c>
      <c r="AD304" s="12">
        <f t="shared" si="272"/>
        <v>5.1259422246887389</v>
      </c>
      <c r="AE304" s="12">
        <f t="shared" si="273"/>
        <v>2.0343520975073273</v>
      </c>
      <c r="AF304" s="11">
        <f t="shared" si="255"/>
        <v>-2.9039671966837322E-3</v>
      </c>
      <c r="AG304" s="11">
        <f t="shared" si="256"/>
        <v>2.0567434751257441E-3</v>
      </c>
      <c r="AH304" s="11">
        <f t="shared" si="257"/>
        <v>8.257041531207765E-4</v>
      </c>
      <c r="AI304" s="1">
        <f t="shared" si="236"/>
        <v>196907.51205246715</v>
      </c>
      <c r="AJ304" s="1">
        <f t="shared" si="237"/>
        <v>280736.78403886262</v>
      </c>
      <c r="AK304" s="1">
        <f t="shared" si="238"/>
        <v>59838.738378979389</v>
      </c>
      <c r="AL304" s="20">
        <f t="shared" si="287"/>
        <v>71.615349866592481</v>
      </c>
      <c r="AM304" s="20">
        <f t="shared" si="287"/>
        <v>33.516422648160543</v>
      </c>
      <c r="AN304" s="20">
        <f t="shared" si="287"/>
        <v>4.9381275946812018</v>
      </c>
      <c r="AO304" s="7">
        <f t="shared" si="288"/>
        <v>1.5115489659608392E-3</v>
      </c>
      <c r="AP304" s="7">
        <f t="shared" si="288"/>
        <v>2.3276718199226427E-3</v>
      </c>
      <c r="AQ304" s="7">
        <f t="shared" si="288"/>
        <v>1.6848621744226084E-3</v>
      </c>
      <c r="AR304" s="17">
        <f t="shared" si="275"/>
        <v>98653.515798810986</v>
      </c>
      <c r="AS304" s="17">
        <f t="shared" si="276"/>
        <v>143334.16821167356</v>
      </c>
      <c r="AT304" s="17">
        <f t="shared" si="277"/>
        <v>30396.795216165501</v>
      </c>
      <c r="AU304" s="1">
        <f t="shared" si="239"/>
        <v>19730.703159762197</v>
      </c>
      <c r="AV304" s="1">
        <f t="shared" si="240"/>
        <v>28666.833642334714</v>
      </c>
      <c r="AW304" s="1">
        <f t="shared" si="241"/>
        <v>6079.3590432331002</v>
      </c>
      <c r="AX304" s="16">
        <v>0</v>
      </c>
      <c r="AY304" s="16">
        <v>0</v>
      </c>
      <c r="AZ304" s="16">
        <v>0</v>
      </c>
      <c r="BA304">
        <f t="shared" si="279"/>
        <v>0</v>
      </c>
      <c r="BB304">
        <f t="shared" si="280"/>
        <v>0</v>
      </c>
      <c r="BC304">
        <f t="shared" si="280"/>
        <v>0</v>
      </c>
      <c r="BD304">
        <f t="shared" si="280"/>
        <v>0</v>
      </c>
      <c r="BE304">
        <f t="shared" si="281"/>
        <v>0</v>
      </c>
      <c r="BF304">
        <f t="shared" si="281"/>
        <v>0</v>
      </c>
      <c r="BG304">
        <f t="shared" si="281"/>
        <v>0</v>
      </c>
      <c r="BH304">
        <f t="shared" si="259"/>
        <v>0</v>
      </c>
      <c r="BI304">
        <f t="shared" si="284"/>
        <v>0</v>
      </c>
      <c r="BJ304">
        <f t="shared" si="284"/>
        <v>0</v>
      </c>
      <c r="BK304" s="7">
        <f t="shared" si="282"/>
        <v>3.1533111191389213E-2</v>
      </c>
      <c r="BL304" s="18">
        <f>MAX(BL$3*climate!$I414+BL$4*climate!$I414^2+BL$5*climate!$I414^6,-99)</f>
        <v>-60.887144147045028</v>
      </c>
      <c r="BM304" s="18">
        <f>MAX(BM$3*climate!$I414+BM$4*climate!$I414^2+BM$5*climate!$I414^6,-99)</f>
        <v>-50.019047409984424</v>
      </c>
      <c r="BN304" s="18">
        <f>MAX(BN$3*climate!$I414+BN$4*climate!$I414^2+BN$5*climate!$I414^6,-99)</f>
        <v>-41.492480235954716</v>
      </c>
      <c r="BO304" s="18">
        <f>MAX(BO$3*climate!$I414+BO$4*climate!$I414^2+BO$5*climate!$I414^6,-99)</f>
        <v>-99</v>
      </c>
      <c r="BP304" s="18">
        <f>MAX(BP$3*climate!$I414+BP$4*climate!$I414^2+BP$5*climate!$I414^6,-99)</f>
        <v>-99</v>
      </c>
      <c r="BQ304" s="18">
        <f>MAX(BQ$3*climate!$I414+BQ$4*climate!$I414^2+BQ$5*climate!$I414^6,-99)</f>
        <v>-99</v>
      </c>
    </row>
    <row r="305" spans="1:69">
      <c r="A305">
        <f t="shared" si="242"/>
        <v>2259</v>
      </c>
      <c r="B305" s="4">
        <f t="shared" si="260"/>
        <v>1286.5343173023009</v>
      </c>
      <c r="C305" s="4">
        <f t="shared" si="261"/>
        <v>3572.6066430804008</v>
      </c>
      <c r="D305" s="4">
        <f t="shared" si="262"/>
        <v>6809.6241575307549</v>
      </c>
      <c r="E305" s="11">
        <f t="shared" si="243"/>
        <v>2.7691815879323658E-8</v>
      </c>
      <c r="F305" s="11">
        <f t="shared" si="244"/>
        <v>5.5515986025658502E-8</v>
      </c>
      <c r="G305" s="11">
        <f t="shared" si="245"/>
        <v>1.2256981875527521E-7</v>
      </c>
      <c r="H305" s="4">
        <f t="shared" si="263"/>
        <v>98714.791175669001</v>
      </c>
      <c r="I305" s="4">
        <f t="shared" si="264"/>
        <v>143645.87986459289</v>
      </c>
      <c r="J305" s="4">
        <f t="shared" si="265"/>
        <v>30446.0735198107</v>
      </c>
      <c r="K305" s="4">
        <f t="shared" si="233"/>
        <v>76729.232829685716</v>
      </c>
      <c r="L305" s="4">
        <f t="shared" si="234"/>
        <v>40207.583486083829</v>
      </c>
      <c r="M305" s="4">
        <f t="shared" si="235"/>
        <v>4471.0358186421236</v>
      </c>
      <c r="N305" s="11">
        <f t="shared" si="246"/>
        <v>6.2108930198934154E-4</v>
      </c>
      <c r="O305" s="11">
        <f t="shared" si="247"/>
        <v>2.174664158351991E-3</v>
      </c>
      <c r="P305" s="11">
        <f t="shared" si="248"/>
        <v>1.6210449662712456E-3</v>
      </c>
      <c r="Q305" s="4">
        <f t="shared" si="249"/>
        <v>608.08009236651287</v>
      </c>
      <c r="R305" s="4">
        <f t="shared" si="250"/>
        <v>2998.3364847913363</v>
      </c>
      <c r="S305" s="4">
        <f t="shared" si="251"/>
        <v>853.61439303031329</v>
      </c>
      <c r="T305" s="4">
        <f t="shared" si="266"/>
        <v>6.1599693938915108</v>
      </c>
      <c r="U305" s="4">
        <f t="shared" si="267"/>
        <v>20.873111624348041</v>
      </c>
      <c r="V305" s="4">
        <f t="shared" si="268"/>
        <v>28.036928718407058</v>
      </c>
      <c r="W305" s="11">
        <f t="shared" si="252"/>
        <v>-1.219247815263802E-2</v>
      </c>
      <c r="X305" s="11">
        <f t="shared" si="253"/>
        <v>-1.3228699347321071E-2</v>
      </c>
      <c r="Y305" s="11">
        <f t="shared" si="254"/>
        <v>-1.2203590333800474E-2</v>
      </c>
      <c r="Z305" s="4">
        <f t="shared" si="278"/>
        <v>731.19551923381846</v>
      </c>
      <c r="AA305" s="4">
        <f t="shared" si="269"/>
        <v>15573.507561803475</v>
      </c>
      <c r="AB305" s="4">
        <f t="shared" si="270"/>
        <v>1756.6100521168162</v>
      </c>
      <c r="AC305" s="12">
        <f t="shared" si="271"/>
        <v>1.1885425350659413</v>
      </c>
      <c r="AD305" s="12">
        <f t="shared" si="272"/>
        <v>5.1364849729132391</v>
      </c>
      <c r="AE305" s="12">
        <f t="shared" si="273"/>
        <v>2.036031870483149</v>
      </c>
      <c r="AF305" s="11">
        <f t="shared" si="255"/>
        <v>-2.9039671966837322E-3</v>
      </c>
      <c r="AG305" s="11">
        <f t="shared" si="256"/>
        <v>2.0567434751257441E-3</v>
      </c>
      <c r="AH305" s="11">
        <f t="shared" si="257"/>
        <v>8.257041531207765E-4</v>
      </c>
      <c r="AI305" s="1">
        <f t="shared" si="236"/>
        <v>196947.46400698263</v>
      </c>
      <c r="AJ305" s="1">
        <f t="shared" si="237"/>
        <v>281329.93927731109</v>
      </c>
      <c r="AK305" s="1">
        <f t="shared" si="238"/>
        <v>59934.223584314546</v>
      </c>
      <c r="AL305" s="20">
        <f t="shared" si="287"/>
        <v>71.722517473549871</v>
      </c>
      <c r="AM305" s="20">
        <f t="shared" si="287"/>
        <v>33.593657728338258</v>
      </c>
      <c r="AN305" s="20">
        <f t="shared" si="287"/>
        <v>4.946364458433985</v>
      </c>
      <c r="AO305" s="7">
        <f t="shared" si="288"/>
        <v>1.4964334763012308E-3</v>
      </c>
      <c r="AP305" s="7">
        <f t="shared" si="288"/>
        <v>2.3043951017234165E-3</v>
      </c>
      <c r="AQ305" s="7">
        <f t="shared" si="288"/>
        <v>1.6680135526783823E-3</v>
      </c>
      <c r="AR305" s="17">
        <f t="shared" si="275"/>
        <v>98714.791175669001</v>
      </c>
      <c r="AS305" s="17">
        <f t="shared" si="276"/>
        <v>143645.87986459289</v>
      </c>
      <c r="AT305" s="17">
        <f t="shared" si="277"/>
        <v>30446.0735198107</v>
      </c>
      <c r="AU305" s="1">
        <f t="shared" si="239"/>
        <v>19742.958235133803</v>
      </c>
      <c r="AV305" s="1">
        <f t="shared" si="240"/>
        <v>28729.17597291858</v>
      </c>
      <c r="AW305" s="1">
        <f t="shared" si="241"/>
        <v>6089.2147039621404</v>
      </c>
      <c r="AX305" s="16">
        <v>0</v>
      </c>
      <c r="AY305" s="16">
        <v>0</v>
      </c>
      <c r="AZ305" s="16">
        <v>0</v>
      </c>
      <c r="BA305">
        <f t="shared" si="279"/>
        <v>0</v>
      </c>
      <c r="BB305">
        <f t="shared" si="280"/>
        <v>0</v>
      </c>
      <c r="BC305">
        <f t="shared" si="280"/>
        <v>0</v>
      </c>
      <c r="BD305">
        <f t="shared" si="280"/>
        <v>0</v>
      </c>
      <c r="BE305">
        <f t="shared" si="281"/>
        <v>0</v>
      </c>
      <c r="BF305">
        <f t="shared" si="281"/>
        <v>0</v>
      </c>
      <c r="BG305">
        <f t="shared" si="281"/>
        <v>0</v>
      </c>
      <c r="BH305">
        <f t="shared" si="259"/>
        <v>0</v>
      </c>
      <c r="BI305">
        <f t="shared" si="284"/>
        <v>0</v>
      </c>
      <c r="BJ305">
        <f t="shared" si="284"/>
        <v>0</v>
      </c>
      <c r="BK305" s="7">
        <f t="shared" si="282"/>
        <v>3.1550163031190931E-2</v>
      </c>
      <c r="BL305" s="18">
        <f>MAX(BL$3*climate!$I415+BL$4*climate!$I415^2+BL$5*climate!$I415^6,-99)</f>
        <v>-60.92120417994245</v>
      </c>
      <c r="BM305" s="18">
        <f>MAX(BM$3*climate!$I415+BM$4*climate!$I415^2+BM$5*climate!$I415^6,-99)</f>
        <v>-50.045278680369989</v>
      </c>
      <c r="BN305" s="18">
        <f>MAX(BN$3*climate!$I415+BN$4*climate!$I415^2+BN$5*climate!$I415^6,-99)</f>
        <v>-41.512840430847284</v>
      </c>
      <c r="BO305" s="18">
        <f>MAX(BO$3*climate!$I415+BO$4*climate!$I415^2+BO$5*climate!$I415^6,-99)</f>
        <v>-99</v>
      </c>
      <c r="BP305" s="18">
        <f>MAX(BP$3*climate!$I415+BP$4*climate!$I415^2+BP$5*climate!$I415^6,-99)</f>
        <v>-99</v>
      </c>
      <c r="BQ305" s="18">
        <f>MAX(BQ$3*climate!$I415+BQ$4*climate!$I415^2+BQ$5*climate!$I415^6,-99)</f>
        <v>-99</v>
      </c>
    </row>
    <row r="306" spans="1:69">
      <c r="A306">
        <f t="shared" si="242"/>
        <v>2260</v>
      </c>
      <c r="B306" s="4">
        <f t="shared" si="260"/>
        <v>1286.5343511474487</v>
      </c>
      <c r="C306" s="4">
        <f t="shared" si="261"/>
        <v>3572.6068315003422</v>
      </c>
      <c r="D306" s="4">
        <f t="shared" si="262"/>
        <v>6809.6249504524349</v>
      </c>
      <c r="E306" s="11">
        <f t="shared" si="243"/>
        <v>2.6307225085357473E-8</v>
      </c>
      <c r="F306" s="11">
        <f t="shared" si="244"/>
        <v>5.2740186724375576E-8</v>
      </c>
      <c r="G306" s="11">
        <f t="shared" si="245"/>
        <v>1.1644132781751144E-7</v>
      </c>
      <c r="H306" s="4">
        <f t="shared" si="263"/>
        <v>98779.782029648981</v>
      </c>
      <c r="I306" s="4">
        <f t="shared" si="264"/>
        <v>143958.9684880148</v>
      </c>
      <c r="J306" s="4">
        <f t="shared" si="265"/>
        <v>30495.479262687008</v>
      </c>
      <c r="K306" s="4">
        <f t="shared" si="233"/>
        <v>76779.747032442756</v>
      </c>
      <c r="L306" s="4">
        <f t="shared" si="234"/>
        <v>40295.217267878928</v>
      </c>
      <c r="M306" s="4">
        <f t="shared" si="235"/>
        <v>4478.2905790811392</v>
      </c>
      <c r="N306" s="11">
        <f t="shared" si="246"/>
        <v>6.5834364419048441E-4</v>
      </c>
      <c r="O306" s="11">
        <f t="shared" si="247"/>
        <v>2.1795336649721442E-3</v>
      </c>
      <c r="P306" s="11">
        <f t="shared" si="248"/>
        <v>1.6226129096901243E-3</v>
      </c>
      <c r="Q306" s="4">
        <f t="shared" si="249"/>
        <v>601.06154963959739</v>
      </c>
      <c r="R306" s="4">
        <f t="shared" si="250"/>
        <v>2965.1210753568907</v>
      </c>
      <c r="S306" s="4">
        <f t="shared" si="251"/>
        <v>844.56551373220714</v>
      </c>
      <c r="T306" s="4">
        <f t="shared" si="266"/>
        <v>6.0848641016355698</v>
      </c>
      <c r="U306" s="4">
        <f t="shared" si="267"/>
        <v>20.596987506226469</v>
      </c>
      <c r="V306" s="4">
        <f t="shared" si="268"/>
        <v>27.694777526109654</v>
      </c>
      <c r="W306" s="11">
        <f t="shared" si="252"/>
        <v>-1.219247815263802E-2</v>
      </c>
      <c r="X306" s="11">
        <f t="shared" si="253"/>
        <v>-1.3228699347321071E-2</v>
      </c>
      <c r="Y306" s="11">
        <f t="shared" si="254"/>
        <v>-1.2203590333800474E-2</v>
      </c>
      <c r="Z306" s="4">
        <f t="shared" si="278"/>
        <v>720.63027303805575</v>
      </c>
      <c r="AA306" s="4">
        <f t="shared" si="269"/>
        <v>15432.586019634342</v>
      </c>
      <c r="AB306" s="4">
        <f t="shared" si="270"/>
        <v>1739.4211716613727</v>
      </c>
      <c r="AC306" s="12">
        <f t="shared" si="271"/>
        <v>1.1850910465322464</v>
      </c>
      <c r="AD306" s="12">
        <f t="shared" si="272"/>
        <v>5.14704940486636</v>
      </c>
      <c r="AE306" s="12">
        <f t="shared" si="273"/>
        <v>2.0377130304544933</v>
      </c>
      <c r="AF306" s="11">
        <f t="shared" si="255"/>
        <v>-2.9039671966837322E-3</v>
      </c>
      <c r="AG306" s="11">
        <f t="shared" si="256"/>
        <v>2.0567434751257441E-3</v>
      </c>
      <c r="AH306" s="11">
        <f t="shared" si="257"/>
        <v>8.257041531207765E-4</v>
      </c>
      <c r="AI306" s="1">
        <f t="shared" si="236"/>
        <v>196995.67584141815</v>
      </c>
      <c r="AJ306" s="1">
        <f t="shared" si="237"/>
        <v>281926.1213224986</v>
      </c>
      <c r="AK306" s="1">
        <f t="shared" si="238"/>
        <v>60030.015929845234</v>
      </c>
      <c r="AL306" s="20">
        <f t="shared" si="287"/>
        <v>71.828772169940365</v>
      </c>
      <c r="AM306" s="20">
        <f t="shared" si="287"/>
        <v>33.670296658053232</v>
      </c>
      <c r="AN306" s="20">
        <f t="shared" si="287"/>
        <v>4.9545325553576074</v>
      </c>
      <c r="AO306" s="7">
        <f t="shared" si="288"/>
        <v>1.4814691415382184E-3</v>
      </c>
      <c r="AP306" s="7">
        <f t="shared" si="288"/>
        <v>2.2813511507061824E-3</v>
      </c>
      <c r="AQ306" s="7">
        <f t="shared" si="288"/>
        <v>1.6513334171515985E-3</v>
      </c>
      <c r="AR306" s="17">
        <f t="shared" si="275"/>
        <v>98779.782029648981</v>
      </c>
      <c r="AS306" s="17">
        <f t="shared" si="276"/>
        <v>143958.9684880148</v>
      </c>
      <c r="AT306" s="17">
        <f t="shared" si="277"/>
        <v>30495.479262687008</v>
      </c>
      <c r="AU306" s="1">
        <f t="shared" si="239"/>
        <v>19755.956405929799</v>
      </c>
      <c r="AV306" s="1">
        <f t="shared" si="240"/>
        <v>28791.79369760296</v>
      </c>
      <c r="AW306" s="1">
        <f t="shared" si="241"/>
        <v>6099.0958525374017</v>
      </c>
      <c r="AX306" s="16">
        <v>0</v>
      </c>
      <c r="AY306" s="16">
        <v>0</v>
      </c>
      <c r="AZ306" s="16">
        <v>0</v>
      </c>
      <c r="BA306">
        <f t="shared" si="279"/>
        <v>0</v>
      </c>
      <c r="BB306">
        <f t="shared" si="280"/>
        <v>0</v>
      </c>
      <c r="BC306">
        <f t="shared" si="280"/>
        <v>0</v>
      </c>
      <c r="BD306">
        <f t="shared" si="280"/>
        <v>0</v>
      </c>
      <c r="BE306">
        <f t="shared" si="281"/>
        <v>0</v>
      </c>
      <c r="BF306">
        <f t="shared" si="281"/>
        <v>0</v>
      </c>
      <c r="BG306">
        <f t="shared" si="281"/>
        <v>0</v>
      </c>
      <c r="BH306">
        <f t="shared" si="259"/>
        <v>0</v>
      </c>
      <c r="BI306">
        <f t="shared" si="284"/>
        <v>0</v>
      </c>
      <c r="BJ306">
        <f t="shared" si="284"/>
        <v>0</v>
      </c>
      <c r="BK306" s="7">
        <f t="shared" si="282"/>
        <v>3.1566902055494034E-2</v>
      </c>
      <c r="BL306" s="18">
        <f>MAX(BL$3*climate!$I416+BL$4*climate!$I416^2+BL$5*climate!$I416^6,-99)</f>
        <v>-60.953546408690642</v>
      </c>
      <c r="BM306" s="18">
        <f>MAX(BM$3*climate!$I416+BM$4*climate!$I416^2+BM$5*climate!$I416^6,-99)</f>
        <v>-50.070186726230048</v>
      </c>
      <c r="BN306" s="18">
        <f>MAX(BN$3*climate!$I416+BN$4*climate!$I416^2+BN$5*climate!$I416^6,-99)</f>
        <v>-41.532173342299096</v>
      </c>
      <c r="BO306" s="18">
        <f>MAX(BO$3*climate!$I416+BO$4*climate!$I416^2+BO$5*climate!$I416^6,-99)</f>
        <v>-99</v>
      </c>
      <c r="BP306" s="18">
        <f>MAX(BP$3*climate!$I416+BP$4*climate!$I416^2+BP$5*climate!$I416^6,-99)</f>
        <v>-99</v>
      </c>
      <c r="BQ306" s="18">
        <f>MAX(BQ$3*climate!$I416+BQ$4*climate!$I416^2+BQ$5*climate!$I416^6,-99)</f>
        <v>-99</v>
      </c>
    </row>
    <row r="307" spans="1:69">
      <c r="A307">
        <f t="shared" si="242"/>
        <v>2261</v>
      </c>
      <c r="B307" s="4">
        <f t="shared" si="260"/>
        <v>1286.5343833003401</v>
      </c>
      <c r="C307" s="4">
        <f t="shared" si="261"/>
        <v>3572.6070104992959</v>
      </c>
      <c r="D307" s="4">
        <f t="shared" si="262"/>
        <v>6809.6257037281184</v>
      </c>
      <c r="E307" s="11">
        <f t="shared" si="243"/>
        <v>2.4991863831089599E-8</v>
      </c>
      <c r="F307" s="11">
        <f t="shared" si="244"/>
        <v>5.0103177388156794E-8</v>
      </c>
      <c r="G307" s="11">
        <f t="shared" si="245"/>
        <v>1.1061926142663586E-7</v>
      </c>
      <c r="H307" s="4">
        <f t="shared" si="263"/>
        <v>98848.446185596913</v>
      </c>
      <c r="I307" s="4">
        <f t="shared" si="264"/>
        <v>144273.4163524661</v>
      </c>
      <c r="J307" s="4">
        <f t="shared" si="265"/>
        <v>30545.009563391719</v>
      </c>
      <c r="K307" s="4">
        <f t="shared" si="233"/>
        <v>76833.11652504887</v>
      </c>
      <c r="L307" s="4">
        <f t="shared" si="234"/>
        <v>40383.231608870105</v>
      </c>
      <c r="M307" s="4">
        <f t="shared" si="235"/>
        <v>4485.5636553810891</v>
      </c>
      <c r="N307" s="11">
        <f t="shared" si="246"/>
        <v>6.9509857311156331E-4</v>
      </c>
      <c r="O307" s="11">
        <f t="shared" si="247"/>
        <v>2.1842379061034478E-3</v>
      </c>
      <c r="P307" s="11">
        <f t="shared" si="248"/>
        <v>1.6240742246436124E-3</v>
      </c>
      <c r="Q307" s="4">
        <f t="shared" si="249"/>
        <v>594.14583772043852</v>
      </c>
      <c r="R307" s="4">
        <f t="shared" si="250"/>
        <v>2932.2873808222912</v>
      </c>
      <c r="S307" s="4">
        <f t="shared" si="251"/>
        <v>835.61377281237333</v>
      </c>
      <c r="T307" s="4">
        <f t="shared" si="266"/>
        <v>6.0106745290146071</v>
      </c>
      <c r="U307" s="4">
        <f t="shared" si="267"/>
        <v>20.324516151046069</v>
      </c>
      <c r="V307" s="4">
        <f t="shared" si="268"/>
        <v>27.356801806795268</v>
      </c>
      <c r="W307" s="11">
        <f t="shared" si="252"/>
        <v>-1.219247815263802E-2</v>
      </c>
      <c r="X307" s="11">
        <f t="shared" si="253"/>
        <v>-1.3228699347321071E-2</v>
      </c>
      <c r="Y307" s="11">
        <f t="shared" si="254"/>
        <v>-1.2203590333800474E-2</v>
      </c>
      <c r="Z307" s="4">
        <f t="shared" si="278"/>
        <v>710.24412829166943</v>
      </c>
      <c r="AA307" s="4">
        <f t="shared" si="269"/>
        <v>15293.01391322456</v>
      </c>
      <c r="AB307" s="4">
        <f t="shared" si="270"/>
        <v>1722.4031745152988</v>
      </c>
      <c r="AC307" s="12">
        <f t="shared" si="271"/>
        <v>1.1816495810080332</v>
      </c>
      <c r="AD307" s="12">
        <f t="shared" si="272"/>
        <v>5.1576355651459691</v>
      </c>
      <c r="AE307" s="12">
        <f t="shared" si="273"/>
        <v>2.0393955785666078</v>
      </c>
      <c r="AF307" s="11">
        <f t="shared" si="255"/>
        <v>-2.9039671966837322E-3</v>
      </c>
      <c r="AG307" s="11">
        <f t="shared" si="256"/>
        <v>2.0567434751257441E-3</v>
      </c>
      <c r="AH307" s="11">
        <f t="shared" si="257"/>
        <v>8.257041531207765E-4</v>
      </c>
      <c r="AI307" s="1">
        <f t="shared" si="236"/>
        <v>197052.06466320617</v>
      </c>
      <c r="AJ307" s="1">
        <f t="shared" si="237"/>
        <v>282525.30288785172</v>
      </c>
      <c r="AK307" s="1">
        <f t="shared" si="238"/>
        <v>60126.11018939811</v>
      </c>
      <c r="AL307" s="20">
        <f t="shared" ref="AL307:AN322" si="289">AL306*(1+AO307)</f>
        <v>71.934120158290256</v>
      </c>
      <c r="AM307" s="20">
        <f t="shared" si="289"/>
        <v>33.746342290378443</v>
      </c>
      <c r="AN307" s="20">
        <f t="shared" si="289"/>
        <v>4.962632324680885</v>
      </c>
      <c r="AO307" s="7">
        <f t="shared" si="288"/>
        <v>1.4666544501228363E-3</v>
      </c>
      <c r="AP307" s="7">
        <f t="shared" si="288"/>
        <v>2.2585376391991204E-3</v>
      </c>
      <c r="AQ307" s="7">
        <f t="shared" si="288"/>
        <v>1.6348200829800824E-3</v>
      </c>
      <c r="AR307" s="17">
        <f t="shared" si="275"/>
        <v>98848.446185596913</v>
      </c>
      <c r="AS307" s="17">
        <f t="shared" si="276"/>
        <v>144273.4163524661</v>
      </c>
      <c r="AT307" s="17">
        <f t="shared" si="277"/>
        <v>30545.009563391719</v>
      </c>
      <c r="AU307" s="1">
        <f t="shared" si="239"/>
        <v>19769.689237119383</v>
      </c>
      <c r="AV307" s="1">
        <f t="shared" si="240"/>
        <v>28854.68327049322</v>
      </c>
      <c r="AW307" s="1">
        <f t="shared" si="241"/>
        <v>6109.0019126783445</v>
      </c>
      <c r="AX307" s="16">
        <v>0</v>
      </c>
      <c r="AY307" s="16">
        <v>0</v>
      </c>
      <c r="AZ307" s="16">
        <v>0</v>
      </c>
      <c r="BA307">
        <f t="shared" si="279"/>
        <v>0</v>
      </c>
      <c r="BB307">
        <f t="shared" si="280"/>
        <v>0</v>
      </c>
      <c r="BC307">
        <f t="shared" si="280"/>
        <v>0</v>
      </c>
      <c r="BD307">
        <f t="shared" si="280"/>
        <v>0</v>
      </c>
      <c r="BE307">
        <f t="shared" si="281"/>
        <v>0</v>
      </c>
      <c r="BF307">
        <f t="shared" si="281"/>
        <v>0</v>
      </c>
      <c r="BG307">
        <f t="shared" si="281"/>
        <v>0</v>
      </c>
      <c r="BH307">
        <f t="shared" si="259"/>
        <v>0</v>
      </c>
      <c r="BI307">
        <f t="shared" si="284"/>
        <v>0</v>
      </c>
      <c r="BJ307">
        <f t="shared" si="284"/>
        <v>0</v>
      </c>
      <c r="BK307" s="7">
        <f t="shared" si="282"/>
        <v>3.1583329082862849E-2</v>
      </c>
      <c r="BL307" s="18">
        <f>MAX(BL$3*climate!$I417+BL$4*climate!$I417^2+BL$5*climate!$I417^6,-99)</f>
        <v>-60.984196812646189</v>
      </c>
      <c r="BM307" s="18">
        <f>MAX(BM$3*climate!$I417+BM$4*climate!$I417^2+BM$5*climate!$I417^6,-99)</f>
        <v>-50.093791595682276</v>
      </c>
      <c r="BN307" s="18">
        <f>MAX(BN$3*climate!$I417+BN$4*climate!$I417^2+BN$5*climate!$I417^6,-99)</f>
        <v>-41.550494565542699</v>
      </c>
      <c r="BO307" s="18">
        <f>MAX(BO$3*climate!$I417+BO$4*climate!$I417^2+BO$5*climate!$I417^6,-99)</f>
        <v>-99</v>
      </c>
      <c r="BP307" s="18">
        <f>MAX(BP$3*climate!$I417+BP$4*climate!$I417^2+BP$5*climate!$I417^6,-99)</f>
        <v>-99</v>
      </c>
      <c r="BQ307" s="18">
        <f>MAX(BQ$3*climate!$I417+BQ$4*climate!$I417^2+BQ$5*climate!$I417^6,-99)</f>
        <v>-99</v>
      </c>
    </row>
    <row r="308" spans="1:69">
      <c r="A308">
        <f t="shared" si="242"/>
        <v>2262</v>
      </c>
      <c r="B308" s="4">
        <f t="shared" si="260"/>
        <v>1286.5344138455876</v>
      </c>
      <c r="C308" s="4">
        <f t="shared" si="261"/>
        <v>3572.6071805483102</v>
      </c>
      <c r="D308" s="4">
        <f t="shared" si="262"/>
        <v>6809.6264193400957</v>
      </c>
      <c r="E308" s="11">
        <f t="shared" si="243"/>
        <v>2.3742270639535119E-8</v>
      </c>
      <c r="F308" s="11">
        <f t="shared" si="244"/>
        <v>4.759801851874895E-8</v>
      </c>
      <c r="G308" s="11">
        <f t="shared" si="245"/>
        <v>1.0508829835530405E-7</v>
      </c>
      <c r="H308" s="4">
        <f t="shared" si="263"/>
        <v>98920.741645621994</v>
      </c>
      <c r="I308" s="4">
        <f t="shared" si="264"/>
        <v>144589.20557069787</v>
      </c>
      <c r="J308" s="4">
        <f t="shared" si="265"/>
        <v>30594.661544917733</v>
      </c>
      <c r="K308" s="4">
        <f t="shared" si="233"/>
        <v>76889.308658240567</v>
      </c>
      <c r="L308" s="4">
        <f t="shared" si="234"/>
        <v>40471.621497582863</v>
      </c>
      <c r="M308" s="4">
        <f t="shared" si="235"/>
        <v>4492.8546238638719</v>
      </c>
      <c r="N308" s="11">
        <f t="shared" si="246"/>
        <v>7.3135303802729368E-4</v>
      </c>
      <c r="O308" s="11">
        <f t="shared" si="247"/>
        <v>2.1887770044966004E-3</v>
      </c>
      <c r="P308" s="11">
        <f t="shared" si="248"/>
        <v>1.6254297214211011E-3</v>
      </c>
      <c r="Q308" s="4">
        <f t="shared" si="249"/>
        <v>587.33097388060696</v>
      </c>
      <c r="R308" s="4">
        <f t="shared" si="250"/>
        <v>2899.8303904552918</v>
      </c>
      <c r="S308" s="4">
        <f t="shared" si="251"/>
        <v>826.75802769589279</v>
      </c>
      <c r="T308" s="4">
        <f t="shared" si="266"/>
        <v>5.9373895111369785</v>
      </c>
      <c r="U308" s="4">
        <f t="shared" si="267"/>
        <v>20.05564923750411</v>
      </c>
      <c r="V308" s="4">
        <f t="shared" si="268"/>
        <v>27.022950604702167</v>
      </c>
      <c r="W308" s="11">
        <f t="shared" si="252"/>
        <v>-1.219247815263802E-2</v>
      </c>
      <c r="X308" s="11">
        <f t="shared" si="253"/>
        <v>-1.3228699347321071E-2</v>
      </c>
      <c r="Y308" s="11">
        <f t="shared" si="254"/>
        <v>-1.2203590333800474E-2</v>
      </c>
      <c r="Z308" s="4">
        <f t="shared" si="278"/>
        <v>700.03338561901796</v>
      </c>
      <c r="AA308" s="4">
        <f t="shared" si="269"/>
        <v>15154.775191497331</v>
      </c>
      <c r="AB308" s="4">
        <f t="shared" si="270"/>
        <v>1705.55415494614</v>
      </c>
      <c r="AC308" s="12">
        <f t="shared" si="271"/>
        <v>1.1782181093868107</v>
      </c>
      <c r="AD308" s="12">
        <f t="shared" si="272"/>
        <v>5.1682434984416599</v>
      </c>
      <c r="AE308" s="12">
        <f t="shared" si="273"/>
        <v>2.0410795159656865</v>
      </c>
      <c r="AF308" s="11">
        <f t="shared" si="255"/>
        <v>-2.9039671966837322E-3</v>
      </c>
      <c r="AG308" s="11">
        <f t="shared" si="256"/>
        <v>2.0567434751257441E-3</v>
      </c>
      <c r="AH308" s="11">
        <f t="shared" si="257"/>
        <v>8.257041531207765E-4</v>
      </c>
      <c r="AI308" s="1">
        <f t="shared" si="236"/>
        <v>197116.54743400495</v>
      </c>
      <c r="AJ308" s="1">
        <f t="shared" si="237"/>
        <v>283127.45586955978</v>
      </c>
      <c r="AK308" s="1">
        <f t="shared" si="238"/>
        <v>60222.501083136645</v>
      </c>
      <c r="AL308" s="20">
        <f t="shared" si="289"/>
        <v>72.038567630761619</v>
      </c>
      <c r="AM308" s="20">
        <f t="shared" si="289"/>
        <v>33.821797500784079</v>
      </c>
      <c r="AN308" s="20">
        <f t="shared" si="289"/>
        <v>4.9706642055598316</v>
      </c>
      <c r="AO308" s="7">
        <f t="shared" si="288"/>
        <v>1.4519879056216079E-3</v>
      </c>
      <c r="AP308" s="7">
        <f t="shared" si="288"/>
        <v>2.2359522628071292E-3</v>
      </c>
      <c r="AQ308" s="7">
        <f t="shared" si="288"/>
        <v>1.6184718821502814E-3</v>
      </c>
      <c r="AR308" s="17">
        <f t="shared" si="275"/>
        <v>98920.741645621994</v>
      </c>
      <c r="AS308" s="17">
        <f t="shared" si="276"/>
        <v>144589.20557069787</v>
      </c>
      <c r="AT308" s="17">
        <f t="shared" si="277"/>
        <v>30594.661544917733</v>
      </c>
      <c r="AU308" s="1">
        <f t="shared" si="239"/>
        <v>19784.1483291244</v>
      </c>
      <c r="AV308" s="1">
        <f t="shared" si="240"/>
        <v>28917.841114139577</v>
      </c>
      <c r="AW308" s="1">
        <f t="shared" si="241"/>
        <v>6118.932308983547</v>
      </c>
      <c r="AX308" s="16">
        <v>0</v>
      </c>
      <c r="AY308" s="16">
        <v>0</v>
      </c>
      <c r="AZ308" s="16">
        <v>0</v>
      </c>
      <c r="BA308">
        <f t="shared" si="279"/>
        <v>0</v>
      </c>
      <c r="BB308">
        <f t="shared" si="280"/>
        <v>0</v>
      </c>
      <c r="BC308">
        <f t="shared" si="280"/>
        <v>0</v>
      </c>
      <c r="BD308">
        <f t="shared" si="280"/>
        <v>0</v>
      </c>
      <c r="BE308">
        <f t="shared" si="281"/>
        <v>0</v>
      </c>
      <c r="BF308">
        <f t="shared" si="281"/>
        <v>0</v>
      </c>
      <c r="BG308">
        <f t="shared" si="281"/>
        <v>0</v>
      </c>
      <c r="BH308">
        <f t="shared" si="259"/>
        <v>0</v>
      </c>
      <c r="BI308">
        <f t="shared" si="284"/>
        <v>0</v>
      </c>
      <c r="BJ308">
        <f t="shared" si="284"/>
        <v>0</v>
      </c>
      <c r="BK308" s="7">
        <f t="shared" si="282"/>
        <v>3.159944510026011E-2</v>
      </c>
      <c r="BL308" s="18">
        <f>MAX(BL$3*climate!$I418+BL$4*climate!$I418^2+BL$5*climate!$I418^6,-99)</f>
        <v>-61.013181011473769</v>
      </c>
      <c r="BM308" s="18">
        <f>MAX(BM$3*climate!$I418+BM$4*climate!$I418^2+BM$5*climate!$I418^6,-99)</f>
        <v>-50.116113056901426</v>
      </c>
      <c r="BN308" s="18">
        <f>MAX(BN$3*climate!$I418+BN$4*climate!$I418^2+BN$5*climate!$I418^6,-99)</f>
        <v>-41.567819476026486</v>
      </c>
      <c r="BO308" s="18">
        <f>MAX(BO$3*climate!$I418+BO$4*climate!$I418^2+BO$5*climate!$I418^6,-99)</f>
        <v>-99</v>
      </c>
      <c r="BP308" s="18">
        <f>MAX(BP$3*climate!$I418+BP$4*climate!$I418^2+BP$5*climate!$I418^6,-99)</f>
        <v>-99</v>
      </c>
      <c r="BQ308" s="18">
        <f>MAX(BQ$3*climate!$I418+BQ$4*climate!$I418^2+BQ$5*climate!$I418^6,-99)</f>
        <v>-99</v>
      </c>
    </row>
    <row r="309" spans="1:69">
      <c r="A309">
        <f t="shared" si="242"/>
        <v>2263</v>
      </c>
      <c r="B309" s="4">
        <f t="shared" si="260"/>
        <v>1286.5344428635733</v>
      </c>
      <c r="C309" s="4">
        <f t="shared" si="261"/>
        <v>3572.6073420948824</v>
      </c>
      <c r="D309" s="4">
        <f t="shared" si="262"/>
        <v>6809.6270991715455</v>
      </c>
      <c r="E309" s="11">
        <f t="shared" si="243"/>
        <v>2.2555157107558361E-8</v>
      </c>
      <c r="F309" s="11">
        <f t="shared" si="244"/>
        <v>4.5218117592811502E-8</v>
      </c>
      <c r="G309" s="11">
        <f t="shared" si="245"/>
        <v>9.9833883437538844E-8</v>
      </c>
      <c r="H309" s="4">
        <f t="shared" si="263"/>
        <v>98996.626602442862</v>
      </c>
      <c r="I309" s="4">
        <f t="shared" si="264"/>
        <v>144906.31811454025</v>
      </c>
      <c r="J309" s="4">
        <f t="shared" si="265"/>
        <v>30644.432336492733</v>
      </c>
      <c r="K309" s="4">
        <f t="shared" si="233"/>
        <v>76948.29093117459</v>
      </c>
      <c r="L309" s="4">
        <f t="shared" si="234"/>
        <v>40560.381883325303</v>
      </c>
      <c r="M309" s="4">
        <f t="shared" si="235"/>
        <v>4500.1630618247682</v>
      </c>
      <c r="N309" s="11">
        <f t="shared" si="246"/>
        <v>7.6710629817444698E-4</v>
      </c>
      <c r="O309" s="11">
        <f t="shared" si="247"/>
        <v>2.1931512120842989E-3</v>
      </c>
      <c r="P309" s="11">
        <f t="shared" si="248"/>
        <v>1.6266802673912117E-3</v>
      </c>
      <c r="Q309" s="4">
        <f t="shared" si="249"/>
        <v>580.61501893464435</v>
      </c>
      <c r="R309" s="4">
        <f t="shared" si="250"/>
        <v>2867.7451708320141</v>
      </c>
      <c r="S309" s="4">
        <f t="shared" si="251"/>
        <v>817.997151799731</v>
      </c>
      <c r="T309" s="4">
        <f t="shared" si="266"/>
        <v>5.8649980192387385</v>
      </c>
      <c r="U309" s="4">
        <f t="shared" si="267"/>
        <v>19.79033908352584</v>
      </c>
      <c r="V309" s="4">
        <f t="shared" si="268"/>
        <v>26.693173585911858</v>
      </c>
      <c r="W309" s="11">
        <f t="shared" si="252"/>
        <v>-1.219247815263802E-2</v>
      </c>
      <c r="X309" s="11">
        <f t="shared" si="253"/>
        <v>-1.3228699347321071E-2</v>
      </c>
      <c r="Y309" s="11">
        <f t="shared" si="254"/>
        <v>-1.2203590333800474E-2</v>
      </c>
      <c r="Z309" s="4">
        <f t="shared" si="278"/>
        <v>689.99443274406349</v>
      </c>
      <c r="AA309" s="4">
        <f t="shared" si="269"/>
        <v>15017.854037317373</v>
      </c>
      <c r="AB309" s="4">
        <f t="shared" si="270"/>
        <v>1688.8722333056614</v>
      </c>
      <c r="AC309" s="12">
        <f t="shared" si="271"/>
        <v>1.1747966026466128</v>
      </c>
      <c r="AD309" s="12">
        <f t="shared" si="272"/>
        <v>5.1788732495349405</v>
      </c>
      <c r="AE309" s="12">
        <f t="shared" si="273"/>
        <v>2.042764843798869</v>
      </c>
      <c r="AF309" s="11">
        <f t="shared" si="255"/>
        <v>-2.9039671966837322E-3</v>
      </c>
      <c r="AG309" s="11">
        <f t="shared" si="256"/>
        <v>2.0567434751257441E-3</v>
      </c>
      <c r="AH309" s="11">
        <f t="shared" si="257"/>
        <v>8.257041531207765E-4</v>
      </c>
      <c r="AI309" s="1">
        <f t="shared" si="236"/>
        <v>197189.04101972887</v>
      </c>
      <c r="AJ309" s="1">
        <f t="shared" si="237"/>
        <v>283732.55139674339</v>
      </c>
      <c r="AK309" s="1">
        <f t="shared" si="238"/>
        <v>60319.183283806524</v>
      </c>
      <c r="AL309" s="20">
        <f t="shared" si="289"/>
        <v>72.142120768410408</v>
      </c>
      <c r="AM309" s="20">
        <f t="shared" si="289"/>
        <v>33.896665186191619</v>
      </c>
      <c r="AN309" s="20">
        <f t="shared" si="289"/>
        <v>4.978628637009618</v>
      </c>
      <c r="AO309" s="7">
        <f t="shared" si="288"/>
        <v>1.4374680265653919E-3</v>
      </c>
      <c r="AP309" s="7">
        <f t="shared" si="288"/>
        <v>2.2135927401790577E-3</v>
      </c>
      <c r="AQ309" s="7">
        <f t="shared" si="288"/>
        <v>1.6022871633287787E-3</v>
      </c>
      <c r="AR309" s="17">
        <f t="shared" si="275"/>
        <v>98996.626602442862</v>
      </c>
      <c r="AS309" s="17">
        <f t="shared" si="276"/>
        <v>144906.31811454025</v>
      </c>
      <c r="AT309" s="17">
        <f t="shared" si="277"/>
        <v>30644.432336492733</v>
      </c>
      <c r="AU309" s="1">
        <f t="shared" si="239"/>
        <v>19799.325320488573</v>
      </c>
      <c r="AV309" s="1">
        <f t="shared" si="240"/>
        <v>28981.263622908053</v>
      </c>
      <c r="AW309" s="1">
        <f t="shared" si="241"/>
        <v>6128.8864672985474</v>
      </c>
      <c r="AX309" s="16">
        <v>0</v>
      </c>
      <c r="AY309" s="16">
        <v>0</v>
      </c>
      <c r="AZ309" s="16">
        <v>0</v>
      </c>
      <c r="BA309">
        <f t="shared" si="279"/>
        <v>0</v>
      </c>
      <c r="BB309">
        <f t="shared" si="280"/>
        <v>0</v>
      </c>
      <c r="BC309">
        <f t="shared" si="280"/>
        <v>0</v>
      </c>
      <c r="BD309">
        <f t="shared" si="280"/>
        <v>0</v>
      </c>
      <c r="BE309">
        <f t="shared" si="281"/>
        <v>0</v>
      </c>
      <c r="BF309">
        <f t="shared" si="281"/>
        <v>0</v>
      </c>
      <c r="BG309">
        <f t="shared" si="281"/>
        <v>0</v>
      </c>
      <c r="BH309">
        <f t="shared" si="259"/>
        <v>0</v>
      </c>
      <c r="BI309">
        <f t="shared" si="284"/>
        <v>0</v>
      </c>
      <c r="BJ309">
        <f t="shared" si="284"/>
        <v>0</v>
      </c>
      <c r="BK309" s="7">
        <f t="shared" si="282"/>
        <v>3.1615251254694748E-2</v>
      </c>
      <c r="BL309" s="18">
        <f>MAX(BL$3*climate!$I419+BL$4*climate!$I419^2+BL$5*climate!$I419^6,-99)</f>
        <v>-61.040524267919011</v>
      </c>
      <c r="BM309" s="18">
        <f>MAX(BM$3*climate!$I419+BM$4*climate!$I419^2+BM$5*climate!$I419^6,-99)</f>
        <v>-50.137170600381246</v>
      </c>
      <c r="BN309" s="18">
        <f>MAX(BN$3*climate!$I419+BN$4*climate!$I419^2+BN$5*climate!$I419^6,-99)</f>
        <v>-41.58416323127831</v>
      </c>
      <c r="BO309" s="18">
        <f>MAX(BO$3*climate!$I419+BO$4*climate!$I419^2+BO$5*climate!$I419^6,-99)</f>
        <v>-99</v>
      </c>
      <c r="BP309" s="18">
        <f>MAX(BP$3*climate!$I419+BP$4*climate!$I419^2+BP$5*climate!$I419^6,-99)</f>
        <v>-99</v>
      </c>
      <c r="BQ309" s="18">
        <f>MAX(BQ$3*climate!$I419+BQ$4*climate!$I419^2+BQ$5*climate!$I419^6,-99)</f>
        <v>-99</v>
      </c>
    </row>
    <row r="310" spans="1:69">
      <c r="A310">
        <f t="shared" si="242"/>
        <v>2264</v>
      </c>
      <c r="B310" s="4">
        <f t="shared" si="260"/>
        <v>1286.5344704306603</v>
      </c>
      <c r="C310" s="4">
        <f t="shared" si="261"/>
        <v>3572.6074955641325</v>
      </c>
      <c r="D310" s="4">
        <f t="shared" si="262"/>
        <v>6809.6277450114876</v>
      </c>
      <c r="E310" s="11">
        <f t="shared" si="243"/>
        <v>2.1427399252180441E-8</v>
      </c>
      <c r="F310" s="11">
        <f t="shared" si="244"/>
        <v>4.2957211713170927E-8</v>
      </c>
      <c r="G310" s="11">
        <f t="shared" si="245"/>
        <v>9.4842189265661899E-8</v>
      </c>
      <c r="H310" s="4">
        <f t="shared" si="263"/>
        <v>99076.059451926907</v>
      </c>
      <c r="I310" s="4">
        <f t="shared" si="264"/>
        <v>145224.73583107823</v>
      </c>
      <c r="J310" s="4">
        <f t="shared" si="265"/>
        <v>30694.319075321459</v>
      </c>
      <c r="K310" s="4">
        <f t="shared" si="233"/>
        <v>77010.03100116062</v>
      </c>
      <c r="L310" s="4">
        <f t="shared" si="234"/>
        <v>40649.507680704934</v>
      </c>
      <c r="M310" s="4">
        <f t="shared" si="235"/>
        <v>4507.4885477854668</v>
      </c>
      <c r="N310" s="11">
        <f t="shared" si="246"/>
        <v>8.0235791125304878E-4</v>
      </c>
      <c r="O310" s="11">
        <f t="shared" si="247"/>
        <v>2.1973609034551256E-3</v>
      </c>
      <c r="P310" s="11">
        <f t="shared" si="248"/>
        <v>1.6278267831761895E-3</v>
      </c>
      <c r="Q310" s="4">
        <f t="shared" si="249"/>
        <v>573.99607635354641</v>
      </c>
      <c r="R310" s="4">
        <f t="shared" si="250"/>
        <v>2836.0268648427204</v>
      </c>
      <c r="S310" s="4">
        <f t="shared" si="251"/>
        <v>809.33003431150007</v>
      </c>
      <c r="T310" s="4">
        <f t="shared" si="266"/>
        <v>5.7934891590239053</v>
      </c>
      <c r="U310" s="4">
        <f t="shared" si="267"/>
        <v>19.528538637808339</v>
      </c>
      <c r="V310" s="4">
        <f t="shared" si="268"/>
        <v>26.367421030760365</v>
      </c>
      <c r="W310" s="11">
        <f t="shared" si="252"/>
        <v>-1.219247815263802E-2</v>
      </c>
      <c r="X310" s="11">
        <f t="shared" si="253"/>
        <v>-1.3228699347321071E-2</v>
      </c>
      <c r="Y310" s="11">
        <f t="shared" si="254"/>
        <v>-1.2203590333800474E-2</v>
      </c>
      <c r="Z310" s="4">
        <f t="shared" si="278"/>
        <v>680.12374244720252</v>
      </c>
      <c r="AA310" s="4">
        <f t="shared" si="269"/>
        <v>14882.234865639592</v>
      </c>
      <c r="AB310" s="4">
        <f t="shared" si="270"/>
        <v>1672.3555557017582</v>
      </c>
      <c r="AC310" s="12">
        <f t="shared" si="271"/>
        <v>1.1713850318497516</v>
      </c>
      <c r="AD310" s="12">
        <f t="shared" si="272"/>
        <v>5.1895248632994244</v>
      </c>
      <c r="AE310" s="12">
        <f t="shared" si="273"/>
        <v>2.0444515632142428</v>
      </c>
      <c r="AF310" s="11">
        <f t="shared" si="255"/>
        <v>-2.9039671966837322E-3</v>
      </c>
      <c r="AG310" s="11">
        <f t="shared" si="256"/>
        <v>2.0567434751257441E-3</v>
      </c>
      <c r="AH310" s="11">
        <f t="shared" si="257"/>
        <v>8.257041531207765E-4</v>
      </c>
      <c r="AI310" s="1">
        <f t="shared" si="236"/>
        <v>197269.46223824457</v>
      </c>
      <c r="AJ310" s="1">
        <f t="shared" si="237"/>
        <v>284340.55987997714</v>
      </c>
      <c r="AK310" s="1">
        <f t="shared" si="238"/>
        <v>60416.151422724419</v>
      </c>
      <c r="AL310" s="20">
        <f t="shared" si="289"/>
        <v>72.244785740463882</v>
      </c>
      <c r="AM310" s="20">
        <f t="shared" si="289"/>
        <v>33.970948264044324</v>
      </c>
      <c r="AN310" s="20">
        <f t="shared" si="289"/>
        <v>4.9865260578381188</v>
      </c>
      <c r="AO310" s="7">
        <f t="shared" si="288"/>
        <v>1.4230933462997381E-3</v>
      </c>
      <c r="AP310" s="7">
        <f t="shared" si="288"/>
        <v>2.191456812777267E-3</v>
      </c>
      <c r="AQ310" s="7">
        <f t="shared" si="288"/>
        <v>1.5862642916954909E-3</v>
      </c>
      <c r="AR310" s="17">
        <f t="shared" si="275"/>
        <v>99076.059451926907</v>
      </c>
      <c r="AS310" s="17">
        <f t="shared" si="276"/>
        <v>145224.73583107823</v>
      </c>
      <c r="AT310" s="17">
        <f t="shared" si="277"/>
        <v>30694.319075321459</v>
      </c>
      <c r="AU310" s="1">
        <f t="shared" si="239"/>
        <v>19815.211890385384</v>
      </c>
      <c r="AV310" s="1">
        <f t="shared" si="240"/>
        <v>29044.947166215647</v>
      </c>
      <c r="AW310" s="1">
        <f t="shared" si="241"/>
        <v>6138.8638150642919</v>
      </c>
      <c r="AX310" s="16">
        <v>0</v>
      </c>
      <c r="AY310" s="16">
        <v>0</v>
      </c>
      <c r="AZ310" s="16">
        <v>0</v>
      </c>
      <c r="BA310">
        <f t="shared" si="279"/>
        <v>0</v>
      </c>
      <c r="BB310">
        <f t="shared" si="280"/>
        <v>0</v>
      </c>
      <c r="BC310">
        <f t="shared" si="280"/>
        <v>0</v>
      </c>
      <c r="BD310">
        <f t="shared" si="280"/>
        <v>0</v>
      </c>
      <c r="BE310">
        <f t="shared" si="281"/>
        <v>0</v>
      </c>
      <c r="BF310">
        <f t="shared" si="281"/>
        <v>0</v>
      </c>
      <c r="BG310">
        <f t="shared" si="281"/>
        <v>0</v>
      </c>
      <c r="BH310">
        <f t="shared" si="259"/>
        <v>0</v>
      </c>
      <c r="BI310">
        <f t="shared" si="284"/>
        <v>0</v>
      </c>
      <c r="BJ310">
        <f t="shared" si="284"/>
        <v>0</v>
      </c>
      <c r="BK310" s="7">
        <f t="shared" si="282"/>
        <v>3.1630748845097506E-2</v>
      </c>
      <c r="BL310" s="18">
        <f>MAX(BL$3*climate!$I420+BL$4*climate!$I420^2+BL$5*climate!$I420^6,-99)</f>
        <v>-61.066251490700829</v>
      </c>
      <c r="BM310" s="18">
        <f>MAX(BM$3*climate!$I420+BM$4*climate!$I420^2+BM$5*climate!$I420^6,-99)</f>
        <v>-50.156983441283799</v>
      </c>
      <c r="BN310" s="18">
        <f>MAX(BN$3*climate!$I420+BN$4*climate!$I420^2+BN$5*climate!$I420^6,-99)</f>
        <v>-41.59954077283286</v>
      </c>
      <c r="BO310" s="18">
        <f>MAX(BO$3*climate!$I420+BO$4*climate!$I420^2+BO$5*climate!$I420^6,-99)</f>
        <v>-99</v>
      </c>
      <c r="BP310" s="18">
        <f>MAX(BP$3*climate!$I420+BP$4*climate!$I420^2+BP$5*climate!$I420^6,-99)</f>
        <v>-99</v>
      </c>
      <c r="BQ310" s="18">
        <f>MAX(BQ$3*climate!$I420+BQ$4*climate!$I420^2+BQ$5*climate!$I420^6,-99)</f>
        <v>-99</v>
      </c>
    </row>
    <row r="311" spans="1:69">
      <c r="A311">
        <f t="shared" si="242"/>
        <v>2265</v>
      </c>
      <c r="B311" s="4">
        <f t="shared" si="260"/>
        <v>1286.5344966193936</v>
      </c>
      <c r="C311" s="4">
        <f t="shared" si="261"/>
        <v>3572.6076413599267</v>
      </c>
      <c r="D311" s="4">
        <f t="shared" si="262"/>
        <v>6809.6283585594911</v>
      </c>
      <c r="E311" s="11">
        <f t="shared" si="243"/>
        <v>2.0356029289571418E-8</v>
      </c>
      <c r="F311" s="11">
        <f t="shared" si="244"/>
        <v>4.0809351127512381E-8</v>
      </c>
      <c r="G311" s="11">
        <f t="shared" si="245"/>
        <v>9.0100079802378801E-8</v>
      </c>
      <c r="H311" s="4">
        <f t="shared" si="263"/>
        <v>99158.998804851086</v>
      </c>
      <c r="I311" s="4">
        <f t="shared" si="264"/>
        <v>145544.44045816013</v>
      </c>
      <c r="J311" s="4">
        <f t="shared" si="265"/>
        <v>30744.318908234898</v>
      </c>
      <c r="K311" s="4">
        <f t="shared" si="233"/>
        <v>77074.496692789529</v>
      </c>
      <c r="L311" s="4">
        <f t="shared" si="234"/>
        <v>40738.993773958922</v>
      </c>
      <c r="M311" s="4">
        <f t="shared" si="235"/>
        <v>4514.8306617335802</v>
      </c>
      <c r="N311" s="11">
        <f t="shared" si="246"/>
        <v>8.3710772208278605E-4</v>
      </c>
      <c r="O311" s="11">
        <f t="shared" si="247"/>
        <v>2.2014065694690998E-3</v>
      </c>
      <c r="P311" s="11">
        <f t="shared" si="248"/>
        <v>1.6288702389983811E-3</v>
      </c>
      <c r="Q311" s="4">
        <f t="shared" si="249"/>
        <v>567.47229138868556</v>
      </c>
      <c r="R311" s="4">
        <f t="shared" si="250"/>
        <v>2804.6706906820218</v>
      </c>
      <c r="S311" s="4">
        <f t="shared" si="251"/>
        <v>800.75557996736188</v>
      </c>
      <c r="T311" s="4">
        <f t="shared" si="266"/>
        <v>5.7228521690249607</v>
      </c>
      <c r="U311" s="4">
        <f t="shared" si="267"/>
        <v>19.270201471476231</v>
      </c>
      <c r="V311" s="4">
        <f t="shared" si="268"/>
        <v>26.045643826342129</v>
      </c>
      <c r="W311" s="11">
        <f t="shared" si="252"/>
        <v>-1.219247815263802E-2</v>
      </c>
      <c r="X311" s="11">
        <f t="shared" si="253"/>
        <v>-1.3228699347321071E-2</v>
      </c>
      <c r="Y311" s="11">
        <f t="shared" si="254"/>
        <v>-1.2203590333800474E-2</v>
      </c>
      <c r="Z311" s="4">
        <f t="shared" si="278"/>
        <v>670.41787056003693</v>
      </c>
      <c r="AA311" s="4">
        <f t="shared" si="269"/>
        <v>14747.902321523807</v>
      </c>
      <c r="AB311" s="4">
        <f t="shared" si="270"/>
        <v>1656.0022936659127</v>
      </c>
      <c r="AC311" s="12">
        <f t="shared" si="271"/>
        <v>1.1679833681425735</v>
      </c>
      <c r="AD311" s="12">
        <f t="shared" si="272"/>
        <v>5.200198384701018</v>
      </c>
      <c r="AE311" s="12">
        <f t="shared" si="273"/>
        <v>2.046139675360843</v>
      </c>
      <c r="AF311" s="11">
        <f t="shared" si="255"/>
        <v>-2.9039671966837322E-3</v>
      </c>
      <c r="AG311" s="11">
        <f t="shared" si="256"/>
        <v>2.0567434751257441E-3</v>
      </c>
      <c r="AH311" s="11">
        <f t="shared" si="257"/>
        <v>8.257041531207765E-4</v>
      </c>
      <c r="AI311" s="1">
        <f t="shared" si="236"/>
        <v>197357.72790480551</v>
      </c>
      <c r="AJ311" s="1">
        <f t="shared" si="237"/>
        <v>284951.45105819509</v>
      </c>
      <c r="AK311" s="1">
        <f t="shared" si="238"/>
        <v>60513.40009551627</v>
      </c>
      <c r="AL311" s="20">
        <f t="shared" si="289"/>
        <v>72.346568703617066</v>
      </c>
      <c r="AM311" s="20">
        <f t="shared" si="289"/>
        <v>34.044649671393969</v>
      </c>
      <c r="AN311" s="20">
        <f t="shared" si="289"/>
        <v>4.9943569065810252</v>
      </c>
      <c r="AO311" s="7">
        <f t="shared" si="288"/>
        <v>1.4088624128367406E-3</v>
      </c>
      <c r="AP311" s="7">
        <f t="shared" si="288"/>
        <v>2.1695422446494942E-3</v>
      </c>
      <c r="AQ311" s="7">
        <f t="shared" si="288"/>
        <v>1.570401648778536E-3</v>
      </c>
      <c r="AR311" s="17">
        <f t="shared" si="275"/>
        <v>99158.998804851086</v>
      </c>
      <c r="AS311" s="17">
        <f t="shared" si="276"/>
        <v>145544.44045816013</v>
      </c>
      <c r="AT311" s="17">
        <f t="shared" si="277"/>
        <v>30744.318908234898</v>
      </c>
      <c r="AU311" s="1">
        <f t="shared" si="239"/>
        <v>19831.799760970218</v>
      </c>
      <c r="AV311" s="1">
        <f t="shared" si="240"/>
        <v>29108.888091632027</v>
      </c>
      <c r="AW311" s="1">
        <f t="shared" si="241"/>
        <v>6148.86378164698</v>
      </c>
      <c r="AX311" s="16">
        <v>0</v>
      </c>
      <c r="AY311" s="16">
        <v>0</v>
      </c>
      <c r="AZ311" s="16">
        <v>0</v>
      </c>
      <c r="BA311">
        <f t="shared" si="279"/>
        <v>0</v>
      </c>
      <c r="BB311">
        <f t="shared" si="280"/>
        <v>0</v>
      </c>
      <c r="BC311">
        <f t="shared" si="280"/>
        <v>0</v>
      </c>
      <c r="BD311">
        <f t="shared" si="280"/>
        <v>0</v>
      </c>
      <c r="BE311">
        <f t="shared" si="281"/>
        <v>0</v>
      </c>
      <c r="BF311">
        <f t="shared" si="281"/>
        <v>0</v>
      </c>
      <c r="BG311">
        <f t="shared" si="281"/>
        <v>0</v>
      </c>
      <c r="BH311">
        <f t="shared" si="259"/>
        <v>0</v>
      </c>
      <c r="BI311">
        <f t="shared" si="284"/>
        <v>0</v>
      </c>
      <c r="BJ311">
        <f t="shared" si="284"/>
        <v>0</v>
      </c>
      <c r="BK311" s="7">
        <f t="shared" si="282"/>
        <v>3.1645939314403265E-2</v>
      </c>
      <c r="BL311" s="18">
        <f>MAX(BL$3*climate!$I421+BL$4*climate!$I421^2+BL$5*climate!$I421^6,-99)</f>
        <v>-61.090387237513845</v>
      </c>
      <c r="BM311" s="18">
        <f>MAX(BM$3*climate!$I421+BM$4*climate!$I421^2+BM$5*climate!$I421^6,-99)</f>
        <v>-50.175570521868877</v>
      </c>
      <c r="BN311" s="18">
        <f>MAX(BN$3*climate!$I421+BN$4*climate!$I421^2+BN$5*climate!$I421^6,-99)</f>
        <v>-41.613966828217244</v>
      </c>
      <c r="BO311" s="18">
        <f>MAX(BO$3*climate!$I421+BO$4*climate!$I421^2+BO$5*climate!$I421^6,-99)</f>
        <v>-99</v>
      </c>
      <c r="BP311" s="18">
        <f>MAX(BP$3*climate!$I421+BP$4*climate!$I421^2+BP$5*climate!$I421^6,-99)</f>
        <v>-99</v>
      </c>
      <c r="BQ311" s="18">
        <f>MAX(BQ$3*climate!$I421+BQ$4*climate!$I421^2+BQ$5*climate!$I421^6,-99)</f>
        <v>-99</v>
      </c>
    </row>
    <row r="312" spans="1:69">
      <c r="A312">
        <f t="shared" si="242"/>
        <v>2266</v>
      </c>
      <c r="B312" s="4">
        <f t="shared" si="260"/>
        <v>1286.534521498691</v>
      </c>
      <c r="C312" s="4">
        <f t="shared" si="261"/>
        <v>3572.6077798659367</v>
      </c>
      <c r="D312" s="4">
        <f t="shared" si="262"/>
        <v>6809.6289414301473</v>
      </c>
      <c r="E312" s="11">
        <f t="shared" si="243"/>
        <v>1.9338227825092845E-8</v>
      </c>
      <c r="F312" s="11">
        <f t="shared" si="244"/>
        <v>3.8768883571136761E-8</v>
      </c>
      <c r="G312" s="11">
        <f t="shared" si="245"/>
        <v>8.5595075812259863E-8</v>
      </c>
      <c r="H312" s="4">
        <f t="shared" si="263"/>
        <v>99245.403497915977</v>
      </c>
      <c r="I312" s="4">
        <f t="shared" si="264"/>
        <v>145865.4136392631</v>
      </c>
      <c r="J312" s="4">
        <f t="shared" si="265"/>
        <v>30794.428993249025</v>
      </c>
      <c r="K312" s="4">
        <f t="shared" si="233"/>
        <v>77141.656006482022</v>
      </c>
      <c r="L312" s="4">
        <f t="shared" si="234"/>
        <v>40828.835021105158</v>
      </c>
      <c r="M312" s="4">
        <f t="shared" si="235"/>
        <v>4522.1889853489765</v>
      </c>
      <c r="N312" s="11">
        <f t="shared" si="246"/>
        <v>8.7135585147168904E-4</v>
      </c>
      <c r="O312" s="11">
        <f t="shared" si="247"/>
        <v>2.2052888111259161E-3</v>
      </c>
      <c r="P312" s="11">
        <f t="shared" si="248"/>
        <v>1.6298116511352934E-3</v>
      </c>
      <c r="Q312" s="4">
        <f t="shared" si="249"/>
        <v>561.04185020655609</v>
      </c>
      <c r="R312" s="4">
        <f t="shared" si="250"/>
        <v>2773.6719408259833</v>
      </c>
      <c r="S312" s="4">
        <f t="shared" si="251"/>
        <v>792.27270882939695</v>
      </c>
      <c r="T312" s="4">
        <f t="shared" si="266"/>
        <v>5.6530764189833471</v>
      </c>
      <c r="U312" s="4">
        <f t="shared" si="267"/>
        <v>19.015281769847768</v>
      </c>
      <c r="V312" s="4">
        <f t="shared" si="268"/>
        <v>25.727793459105371</v>
      </c>
      <c r="W312" s="11">
        <f t="shared" si="252"/>
        <v>-1.219247815263802E-2</v>
      </c>
      <c r="X312" s="11">
        <f t="shared" si="253"/>
        <v>-1.3228699347321071E-2</v>
      </c>
      <c r="Y312" s="11">
        <f t="shared" si="254"/>
        <v>-1.2203590333800474E-2</v>
      </c>
      <c r="Z312" s="4">
        <f t="shared" si="278"/>
        <v>660.87345399807805</v>
      </c>
      <c r="AA312" s="4">
        <f t="shared" si="269"/>
        <v>14614.841278026004</v>
      </c>
      <c r="AB312" s="4">
        <f t="shared" si="270"/>
        <v>1639.8106438169591</v>
      </c>
      <c r="AC312" s="12">
        <f t="shared" si="271"/>
        <v>1.1645915827552153</v>
      </c>
      <c r="AD312" s="12">
        <f t="shared" si="272"/>
        <v>5.2108938587981113</v>
      </c>
      <c r="AE312" s="12">
        <f t="shared" si="273"/>
        <v>2.0478291813886536</v>
      </c>
      <c r="AF312" s="11">
        <f t="shared" si="255"/>
        <v>-2.9039671966837322E-3</v>
      </c>
      <c r="AG312" s="11">
        <f t="shared" si="256"/>
        <v>2.0567434751257441E-3</v>
      </c>
      <c r="AH312" s="11">
        <f t="shared" si="257"/>
        <v>8.257041531207765E-4</v>
      </c>
      <c r="AI312" s="1">
        <f t="shared" si="236"/>
        <v>197453.75487529518</v>
      </c>
      <c r="AJ312" s="1">
        <f t="shared" si="237"/>
        <v>285565.19404400763</v>
      </c>
      <c r="AK312" s="1">
        <f t="shared" si="238"/>
        <v>60610.923867611622</v>
      </c>
      <c r="AL312" s="20">
        <f t="shared" si="289"/>
        <v>72.447475801347863</v>
      </c>
      <c r="AM312" s="20">
        <f t="shared" si="289"/>
        <v>34.117772364003685</v>
      </c>
      <c r="AN312" s="20">
        <f t="shared" si="289"/>
        <v>5.0021216214385014</v>
      </c>
      <c r="AO312" s="7">
        <f t="shared" si="288"/>
        <v>1.3947737887083731E-3</v>
      </c>
      <c r="AP312" s="7">
        <f t="shared" si="288"/>
        <v>2.1478468222029994E-3</v>
      </c>
      <c r="AQ312" s="7">
        <f t="shared" si="288"/>
        <v>1.5546976322907506E-3</v>
      </c>
      <c r="AR312" s="17">
        <f t="shared" si="275"/>
        <v>99245.403497915977</v>
      </c>
      <c r="AS312" s="17">
        <f t="shared" si="276"/>
        <v>145865.4136392631</v>
      </c>
      <c r="AT312" s="17">
        <f t="shared" si="277"/>
        <v>30794.428993249025</v>
      </c>
      <c r="AU312" s="1">
        <f t="shared" si="239"/>
        <v>19849.080699583195</v>
      </c>
      <c r="AV312" s="1">
        <f t="shared" si="240"/>
        <v>29173.082727852623</v>
      </c>
      <c r="AW312" s="1">
        <f t="shared" si="241"/>
        <v>6158.8857986498051</v>
      </c>
      <c r="AX312" s="16">
        <v>0</v>
      </c>
      <c r="AY312" s="16">
        <v>0</v>
      </c>
      <c r="AZ312" s="16">
        <v>0</v>
      </c>
      <c r="BA312">
        <f t="shared" si="279"/>
        <v>0</v>
      </c>
      <c r="BB312">
        <f t="shared" si="280"/>
        <v>0</v>
      </c>
      <c r="BC312">
        <f t="shared" si="280"/>
        <v>0</v>
      </c>
      <c r="BD312">
        <f t="shared" si="280"/>
        <v>0</v>
      </c>
      <c r="BE312">
        <f t="shared" si="281"/>
        <v>0</v>
      </c>
      <c r="BF312">
        <f t="shared" si="281"/>
        <v>0</v>
      </c>
      <c r="BG312">
        <f t="shared" si="281"/>
        <v>0</v>
      </c>
      <c r="BH312">
        <f t="shared" si="259"/>
        <v>0</v>
      </c>
      <c r="BI312">
        <f t="shared" si="284"/>
        <v>0</v>
      </c>
      <c r="BJ312">
        <f t="shared" si="284"/>
        <v>0</v>
      </c>
      <c r="BK312" s="7">
        <f t="shared" si="282"/>
        <v>3.1660824241878965E-2</v>
      </c>
      <c r="BL312" s="18">
        <f>MAX(BL$3*climate!$I422+BL$4*climate!$I422^2+BL$5*climate!$I422^6,-99)</f>
        <v>-61.11295571813298</v>
      </c>
      <c r="BM312" s="18">
        <f>MAX(BM$3*climate!$I422+BM$4*climate!$I422^2+BM$5*climate!$I422^6,-99)</f>
        <v>-50.192950513997708</v>
      </c>
      <c r="BN312" s="18">
        <f>MAX(BN$3*climate!$I422+BN$4*climate!$I422^2+BN$5*climate!$I422^6,-99)</f>
        <v>-41.627455912990605</v>
      </c>
      <c r="BO312" s="18">
        <f>MAX(BO$3*climate!$I422+BO$4*climate!$I422^2+BO$5*climate!$I422^6,-99)</f>
        <v>-99</v>
      </c>
      <c r="BP312" s="18">
        <f>MAX(BP$3*climate!$I422+BP$4*climate!$I422^2+BP$5*climate!$I422^6,-99)</f>
        <v>-99</v>
      </c>
      <c r="BQ312" s="18">
        <f>MAX(BQ$3*climate!$I422+BQ$4*climate!$I422^2+BQ$5*climate!$I422^6,-99)</f>
        <v>-99</v>
      </c>
    </row>
    <row r="313" spans="1:69">
      <c r="A313">
        <f t="shared" si="242"/>
        <v>2267</v>
      </c>
      <c r="B313" s="4">
        <f t="shared" si="260"/>
        <v>1286.5345451340238</v>
      </c>
      <c r="C313" s="4">
        <f t="shared" si="261"/>
        <v>3572.6079114466511</v>
      </c>
      <c r="D313" s="4">
        <f t="shared" si="262"/>
        <v>6809.6294951573173</v>
      </c>
      <c r="E313" s="11">
        <f t="shared" si="243"/>
        <v>1.8371316433838203E-8</v>
      </c>
      <c r="F313" s="11">
        <f t="shared" si="244"/>
        <v>3.6830439392579923E-8</v>
      </c>
      <c r="G313" s="11">
        <f t="shared" si="245"/>
        <v>8.1315322021646867E-8</v>
      </c>
      <c r="H313" s="4">
        <f t="shared" si="263"/>
        <v>99335.232604042656</v>
      </c>
      <c r="I313" s="4">
        <f t="shared" si="264"/>
        <v>146187.6369377299</v>
      </c>
      <c r="J313" s="4">
        <f t="shared" si="265"/>
        <v>30844.646501036161</v>
      </c>
      <c r="K313" s="4">
        <f t="shared" ref="K313:K346" si="290">H313/B313*1000</f>
        <v>77211.477126480488</v>
      </c>
      <c r="L313" s="4">
        <f t="shared" ref="L313:L346" si="291">I313/C313*1000</f>
        <v>40919.026257917663</v>
      </c>
      <c r="M313" s="4">
        <f t="shared" ref="M313:M346" si="292">J313/D313*1000</f>
        <v>4529.5631022174402</v>
      </c>
      <c r="N313" s="11">
        <f t="shared" si="246"/>
        <v>9.0510268528065652E-4</v>
      </c>
      <c r="O313" s="11">
        <f t="shared" si="247"/>
        <v>2.2090083335928323E-3</v>
      </c>
      <c r="P313" s="11">
        <f t="shared" si="248"/>
        <v>1.6306520785298595E-3</v>
      </c>
      <c r="Q313" s="4">
        <f t="shared" si="249"/>
        <v>554.70297903467622</v>
      </c>
      <c r="R313" s="4">
        <f t="shared" si="250"/>
        <v>2743.0259809982299</v>
      </c>
      <c r="S313" s="4">
        <f t="shared" si="251"/>
        <v>783.88035606275707</v>
      </c>
      <c r="T313" s="4">
        <f t="shared" si="266"/>
        <v>5.5841514082496992</v>
      </c>
      <c r="U313" s="4">
        <f t="shared" si="267"/>
        <v>18.763734324309855</v>
      </c>
      <c r="V313" s="4">
        <f t="shared" si="268"/>
        <v>25.413822007537817</v>
      </c>
      <c r="W313" s="11">
        <f t="shared" si="252"/>
        <v>-1.219247815263802E-2</v>
      </c>
      <c r="X313" s="11">
        <f t="shared" si="253"/>
        <v>-1.3228699347321071E-2</v>
      </c>
      <c r="Y313" s="11">
        <f t="shared" si="254"/>
        <v>-1.2203590333800474E-2</v>
      </c>
      <c r="Z313" s="4">
        <f t="shared" si="278"/>
        <v>651.48720883134501</v>
      </c>
      <c r="AA313" s="4">
        <f t="shared" si="269"/>
        <v>14483.036833977463</v>
      </c>
      <c r="AB313" s="4">
        <f t="shared" si="270"/>
        <v>1623.7788275218077</v>
      </c>
      <c r="AC313" s="12">
        <f t="shared" si="271"/>
        <v>1.1612096470013602</v>
      </c>
      <c r="AD313" s="12">
        <f t="shared" si="272"/>
        <v>5.2216113307417675</v>
      </c>
      <c r="AE313" s="12">
        <f t="shared" si="273"/>
        <v>2.0495200824486082</v>
      </c>
      <c r="AF313" s="11">
        <f t="shared" si="255"/>
        <v>-2.9039671966837322E-3</v>
      </c>
      <c r="AG313" s="11">
        <f t="shared" si="256"/>
        <v>2.0567434751257441E-3</v>
      </c>
      <c r="AH313" s="11">
        <f t="shared" si="257"/>
        <v>8.257041531207765E-4</v>
      </c>
      <c r="AI313" s="1">
        <f t="shared" ref="AI313:AI346" si="293">(1-$AI$5)*AI312+AU312</f>
        <v>197557.46008734885</v>
      </c>
      <c r="AJ313" s="1">
        <f t="shared" ref="AJ313:AJ346" si="294">(1-$AI$5)*AJ312+AV312</f>
        <v>286181.75736745948</v>
      </c>
      <c r="AK313" s="1">
        <f t="shared" ref="AK313:AK346" si="295">(1-$AI$5)*AK312+AW312</f>
        <v>60708.717279500263</v>
      </c>
      <c r="AL313" s="20">
        <f t="shared" si="289"/>
        <v>72.547513163250599</v>
      </c>
      <c r="AM313" s="20">
        <f t="shared" si="289"/>
        <v>34.19031931546683</v>
      </c>
      <c r="AN313" s="20">
        <f t="shared" si="289"/>
        <v>5.0098206402133698</v>
      </c>
      <c r="AO313" s="7">
        <f t="shared" si="288"/>
        <v>1.3808260508212894E-3</v>
      </c>
      <c r="AP313" s="7">
        <f t="shared" si="288"/>
        <v>2.1263683539809695E-3</v>
      </c>
      <c r="AQ313" s="7">
        <f t="shared" si="288"/>
        <v>1.5391506559678432E-3</v>
      </c>
      <c r="AR313" s="17">
        <f t="shared" si="275"/>
        <v>99335.232604042656</v>
      </c>
      <c r="AS313" s="17">
        <f t="shared" si="276"/>
        <v>146187.6369377299</v>
      </c>
      <c r="AT313" s="17">
        <f t="shared" si="277"/>
        <v>30844.646501036161</v>
      </c>
      <c r="AU313" s="1">
        <f t="shared" ref="AU313:AU346" si="296">$AU$5*AR313</f>
        <v>19867.046520808533</v>
      </c>
      <c r="AV313" s="1">
        <f t="shared" ref="AV313:AV346" si="297">$AU$5*AS313</f>
        <v>29237.527387545982</v>
      </c>
      <c r="AW313" s="1">
        <f t="shared" ref="AW313:AW346" si="298">$AU$5*AT313</f>
        <v>6168.9293002072327</v>
      </c>
      <c r="AX313" s="16">
        <v>0</v>
      </c>
      <c r="AY313" s="16">
        <v>0</v>
      </c>
      <c r="AZ313" s="16">
        <v>0</v>
      </c>
      <c r="BA313">
        <f t="shared" si="279"/>
        <v>0</v>
      </c>
      <c r="BB313">
        <f t="shared" si="280"/>
        <v>0</v>
      </c>
      <c r="BC313">
        <f t="shared" si="280"/>
        <v>0</v>
      </c>
      <c r="BD313">
        <f t="shared" si="280"/>
        <v>0</v>
      </c>
      <c r="BE313">
        <f t="shared" si="281"/>
        <v>0</v>
      </c>
      <c r="BF313">
        <f t="shared" si="281"/>
        <v>0</v>
      </c>
      <c r="BG313">
        <f t="shared" si="281"/>
        <v>0</v>
      </c>
      <c r="BH313">
        <f t="shared" si="259"/>
        <v>0</v>
      </c>
      <c r="BI313">
        <f t="shared" si="284"/>
        <v>0</v>
      </c>
      <c r="BJ313">
        <f t="shared" si="284"/>
        <v>0</v>
      </c>
      <c r="BK313" s="7">
        <f t="shared" si="282"/>
        <v>3.167540533567223E-2</v>
      </c>
      <c r="BL313" s="18">
        <f>MAX(BL$3*climate!$I423+BL$4*climate!$I423^2+BL$5*climate!$I423^6,-99)</f>
        <v>-61.133980797611812</v>
      </c>
      <c r="BM313" s="18">
        <f>MAX(BM$3*climate!$I423+BM$4*climate!$I423^2+BM$5*climate!$I423^6,-99)</f>
        <v>-50.209141821704655</v>
      </c>
      <c r="BN313" s="18">
        <f>MAX(BN$3*climate!$I423+BN$4*climate!$I423^2+BN$5*climate!$I423^6,-99)</f>
        <v>-41.640022332832736</v>
      </c>
      <c r="BO313" s="18">
        <f>MAX(BO$3*climate!$I423+BO$4*climate!$I423^2+BO$5*climate!$I423^6,-99)</f>
        <v>-99</v>
      </c>
      <c r="BP313" s="18">
        <f>MAX(BP$3*climate!$I423+BP$4*climate!$I423^2+BP$5*climate!$I423^6,-99)</f>
        <v>-99</v>
      </c>
      <c r="BQ313" s="18">
        <f>MAX(BQ$3*climate!$I423+BQ$4*climate!$I423^2+BQ$5*climate!$I423^6,-99)</f>
        <v>-99</v>
      </c>
    </row>
    <row r="314" spans="1:69">
      <c r="A314">
        <f t="shared" ref="A314:A346" si="299">1+A313</f>
        <v>2268</v>
      </c>
      <c r="B314" s="4">
        <f t="shared" si="260"/>
        <v>1286.5345675875903</v>
      </c>
      <c r="C314" s="4">
        <f t="shared" si="261"/>
        <v>3572.6080364483341</v>
      </c>
      <c r="D314" s="4">
        <f t="shared" si="262"/>
        <v>6809.6300211981716</v>
      </c>
      <c r="E314" s="11">
        <f t="shared" ref="E314:E346" si="300">E313*$E$5</f>
        <v>1.7452750612146291E-8</v>
      </c>
      <c r="F314" s="11">
        <f t="shared" ref="F314:F346" si="301">F313*$E$5</f>
        <v>3.4988917422950927E-8</v>
      </c>
      <c r="G314" s="11">
        <f t="shared" ref="G314:G346" si="302">G313*$E$5</f>
        <v>7.724955592056452E-8</v>
      </c>
      <c r="H314" s="4">
        <f t="shared" si="263"/>
        <v>99428.44544197894</v>
      </c>
      <c r="I314" s="4">
        <f t="shared" si="264"/>
        <v>146511.09185039281</v>
      </c>
      <c r="J314" s="4">
        <f t="shared" si="265"/>
        <v>30894.968616312202</v>
      </c>
      <c r="K314" s="4">
        <f t="shared" si="290"/>
        <v>77283.928428304454</v>
      </c>
      <c r="L314" s="4">
        <f t="shared" si="291"/>
        <v>41009.562301730999</v>
      </c>
      <c r="M314" s="4">
        <f t="shared" si="292"/>
        <v>4536.9525980320668</v>
      </c>
      <c r="N314" s="11">
        <f t="shared" ref="N314:N346" si="303">K314/K313-1</f>
        <v>9.3834886367072379E-4</v>
      </c>
      <c r="O314" s="11">
        <f t="shared" ref="O314:O346" si="304">L314/L313-1</f>
        <v>2.2125659404179654E-3</v>
      </c>
      <c r="P314" s="11">
        <f t="shared" ref="P314:P346" si="305">M314/M313-1</f>
        <v>1.6313926195241635E-3</v>
      </c>
      <c r="Q314" s="4">
        <f t="shared" ref="Q314:Q346" si="306">T314*H314/1000</f>
        <v>548.45394331893021</v>
      </c>
      <c r="R314" s="4">
        <f t="shared" ref="R314:R346" si="307">U314*I314/1000</f>
        <v>2712.7282491270807</v>
      </c>
      <c r="S314" s="4">
        <f t="shared" ref="S314:S346" si="308">V314*J314/1000</f>
        <v>775.57747171290123</v>
      </c>
      <c r="T314" s="4">
        <f t="shared" si="266"/>
        <v>5.5160667642035923</v>
      </c>
      <c r="U314" s="4">
        <f t="shared" si="267"/>
        <v>18.515514524300553</v>
      </c>
      <c r="V314" s="4">
        <f t="shared" si="268"/>
        <v>25.103682134941703</v>
      </c>
      <c r="W314" s="11">
        <f t="shared" ref="W314:W346" si="309">T$5-1</f>
        <v>-1.219247815263802E-2</v>
      </c>
      <c r="X314" s="11">
        <f t="shared" ref="X314:X346" si="310">U$5-1</f>
        <v>-1.3228699347321071E-2</v>
      </c>
      <c r="Y314" s="11">
        <f t="shared" ref="Y314:Y346" si="311">V$5-1</f>
        <v>-1.2203590333800474E-2</v>
      </c>
      <c r="Z314" s="4">
        <f t="shared" si="278"/>
        <v>642.25592839276214</v>
      </c>
      <c r="AA314" s="4">
        <f t="shared" si="269"/>
        <v>14352.474311661394</v>
      </c>
      <c r="AB314" s="4">
        <f t="shared" si="270"/>
        <v>1607.9050905537629</v>
      </c>
      <c r="AC314" s="12">
        <f t="shared" si="271"/>
        <v>1.1578375322779955</v>
      </c>
      <c r="AD314" s="12">
        <f t="shared" si="272"/>
        <v>5.2323508457759136</v>
      </c>
      <c r="AE314" s="12">
        <f t="shared" si="273"/>
        <v>2.0512123796925903</v>
      </c>
      <c r="AF314" s="11">
        <f t="shared" ref="AF314:AF346" si="312">AC$5-1</f>
        <v>-2.9039671966837322E-3</v>
      </c>
      <c r="AG314" s="11">
        <f t="shared" ref="AG314:AG346" si="313">AD$5-1</f>
        <v>2.0567434751257441E-3</v>
      </c>
      <c r="AH314" s="11">
        <f t="shared" ref="AH314:AH346" si="314">AE$5-1</f>
        <v>8.257041531207765E-4</v>
      </c>
      <c r="AI314" s="1">
        <f t="shared" si="293"/>
        <v>197668.7605994225</v>
      </c>
      <c r="AJ314" s="1">
        <f t="shared" si="294"/>
        <v>286801.10901825951</v>
      </c>
      <c r="AK314" s="1">
        <f t="shared" si="295"/>
        <v>60806.774851757466</v>
      </c>
      <c r="AL314" s="20">
        <f t="shared" si="289"/>
        <v>72.646686904387735</v>
      </c>
      <c r="AM314" s="20">
        <f t="shared" si="289"/>
        <v>34.2622935163417</v>
      </c>
      <c r="AN314" s="20">
        <f t="shared" si="289"/>
        <v>5.0174544002507888</v>
      </c>
      <c r="AO314" s="7">
        <f t="shared" ref="AO314:AQ329" si="315">AO$5*AO313</f>
        <v>1.3670177903130764E-3</v>
      </c>
      <c r="AP314" s="7">
        <f t="shared" si="315"/>
        <v>2.1051046704411596E-3</v>
      </c>
      <c r="AQ314" s="7">
        <f t="shared" si="315"/>
        <v>1.5237591494081646E-3</v>
      </c>
      <c r="AR314" s="17">
        <f t="shared" si="275"/>
        <v>99428.44544197894</v>
      </c>
      <c r="AS314" s="17">
        <f t="shared" si="276"/>
        <v>146511.09185039281</v>
      </c>
      <c r="AT314" s="17">
        <f t="shared" si="277"/>
        <v>30894.968616312202</v>
      </c>
      <c r="AU314" s="1">
        <f t="shared" si="296"/>
        <v>19885.689088395789</v>
      </c>
      <c r="AV314" s="1">
        <f t="shared" si="297"/>
        <v>29302.218370078564</v>
      </c>
      <c r="AW314" s="1">
        <f t="shared" si="298"/>
        <v>6178.9937232624407</v>
      </c>
      <c r="AX314" s="16">
        <v>0</v>
      </c>
      <c r="AY314" s="16">
        <v>0</v>
      </c>
      <c r="AZ314" s="16">
        <v>0</v>
      </c>
      <c r="BA314">
        <f t="shared" si="279"/>
        <v>0</v>
      </c>
      <c r="BB314">
        <f t="shared" si="280"/>
        <v>0</v>
      </c>
      <c r="BC314">
        <f t="shared" si="280"/>
        <v>0</v>
      </c>
      <c r="BD314">
        <f t="shared" si="280"/>
        <v>0</v>
      </c>
      <c r="BE314">
        <f t="shared" si="281"/>
        <v>0</v>
      </c>
      <c r="BF314">
        <f t="shared" si="281"/>
        <v>0</v>
      </c>
      <c r="BG314">
        <f t="shared" si="281"/>
        <v>0</v>
      </c>
      <c r="BH314">
        <f t="shared" si="259"/>
        <v>0</v>
      </c>
      <c r="BI314">
        <f t="shared" si="284"/>
        <v>0</v>
      </c>
      <c r="BJ314">
        <f t="shared" si="284"/>
        <v>0</v>
      </c>
      <c r="BK314" s="7">
        <f t="shared" si="282"/>
        <v>3.1689684425571157E-2</v>
      </c>
      <c r="BL314" s="18">
        <f>MAX(BL$3*climate!$I424+BL$4*climate!$I424^2+BL$5*climate!$I424^6,-99)</f>
        <v>-61.153485999567444</v>
      </c>
      <c r="BM314" s="18">
        <f>MAX(BM$3*climate!$I424+BM$4*climate!$I424^2+BM$5*climate!$I424^6,-99)</f>
        <v>-50.224162583831365</v>
      </c>
      <c r="BN314" s="18">
        <f>MAX(BN$3*climate!$I424+BN$4*climate!$I424^2+BN$5*climate!$I424^6,-99)</f>
        <v>-41.651680185677748</v>
      </c>
      <c r="BO314" s="18">
        <f>MAX(BO$3*climate!$I424+BO$4*climate!$I424^2+BO$5*climate!$I424^6,-99)</f>
        <v>-99</v>
      </c>
      <c r="BP314" s="18">
        <f>MAX(BP$3*climate!$I424+BP$4*climate!$I424^2+BP$5*climate!$I424^6,-99)</f>
        <v>-99</v>
      </c>
      <c r="BQ314" s="18">
        <f>MAX(BQ$3*climate!$I424+BQ$4*climate!$I424^2+BQ$5*climate!$I424^6,-99)</f>
        <v>-99</v>
      </c>
    </row>
    <row r="315" spans="1:69">
      <c r="A315">
        <f t="shared" si="299"/>
        <v>2269</v>
      </c>
      <c r="B315" s="4">
        <f t="shared" si="260"/>
        <v>1286.5345889184789</v>
      </c>
      <c r="C315" s="4">
        <f t="shared" si="261"/>
        <v>3572.6081551999378</v>
      </c>
      <c r="D315" s="4">
        <f t="shared" si="262"/>
        <v>6809.6305209370221</v>
      </c>
      <c r="E315" s="11">
        <f t="shared" si="300"/>
        <v>1.6580113081538975E-8</v>
      </c>
      <c r="F315" s="11">
        <f t="shared" si="301"/>
        <v>3.3239471551803377E-8</v>
      </c>
      <c r="G315" s="11">
        <f t="shared" si="302"/>
        <v>7.3387078124536289E-8</v>
      </c>
      <c r="H315" s="4">
        <f t="shared" si="263"/>
        <v>99525.001585244085</v>
      </c>
      <c r="I315" s="4">
        <f t="shared" si="264"/>
        <v>146835.75982060647</v>
      </c>
      <c r="J315" s="4">
        <f t="shared" si="265"/>
        <v>30945.392539142453</v>
      </c>
      <c r="K315" s="4">
        <f t="shared" si="290"/>
        <v>77358.978485692671</v>
      </c>
      <c r="L315" s="4">
        <f t="shared" si="291"/>
        <v>41100.437955079615</v>
      </c>
      <c r="M315" s="4">
        <f t="shared" si="292"/>
        <v>4544.3570607828351</v>
      </c>
      <c r="N315" s="11">
        <f t="shared" si="303"/>
        <v>9.7109527057548384E-4</v>
      </c>
      <c r="O315" s="11">
        <f t="shared" si="304"/>
        <v>2.215962527958526E-3</v>
      </c>
      <c r="P315" s="11">
        <f t="shared" si="305"/>
        <v>1.6320344087306093E-3</v>
      </c>
      <c r="Q315" s="4">
        <f t="shared" si="306"/>
        <v>542.29304689262312</v>
      </c>
      <c r="R315" s="4">
        <f t="shared" si="307"/>
        <v>2682.7742542957221</v>
      </c>
      <c r="S315" s="4">
        <f t="shared" si="308"/>
        <v>767.36302048318646</v>
      </c>
      <c r="T315" s="4">
        <f t="shared" si="266"/>
        <v>5.448812240692547</v>
      </c>
      <c r="U315" s="4">
        <f t="shared" si="267"/>
        <v>18.270578349397624</v>
      </c>
      <c r="V315" s="4">
        <f t="shared" si="268"/>
        <v>24.797327082296928</v>
      </c>
      <c r="W315" s="11">
        <f t="shared" si="309"/>
        <v>-1.219247815263802E-2</v>
      </c>
      <c r="X315" s="11">
        <f t="shared" si="310"/>
        <v>-1.3228699347321071E-2</v>
      </c>
      <c r="Y315" s="11">
        <f t="shared" si="311"/>
        <v>-1.2203590333800474E-2</v>
      </c>
      <c r="Z315" s="4">
        <f t="shared" si="278"/>
        <v>633.1764814241933</v>
      </c>
      <c r="AA315" s="4">
        <f t="shared" si="269"/>
        <v>14223.139254396528</v>
      </c>
      <c r="AB315" s="4">
        <f t="shared" si="270"/>
        <v>1592.1877027490482</v>
      </c>
      <c r="AC315" s="12">
        <f t="shared" si="271"/>
        <v>1.154475210065171</v>
      </c>
      <c r="AD315" s="12">
        <f t="shared" si="272"/>
        <v>5.2431124492375316</v>
      </c>
      <c r="AE315" s="12">
        <f t="shared" si="273"/>
        <v>2.0529060742734351</v>
      </c>
      <c r="AF315" s="11">
        <f t="shared" si="312"/>
        <v>-2.9039671966837322E-3</v>
      </c>
      <c r="AG315" s="11">
        <f t="shared" si="313"/>
        <v>2.0567434751257441E-3</v>
      </c>
      <c r="AH315" s="11">
        <f t="shared" si="314"/>
        <v>8.257041531207765E-4</v>
      </c>
      <c r="AI315" s="1">
        <f t="shared" si="293"/>
        <v>197787.57362787606</v>
      </c>
      <c r="AJ315" s="1">
        <f t="shared" si="294"/>
        <v>287423.2164865121</v>
      </c>
      <c r="AK315" s="1">
        <f t="shared" si="295"/>
        <v>60905.091089844165</v>
      </c>
      <c r="AL315" s="20">
        <f t="shared" si="289"/>
        <v>72.745003124659277</v>
      </c>
      <c r="AM315" s="20">
        <f t="shared" si="289"/>
        <v>34.333697973301966</v>
      </c>
      <c r="AN315" s="20">
        <f t="shared" si="289"/>
        <v>5.0250233383794178</v>
      </c>
      <c r="AO315" s="7">
        <f t="shared" si="315"/>
        <v>1.3533476124099456E-3</v>
      </c>
      <c r="AP315" s="7">
        <f t="shared" si="315"/>
        <v>2.0840536237367482E-3</v>
      </c>
      <c r="AQ315" s="7">
        <f t="shared" si="315"/>
        <v>1.5085215579140831E-3</v>
      </c>
      <c r="AR315" s="17">
        <f t="shared" si="275"/>
        <v>99525.001585244085</v>
      </c>
      <c r="AS315" s="17">
        <f t="shared" si="276"/>
        <v>146835.75982060647</v>
      </c>
      <c r="AT315" s="17">
        <f t="shared" si="277"/>
        <v>30945.392539142453</v>
      </c>
      <c r="AU315" s="1">
        <f t="shared" si="296"/>
        <v>19905.00031704882</v>
      </c>
      <c r="AV315" s="1">
        <f t="shared" si="297"/>
        <v>29367.151964121294</v>
      </c>
      <c r="AW315" s="1">
        <f t="shared" si="298"/>
        <v>6189.0785078284907</v>
      </c>
      <c r="AX315" s="16">
        <v>0</v>
      </c>
      <c r="AY315" s="16">
        <v>0</v>
      </c>
      <c r="AZ315" s="16">
        <v>0</v>
      </c>
      <c r="BA315">
        <f t="shared" si="279"/>
        <v>0</v>
      </c>
      <c r="BB315">
        <f t="shared" si="280"/>
        <v>0</v>
      </c>
      <c r="BC315">
        <f t="shared" si="280"/>
        <v>0</v>
      </c>
      <c r="BD315">
        <f t="shared" si="280"/>
        <v>0</v>
      </c>
      <c r="BE315">
        <f t="shared" si="281"/>
        <v>0</v>
      </c>
      <c r="BF315">
        <f t="shared" si="281"/>
        <v>0</v>
      </c>
      <c r="BG315">
        <f t="shared" si="281"/>
        <v>0</v>
      </c>
      <c r="BH315">
        <f t="shared" si="259"/>
        <v>0</v>
      </c>
      <c r="BI315">
        <f t="shared" si="284"/>
        <v>0</v>
      </c>
      <c r="BJ315">
        <f t="shared" si="284"/>
        <v>0</v>
      </c>
      <c r="BK315" s="7">
        <f t="shared" si="282"/>
        <v>3.1703663456005032E-2</v>
      </c>
      <c r="BL315" s="18">
        <f>MAX(BL$3*climate!$I425+BL$4*climate!$I425^2+BL$5*climate!$I425^6,-99)</f>
        <v>-61.171494509544203</v>
      </c>
      <c r="BM315" s="18">
        <f>MAX(BM$3*climate!$I425+BM$4*climate!$I425^2+BM$5*climate!$I425^6,-99)</f>
        <v>-50.238030676717713</v>
      </c>
      <c r="BN315" s="18">
        <f>MAX(BN$3*climate!$I425+BN$4*climate!$I425^2+BN$5*climate!$I425^6,-99)</f>
        <v>-41.662443363888315</v>
      </c>
      <c r="BO315" s="18">
        <f>MAX(BO$3*climate!$I425+BO$4*climate!$I425^2+BO$5*climate!$I425^6,-99)</f>
        <v>-99</v>
      </c>
      <c r="BP315" s="18">
        <f>MAX(BP$3*climate!$I425+BP$4*climate!$I425^2+BP$5*climate!$I425^6,-99)</f>
        <v>-99</v>
      </c>
      <c r="BQ315" s="18">
        <f>MAX(BQ$3*climate!$I425+BQ$4*climate!$I425^2+BQ$5*climate!$I425^6,-99)</f>
        <v>-99</v>
      </c>
    </row>
    <row r="316" spans="1:69">
      <c r="A316">
        <f t="shared" si="299"/>
        <v>2270</v>
      </c>
      <c r="B316" s="4">
        <f t="shared" si="260"/>
        <v>1286.5346091828235</v>
      </c>
      <c r="C316" s="4">
        <f t="shared" si="261"/>
        <v>3572.6082680139643</v>
      </c>
      <c r="D316" s="4">
        <f t="shared" si="262"/>
        <v>6809.6309956889654</v>
      </c>
      <c r="E316" s="11">
        <f t="shared" si="300"/>
        <v>1.5751107427462027E-8</v>
      </c>
      <c r="F316" s="11">
        <f t="shared" si="301"/>
        <v>3.1577497974213206E-8</v>
      </c>
      <c r="G316" s="11">
        <f t="shared" si="302"/>
        <v>6.9717724218309475E-8</v>
      </c>
      <c r="H316" s="4">
        <f t="shared" si="263"/>
        <v>99624.860870438613</v>
      </c>
      <c r="I316" s="4">
        <f t="shared" si="264"/>
        <v>147161.62225070139</v>
      </c>
      <c r="J316" s="4">
        <f t="shared" si="265"/>
        <v>30995.915486168669</v>
      </c>
      <c r="K316" s="4">
        <f t="shared" si="290"/>
        <v>77436.596077052265</v>
      </c>
      <c r="L316" s="4">
        <f t="shared" si="291"/>
        <v>41191.648009175507</v>
      </c>
      <c r="M316" s="4">
        <f t="shared" si="292"/>
        <v>4551.7760809347137</v>
      </c>
      <c r="N316" s="11">
        <f t="shared" si="303"/>
        <v>1.0033430233822305E-3</v>
      </c>
      <c r="O316" s="11">
        <f t="shared" si="304"/>
        <v>2.2191990799607098E-3</v>
      </c>
      <c r="P316" s="11">
        <f t="shared" si="305"/>
        <v>1.632578614014335E-3</v>
      </c>
      <c r="Q316" s="4">
        <f t="shared" si="306"/>
        <v>536.21863115747294</v>
      </c>
      <c r="R316" s="4">
        <f t="shared" si="307"/>
        <v>2653.1595756871279</v>
      </c>
      <c r="S316" s="4">
        <f t="shared" si="308"/>
        <v>759.23598151306089</v>
      </c>
      <c r="T316" s="4">
        <f t="shared" si="266"/>
        <v>5.3823777164900761</v>
      </c>
      <c r="U316" s="4">
        <f t="shared" si="267"/>
        <v>18.028882361511769</v>
      </c>
      <c r="V316" s="4">
        <f t="shared" si="268"/>
        <v>24.494710661211322</v>
      </c>
      <c r="W316" s="11">
        <f t="shared" si="309"/>
        <v>-1.219247815263802E-2</v>
      </c>
      <c r="X316" s="11">
        <f t="shared" si="310"/>
        <v>-1.3228699347321071E-2</v>
      </c>
      <c r="Y316" s="11">
        <f t="shared" si="311"/>
        <v>-1.2203590333800474E-2</v>
      </c>
      <c r="Z316" s="4">
        <f t="shared" si="278"/>
        <v>624.2458102599353</v>
      </c>
      <c r="AA316" s="4">
        <f t="shared" si="269"/>
        <v>14095.017424037196</v>
      </c>
      <c r="AB316" s="4">
        <f t="shared" si="270"/>
        <v>1576.6249576620858</v>
      </c>
      <c r="AC316" s="12">
        <f t="shared" si="271"/>
        <v>1.1511226519257571</v>
      </c>
      <c r="AD316" s="12">
        <f t="shared" si="272"/>
        <v>5.2538961865568519</v>
      </c>
      <c r="AE316" s="12">
        <f t="shared" si="273"/>
        <v>2.0546011673449294</v>
      </c>
      <c r="AF316" s="11">
        <f t="shared" si="312"/>
        <v>-2.9039671966837322E-3</v>
      </c>
      <c r="AG316" s="11">
        <f t="shared" si="313"/>
        <v>2.0567434751257441E-3</v>
      </c>
      <c r="AH316" s="11">
        <f t="shared" si="314"/>
        <v>8.257041531207765E-4</v>
      </c>
      <c r="AI316" s="1">
        <f t="shared" si="293"/>
        <v>197913.81658213725</v>
      </c>
      <c r="AJ316" s="1">
        <f t="shared" si="294"/>
        <v>288048.04680198221</v>
      </c>
      <c r="AK316" s="1">
        <f t="shared" si="295"/>
        <v>61003.660488688241</v>
      </c>
      <c r="AL316" s="20">
        <f t="shared" si="289"/>
        <v>72.84246790818986</v>
      </c>
      <c r="AM316" s="20">
        <f t="shared" si="289"/>
        <v>34.404535708302731</v>
      </c>
      <c r="AN316" s="20">
        <f t="shared" si="289"/>
        <v>5.032527890854035</v>
      </c>
      <c r="AO316" s="7">
        <f t="shared" si="315"/>
        <v>1.3398141362858463E-3</v>
      </c>
      <c r="AP316" s="7">
        <f t="shared" si="315"/>
        <v>2.0632130874993805E-3</v>
      </c>
      <c r="AQ316" s="7">
        <f t="shared" si="315"/>
        <v>1.4934363423349422E-3</v>
      </c>
      <c r="AR316" s="17">
        <f t="shared" si="275"/>
        <v>99624.860870438613</v>
      </c>
      <c r="AS316" s="17">
        <f t="shared" si="276"/>
        <v>147161.62225070139</v>
      </c>
      <c r="AT316" s="17">
        <f t="shared" si="277"/>
        <v>30995.915486168669</v>
      </c>
      <c r="AU316" s="1">
        <f t="shared" si="296"/>
        <v>19924.972174087725</v>
      </c>
      <c r="AV316" s="1">
        <f t="shared" si="297"/>
        <v>29432.324450140281</v>
      </c>
      <c r="AW316" s="1">
        <f t="shared" si="298"/>
        <v>6199.1830972337339</v>
      </c>
      <c r="AX316" s="16">
        <v>0</v>
      </c>
      <c r="AY316" s="16">
        <v>0</v>
      </c>
      <c r="AZ316" s="16">
        <v>0</v>
      </c>
      <c r="BA316">
        <f t="shared" si="279"/>
        <v>0</v>
      </c>
      <c r="BB316">
        <f t="shared" si="280"/>
        <v>0</v>
      </c>
      <c r="BC316">
        <f t="shared" si="280"/>
        <v>0</v>
      </c>
      <c r="BD316">
        <f t="shared" si="280"/>
        <v>0</v>
      </c>
      <c r="BE316">
        <f t="shared" si="281"/>
        <v>0</v>
      </c>
      <c r="BF316">
        <f t="shared" si="281"/>
        <v>0</v>
      </c>
      <c r="BG316">
        <f t="shared" si="281"/>
        <v>0</v>
      </c>
      <c r="BH316">
        <f t="shared" si="259"/>
        <v>0</v>
      </c>
      <c r="BI316">
        <f t="shared" si="284"/>
        <v>0</v>
      </c>
      <c r="BJ316">
        <f t="shared" si="284"/>
        <v>0</v>
      </c>
      <c r="BK316" s="7">
        <f t="shared" si="282"/>
        <v>3.1717344479245096E-2</v>
      </c>
      <c r="BL316" s="18">
        <f>MAX(BL$3*climate!$I426+BL$4*climate!$I426^2+BL$5*climate!$I426^6,-99)</f>
        <v>-61.188029178449263</v>
      </c>
      <c r="BM316" s="18">
        <f>MAX(BM$3*climate!$I426+BM$4*climate!$I426^2+BM$5*climate!$I426^6,-99)</f>
        <v>-50.250763716944242</v>
      </c>
      <c r="BN316" s="18">
        <f>MAX(BN$3*climate!$I426+BN$4*climate!$I426^2+BN$5*climate!$I426^6,-99)</f>
        <v>-41.672325556466696</v>
      </c>
      <c r="BO316" s="18">
        <f>MAX(BO$3*climate!$I426+BO$4*climate!$I426^2+BO$5*climate!$I426^6,-99)</f>
        <v>-99</v>
      </c>
      <c r="BP316" s="18">
        <f>MAX(BP$3*climate!$I426+BP$4*climate!$I426^2+BP$5*climate!$I426^6,-99)</f>
        <v>-99</v>
      </c>
      <c r="BQ316" s="18">
        <f>MAX(BQ$3*climate!$I426+BQ$4*climate!$I426^2+BQ$5*climate!$I426^6,-99)</f>
        <v>-99</v>
      </c>
    </row>
    <row r="317" spans="1:69">
      <c r="A317">
        <f t="shared" si="299"/>
        <v>2271</v>
      </c>
      <c r="B317" s="4">
        <f t="shared" si="260"/>
        <v>1286.534628433951</v>
      </c>
      <c r="C317" s="4">
        <f t="shared" si="261"/>
        <v>3572.6083751872934</v>
      </c>
      <c r="D317" s="4">
        <f t="shared" si="262"/>
        <v>6809.6314467033426</v>
      </c>
      <c r="E317" s="11">
        <f t="shared" si="300"/>
        <v>1.4963552056088924E-8</v>
      </c>
      <c r="F317" s="11">
        <f t="shared" si="301"/>
        <v>2.9998623075502543E-8</v>
      </c>
      <c r="G317" s="11">
        <f t="shared" si="302"/>
        <v>6.6231838007394004E-8</v>
      </c>
      <c r="H317" s="4">
        <f t="shared" si="263"/>
        <v>99727.983404943894</v>
      </c>
      <c r="I317" s="4">
        <f t="shared" si="264"/>
        <v>147488.66051387877</v>
      </c>
      <c r="J317" s="4">
        <f t="shared" si="265"/>
        <v>31046.53469176088</v>
      </c>
      <c r="K317" s="4">
        <f t="shared" si="290"/>
        <v>77516.750191433966</v>
      </c>
      <c r="L317" s="4">
        <f t="shared" si="291"/>
        <v>41283.187247229893</v>
      </c>
      <c r="M317" s="4">
        <f t="shared" si="292"/>
        <v>4559.209251594817</v>
      </c>
      <c r="N317" s="11">
        <f t="shared" si="303"/>
        <v>1.0350934628111652E-3</v>
      </c>
      <c r="O317" s="11">
        <f t="shared" si="304"/>
        <v>2.222276662346534E-3</v>
      </c>
      <c r="P317" s="11">
        <f t="shared" si="305"/>
        <v>1.6330264336239519E-3</v>
      </c>
      <c r="Q317" s="4">
        <f t="shared" si="306"/>
        <v>530.22907427672885</v>
      </c>
      <c r="R317" s="4">
        <f t="shared" si="307"/>
        <v>2623.8798615254827</v>
      </c>
      <c r="S317" s="4">
        <f t="shared" si="308"/>
        <v>751.1953481571137</v>
      </c>
      <c r="T317" s="4">
        <f t="shared" si="266"/>
        <v>5.3167531937725254</v>
      </c>
      <c r="U317" s="4">
        <f t="shared" si="267"/>
        <v>17.79038369718311</v>
      </c>
      <c r="V317" s="4">
        <f t="shared" si="268"/>
        <v>24.195787246956925</v>
      </c>
      <c r="W317" s="11">
        <f t="shared" si="309"/>
        <v>-1.219247815263802E-2</v>
      </c>
      <c r="X317" s="11">
        <f t="shared" si="310"/>
        <v>-1.3228699347321071E-2</v>
      </c>
      <c r="Y317" s="11">
        <f t="shared" si="311"/>
        <v>-1.2203590333800474E-2</v>
      </c>
      <c r="Z317" s="4">
        <f t="shared" si="278"/>
        <v>615.46092904743875</v>
      </c>
      <c r="AA317" s="4">
        <f t="shared" si="269"/>
        <v>13968.094798397908</v>
      </c>
      <c r="AB317" s="4">
        <f t="shared" si="270"/>
        <v>1561.215172220041</v>
      </c>
      <c r="AC317" s="12">
        <f t="shared" si="271"/>
        <v>1.1477798295052051</v>
      </c>
      <c r="AD317" s="12">
        <f t="shared" si="272"/>
        <v>5.264702103257541</v>
      </c>
      <c r="AE317" s="12">
        <f t="shared" si="273"/>
        <v>2.056297660061813</v>
      </c>
      <c r="AF317" s="11">
        <f t="shared" si="312"/>
        <v>-2.9039671966837322E-3</v>
      </c>
      <c r="AG317" s="11">
        <f t="shared" si="313"/>
        <v>2.0567434751257441E-3</v>
      </c>
      <c r="AH317" s="11">
        <f t="shared" si="314"/>
        <v>8.257041531207765E-4</v>
      </c>
      <c r="AI317" s="1">
        <f t="shared" si="293"/>
        <v>198047.40709801126</v>
      </c>
      <c r="AJ317" s="1">
        <f t="shared" si="294"/>
        <v>288675.56657192425</v>
      </c>
      <c r="AK317" s="1">
        <f t="shared" si="295"/>
        <v>61102.47753705315</v>
      </c>
      <c r="AL317" s="20">
        <f t="shared" si="289"/>
        <v>72.939087322732945</v>
      </c>
      <c r="AM317" s="20">
        <f t="shared" si="289"/>
        <v>34.474809757762017</v>
      </c>
      <c r="AN317" s="20">
        <f t="shared" si="289"/>
        <v>5.0399684932995905</v>
      </c>
      <c r="AO317" s="7">
        <f t="shared" si="315"/>
        <v>1.3264159949229878E-3</v>
      </c>
      <c r="AP317" s="7">
        <f t="shared" si="315"/>
        <v>2.0425809566243865E-3</v>
      </c>
      <c r="AQ317" s="7">
        <f t="shared" si="315"/>
        <v>1.4785019789115927E-3</v>
      </c>
      <c r="AR317" s="17">
        <f t="shared" si="275"/>
        <v>99727.983404943894</v>
      </c>
      <c r="AS317" s="17">
        <f t="shared" si="276"/>
        <v>147488.66051387877</v>
      </c>
      <c r="AT317" s="17">
        <f t="shared" si="277"/>
        <v>31046.53469176088</v>
      </c>
      <c r="AU317" s="1">
        <f t="shared" si="296"/>
        <v>19945.59668098878</v>
      </c>
      <c r="AV317" s="1">
        <f t="shared" si="297"/>
        <v>29497.732102775757</v>
      </c>
      <c r="AW317" s="1">
        <f t="shared" si="298"/>
        <v>6209.3069383521761</v>
      </c>
      <c r="AX317" s="16">
        <v>0</v>
      </c>
      <c r="AY317" s="16">
        <v>0</v>
      </c>
      <c r="AZ317" s="16">
        <v>0</v>
      </c>
      <c r="BA317">
        <f t="shared" si="279"/>
        <v>0</v>
      </c>
      <c r="BB317">
        <f t="shared" si="280"/>
        <v>0</v>
      </c>
      <c r="BC317">
        <f t="shared" si="280"/>
        <v>0</v>
      </c>
      <c r="BD317">
        <f t="shared" si="280"/>
        <v>0</v>
      </c>
      <c r="BE317">
        <f t="shared" si="281"/>
        <v>0</v>
      </c>
      <c r="BF317">
        <f t="shared" si="281"/>
        <v>0</v>
      </c>
      <c r="BG317">
        <f t="shared" si="281"/>
        <v>0</v>
      </c>
      <c r="BH317">
        <f t="shared" si="259"/>
        <v>0</v>
      </c>
      <c r="BI317">
        <f t="shared" si="284"/>
        <v>0</v>
      </c>
      <c r="BJ317">
        <f t="shared" si="284"/>
        <v>0</v>
      </c>
      <c r="BK317" s="7">
        <f t="shared" si="282"/>
        <v>3.173072964883536E-2</v>
      </c>
      <c r="BL317" s="18">
        <f>MAX(BL$3*climate!$I427+BL$4*climate!$I427^2+BL$5*climate!$I427^6,-99)</f>
        <v>-61.203112526053403</v>
      </c>
      <c r="BM317" s="18">
        <f>MAX(BM$3*climate!$I427+BM$4*climate!$I427^2+BM$5*climate!$I427^6,-99)</f>
        <v>-50.262379064120978</v>
      </c>
      <c r="BN317" s="18">
        <f>MAX(BN$3*climate!$I427+BN$4*climate!$I427^2+BN$5*climate!$I427^6,-99)</f>
        <v>-41.681340251298622</v>
      </c>
      <c r="BO317" s="18">
        <f>MAX(BO$3*climate!$I427+BO$4*climate!$I427^2+BO$5*climate!$I427^6,-99)</f>
        <v>-99</v>
      </c>
      <c r="BP317" s="18">
        <f>MAX(BP$3*climate!$I427+BP$4*climate!$I427^2+BP$5*climate!$I427^6,-99)</f>
        <v>-99</v>
      </c>
      <c r="BQ317" s="18">
        <f>MAX(BQ$3*climate!$I427+BQ$4*climate!$I427^2+BQ$5*climate!$I427^6,-99)</f>
        <v>-99</v>
      </c>
    </row>
    <row r="318" spans="1:69">
      <c r="A318">
        <f t="shared" si="299"/>
        <v>2272</v>
      </c>
      <c r="B318" s="4">
        <f t="shared" si="260"/>
        <v>1286.5346467225224</v>
      </c>
      <c r="C318" s="4">
        <f t="shared" si="261"/>
        <v>3572.6084770019588</v>
      </c>
      <c r="D318" s="4">
        <f t="shared" si="262"/>
        <v>6809.6318751670296</v>
      </c>
      <c r="E318" s="11">
        <f t="shared" si="300"/>
        <v>1.4215374453284477E-8</v>
      </c>
      <c r="F318" s="11">
        <f t="shared" si="301"/>
        <v>2.8498691921727416E-8</v>
      </c>
      <c r="G318" s="11">
        <f t="shared" si="302"/>
        <v>6.2920246107024296E-8</v>
      </c>
      <c r="H318" s="4">
        <f t="shared" si="263"/>
        <v>99834.329574040137</v>
      </c>
      <c r="I318" s="4">
        <f t="shared" si="264"/>
        <v>147816.85596556234</v>
      </c>
      <c r="J318" s="4">
        <f t="shared" si="265"/>
        <v>31097.247409095919</v>
      </c>
      <c r="K318" s="4">
        <f t="shared" si="290"/>
        <v>77599.410034055792</v>
      </c>
      <c r="L318" s="4">
        <f t="shared" si="291"/>
        <v>41375.050447623202</v>
      </c>
      <c r="M318" s="4">
        <f t="shared" si="292"/>
        <v>4566.6561686689047</v>
      </c>
      <c r="N318" s="11">
        <f t="shared" si="303"/>
        <v>1.0663481430490673E-3</v>
      </c>
      <c r="O318" s="11">
        <f t="shared" si="304"/>
        <v>2.2251964181732031E-3</v>
      </c>
      <c r="P318" s="11">
        <f t="shared" si="305"/>
        <v>1.6333790934213166E-3</v>
      </c>
      <c r="Q318" s="4">
        <f t="shared" si="306"/>
        <v>524.32279038060256</v>
      </c>
      <c r="R318" s="4">
        <f t="shared" si="307"/>
        <v>2594.9308280156806</v>
      </c>
      <c r="S318" s="4">
        <f t="shared" si="308"/>
        <v>743.24012776518316</v>
      </c>
      <c r="T318" s="4">
        <f t="shared" si="266"/>
        <v>5.2519287966144859</v>
      </c>
      <c r="U318" s="4">
        <f t="shared" si="267"/>
        <v>17.555040059979593</v>
      </c>
      <c r="V318" s="4">
        <f t="shared" si="268"/>
        <v>23.900511771591269</v>
      </c>
      <c r="W318" s="11">
        <f t="shared" si="309"/>
        <v>-1.219247815263802E-2</v>
      </c>
      <c r="X318" s="11">
        <f t="shared" si="310"/>
        <v>-1.3228699347321071E-2</v>
      </c>
      <c r="Y318" s="11">
        <f t="shared" si="311"/>
        <v>-1.2203590333800474E-2</v>
      </c>
      <c r="Z318" s="4">
        <f t="shared" si="278"/>
        <v>606.8189220049785</v>
      </c>
      <c r="AA318" s="4">
        <f t="shared" si="269"/>
        <v>13842.357568610998</v>
      </c>
      <c r="AB318" s="4">
        <f t="shared" si="270"/>
        <v>1545.9566863771536</v>
      </c>
      <c r="AC318" s="12">
        <f t="shared" si="271"/>
        <v>1.1444467145313066</v>
      </c>
      <c r="AD318" s="12">
        <f t="shared" si="272"/>
        <v>5.2755302449568964</v>
      </c>
      <c r="AE318" s="12">
        <f t="shared" si="273"/>
        <v>2.0579955535797785</v>
      </c>
      <c r="AF318" s="11">
        <f t="shared" si="312"/>
        <v>-2.9039671966837322E-3</v>
      </c>
      <c r="AG318" s="11">
        <f t="shared" si="313"/>
        <v>2.0567434751257441E-3</v>
      </c>
      <c r="AH318" s="11">
        <f t="shared" si="314"/>
        <v>8.257041531207765E-4</v>
      </c>
      <c r="AI318" s="1">
        <f t="shared" si="293"/>
        <v>198188.26306919893</v>
      </c>
      <c r="AJ318" s="1">
        <f t="shared" si="294"/>
        <v>289305.74201750761</v>
      </c>
      <c r="AK318" s="1">
        <f t="shared" si="295"/>
        <v>61201.536721700017</v>
      </c>
      <c r="AL318" s="20">
        <f t="shared" si="289"/>
        <v>73.034867419092109</v>
      </c>
      <c r="AM318" s="20">
        <f t="shared" si="289"/>
        <v>34.544523171757525</v>
      </c>
      <c r="AN318" s="20">
        <f t="shared" si="289"/>
        <v>5.0473455806566765</v>
      </c>
      <c r="AO318" s="7">
        <f t="shared" si="315"/>
        <v>1.3131518349737579E-3</v>
      </c>
      <c r="AP318" s="7">
        <f t="shared" si="315"/>
        <v>2.0221551470581424E-3</v>
      </c>
      <c r="AQ318" s="7">
        <f t="shared" si="315"/>
        <v>1.4637169591224769E-3</v>
      </c>
      <c r="AR318" s="17">
        <f t="shared" si="275"/>
        <v>99834.329574040137</v>
      </c>
      <c r="AS318" s="17">
        <f t="shared" si="276"/>
        <v>147816.85596556234</v>
      </c>
      <c r="AT318" s="17">
        <f t="shared" si="277"/>
        <v>31097.247409095919</v>
      </c>
      <c r="AU318" s="1">
        <f t="shared" si="296"/>
        <v>19966.86591480803</v>
      </c>
      <c r="AV318" s="1">
        <f t="shared" si="297"/>
        <v>29563.371193112471</v>
      </c>
      <c r="AW318" s="1">
        <f t="shared" si="298"/>
        <v>6219.4494818191843</v>
      </c>
      <c r="AX318" s="16">
        <v>0</v>
      </c>
      <c r="AY318" s="16">
        <v>0</v>
      </c>
      <c r="AZ318" s="16">
        <v>0</v>
      </c>
      <c r="BA318">
        <f t="shared" si="279"/>
        <v>0</v>
      </c>
      <c r="BB318">
        <f t="shared" si="280"/>
        <v>0</v>
      </c>
      <c r="BC318">
        <f t="shared" si="280"/>
        <v>0</v>
      </c>
      <c r="BD318">
        <f t="shared" si="280"/>
        <v>0</v>
      </c>
      <c r="BE318">
        <f t="shared" si="281"/>
        <v>0</v>
      </c>
      <c r="BF318">
        <f t="shared" si="281"/>
        <v>0</v>
      </c>
      <c r="BG318">
        <f t="shared" si="281"/>
        <v>0</v>
      </c>
      <c r="BH318">
        <f t="shared" si="259"/>
        <v>0</v>
      </c>
      <c r="BI318">
        <f t="shared" si="284"/>
        <v>0</v>
      </c>
      <c r="BJ318">
        <f t="shared" si="284"/>
        <v>0</v>
      </c>
      <c r="BK318" s="7">
        <f t="shared" si="282"/>
        <v>3.1743821213243012E-2</v>
      </c>
      <c r="BL318" s="18">
        <f>MAX(BL$3*climate!$I428+BL$4*climate!$I428^2+BL$5*climate!$I428^6,-99)</f>
        <v>-61.216766744550426</v>
      </c>
      <c r="BM318" s="18">
        <f>MAX(BM$3*climate!$I428+BM$4*climate!$I428^2+BM$5*climate!$I428^6,-99)</f>
        <v>-50.272893823718064</v>
      </c>
      <c r="BN318" s="18">
        <f>MAX(BN$3*climate!$I428+BN$4*climate!$I428^2+BN$5*climate!$I428^6,-99)</f>
        <v>-41.689500737426393</v>
      </c>
      <c r="BO318" s="18">
        <f>MAX(BO$3*climate!$I428+BO$4*climate!$I428^2+BO$5*climate!$I428^6,-99)</f>
        <v>-99</v>
      </c>
      <c r="BP318" s="18">
        <f>MAX(BP$3*climate!$I428+BP$4*climate!$I428^2+BP$5*climate!$I428^6,-99)</f>
        <v>-99</v>
      </c>
      <c r="BQ318" s="18">
        <f>MAX(BQ$3*climate!$I428+BQ$4*climate!$I428^2+BQ$5*climate!$I428^6,-99)</f>
        <v>-99</v>
      </c>
    </row>
    <row r="319" spans="1:69">
      <c r="A319">
        <f t="shared" si="299"/>
        <v>2273</v>
      </c>
      <c r="B319" s="4">
        <f t="shared" si="260"/>
        <v>1286.5346640966654</v>
      </c>
      <c r="C319" s="4">
        <f t="shared" si="261"/>
        <v>3572.6085737258936</v>
      </c>
      <c r="D319" s="4">
        <f t="shared" si="262"/>
        <v>6809.6322822075572</v>
      </c>
      <c r="E319" s="11">
        <f t="shared" si="300"/>
        <v>1.3504605730620253E-8</v>
      </c>
      <c r="F319" s="11">
        <f t="shared" si="301"/>
        <v>2.7073757325641046E-8</v>
      </c>
      <c r="G319" s="11">
        <f t="shared" si="302"/>
        <v>5.9774233801673077E-8</v>
      </c>
      <c r="H319" s="4">
        <f t="shared" si="263"/>
        <v>99943.860047462265</v>
      </c>
      <c r="I319" s="4">
        <f t="shared" si="264"/>
        <v>148146.18995422279</v>
      </c>
      <c r="J319" s="4">
        <f t="shared" si="265"/>
        <v>31148.050911165778</v>
      </c>
      <c r="K319" s="4">
        <f t="shared" si="290"/>
        <v>77684.545031390517</v>
      </c>
      <c r="L319" s="4">
        <f t="shared" si="291"/>
        <v>41467.232386927935</v>
      </c>
      <c r="M319" s="4">
        <f t="shared" si="292"/>
        <v>4574.1164310076601</v>
      </c>
      <c r="N319" s="11">
        <f t="shared" si="303"/>
        <v>1.0971088220561587E-3</v>
      </c>
      <c r="O319" s="11">
        <f t="shared" si="304"/>
        <v>2.2279595627665572E-3</v>
      </c>
      <c r="P319" s="11">
        <f t="shared" si="305"/>
        <v>1.6336378442369792E-3</v>
      </c>
      <c r="Q319" s="4">
        <f t="shared" si="306"/>
        <v>518.49822878412476</v>
      </c>
      <c r="R319" s="4">
        <f t="shared" si="307"/>
        <v>2566.3082582823527</v>
      </c>
      <c r="S319" s="4">
        <f t="shared" si="308"/>
        <v>735.36934146373312</v>
      </c>
      <c r="T319" s="4">
        <f t="shared" si="266"/>
        <v>5.1878947695025532</v>
      </c>
      <c r="U319" s="4">
        <f t="shared" si="267"/>
        <v>17.322809712995944</v>
      </c>
      <c r="V319" s="4">
        <f t="shared" si="268"/>
        <v>23.608839717162592</v>
      </c>
      <c r="W319" s="11">
        <f t="shared" si="309"/>
        <v>-1.219247815263802E-2</v>
      </c>
      <c r="X319" s="11">
        <f t="shared" si="310"/>
        <v>-1.3228699347321071E-2</v>
      </c>
      <c r="Y319" s="11">
        <f t="shared" si="311"/>
        <v>-1.2203590333800474E-2</v>
      </c>
      <c r="Z319" s="4">
        <f t="shared" si="278"/>
        <v>598.31694171599543</v>
      </c>
      <c r="AA319" s="4">
        <f t="shared" si="269"/>
        <v>13717.792136424936</v>
      </c>
      <c r="AB319" s="4">
        <f t="shared" si="270"/>
        <v>1530.8478627692798</v>
      </c>
      <c r="AC319" s="12">
        <f t="shared" si="271"/>
        <v>1.1411232788139554</v>
      </c>
      <c r="AD319" s="12">
        <f t="shared" si="272"/>
        <v>5.2863806573660401</v>
      </c>
      <c r="AE319" s="12">
        <f t="shared" si="273"/>
        <v>2.0596948490554734</v>
      </c>
      <c r="AF319" s="11">
        <f t="shared" si="312"/>
        <v>-2.9039671966837322E-3</v>
      </c>
      <c r="AG319" s="11">
        <f t="shared" si="313"/>
        <v>2.0567434751257441E-3</v>
      </c>
      <c r="AH319" s="11">
        <f t="shared" si="314"/>
        <v>8.257041531207765E-4</v>
      </c>
      <c r="AI319" s="1">
        <f t="shared" si="293"/>
        <v>198336.30267708708</v>
      </c>
      <c r="AJ319" s="1">
        <f t="shared" si="294"/>
        <v>289938.53900886932</v>
      </c>
      <c r="AK319" s="1">
        <f t="shared" si="295"/>
        <v>61300.832531349195</v>
      </c>
      <c r="AL319" s="20">
        <f t="shared" si="289"/>
        <v>73.129814230558864</v>
      </c>
      <c r="AM319" s="20">
        <f t="shared" si="289"/>
        <v>34.613679013238624</v>
      </c>
      <c r="AN319" s="20">
        <f t="shared" si="289"/>
        <v>5.0546595871283859</v>
      </c>
      <c r="AO319" s="7">
        <f t="shared" si="315"/>
        <v>1.3000203166240202E-3</v>
      </c>
      <c r="AP319" s="7">
        <f t="shared" si="315"/>
        <v>2.0019335955875611E-3</v>
      </c>
      <c r="AQ319" s="7">
        <f t="shared" si="315"/>
        <v>1.449079789531252E-3</v>
      </c>
      <c r="AR319" s="17">
        <f t="shared" si="275"/>
        <v>99943.860047462265</v>
      </c>
      <c r="AS319" s="17">
        <f t="shared" si="276"/>
        <v>148146.18995422279</v>
      </c>
      <c r="AT319" s="17">
        <f t="shared" si="277"/>
        <v>31148.050911165778</v>
      </c>
      <c r="AU319" s="1">
        <f t="shared" si="296"/>
        <v>19988.772009492455</v>
      </c>
      <c r="AV319" s="1">
        <f t="shared" si="297"/>
        <v>29629.237990844558</v>
      </c>
      <c r="AW319" s="1">
        <f t="shared" si="298"/>
        <v>6229.6101822331557</v>
      </c>
      <c r="AX319" s="16">
        <v>0</v>
      </c>
      <c r="AY319" s="16">
        <v>0</v>
      </c>
      <c r="AZ319" s="16">
        <v>0</v>
      </c>
      <c r="BA319">
        <f t="shared" si="279"/>
        <v>0</v>
      </c>
      <c r="BB319">
        <f t="shared" si="280"/>
        <v>0</v>
      </c>
      <c r="BC319">
        <f t="shared" si="280"/>
        <v>0</v>
      </c>
      <c r="BD319">
        <f t="shared" si="280"/>
        <v>0</v>
      </c>
      <c r="BE319">
        <f t="shared" si="281"/>
        <v>0</v>
      </c>
      <c r="BF319">
        <f t="shared" si="281"/>
        <v>0</v>
      </c>
      <c r="BG319">
        <f t="shared" si="281"/>
        <v>0</v>
      </c>
      <c r="BH319">
        <f t="shared" si="259"/>
        <v>0</v>
      </c>
      <c r="BI319">
        <f t="shared" si="284"/>
        <v>0</v>
      </c>
      <c r="BJ319">
        <f t="shared" si="284"/>
        <v>0</v>
      </c>
      <c r="BK319" s="7">
        <f t="shared" si="282"/>
        <v>3.1756621509702015E-2</v>
      </c>
      <c r="BL319" s="18">
        <f>MAX(BL$3*climate!$I429+BL$4*climate!$I429^2+BL$5*climate!$I429^6,-99)</f>
        <v>-61.22901370216907</v>
      </c>
      <c r="BM319" s="18">
        <f>MAX(BM$3*climate!$I429+BM$4*climate!$I429^2+BM$5*climate!$I429^6,-99)</f>
        <v>-50.282324849933133</v>
      </c>
      <c r="BN319" s="18">
        <f>MAX(BN$3*climate!$I429+BN$4*climate!$I429^2+BN$5*climate!$I429^6,-99)</f>
        <v>-41.69682010734779</v>
      </c>
      <c r="BO319" s="18">
        <f>MAX(BO$3*climate!$I429+BO$4*climate!$I429^2+BO$5*climate!$I429^6,-99)</f>
        <v>-99</v>
      </c>
      <c r="BP319" s="18">
        <f>MAX(BP$3*climate!$I429+BP$4*climate!$I429^2+BP$5*climate!$I429^6,-99)</f>
        <v>-99</v>
      </c>
      <c r="BQ319" s="18">
        <f>MAX(BQ$3*climate!$I429+BQ$4*climate!$I429^2+BQ$5*climate!$I429^6,-99)</f>
        <v>-99</v>
      </c>
    </row>
    <row r="320" spans="1:69">
      <c r="A320">
        <f t="shared" si="299"/>
        <v>2274</v>
      </c>
      <c r="B320" s="4">
        <f t="shared" si="260"/>
        <v>1286.5346806021016</v>
      </c>
      <c r="C320" s="4">
        <f t="shared" si="261"/>
        <v>3572.608665613634</v>
      </c>
      <c r="D320" s="4">
        <f t="shared" si="262"/>
        <v>6809.6326688960817</v>
      </c>
      <c r="E320" s="11">
        <f t="shared" si="300"/>
        <v>1.282937544408924E-8</v>
      </c>
      <c r="F320" s="11">
        <f t="shared" si="301"/>
        <v>2.5720069459358991E-8</v>
      </c>
      <c r="G320" s="11">
        <f t="shared" si="302"/>
        <v>5.678552211158942E-8</v>
      </c>
      <c r="H320" s="4">
        <f t="shared" si="263"/>
        <v>100056.53578542353</v>
      </c>
      <c r="I320" s="4">
        <f t="shared" si="264"/>
        <v>148476.64383169031</v>
      </c>
      <c r="J320" s="4">
        <f t="shared" si="265"/>
        <v>31198.942491718368</v>
      </c>
      <c r="K320" s="4">
        <f t="shared" si="290"/>
        <v>77772.124835839495</v>
      </c>
      <c r="L320" s="4">
        <f t="shared" si="291"/>
        <v>41559.727842788467</v>
      </c>
      <c r="M320" s="4">
        <f t="shared" si="292"/>
        <v>4581.5896405431322</v>
      </c>
      <c r="N320" s="11">
        <f t="shared" si="303"/>
        <v>1.1273774521507463E-3</v>
      </c>
      <c r="O320" s="11">
        <f t="shared" si="304"/>
        <v>2.2305673790201652E-3</v>
      </c>
      <c r="P320" s="11">
        <f t="shared" si="305"/>
        <v>1.633803959342206E-3</v>
      </c>
      <c r="Q320" s="4">
        <f t="shared" si="306"/>
        <v>512.75387321757296</v>
      </c>
      <c r="R320" s="4">
        <f t="shared" si="307"/>
        <v>2538.0080013098077</v>
      </c>
      <c r="S320" s="4">
        <f t="shared" si="308"/>
        <v>727.58202393868555</v>
      </c>
      <c r="T320" s="4">
        <f t="shared" si="266"/>
        <v>5.1246414758672083</v>
      </c>
      <c r="U320" s="4">
        <f t="shared" si="267"/>
        <v>17.093651471451867</v>
      </c>
      <c r="V320" s="4">
        <f t="shared" si="268"/>
        <v>23.320727108997982</v>
      </c>
      <c r="W320" s="11">
        <f t="shared" si="309"/>
        <v>-1.219247815263802E-2</v>
      </c>
      <c r="X320" s="11">
        <f t="shared" si="310"/>
        <v>-1.3228699347321071E-2</v>
      </c>
      <c r="Y320" s="11">
        <f t="shared" si="311"/>
        <v>-1.2203590333800474E-2</v>
      </c>
      <c r="Z320" s="4">
        <f t="shared" si="278"/>
        <v>589.9522074597453</v>
      </c>
      <c r="AA320" s="4">
        <f t="shared" si="269"/>
        <v>13594.385111450463</v>
      </c>
      <c r="AB320" s="4">
        <f t="shared" si="270"/>
        <v>1515.8870863690781</v>
      </c>
      <c r="AC320" s="12">
        <f t="shared" si="271"/>
        <v>1.1378094942449075</v>
      </c>
      <c r="AD320" s="12">
        <f t="shared" si="272"/>
        <v>5.2972533862901088</v>
      </c>
      <c r="AE320" s="12">
        <f t="shared" si="273"/>
        <v>2.0613955476464998</v>
      </c>
      <c r="AF320" s="11">
        <f t="shared" si="312"/>
        <v>-2.9039671966837322E-3</v>
      </c>
      <c r="AG320" s="11">
        <f t="shared" si="313"/>
        <v>2.0567434751257441E-3</v>
      </c>
      <c r="AH320" s="11">
        <f t="shared" si="314"/>
        <v>8.257041531207765E-4</v>
      </c>
      <c r="AI320" s="1">
        <f t="shared" si="293"/>
        <v>198491.44441887081</v>
      </c>
      <c r="AJ320" s="1">
        <f t="shared" si="294"/>
        <v>290573.92309882696</v>
      </c>
      <c r="AK320" s="1">
        <f t="shared" si="295"/>
        <v>61400.359460447435</v>
      </c>
      <c r="AL320" s="20">
        <f t="shared" si="289"/>
        <v>73.223933772367033</v>
      </c>
      <c r="AM320" s="20">
        <f t="shared" si="289"/>
        <v>34.682280357253276</v>
      </c>
      <c r="AN320" s="20">
        <f t="shared" si="289"/>
        <v>5.0619109461285472</v>
      </c>
      <c r="AO320" s="7">
        <f t="shared" si="315"/>
        <v>1.2870201134577801E-3</v>
      </c>
      <c r="AP320" s="7">
        <f t="shared" si="315"/>
        <v>1.9819142596316855E-3</v>
      </c>
      <c r="AQ320" s="7">
        <f t="shared" si="315"/>
        <v>1.4345889916359395E-3</v>
      </c>
      <c r="AR320" s="17">
        <f t="shared" si="275"/>
        <v>100056.53578542353</v>
      </c>
      <c r="AS320" s="17">
        <f t="shared" si="276"/>
        <v>148476.64383169031</v>
      </c>
      <c r="AT320" s="17">
        <f t="shared" si="277"/>
        <v>31198.942491718368</v>
      </c>
      <c r="AU320" s="1">
        <f t="shared" si="296"/>
        <v>20011.30715708471</v>
      </c>
      <c r="AV320" s="1">
        <f t="shared" si="297"/>
        <v>29695.328766338062</v>
      </c>
      <c r="AW320" s="1">
        <f t="shared" si="298"/>
        <v>6239.7884983436743</v>
      </c>
      <c r="AX320" s="16">
        <v>0</v>
      </c>
      <c r="AY320" s="16">
        <v>0</v>
      </c>
      <c r="AZ320" s="16">
        <v>0</v>
      </c>
      <c r="BA320">
        <f t="shared" si="279"/>
        <v>0</v>
      </c>
      <c r="BB320">
        <f t="shared" si="280"/>
        <v>0</v>
      </c>
      <c r="BC320">
        <f t="shared" si="280"/>
        <v>0</v>
      </c>
      <c r="BD320">
        <f t="shared" si="280"/>
        <v>0</v>
      </c>
      <c r="BE320">
        <f t="shared" si="281"/>
        <v>0</v>
      </c>
      <c r="BF320">
        <f t="shared" si="281"/>
        <v>0</v>
      </c>
      <c r="BG320">
        <f t="shared" si="281"/>
        <v>0</v>
      </c>
      <c r="BH320">
        <f t="shared" si="259"/>
        <v>0</v>
      </c>
      <c r="BI320">
        <f t="shared" si="284"/>
        <v>0</v>
      </c>
      <c r="BJ320">
        <f t="shared" si="284"/>
        <v>0</v>
      </c>
      <c r="BK320" s="7">
        <f t="shared" si="282"/>
        <v>3.1769132958285401E-2</v>
      </c>
      <c r="BL320" s="18">
        <f>MAX(BL$3*climate!$I430+BL$4*climate!$I430^2+BL$5*climate!$I430^6,-99)</f>
        <v>-61.239874946831478</v>
      </c>
      <c r="BM320" s="18">
        <f>MAX(BM$3*climate!$I430+BM$4*climate!$I430^2+BM$5*climate!$I430^6,-99)</f>
        <v>-50.290688748591364</v>
      </c>
      <c r="BN320" s="18">
        <f>MAX(BN$3*climate!$I430+BN$4*climate!$I430^2+BN$5*climate!$I430^6,-99)</f>
        <v>-41.70331125933734</v>
      </c>
      <c r="BO320" s="18">
        <f>MAX(BO$3*climate!$I430+BO$4*climate!$I430^2+BO$5*climate!$I430^6,-99)</f>
        <v>-99</v>
      </c>
      <c r="BP320" s="18">
        <f>MAX(BP$3*climate!$I430+BP$4*climate!$I430^2+BP$5*climate!$I430^6,-99)</f>
        <v>-99</v>
      </c>
      <c r="BQ320" s="18">
        <f>MAX(BQ$3*climate!$I430+BQ$4*climate!$I430^2+BQ$5*climate!$I430^6,-99)</f>
        <v>-99</v>
      </c>
    </row>
    <row r="321" spans="1:69">
      <c r="A321">
        <f t="shared" si="299"/>
        <v>2275</v>
      </c>
      <c r="B321" s="4">
        <f t="shared" si="260"/>
        <v>1286.5346962822662</v>
      </c>
      <c r="C321" s="4">
        <f t="shared" si="261"/>
        <v>3572.6087529069896</v>
      </c>
      <c r="D321" s="4">
        <f t="shared" si="262"/>
        <v>6809.6330362502003</v>
      </c>
      <c r="E321" s="11">
        <f t="shared" si="300"/>
        <v>1.2187906671884778E-8</v>
      </c>
      <c r="F321" s="11">
        <f t="shared" si="301"/>
        <v>2.4434065986391039E-8</v>
      </c>
      <c r="G321" s="11">
        <f t="shared" si="302"/>
        <v>5.3946246006009948E-8</v>
      </c>
      <c r="H321" s="4">
        <f t="shared" si="263"/>
        <v>100172.31804412504</v>
      </c>
      <c r="I321" s="4">
        <f t="shared" si="264"/>
        <v>148808.1989629762</v>
      </c>
      <c r="J321" s="4">
        <f t="shared" si="265"/>
        <v>31249.919466133302</v>
      </c>
      <c r="K321" s="4">
        <f t="shared" si="290"/>
        <v>77862.119330007714</v>
      </c>
      <c r="L321" s="4">
        <f t="shared" si="291"/>
        <v>41652.531596663845</v>
      </c>
      <c r="M321" s="4">
        <f t="shared" si="292"/>
        <v>4589.075402415725</v>
      </c>
      <c r="N321" s="11">
        <f t="shared" si="303"/>
        <v>1.1571561707768296E-3</v>
      </c>
      <c r="O321" s="11">
        <f t="shared" si="304"/>
        <v>2.233021212902031E-3</v>
      </c>
      <c r="P321" s="11">
        <f t="shared" si="305"/>
        <v>1.6338787320344661E-3</v>
      </c>
      <c r="Q321" s="4">
        <f t="shared" si="306"/>
        <v>507.08824106953642</v>
      </c>
      <c r="R321" s="4">
        <f t="shared" si="307"/>
        <v>2510.0259708842323</v>
      </c>
      <c r="S321" s="4">
        <f t="shared" si="308"/>
        <v>719.87722321988065</v>
      </c>
      <c r="T321" s="4">
        <f t="shared" si="266"/>
        <v>5.0621593966325946</v>
      </c>
      <c r="U321" s="4">
        <f t="shared" si="267"/>
        <v>16.867524695388138</v>
      </c>
      <c r="V321" s="4">
        <f t="shared" si="268"/>
        <v>23.036130509073416</v>
      </c>
      <c r="W321" s="11">
        <f t="shared" si="309"/>
        <v>-1.219247815263802E-2</v>
      </c>
      <c r="X321" s="11">
        <f t="shared" si="310"/>
        <v>-1.3228699347321071E-2</v>
      </c>
      <c r="Y321" s="11">
        <f t="shared" si="311"/>
        <v>-1.2203590333800474E-2</v>
      </c>
      <c r="Z321" s="4">
        <f t="shared" si="278"/>
        <v>581.72200357793281</v>
      </c>
      <c r="AA321" s="4">
        <f t="shared" si="269"/>
        <v>13472.123308361479</v>
      </c>
      <c r="AB321" s="4">
        <f t="shared" si="270"/>
        <v>1501.0727641422432</v>
      </c>
      <c r="AC321" s="12">
        <f t="shared" si="271"/>
        <v>1.134505332797545</v>
      </c>
      <c r="AD321" s="12">
        <f t="shared" si="272"/>
        <v>5.3081484776284489</v>
      </c>
      <c r="AE321" s="12">
        <f t="shared" si="273"/>
        <v>2.0630976505114162</v>
      </c>
      <c r="AF321" s="11">
        <f t="shared" si="312"/>
        <v>-2.9039671966837322E-3</v>
      </c>
      <c r="AG321" s="11">
        <f t="shared" si="313"/>
        <v>2.0567434751257441E-3</v>
      </c>
      <c r="AH321" s="11">
        <f t="shared" si="314"/>
        <v>8.257041531207765E-4</v>
      </c>
      <c r="AI321" s="1">
        <f t="shared" si="293"/>
        <v>198653.60713406844</v>
      </c>
      <c r="AJ321" s="1">
        <f t="shared" si="294"/>
        <v>291211.85955528234</v>
      </c>
      <c r="AK321" s="1">
        <f t="shared" si="295"/>
        <v>61500.112012746366</v>
      </c>
      <c r="AL321" s="20">
        <f t="shared" si="289"/>
        <v>73.317232041163052</v>
      </c>
      <c r="AM321" s="20">
        <f t="shared" si="289"/>
        <v>34.750330290189893</v>
      </c>
      <c r="AN321" s="20">
        <f t="shared" si="289"/>
        <v>5.0691000902313057</v>
      </c>
      <c r="AO321" s="7">
        <f t="shared" si="315"/>
        <v>1.2741499123232023E-3</v>
      </c>
      <c r="AP321" s="7">
        <f t="shared" si="315"/>
        <v>1.9620951170353684E-3</v>
      </c>
      <c r="AQ321" s="7">
        <f t="shared" si="315"/>
        <v>1.4202431017195801E-3</v>
      </c>
      <c r="AR321" s="17">
        <f t="shared" si="275"/>
        <v>100172.31804412504</v>
      </c>
      <c r="AS321" s="17">
        <f t="shared" si="276"/>
        <v>148808.1989629762</v>
      </c>
      <c r="AT321" s="17">
        <f t="shared" si="277"/>
        <v>31249.919466133302</v>
      </c>
      <c r="AU321" s="1">
        <f t="shared" si="296"/>
        <v>20034.463608825012</v>
      </c>
      <c r="AV321" s="1">
        <f t="shared" si="297"/>
        <v>29761.639792595241</v>
      </c>
      <c r="AW321" s="1">
        <f t="shared" si="298"/>
        <v>6249.9838932266612</v>
      </c>
      <c r="AX321" s="16">
        <v>0</v>
      </c>
      <c r="AY321" s="16">
        <v>0</v>
      </c>
      <c r="AZ321" s="16">
        <v>0</v>
      </c>
      <c r="BA321">
        <f t="shared" si="279"/>
        <v>0</v>
      </c>
      <c r="BB321">
        <f t="shared" si="280"/>
        <v>0</v>
      </c>
      <c r="BC321">
        <f t="shared" si="280"/>
        <v>0</v>
      </c>
      <c r="BD321">
        <f t="shared" si="280"/>
        <v>0</v>
      </c>
      <c r="BE321">
        <f t="shared" si="281"/>
        <v>0</v>
      </c>
      <c r="BF321">
        <f t="shared" si="281"/>
        <v>0</v>
      </c>
      <c r="BG321">
        <f t="shared" si="281"/>
        <v>0</v>
      </c>
      <c r="BH321">
        <f t="shared" si="259"/>
        <v>0</v>
      </c>
      <c r="BI321">
        <f t="shared" si="284"/>
        <v>0</v>
      </c>
      <c r="BJ321">
        <f t="shared" si="284"/>
        <v>0</v>
      </c>
      <c r="BK321" s="7">
        <f t="shared" si="282"/>
        <v>3.1781358056183401E-2</v>
      </c>
      <c r="BL321" s="18">
        <f>MAX(BL$3*climate!$I431+BL$4*climate!$I431^2+BL$5*climate!$I431^6,-99)</f>
        <v>-61.249371709852682</v>
      </c>
      <c r="BM321" s="18">
        <f>MAX(BM$3*climate!$I431+BM$4*climate!$I431^2+BM$5*climate!$I431^6,-99)</f>
        <v>-50.298001880073784</v>
      </c>
      <c r="BN321" s="18">
        <f>MAX(BN$3*climate!$I431+BN$4*climate!$I431^2+BN$5*climate!$I431^6,-99)</f>
        <v>-41.708986899786822</v>
      </c>
      <c r="BO321" s="18">
        <f>MAX(BO$3*climate!$I431+BO$4*climate!$I431^2+BO$5*climate!$I431^6,-99)</f>
        <v>-99</v>
      </c>
      <c r="BP321" s="18">
        <f>MAX(BP$3*climate!$I431+BP$4*climate!$I431^2+BP$5*climate!$I431^6,-99)</f>
        <v>-99</v>
      </c>
      <c r="BQ321" s="18">
        <f>MAX(BQ$3*climate!$I431+BQ$4*climate!$I431^2+BQ$5*climate!$I431^6,-99)</f>
        <v>-99</v>
      </c>
    </row>
    <row r="322" spans="1:69">
      <c r="A322">
        <f t="shared" si="299"/>
        <v>2276</v>
      </c>
      <c r="B322" s="4">
        <f t="shared" si="260"/>
        <v>1286.5347111784226</v>
      </c>
      <c r="C322" s="4">
        <f t="shared" si="261"/>
        <v>3572.6088358356797</v>
      </c>
      <c r="D322" s="4">
        <f t="shared" si="262"/>
        <v>6809.6333852366324</v>
      </c>
      <c r="E322" s="11">
        <f t="shared" si="300"/>
        <v>1.1578511338290538E-8</v>
      </c>
      <c r="F322" s="11">
        <f t="shared" si="301"/>
        <v>2.3212362687071486E-8</v>
      </c>
      <c r="G322" s="11">
        <f t="shared" si="302"/>
        <v>5.124893370570945E-8</v>
      </c>
      <c r="H322" s="4">
        <f t="shared" si="263"/>
        <v>100291.16838077606</v>
      </c>
      <c r="I322" s="4">
        <f t="shared" si="264"/>
        <v>149140.83673561149</v>
      </c>
      <c r="J322" s="4">
        <f t="shared" si="265"/>
        <v>31300.979172235056</v>
      </c>
      <c r="K322" s="4">
        <f t="shared" si="290"/>
        <v>77954.498630598711</v>
      </c>
      <c r="L322" s="4">
        <f t="shared" si="291"/>
        <v>41745.638436435627</v>
      </c>
      <c r="M322" s="4">
        <f t="shared" si="292"/>
        <v>4596.5733250920612</v>
      </c>
      <c r="N322" s="11">
        <f t="shared" si="303"/>
        <v>1.186447291518844E-3</v>
      </c>
      <c r="O322" s="11">
        <f t="shared" si="304"/>
        <v>2.2353224690727647E-3</v>
      </c>
      <c r="P322" s="11">
        <f t="shared" si="305"/>
        <v>1.6338634733239488E-3</v>
      </c>
      <c r="Q322" s="4">
        <f t="shared" si="306"/>
        <v>501.49988264269535</v>
      </c>
      <c r="R322" s="4">
        <f t="shared" si="307"/>
        <v>2482.3581445392297</v>
      </c>
      <c r="S322" s="4">
        <f t="shared" si="308"/>
        <v>712.25400046731795</v>
      </c>
      <c r="T322" s="4">
        <f t="shared" si="266"/>
        <v>5.0004391287839809</v>
      </c>
      <c r="U322" s="4">
        <f t="shared" si="267"/>
        <v>16.644389282459336</v>
      </c>
      <c r="V322" s="4">
        <f t="shared" si="268"/>
        <v>22.755007009464723</v>
      </c>
      <c r="W322" s="11">
        <f t="shared" si="309"/>
        <v>-1.219247815263802E-2</v>
      </c>
      <c r="X322" s="11">
        <f t="shared" si="310"/>
        <v>-1.3228699347321071E-2</v>
      </c>
      <c r="Y322" s="11">
        <f t="shared" si="311"/>
        <v>-1.2203590333800474E-2</v>
      </c>
      <c r="Z322" s="4">
        <f t="shared" si="278"/>
        <v>573.62367787691505</v>
      </c>
      <c r="AA322" s="4">
        <f t="shared" si="269"/>
        <v>13350.993744057494</v>
      </c>
      <c r="AB322" s="4">
        <f t="shared" si="270"/>
        <v>1486.4033247051452</v>
      </c>
      <c r="AC322" s="12">
        <f t="shared" si="271"/>
        <v>1.1312107665266382</v>
      </c>
      <c r="AD322" s="12">
        <f t="shared" si="272"/>
        <v>5.3190659773748097</v>
      </c>
      <c r="AE322" s="12">
        <f t="shared" si="273"/>
        <v>2.064801158809737</v>
      </c>
      <c r="AF322" s="11">
        <f t="shared" si="312"/>
        <v>-2.9039671966837322E-3</v>
      </c>
      <c r="AG322" s="11">
        <f t="shared" si="313"/>
        <v>2.0567434751257441E-3</v>
      </c>
      <c r="AH322" s="11">
        <f t="shared" si="314"/>
        <v>8.257041531207765E-4</v>
      </c>
      <c r="AI322" s="1">
        <f t="shared" si="293"/>
        <v>198822.71002948662</v>
      </c>
      <c r="AJ322" s="1">
        <f t="shared" si="294"/>
        <v>291852.31339234934</v>
      </c>
      <c r="AK322" s="1">
        <f t="shared" si="295"/>
        <v>61600.084704698398</v>
      </c>
      <c r="AL322" s="20">
        <f t="shared" si="289"/>
        <v>73.409715014492306</v>
      </c>
      <c r="AM322" s="20">
        <f t="shared" si="289"/>
        <v>34.817831909033863</v>
      </c>
      <c r="AN322" s="20">
        <f t="shared" si="289"/>
        <v>5.0762274511220324</v>
      </c>
      <c r="AO322" s="7">
        <f t="shared" si="315"/>
        <v>1.2614084131999702E-3</v>
      </c>
      <c r="AP322" s="7">
        <f t="shared" si="315"/>
        <v>1.9424741658650147E-3</v>
      </c>
      <c r="AQ322" s="7">
        <f t="shared" si="315"/>
        <v>1.4060406707023844E-3</v>
      </c>
      <c r="AR322" s="17">
        <f t="shared" si="275"/>
        <v>100291.16838077606</v>
      </c>
      <c r="AS322" s="17">
        <f t="shared" si="276"/>
        <v>149140.83673561149</v>
      </c>
      <c r="AT322" s="17">
        <f t="shared" si="277"/>
        <v>31300.979172235056</v>
      </c>
      <c r="AU322" s="1">
        <f t="shared" si="296"/>
        <v>20058.233676155214</v>
      </c>
      <c r="AV322" s="1">
        <f t="shared" si="297"/>
        <v>29828.1673471223</v>
      </c>
      <c r="AW322" s="1">
        <f t="shared" si="298"/>
        <v>6260.1958344470113</v>
      </c>
      <c r="AX322" s="16">
        <v>0</v>
      </c>
      <c r="AY322" s="16">
        <v>0</v>
      </c>
      <c r="AZ322" s="16">
        <v>0</v>
      </c>
      <c r="BA322">
        <f t="shared" si="279"/>
        <v>0</v>
      </c>
      <c r="BB322">
        <f t="shared" si="280"/>
        <v>0</v>
      </c>
      <c r="BC322">
        <f t="shared" si="280"/>
        <v>0</v>
      </c>
      <c r="BD322">
        <f t="shared" si="280"/>
        <v>0</v>
      </c>
      <c r="BE322">
        <f t="shared" si="281"/>
        <v>0</v>
      </c>
      <c r="BF322">
        <f t="shared" si="281"/>
        <v>0</v>
      </c>
      <c r="BG322">
        <f t="shared" si="281"/>
        <v>0</v>
      </c>
      <c r="BH322">
        <f t="shared" ref="BH322:BH346" si="316">IF(AX321=0.99,2*BB$5*AX322*AR322/Z322*1000,BH321*(1+BK321))</f>
        <v>0</v>
      </c>
      <c r="BI322">
        <f t="shared" si="284"/>
        <v>0</v>
      </c>
      <c r="BJ322">
        <f t="shared" si="284"/>
        <v>0</v>
      </c>
      <c r="BK322" s="7">
        <f t="shared" si="282"/>
        <v>3.1793299372168099E-2</v>
      </c>
      <c r="BL322" s="18">
        <f>MAX(BL$3*climate!$I432+BL$4*climate!$I432^2+BL$5*climate!$I432^6,-99)</f>
        <v>-61.25752490967573</v>
      </c>
      <c r="BM322" s="18">
        <f>MAX(BM$3*climate!$I432+BM$4*climate!$I432^2+BM$5*climate!$I432^6,-99)</f>
        <v>-50.304280362270049</v>
      </c>
      <c r="BN322" s="18">
        <f>MAX(BN$3*climate!$I432+BN$4*climate!$I432^2+BN$5*climate!$I432^6,-99)</f>
        <v>-41.713859545562102</v>
      </c>
      <c r="BO322" s="18">
        <f>MAX(BO$3*climate!$I432+BO$4*climate!$I432^2+BO$5*climate!$I432^6,-99)</f>
        <v>-99</v>
      </c>
      <c r="BP322" s="18">
        <f>MAX(BP$3*climate!$I432+BP$4*climate!$I432^2+BP$5*climate!$I432^6,-99)</f>
        <v>-99</v>
      </c>
      <c r="BQ322" s="18">
        <f>MAX(BQ$3*climate!$I432+BQ$4*climate!$I432^2+BQ$5*climate!$I432^6,-99)</f>
        <v>-99</v>
      </c>
    </row>
    <row r="323" spans="1:69">
      <c r="A323">
        <f t="shared" si="299"/>
        <v>2277</v>
      </c>
      <c r="B323" s="4">
        <f t="shared" ref="B323:B346" si="317">B322*(1+E323)</f>
        <v>1286.5347253297714</v>
      </c>
      <c r="C323" s="4">
        <f t="shared" ref="C323:C346" si="318">C322*(1+F323)</f>
        <v>3572.6089146179374</v>
      </c>
      <c r="D323" s="4">
        <f t="shared" ref="D323:D346" si="319">D322*(1+G323)</f>
        <v>6809.6337167737602</v>
      </c>
      <c r="E323" s="11">
        <f t="shared" si="300"/>
        <v>1.0999585771376012E-8</v>
      </c>
      <c r="F323" s="11">
        <f t="shared" si="301"/>
        <v>2.2051744552717912E-8</v>
      </c>
      <c r="G323" s="11">
        <f t="shared" si="302"/>
        <v>4.8686487020423972E-8</v>
      </c>
      <c r="H323" s="4">
        <f t="shared" ref="H323:H346" si="320">AR323</f>
        <v>100413.04865814667</v>
      </c>
      <c r="I323" s="4">
        <f t="shared" ref="I323:I346" si="321">AS323</f>
        <v>149474.53856852293</v>
      </c>
      <c r="J323" s="4">
        <f t="shared" ref="J323:J346" si="322">AT323</f>
        <v>31352.118971045966</v>
      </c>
      <c r="K323" s="4">
        <f t="shared" si="290"/>
        <v>78049.233091946473</v>
      </c>
      <c r="L323" s="4">
        <f t="shared" si="291"/>
        <v>41839.043158886612</v>
      </c>
      <c r="M323" s="4">
        <f t="shared" si="292"/>
        <v>4604.0830204740942</v>
      </c>
      <c r="N323" s="11">
        <f t="shared" si="303"/>
        <v>1.2152532953444428E-3</v>
      </c>
      <c r="O323" s="11">
        <f t="shared" si="304"/>
        <v>2.2374726067062589E-3</v>
      </c>
      <c r="P323" s="11">
        <f t="shared" si="305"/>
        <v>1.6337595097284385E-3</v>
      </c>
      <c r="Q323" s="4">
        <f t="shared" si="306"/>
        <v>495.98738042236408</v>
      </c>
      <c r="R323" s="4">
        <f t="shared" si="307"/>
        <v>2455.0005625058766</v>
      </c>
      <c r="S323" s="4">
        <f t="shared" si="308"/>
        <v>704.71142975932537</v>
      </c>
      <c r="T323" s="4">
        <f t="shared" ref="T323:T346" si="323">T322*(1+W323)</f>
        <v>4.9394713839526858</v>
      </c>
      <c r="U323" s="4">
        <f t="shared" ref="U323:U346" si="324">U322*(1+X323)</f>
        <v>16.424205660821908</v>
      </c>
      <c r="V323" s="4">
        <f t="shared" ref="V323:V346" si="325">V322*(1+Y323)</f>
        <v>22.477314225878459</v>
      </c>
      <c r="W323" s="11">
        <f t="shared" si="309"/>
        <v>-1.219247815263802E-2</v>
      </c>
      <c r="X323" s="11">
        <f t="shared" si="310"/>
        <v>-1.3228699347321071E-2</v>
      </c>
      <c r="Y323" s="11">
        <f t="shared" si="311"/>
        <v>-1.2203590333800474E-2</v>
      </c>
      <c r="Z323" s="4">
        <f t="shared" si="278"/>
        <v>565.65464006507887</v>
      </c>
      <c r="AA323" s="4">
        <f t="shared" ref="AA323:AA346" si="326">R322*AD323*(1-AY322)</f>
        <v>13230.983634793201</v>
      </c>
      <c r="AB323" s="4">
        <f t="shared" ref="AB323:AB346" si="327">S322*AE323*(1-AZ322)</f>
        <v>1471.8772179842133</v>
      </c>
      <c r="AC323" s="12">
        <f t="shared" ref="AC323:AC346" si="328">AC322*(1+AF323)</f>
        <v>1.1279257675681094</v>
      </c>
      <c r="AD323" s="12">
        <f t="shared" ref="AD323:AD346" si="329">AD322*(1+AG323)</f>
        <v>5.3300059316175386</v>
      </c>
      <c r="AE323" s="12">
        <f t="shared" ref="AE323:AE346" si="330">AE322*(1+AH323)</f>
        <v>2.0665060737019347</v>
      </c>
      <c r="AF323" s="11">
        <f t="shared" si="312"/>
        <v>-2.9039671966837322E-3</v>
      </c>
      <c r="AG323" s="11">
        <f t="shared" si="313"/>
        <v>2.0567434751257441E-3</v>
      </c>
      <c r="AH323" s="11">
        <f t="shared" si="314"/>
        <v>8.257041531207765E-4</v>
      </c>
      <c r="AI323" s="1">
        <f t="shared" si="293"/>
        <v>198998.67270269318</v>
      </c>
      <c r="AJ323" s="1">
        <f t="shared" si="294"/>
        <v>292495.2494002367</v>
      </c>
      <c r="AK323" s="1">
        <f t="shared" si="295"/>
        <v>61700.272068675571</v>
      </c>
      <c r="AL323" s="20">
        <f t="shared" ref="AL323:AN338" si="331">AL322*(1+AO323)</f>
        <v>73.501388650300896</v>
      </c>
      <c r="AM323" s="20">
        <f t="shared" si="331"/>
        <v>34.884788320638648</v>
      </c>
      <c r="AN323" s="20">
        <f t="shared" si="331"/>
        <v>5.0832934595495463</v>
      </c>
      <c r="AO323" s="7">
        <f t="shared" si="315"/>
        <v>1.2487943290679705E-3</v>
      </c>
      <c r="AP323" s="7">
        <f t="shared" si="315"/>
        <v>1.9230494242063645E-3</v>
      </c>
      <c r="AQ323" s="7">
        <f t="shared" si="315"/>
        <v>1.3919802639953604E-3</v>
      </c>
      <c r="AR323" s="17">
        <f t="shared" ref="AR323:AR346" si="332">AL323*AI323^$AR$5*B323^(1-$AR$5)*(1-BB322+0.01*BL322)</f>
        <v>100413.04865814667</v>
      </c>
      <c r="AS323" s="17">
        <f t="shared" ref="AS323:AS346" si="333">AM323*AJ323^$AR$5*C323^(1-$AR$5)*(1-BC322+0.01*BM322)</f>
        <v>149474.53856852293</v>
      </c>
      <c r="AT323" s="17">
        <f t="shared" ref="AT323:AT346" si="334">AN323*AK323^$AR$5*D323^(1-$AR$5)*(1-BD322+0.01*BN322)</f>
        <v>31352.118971045966</v>
      </c>
      <c r="AU323" s="1">
        <f t="shared" si="296"/>
        <v>20082.609731629334</v>
      </c>
      <c r="AV323" s="1">
        <f t="shared" si="297"/>
        <v>29894.907713704586</v>
      </c>
      <c r="AW323" s="1">
        <f t="shared" si="298"/>
        <v>6270.4237942091931</v>
      </c>
      <c r="AX323" s="16">
        <v>0</v>
      </c>
      <c r="AY323" s="16">
        <v>0</v>
      </c>
      <c r="AZ323" s="16">
        <v>0</v>
      </c>
      <c r="BA323">
        <f t="shared" si="279"/>
        <v>0</v>
      </c>
      <c r="BB323">
        <f t="shared" si="280"/>
        <v>0</v>
      </c>
      <c r="BC323">
        <f t="shared" si="280"/>
        <v>0</v>
      </c>
      <c r="BD323">
        <f t="shared" si="280"/>
        <v>0</v>
      </c>
      <c r="BE323">
        <f t="shared" si="281"/>
        <v>0</v>
      </c>
      <c r="BF323">
        <f t="shared" si="281"/>
        <v>0</v>
      </c>
      <c r="BG323">
        <f t="shared" si="281"/>
        <v>0</v>
      </c>
      <c r="BH323">
        <f t="shared" si="316"/>
        <v>0</v>
      </c>
      <c r="BI323">
        <f t="shared" si="284"/>
        <v>0</v>
      </c>
      <c r="BJ323">
        <f t="shared" si="284"/>
        <v>0</v>
      </c>
      <c r="BK323" s="7">
        <f t="shared" si="282"/>
        <v>3.1804959541272576E-2</v>
      </c>
      <c r="BL323" s="18">
        <f>MAX(BL$3*climate!$I433+BL$4*climate!$I433^2+BL$5*climate!$I433^6,-99)</f>
        <v>-61.264355155637084</v>
      </c>
      <c r="BM323" s="18">
        <f>MAX(BM$3*climate!$I433+BM$4*climate!$I433^2+BM$5*climate!$I433^6,-99)</f>
        <v>-50.309540073551489</v>
      </c>
      <c r="BN323" s="18">
        <f>MAX(BN$3*climate!$I433+BN$4*climate!$I433^2+BN$5*climate!$I433^6,-99)</f>
        <v>-41.71794152637321</v>
      </c>
      <c r="BO323" s="18">
        <f>MAX(BO$3*climate!$I433+BO$4*climate!$I433^2+BO$5*climate!$I433^6,-99)</f>
        <v>-99</v>
      </c>
      <c r="BP323" s="18">
        <f>MAX(BP$3*climate!$I433+BP$4*climate!$I433^2+BP$5*climate!$I433^6,-99)</f>
        <v>-99</v>
      </c>
      <c r="BQ323" s="18">
        <f>MAX(BQ$3*climate!$I433+BQ$4*climate!$I433^2+BQ$5*climate!$I433^6,-99)</f>
        <v>-99</v>
      </c>
    </row>
    <row r="324" spans="1:69">
      <c r="A324">
        <f t="shared" si="299"/>
        <v>2278</v>
      </c>
      <c r="B324" s="4">
        <f t="shared" si="317"/>
        <v>1286.534738773553</v>
      </c>
      <c r="C324" s="4">
        <f t="shared" si="318"/>
        <v>3572.6089894610836</v>
      </c>
      <c r="D324" s="4">
        <f t="shared" si="319"/>
        <v>6809.6340317340473</v>
      </c>
      <c r="E324" s="11">
        <f t="shared" si="300"/>
        <v>1.0449606482807211E-8</v>
      </c>
      <c r="F324" s="11">
        <f t="shared" si="301"/>
        <v>2.0949157325082015E-8</v>
      </c>
      <c r="G324" s="11">
        <f t="shared" si="302"/>
        <v>4.6252162669402775E-8</v>
      </c>
      <c r="H324" s="4">
        <f t="shared" si="320"/>
        <v>100537.92104867363</v>
      </c>
      <c r="I324" s="4">
        <f t="shared" si="321"/>
        <v>149809.28592046333</v>
      </c>
      <c r="J324" s="4">
        <f t="shared" si="322"/>
        <v>31403.336247481835</v>
      </c>
      <c r="K324" s="4">
        <f t="shared" si="290"/>
        <v>78146.293309200424</v>
      </c>
      <c r="L324" s="4">
        <f t="shared" si="291"/>
        <v>41932.740572055038</v>
      </c>
      <c r="M324" s="4">
        <f t="shared" si="292"/>
        <v>4611.6041039998581</v>
      </c>
      <c r="N324" s="11">
        <f t="shared" si="303"/>
        <v>1.2435768220759869E-3</v>
      </c>
      <c r="O324" s="11">
        <f t="shared" si="304"/>
        <v>2.2394731354777875E-3</v>
      </c>
      <c r="P324" s="11">
        <f t="shared" si="305"/>
        <v>1.6335681811814329E-3</v>
      </c>
      <c r="Q324" s="4">
        <f t="shared" si="306"/>
        <v>490.54934835782069</v>
      </c>
      <c r="R324" s="4">
        <f t="shared" si="307"/>
        <v>2427.9493266683667</v>
      </c>
      <c r="S324" s="4">
        <f t="shared" si="308"/>
        <v>697.24859788279173</v>
      </c>
      <c r="T324" s="4">
        <f t="shared" si="323"/>
        <v>4.879246987018262</v>
      </c>
      <c r="U324" s="4">
        <f t="shared" si="324"/>
        <v>16.206934782116328</v>
      </c>
      <c r="V324" s="4">
        <f t="shared" si="325"/>
        <v>22.203010291261734</v>
      </c>
      <c r="W324" s="11">
        <f t="shared" si="309"/>
        <v>-1.219247815263802E-2</v>
      </c>
      <c r="X324" s="11">
        <f t="shared" si="310"/>
        <v>-1.3228699347321071E-2</v>
      </c>
      <c r="Y324" s="11">
        <f t="shared" si="311"/>
        <v>-1.2203590333800474E-2</v>
      </c>
      <c r="Z324" s="4">
        <f t="shared" ref="Z324:Z346" si="335">Q323*AC324*(1-AX323)</f>
        <v>557.8123602249666</v>
      </c>
      <c r="AA324" s="4">
        <f t="shared" si="326"/>
        <v>13112.080393281251</v>
      </c>
      <c r="AB324" s="4">
        <f t="shared" si="327"/>
        <v>1457.4929148773742</v>
      </c>
      <c r="AC324" s="12">
        <f t="shared" si="328"/>
        <v>1.1246503081387973</v>
      </c>
      <c r="AD324" s="12">
        <f t="shared" si="329"/>
        <v>5.3409683865397746</v>
      </c>
      <c r="AE324" s="12">
        <f t="shared" si="330"/>
        <v>2.0682123963494399</v>
      </c>
      <c r="AF324" s="11">
        <f t="shared" si="312"/>
        <v>-2.9039671966837322E-3</v>
      </c>
      <c r="AG324" s="11">
        <f t="shared" si="313"/>
        <v>2.0567434751257441E-3</v>
      </c>
      <c r="AH324" s="11">
        <f t="shared" si="314"/>
        <v>8.257041531207765E-4</v>
      </c>
      <c r="AI324" s="1">
        <f t="shared" si="293"/>
        <v>199181.41516405321</v>
      </c>
      <c r="AJ324" s="1">
        <f t="shared" si="294"/>
        <v>293140.63217391761</v>
      </c>
      <c r="AK324" s="1">
        <f t="shared" si="295"/>
        <v>61800.668656017209</v>
      </c>
      <c r="AL324" s="20">
        <f t="shared" si="331"/>
        <v>73.592258886452754</v>
      </c>
      <c r="AM324" s="20">
        <f t="shared" si="331"/>
        <v>34.951202641011278</v>
      </c>
      <c r="AN324" s="20">
        <f t="shared" si="331"/>
        <v>5.0902985452796177</v>
      </c>
      <c r="AO324" s="7">
        <f t="shared" si="315"/>
        <v>1.2363063857772907E-3</v>
      </c>
      <c r="AP324" s="7">
        <f t="shared" si="315"/>
        <v>1.9038189299643009E-3</v>
      </c>
      <c r="AQ324" s="7">
        <f t="shared" si="315"/>
        <v>1.3780604613554067E-3</v>
      </c>
      <c r="AR324" s="17">
        <f t="shared" si="332"/>
        <v>100537.92104867363</v>
      </c>
      <c r="AS324" s="17">
        <f t="shared" si="333"/>
        <v>149809.28592046333</v>
      </c>
      <c r="AT324" s="17">
        <f t="shared" si="334"/>
        <v>31403.336247481835</v>
      </c>
      <c r="AU324" s="1">
        <f t="shared" si="296"/>
        <v>20107.584209734727</v>
      </c>
      <c r="AV324" s="1">
        <f t="shared" si="297"/>
        <v>29961.857184092667</v>
      </c>
      <c r="AW324" s="1">
        <f t="shared" si="298"/>
        <v>6280.6672494963677</v>
      </c>
      <c r="AX324" s="16">
        <v>0</v>
      </c>
      <c r="AY324" s="16">
        <v>0</v>
      </c>
      <c r="AZ324" s="16">
        <v>0</v>
      </c>
      <c r="BA324">
        <f t="shared" si="279"/>
        <v>0</v>
      </c>
      <c r="BB324">
        <f t="shared" si="280"/>
        <v>0</v>
      </c>
      <c r="BC324">
        <f t="shared" si="280"/>
        <v>0</v>
      </c>
      <c r="BD324">
        <f t="shared" si="280"/>
        <v>0</v>
      </c>
      <c r="BE324">
        <f t="shared" si="281"/>
        <v>0</v>
      </c>
      <c r="BF324">
        <f t="shared" si="281"/>
        <v>0</v>
      </c>
      <c r="BG324">
        <f t="shared" si="281"/>
        <v>0</v>
      </c>
      <c r="BH324">
        <f t="shared" si="316"/>
        <v>0</v>
      </c>
      <c r="BI324">
        <f t="shared" si="284"/>
        <v>0</v>
      </c>
      <c r="BJ324">
        <f t="shared" si="284"/>
        <v>0</v>
      </c>
      <c r="BK324" s="7">
        <f t="shared" si="282"/>
        <v>3.181634125967589E-2</v>
      </c>
      <c r="BL324" s="18">
        <f>MAX(BL$3*climate!$I434+BL$4*climate!$I434^2+BL$5*climate!$I434^6,-99)</f>
        <v>-61.269882751757869</v>
      </c>
      <c r="BM324" s="18">
        <f>MAX(BM$3*climate!$I434+BM$4*climate!$I434^2+BM$5*climate!$I434^6,-99)</f>
        <v>-50.313796655761088</v>
      </c>
      <c r="BN324" s="18">
        <f>MAX(BN$3*climate!$I434+BN$4*climate!$I434^2+BN$5*climate!$I434^6,-99)</f>
        <v>-41.721244987155018</v>
      </c>
      <c r="BO324" s="18">
        <f>MAX(BO$3*climate!$I434+BO$4*climate!$I434^2+BO$5*climate!$I434^6,-99)</f>
        <v>-99</v>
      </c>
      <c r="BP324" s="18">
        <f>MAX(BP$3*climate!$I434+BP$4*climate!$I434^2+BP$5*climate!$I434^6,-99)</f>
        <v>-99</v>
      </c>
      <c r="BQ324" s="18">
        <f>MAX(BQ$3*climate!$I434+BQ$4*climate!$I434^2+BQ$5*climate!$I434^6,-99)</f>
        <v>-99</v>
      </c>
    </row>
    <row r="325" spans="1:69">
      <c r="A325">
        <f t="shared" si="299"/>
        <v>2279</v>
      </c>
      <c r="B325" s="4">
        <f t="shared" si="317"/>
        <v>1286.5347515451458</v>
      </c>
      <c r="C325" s="4">
        <f t="shared" si="318"/>
        <v>3572.6090605620739</v>
      </c>
      <c r="D325" s="4">
        <f t="shared" si="319"/>
        <v>6809.6343309463327</v>
      </c>
      <c r="E325" s="11">
        <f t="shared" si="300"/>
        <v>9.9271261586668492E-9</v>
      </c>
      <c r="F325" s="11">
        <f t="shared" si="301"/>
        <v>1.9901699458827912E-8</v>
      </c>
      <c r="G325" s="11">
        <f t="shared" si="302"/>
        <v>4.3939554535932633E-8</v>
      </c>
      <c r="H325" s="4">
        <f t="shared" si="320"/>
        <v>100665.74803813889</v>
      </c>
      <c r="I325" s="4">
        <f t="shared" si="321"/>
        <v>150145.06029800413</v>
      </c>
      <c r="J325" s="4">
        <f t="shared" si="322"/>
        <v>31454.628410991863</v>
      </c>
      <c r="K325" s="4">
        <f t="shared" si="290"/>
        <v>78245.650121178565</v>
      </c>
      <c r="L325" s="4">
        <f t="shared" si="291"/>
        <v>42026.725497466548</v>
      </c>
      <c r="M325" s="4">
        <f t="shared" si="292"/>
        <v>4619.1361947361165</v>
      </c>
      <c r="N325" s="11">
        <f t="shared" si="303"/>
        <v>1.2714206620783042E-3</v>
      </c>
      <c r="O325" s="11">
        <f t="shared" si="304"/>
        <v>2.2413256116664559E-3</v>
      </c>
      <c r="P325" s="11">
        <f t="shared" si="305"/>
        <v>1.6332908390217504E-3</v>
      </c>
      <c r="Q325" s="4">
        <f t="shared" si="306"/>
        <v>485.18443115642805</v>
      </c>
      <c r="R325" s="4">
        <f t="shared" si="307"/>
        <v>2401.2005995260483</v>
      </c>
      <c r="S325" s="4">
        <f t="shared" si="308"/>
        <v>689.86460412557221</v>
      </c>
      <c r="T325" s="4">
        <f t="shared" si="323"/>
        <v>4.8197568747277169</v>
      </c>
      <c r="U325" s="4">
        <f t="shared" si="324"/>
        <v>15.99253811454207</v>
      </c>
      <c r="V325" s="4">
        <f t="shared" si="325"/>
        <v>21.932053849490021</v>
      </c>
      <c r="W325" s="11">
        <f t="shared" si="309"/>
        <v>-1.219247815263802E-2</v>
      </c>
      <c r="X325" s="11">
        <f t="shared" si="310"/>
        <v>-1.3228699347321071E-2</v>
      </c>
      <c r="Y325" s="11">
        <f t="shared" si="311"/>
        <v>-1.2203590333800474E-2</v>
      </c>
      <c r="Z325" s="4">
        <f t="shared" si="335"/>
        <v>550.09436731969515</v>
      </c>
      <c r="AA325" s="4">
        <f t="shared" si="326"/>
        <v>12994.271625773956</v>
      </c>
      <c r="AB325" s="4">
        <f t="shared" si="327"/>
        <v>1443.2489069178525</v>
      </c>
      <c r="AC325" s="12">
        <f t="shared" si="328"/>
        <v>1.1213843605362219</v>
      </c>
      <c r="AD325" s="12">
        <f t="shared" si="329"/>
        <v>5.3519533884196431</v>
      </c>
      <c r="AE325" s="12">
        <f t="shared" si="330"/>
        <v>2.0699201279146413</v>
      </c>
      <c r="AF325" s="11">
        <f t="shared" si="312"/>
        <v>-2.9039671966837322E-3</v>
      </c>
      <c r="AG325" s="11">
        <f t="shared" si="313"/>
        <v>2.0567434751257441E-3</v>
      </c>
      <c r="AH325" s="11">
        <f t="shared" si="314"/>
        <v>8.257041531207765E-4</v>
      </c>
      <c r="AI325" s="1">
        <f t="shared" si="293"/>
        <v>199370.85785738262</v>
      </c>
      <c r="AJ325" s="1">
        <f t="shared" si="294"/>
        <v>293788.42614061857</v>
      </c>
      <c r="AK325" s="1">
        <f t="shared" si="295"/>
        <v>61901.269039911858</v>
      </c>
      <c r="AL325" s="20">
        <f t="shared" si="331"/>
        <v>73.682331640261793</v>
      </c>
      <c r="AM325" s="20">
        <f t="shared" si="331"/>
        <v>35.017077994612123</v>
      </c>
      <c r="AN325" s="20">
        <f t="shared" si="331"/>
        <v>5.0972431370497455</v>
      </c>
      <c r="AO325" s="7">
        <f t="shared" si="315"/>
        <v>1.2239433219195179E-3</v>
      </c>
      <c r="AP325" s="7">
        <f t="shared" si="315"/>
        <v>1.8847807406646578E-3</v>
      </c>
      <c r="AQ325" s="7">
        <f t="shared" si="315"/>
        <v>1.3642798567418527E-3</v>
      </c>
      <c r="AR325" s="17">
        <f t="shared" si="332"/>
        <v>100665.74803813889</v>
      </c>
      <c r="AS325" s="17">
        <f t="shared" si="333"/>
        <v>150145.06029800413</v>
      </c>
      <c r="AT325" s="17">
        <f t="shared" si="334"/>
        <v>31454.628410991863</v>
      </c>
      <c r="AU325" s="1">
        <f t="shared" si="296"/>
        <v>20133.14960762778</v>
      </c>
      <c r="AV325" s="1">
        <f t="shared" si="297"/>
        <v>30029.012059600827</v>
      </c>
      <c r="AW325" s="1">
        <f t="shared" si="298"/>
        <v>6290.9256821983727</v>
      </c>
      <c r="AX325" s="16">
        <v>0</v>
      </c>
      <c r="AY325" s="16">
        <v>0</v>
      </c>
      <c r="AZ325" s="16">
        <v>0</v>
      </c>
      <c r="BA325">
        <f t="shared" si="279"/>
        <v>0</v>
      </c>
      <c r="BB325">
        <f t="shared" si="280"/>
        <v>0</v>
      </c>
      <c r="BC325">
        <f t="shared" si="280"/>
        <v>0</v>
      </c>
      <c r="BD325">
        <f t="shared" si="280"/>
        <v>0</v>
      </c>
      <c r="BE325">
        <f t="shared" si="281"/>
        <v>0</v>
      </c>
      <c r="BF325">
        <f t="shared" si="281"/>
        <v>0</v>
      </c>
      <c r="BG325">
        <f t="shared" si="281"/>
        <v>0</v>
      </c>
      <c r="BH325">
        <f t="shared" si="316"/>
        <v>0</v>
      </c>
      <c r="BI325">
        <f t="shared" si="284"/>
        <v>0</v>
      </c>
      <c r="BJ325">
        <f t="shared" si="284"/>
        <v>0</v>
      </c>
      <c r="BK325" s="7">
        <f t="shared" si="282"/>
        <v>3.1827447279748816E-2</v>
      </c>
      <c r="BL325" s="18">
        <f>MAX(BL$3*climate!$I435+BL$4*climate!$I435^2+BL$5*climate!$I435^6,-99)</f>
        <v>-61.274127700555994</v>
      </c>
      <c r="BM325" s="18">
        <f>MAX(BM$3*climate!$I435+BM$4*climate!$I435^2+BM$5*climate!$I435^6,-99)</f>
        <v>-50.317065517216996</v>
      </c>
      <c r="BN325" s="18">
        <f>MAX(BN$3*climate!$I435+BN$4*climate!$I435^2+BN$5*climate!$I435^6,-99)</f>
        <v>-41.723781890456081</v>
      </c>
      <c r="BO325" s="18">
        <f>MAX(BO$3*climate!$I435+BO$4*climate!$I435^2+BO$5*climate!$I435^6,-99)</f>
        <v>-99</v>
      </c>
      <c r="BP325" s="18">
        <f>MAX(BP$3*climate!$I435+BP$4*climate!$I435^2+BP$5*climate!$I435^6,-99)</f>
        <v>-99</v>
      </c>
      <c r="BQ325" s="18">
        <f>MAX(BQ$3*climate!$I435+BQ$4*climate!$I435^2+BQ$5*climate!$I435^6,-99)</f>
        <v>-99</v>
      </c>
    </row>
    <row r="326" spans="1:69">
      <c r="A326">
        <f t="shared" si="299"/>
        <v>2280</v>
      </c>
      <c r="B326" s="4">
        <f t="shared" si="317"/>
        <v>1286.5347636781592</v>
      </c>
      <c r="C326" s="4">
        <f t="shared" si="318"/>
        <v>3572.6091281080162</v>
      </c>
      <c r="D326" s="4">
        <f t="shared" si="319"/>
        <v>6809.634615198016</v>
      </c>
      <c r="E326" s="11">
        <f t="shared" si="300"/>
        <v>9.4307698507335062E-9</v>
      </c>
      <c r="F326" s="11">
        <f t="shared" si="301"/>
        <v>1.8906614485886515E-8</v>
      </c>
      <c r="G326" s="11">
        <f t="shared" si="302"/>
        <v>4.1742576809136001E-8</v>
      </c>
      <c r="H326" s="4">
        <f t="shared" si="320"/>
        <v>100796.49242894155</v>
      </c>
      <c r="I326" s="4">
        <f t="shared" si="321"/>
        <v>150481.84326311274</v>
      </c>
      <c r="J326" s="4">
        <f t="shared" si="322"/>
        <v>31505.992896145533</v>
      </c>
      <c r="K326" s="4">
        <f t="shared" si="290"/>
        <v>78347.274612904977</v>
      </c>
      <c r="L326" s="4">
        <f t="shared" si="291"/>
        <v>42120.992772250167</v>
      </c>
      <c r="M326" s="4">
        <f t="shared" si="292"/>
        <v>4626.6789154632752</v>
      </c>
      <c r="N326" s="11">
        <f t="shared" si="303"/>
        <v>1.298787748188257E-3</v>
      </c>
      <c r="O326" s="11">
        <f t="shared" si="304"/>
        <v>2.2430316344608237E-3</v>
      </c>
      <c r="P326" s="11">
        <f t="shared" si="305"/>
        <v>1.6329288440886103E-3</v>
      </c>
      <c r="Q326" s="4">
        <f t="shared" si="306"/>
        <v>479.89130359054292</v>
      </c>
      <c r="R326" s="4">
        <f t="shared" si="307"/>
        <v>2374.7506031628841</v>
      </c>
      <c r="S326" s="4">
        <f t="shared" si="308"/>
        <v>682.55856007117904</v>
      </c>
      <c r="T326" s="4">
        <f t="shared" si="323"/>
        <v>4.7609920943315727</v>
      </c>
      <c r="U326" s="4">
        <f t="shared" si="324"/>
        <v>15.78097763602422</v>
      </c>
      <c r="V326" s="4">
        <f t="shared" si="325"/>
        <v>21.664404049131992</v>
      </c>
      <c r="W326" s="11">
        <f t="shared" si="309"/>
        <v>-1.219247815263802E-2</v>
      </c>
      <c r="X326" s="11">
        <f t="shared" si="310"/>
        <v>-1.3228699347321071E-2</v>
      </c>
      <c r="Y326" s="11">
        <f t="shared" si="311"/>
        <v>-1.2203590333800474E-2</v>
      </c>
      <c r="Z326" s="4">
        <f t="shared" si="335"/>
        <v>542.4982477332037</v>
      </c>
      <c r="AA326" s="4">
        <f t="shared" si="326"/>
        <v>12877.545129128248</v>
      </c>
      <c r="AB326" s="4">
        <f t="shared" si="327"/>
        <v>1429.143705940571</v>
      </c>
      <c r="AC326" s="12">
        <f t="shared" si="328"/>
        <v>1.1181278971383506</v>
      </c>
      <c r="AD326" s="12">
        <f t="shared" si="329"/>
        <v>5.3629609836304519</v>
      </c>
      <c r="AE326" s="12">
        <f t="shared" si="330"/>
        <v>2.0716292695608889</v>
      </c>
      <c r="AF326" s="11">
        <f t="shared" si="312"/>
        <v>-2.9039671966837322E-3</v>
      </c>
      <c r="AG326" s="11">
        <f t="shared" si="313"/>
        <v>2.0567434751257441E-3</v>
      </c>
      <c r="AH326" s="11">
        <f t="shared" si="314"/>
        <v>8.257041531207765E-4</v>
      </c>
      <c r="AI326" s="1">
        <f t="shared" si="293"/>
        <v>199566.92167927214</v>
      </c>
      <c r="AJ326" s="1">
        <f t="shared" si="294"/>
        <v>294438.59558615758</v>
      </c>
      <c r="AK326" s="1">
        <f t="shared" si="295"/>
        <v>62002.067818119045</v>
      </c>
      <c r="AL326" s="20">
        <f t="shared" si="331"/>
        <v>73.771612808038796</v>
      </c>
      <c r="AM326" s="20">
        <f t="shared" si="331"/>
        <v>35.08241751366873</v>
      </c>
      <c r="AN326" s="20">
        <f t="shared" si="331"/>
        <v>5.1041276625251699</v>
      </c>
      <c r="AO326" s="7">
        <f t="shared" si="315"/>
        <v>1.2117038887003227E-3</v>
      </c>
      <c r="AP326" s="7">
        <f t="shared" si="315"/>
        <v>1.8659329332580113E-3</v>
      </c>
      <c r="AQ326" s="7">
        <f t="shared" si="315"/>
        <v>1.3506370581744343E-3</v>
      </c>
      <c r="AR326" s="17">
        <f t="shared" si="332"/>
        <v>100796.49242894155</v>
      </c>
      <c r="AS326" s="17">
        <f t="shared" si="333"/>
        <v>150481.84326311274</v>
      </c>
      <c r="AT326" s="17">
        <f t="shared" si="334"/>
        <v>31505.992896145533</v>
      </c>
      <c r="AU326" s="1">
        <f t="shared" si="296"/>
        <v>20159.298485788313</v>
      </c>
      <c r="AV326" s="1">
        <f t="shared" si="297"/>
        <v>30096.36865262255</v>
      </c>
      <c r="AW326" s="1">
        <f t="shared" si="298"/>
        <v>6301.1985792291071</v>
      </c>
      <c r="AX326" s="16">
        <v>0</v>
      </c>
      <c r="AY326" s="16">
        <v>0</v>
      </c>
      <c r="AZ326" s="16">
        <v>0</v>
      </c>
      <c r="BA326">
        <f t="shared" si="279"/>
        <v>0</v>
      </c>
      <c r="BB326">
        <f t="shared" si="280"/>
        <v>0</v>
      </c>
      <c r="BC326">
        <f t="shared" si="280"/>
        <v>0</v>
      </c>
      <c r="BD326">
        <f t="shared" si="280"/>
        <v>0</v>
      </c>
      <c r="BE326">
        <f t="shared" si="281"/>
        <v>0</v>
      </c>
      <c r="BF326">
        <f t="shared" si="281"/>
        <v>0</v>
      </c>
      <c r="BG326">
        <f t="shared" si="281"/>
        <v>0</v>
      </c>
      <c r="BH326">
        <f t="shared" si="316"/>
        <v>0</v>
      </c>
      <c r="BI326">
        <f t="shared" si="284"/>
        <v>0</v>
      </c>
      <c r="BJ326">
        <f t="shared" si="284"/>
        <v>0</v>
      </c>
      <c r="BK326" s="7">
        <f t="shared" si="282"/>
        <v>3.1838280405320746E-2</v>
      </c>
      <c r="BL326" s="18">
        <f>MAX(BL$3*climate!$I436+BL$4*climate!$I436^2+BL$5*climate!$I436^6,-99)</f>
        <v>-61.277109706874754</v>
      </c>
      <c r="BM326" s="18">
        <f>MAX(BM$3*climate!$I436+BM$4*climate!$I436^2+BM$5*climate!$I436^6,-99)</f>
        <v>-50.3193618357258</v>
      </c>
      <c r="BN326" s="18">
        <f>MAX(BN$3*climate!$I436+BN$4*climate!$I436^2+BN$5*climate!$I436^6,-99)</f>
        <v>-41.725564018832841</v>
      </c>
      <c r="BO326" s="18">
        <f>MAX(BO$3*climate!$I436+BO$4*climate!$I436^2+BO$5*climate!$I436^6,-99)</f>
        <v>-99</v>
      </c>
      <c r="BP326" s="18">
        <f>MAX(BP$3*climate!$I436+BP$4*climate!$I436^2+BP$5*climate!$I436^6,-99)</f>
        <v>-99</v>
      </c>
      <c r="BQ326" s="18">
        <f>MAX(BQ$3*climate!$I436+BQ$4*climate!$I436^2+BQ$5*climate!$I436^6,-99)</f>
        <v>-99</v>
      </c>
    </row>
    <row r="327" spans="1:69">
      <c r="A327">
        <f t="shared" si="299"/>
        <v>2281</v>
      </c>
      <c r="B327" s="4">
        <f t="shared" si="317"/>
        <v>1286.5347752045218</v>
      </c>
      <c r="C327" s="4">
        <f t="shared" si="318"/>
        <v>3572.6091922766627</v>
      </c>
      <c r="D327" s="4">
        <f t="shared" si="319"/>
        <v>6809.6348852371275</v>
      </c>
      <c r="E327" s="11">
        <f t="shared" si="300"/>
        <v>8.95923135819683E-9</v>
      </c>
      <c r="F327" s="11">
        <f t="shared" si="301"/>
        <v>1.796128376159219E-8</v>
      </c>
      <c r="G327" s="11">
        <f t="shared" si="302"/>
        <v>3.96554479686792E-8</v>
      </c>
      <c r="H327" s="4">
        <f t="shared" si="320"/>
        <v>100930.1173429832</v>
      </c>
      <c r="I327" s="4">
        <f t="shared" si="321"/>
        <v>150819.61644032242</v>
      </c>
      <c r="J327" s="4">
        <f t="shared" si="322"/>
        <v>31557.427163168944</v>
      </c>
      <c r="K327" s="4">
        <f t="shared" si="290"/>
        <v>78451.138117847004</v>
      </c>
      <c r="L327" s="4">
        <f t="shared" si="291"/>
        <v>42215.537251140493</v>
      </c>
      <c r="M327" s="4">
        <f t="shared" si="292"/>
        <v>4634.2318927529459</v>
      </c>
      <c r="N327" s="11">
        <f t="shared" si="303"/>
        <v>1.3256811478790098E-3</v>
      </c>
      <c r="O327" s="11">
        <f t="shared" si="304"/>
        <v>2.2445928423751038E-3</v>
      </c>
      <c r="P327" s="11">
        <f t="shared" si="305"/>
        <v>1.6324835649232927E-3</v>
      </c>
      <c r="Q327" s="4">
        <f t="shared" si="306"/>
        <v>474.66866981719085</v>
      </c>
      <c r="R327" s="4">
        <f t="shared" si="307"/>
        <v>2348.5956182250125</v>
      </c>
      <c r="S327" s="4">
        <f t="shared" si="308"/>
        <v>675.32958939586308</v>
      </c>
      <c r="T327" s="4">
        <f t="shared" si="323"/>
        <v>4.7029438022365531</v>
      </c>
      <c r="U327" s="4">
        <f t="shared" si="324"/>
        <v>15.572215827470458</v>
      </c>
      <c r="V327" s="4">
        <f t="shared" si="325"/>
        <v>21.400020537290455</v>
      </c>
      <c r="W327" s="11">
        <f t="shared" si="309"/>
        <v>-1.219247815263802E-2</v>
      </c>
      <c r="X327" s="11">
        <f t="shared" si="310"/>
        <v>-1.3228699347321071E-2</v>
      </c>
      <c r="Y327" s="11">
        <f t="shared" si="311"/>
        <v>-1.2203590333800474E-2</v>
      </c>
      <c r="Z327" s="4">
        <f t="shared" si="335"/>
        <v>535.02164384385549</v>
      </c>
      <c r="AA327" s="4">
        <f t="shared" si="326"/>
        <v>12761.888887859492</v>
      </c>
      <c r="AB327" s="4">
        <f t="shared" si="327"/>
        <v>1415.1758437514068</v>
      </c>
      <c r="AC327" s="12">
        <f t="shared" si="328"/>
        <v>1.1148808904033638</v>
      </c>
      <c r="AD327" s="12">
        <f t="shared" si="329"/>
        <v>5.3739912186408878</v>
      </c>
      <c r="AE327" s="12">
        <f t="shared" si="330"/>
        <v>2.0733398224524917</v>
      </c>
      <c r="AF327" s="11">
        <f t="shared" si="312"/>
        <v>-2.9039671966837322E-3</v>
      </c>
      <c r="AG327" s="11">
        <f t="shared" si="313"/>
        <v>2.0567434751257441E-3</v>
      </c>
      <c r="AH327" s="11">
        <f t="shared" si="314"/>
        <v>8.257041531207765E-4</v>
      </c>
      <c r="AI327" s="1">
        <f t="shared" si="293"/>
        <v>199769.52799713323</v>
      </c>
      <c r="AJ327" s="1">
        <f t="shared" si="294"/>
        <v>295091.10468016437</v>
      </c>
      <c r="AK327" s="1">
        <f t="shared" si="295"/>
        <v>62103.059615536251</v>
      </c>
      <c r="AL327" s="20">
        <f t="shared" si="331"/>
        <v>73.860108264652837</v>
      </c>
      <c r="AM327" s="20">
        <f t="shared" si="331"/>
        <v>35.147224337503623</v>
      </c>
      <c r="AN327" s="20">
        <f t="shared" si="331"/>
        <v>5.1109525482561233</v>
      </c>
      <c r="AO327" s="7">
        <f t="shared" si="315"/>
        <v>1.1995868498133194E-3</v>
      </c>
      <c r="AP327" s="7">
        <f t="shared" si="315"/>
        <v>1.8472736039254311E-3</v>
      </c>
      <c r="AQ327" s="7">
        <f t="shared" si="315"/>
        <v>1.33713068759269E-3</v>
      </c>
      <c r="AR327" s="17">
        <f t="shared" si="332"/>
        <v>100930.1173429832</v>
      </c>
      <c r="AS327" s="17">
        <f t="shared" si="333"/>
        <v>150819.61644032242</v>
      </c>
      <c r="AT327" s="17">
        <f t="shared" si="334"/>
        <v>31557.427163168944</v>
      </c>
      <c r="AU327" s="1">
        <f t="shared" si="296"/>
        <v>20186.023468596642</v>
      </c>
      <c r="AV327" s="1">
        <f t="shared" si="297"/>
        <v>30163.923288064485</v>
      </c>
      <c r="AW327" s="1">
        <f t="shared" si="298"/>
        <v>6311.4854326337891</v>
      </c>
      <c r="AX327" s="16">
        <v>0</v>
      </c>
      <c r="AY327" s="16">
        <v>0</v>
      </c>
      <c r="AZ327" s="16">
        <v>0</v>
      </c>
      <c r="BA327">
        <f t="shared" ref="BA327:BA346" si="336">(AX327*Z327+AY327*AA327+AZ327*AB327)/(Z327+AA327+AB327)</f>
        <v>0</v>
      </c>
      <c r="BB327">
        <f t="shared" ref="BB327:BD346" si="337">BB$5*AX327^2</f>
        <v>0</v>
      </c>
      <c r="BC327">
        <f t="shared" si="337"/>
        <v>0</v>
      </c>
      <c r="BD327">
        <f t="shared" si="337"/>
        <v>0</v>
      </c>
      <c r="BE327">
        <f t="shared" ref="BE327:BG346" si="338">BB327*AR327</f>
        <v>0</v>
      </c>
      <c r="BF327">
        <f t="shared" si="338"/>
        <v>0</v>
      </c>
      <c r="BG327">
        <f t="shared" si="338"/>
        <v>0</v>
      </c>
      <c r="BH327">
        <f t="shared" si="316"/>
        <v>0</v>
      </c>
      <c r="BI327">
        <f t="shared" si="284"/>
        <v>0</v>
      </c>
      <c r="BJ327">
        <f t="shared" si="284"/>
        <v>0</v>
      </c>
      <c r="BK327" s="7">
        <f t="shared" si="282"/>
        <v>3.1848843487120443E-2</v>
      </c>
      <c r="BL327" s="18">
        <f>MAX(BL$3*climate!$I437+BL$4*climate!$I437^2+BL$5*climate!$I437^6,-99)</f>
        <v>-61.278848181723937</v>
      </c>
      <c r="BM327" s="18">
        <f>MAX(BM$3*climate!$I437+BM$4*climate!$I437^2+BM$5*climate!$I437^6,-99)</f>
        <v>-50.32070056160299</v>
      </c>
      <c r="BN327" s="18">
        <f>MAX(BN$3*climate!$I437+BN$4*climate!$I437^2+BN$5*climate!$I437^6,-99)</f>
        <v>-41.726602977247097</v>
      </c>
      <c r="BO327" s="18">
        <f>MAX(BO$3*climate!$I437+BO$4*climate!$I437^2+BO$5*climate!$I437^6,-99)</f>
        <v>-99</v>
      </c>
      <c r="BP327" s="18">
        <f>MAX(BP$3*climate!$I437+BP$4*climate!$I437^2+BP$5*climate!$I437^6,-99)</f>
        <v>-99</v>
      </c>
      <c r="BQ327" s="18">
        <f>MAX(BQ$3*climate!$I437+BQ$4*climate!$I437^2+BQ$5*climate!$I437^6,-99)</f>
        <v>-99</v>
      </c>
    </row>
    <row r="328" spans="1:69">
      <c r="A328">
        <f t="shared" si="299"/>
        <v>2282</v>
      </c>
      <c r="B328" s="4">
        <f t="shared" si="317"/>
        <v>1286.5347861545663</v>
      </c>
      <c r="C328" s="4">
        <f t="shared" si="318"/>
        <v>3572.6092532368775</v>
      </c>
      <c r="D328" s="4">
        <f t="shared" si="319"/>
        <v>6809.6351417742935</v>
      </c>
      <c r="E328" s="11">
        <f t="shared" si="300"/>
        <v>8.511269790286988E-9</v>
      </c>
      <c r="F328" s="11">
        <f t="shared" si="301"/>
        <v>1.7063219573512581E-8</v>
      </c>
      <c r="G328" s="11">
        <f t="shared" si="302"/>
        <v>3.767267557024524E-8</v>
      </c>
      <c r="H328" s="4">
        <f t="shared" si="320"/>
        <v>101066.58622418155</v>
      </c>
      <c r="I328" s="4">
        <f t="shared" si="321"/>
        <v>151158.36152351505</v>
      </c>
      <c r="J328" s="4">
        <f t="shared" si="322"/>
        <v>31608.928698431915</v>
      </c>
      <c r="K328" s="4">
        <f t="shared" si="290"/>
        <v>78557.212219863955</v>
      </c>
      <c r="L328" s="4">
        <f t="shared" si="291"/>
        <v>42310.353808371743</v>
      </c>
      <c r="M328" s="4">
        <f t="shared" si="292"/>
        <v>4641.7947570383349</v>
      </c>
      <c r="N328" s="11">
        <f t="shared" si="303"/>
        <v>1.3521040556174757E-3</v>
      </c>
      <c r="O328" s="11">
        <f t="shared" si="304"/>
        <v>2.2460109098503267E-3</v>
      </c>
      <c r="P328" s="11">
        <f t="shared" si="305"/>
        <v>1.6319563760320843E-3</v>
      </c>
      <c r="Q328" s="4">
        <f t="shared" si="306"/>
        <v>469.51526271045162</v>
      </c>
      <c r="R328" s="4">
        <f t="shared" si="307"/>
        <v>2322.731982907253</v>
      </c>
      <c r="S328" s="4">
        <f t="shared" si="308"/>
        <v>668.1768276681529</v>
      </c>
      <c r="T328" s="4">
        <f t="shared" si="323"/>
        <v>4.6456032626746993</v>
      </c>
      <c r="U328" s="4">
        <f t="shared" si="324"/>
        <v>15.366215666117258</v>
      </c>
      <c r="V328" s="4">
        <f t="shared" si="325"/>
        <v>21.138863453518447</v>
      </c>
      <c r="W328" s="11">
        <f t="shared" si="309"/>
        <v>-1.219247815263802E-2</v>
      </c>
      <c r="X328" s="11">
        <f t="shared" si="310"/>
        <v>-1.3228699347321071E-2</v>
      </c>
      <c r="Y328" s="11">
        <f t="shared" si="311"/>
        <v>-1.2203590333800474E-2</v>
      </c>
      <c r="Z328" s="4">
        <f t="shared" si="335"/>
        <v>527.66225263090428</v>
      </c>
      <c r="AA328" s="4">
        <f t="shared" si="326"/>
        <v>12647.291071188005</v>
      </c>
      <c r="AB328" s="4">
        <f t="shared" si="327"/>
        <v>1401.3438717995475</v>
      </c>
      <c r="AC328" s="12">
        <f t="shared" si="328"/>
        <v>1.111643312869423</v>
      </c>
      <c r="AD328" s="12">
        <f t="shared" si="329"/>
        <v>5.3850441400152107</v>
      </c>
      <c r="AE328" s="12">
        <f t="shared" si="330"/>
        <v>2.0750517877547212</v>
      </c>
      <c r="AF328" s="11">
        <f t="shared" si="312"/>
        <v>-2.9039671966837322E-3</v>
      </c>
      <c r="AG328" s="11">
        <f t="shared" si="313"/>
        <v>2.0567434751257441E-3</v>
      </c>
      <c r="AH328" s="11">
        <f t="shared" si="314"/>
        <v>8.257041531207765E-4</v>
      </c>
      <c r="AI328" s="1">
        <f t="shared" si="293"/>
        <v>199978.59866601654</v>
      </c>
      <c r="AJ328" s="1">
        <f t="shared" si="294"/>
        <v>295745.91750021244</v>
      </c>
      <c r="AK328" s="1">
        <f t="shared" si="295"/>
        <v>62204.239086616413</v>
      </c>
      <c r="AL328" s="20">
        <f t="shared" si="331"/>
        <v>73.947823863106905</v>
      </c>
      <c r="AM328" s="20">
        <f t="shared" si="331"/>
        <v>35.211501611875839</v>
      </c>
      <c r="AN328" s="20">
        <f t="shared" si="331"/>
        <v>5.1177182196362754</v>
      </c>
      <c r="AO328" s="7">
        <f t="shared" si="315"/>
        <v>1.1875909813151863E-3</v>
      </c>
      <c r="AP328" s="7">
        <f t="shared" si="315"/>
        <v>1.8288008678861768E-3</v>
      </c>
      <c r="AQ328" s="7">
        <f t="shared" si="315"/>
        <v>1.3237593807167631E-3</v>
      </c>
      <c r="AR328" s="17">
        <f t="shared" si="332"/>
        <v>101066.58622418155</v>
      </c>
      <c r="AS328" s="17">
        <f t="shared" si="333"/>
        <v>151158.36152351505</v>
      </c>
      <c r="AT328" s="17">
        <f t="shared" si="334"/>
        <v>31608.928698431915</v>
      </c>
      <c r="AU328" s="1">
        <f t="shared" si="296"/>
        <v>20213.317244836311</v>
      </c>
      <c r="AV328" s="1">
        <f t="shared" si="297"/>
        <v>30231.67230470301</v>
      </c>
      <c r="AW328" s="1">
        <f t="shared" si="298"/>
        <v>6321.7857396863837</v>
      </c>
      <c r="AX328" s="16">
        <v>0</v>
      </c>
      <c r="AY328" s="16">
        <v>0</v>
      </c>
      <c r="AZ328" s="16">
        <v>0</v>
      </c>
      <c r="BA328">
        <f t="shared" si="336"/>
        <v>0</v>
      </c>
      <c r="BB328">
        <f t="shared" si="337"/>
        <v>0</v>
      </c>
      <c r="BC328">
        <f t="shared" si="337"/>
        <v>0</v>
      </c>
      <c r="BD328">
        <f t="shared" si="337"/>
        <v>0</v>
      </c>
      <c r="BE328">
        <f t="shared" si="338"/>
        <v>0</v>
      </c>
      <c r="BF328">
        <f t="shared" si="338"/>
        <v>0</v>
      </c>
      <c r="BG328">
        <f t="shared" si="338"/>
        <v>0</v>
      </c>
      <c r="BH328">
        <f t="shared" si="316"/>
        <v>0</v>
      </c>
      <c r="BI328">
        <f t="shared" si="284"/>
        <v>0</v>
      </c>
      <c r="BJ328">
        <f t="shared" si="284"/>
        <v>0</v>
      </c>
      <c r="BK328" s="7">
        <f t="shared" ref="BK328:BK346" si="339">SUM(H328:J328)*SUM(B327:D327)/SUM(H327:J327)/SUM(B328:D328)-1+BK$5</f>
        <v>3.1859139418392884E-2</v>
      </c>
      <c r="BL328" s="18">
        <f>MAX(BL$3*climate!$I438+BL$4*climate!$I438^2+BL$5*climate!$I438^6,-99)</f>
        <v>-61.279362246129239</v>
      </c>
      <c r="BM328" s="18">
        <f>MAX(BM$3*climate!$I438+BM$4*climate!$I438^2+BM$5*climate!$I438^6,-99)</f>
        <v>-50.321096420697359</v>
      </c>
      <c r="BN328" s="18">
        <f>MAX(BN$3*climate!$I438+BN$4*climate!$I438^2+BN$5*climate!$I438^6,-99)</f>
        <v>-41.726910195464484</v>
      </c>
      <c r="BO328" s="18">
        <f>MAX(BO$3*climate!$I438+BO$4*climate!$I438^2+BO$5*climate!$I438^6,-99)</f>
        <v>-99</v>
      </c>
      <c r="BP328" s="18">
        <f>MAX(BP$3*climate!$I438+BP$4*climate!$I438^2+BP$5*climate!$I438^6,-99)</f>
        <v>-99</v>
      </c>
      <c r="BQ328" s="18">
        <f>MAX(BQ$3*climate!$I438+BQ$4*climate!$I438^2+BQ$5*climate!$I438^6,-99)</f>
        <v>-99</v>
      </c>
    </row>
    <row r="329" spans="1:69">
      <c r="A329">
        <f t="shared" si="299"/>
        <v>2283</v>
      </c>
      <c r="B329" s="4">
        <f t="shared" si="317"/>
        <v>1286.5347965571088</v>
      </c>
      <c r="C329" s="4">
        <f t="shared" si="318"/>
        <v>3572.6093111490832</v>
      </c>
      <c r="D329" s="4">
        <f t="shared" si="319"/>
        <v>6809.6353854846102</v>
      </c>
      <c r="E329" s="11">
        <f t="shared" si="300"/>
        <v>8.0857063007726391E-9</v>
      </c>
      <c r="F329" s="11">
        <f t="shared" si="301"/>
        <v>1.621005859483695E-8</v>
      </c>
      <c r="G329" s="11">
        <f t="shared" si="302"/>
        <v>3.5789041791732979E-8</v>
      </c>
      <c r="H329" s="4">
        <f t="shared" si="320"/>
        <v>101205.86284063553</v>
      </c>
      <c r="I329" s="4">
        <f t="shared" si="321"/>
        <v>151498.06028232281</v>
      </c>
      <c r="J329" s="4">
        <f t="shared" si="322"/>
        <v>31660.495014888758</v>
      </c>
      <c r="K329" s="4">
        <f t="shared" si="290"/>
        <v>78665.468754884962</v>
      </c>
      <c r="L329" s="4">
        <f t="shared" si="291"/>
        <v>42405.437339465323</v>
      </c>
      <c r="M329" s="4">
        <f t="shared" si="292"/>
        <v>4649.3671426778792</v>
      </c>
      <c r="N329" s="11">
        <f t="shared" si="303"/>
        <v>1.378059785497765E-3</v>
      </c>
      <c r="O329" s="11">
        <f t="shared" si="304"/>
        <v>2.2472875439478734E-3</v>
      </c>
      <c r="P329" s="11">
        <f t="shared" si="305"/>
        <v>1.6313486562633539E-3</v>
      </c>
      <c r="Q329" s="4">
        <f t="shared" si="306"/>
        <v>464.42984320652579</v>
      </c>
      <c r="R329" s="4">
        <f t="shared" si="307"/>
        <v>2297.1560919491039</v>
      </c>
      <c r="S329" s="4">
        <f t="shared" si="308"/>
        <v>661.099422150946</v>
      </c>
      <c r="T329" s="4">
        <f t="shared" si="323"/>
        <v>4.5889618463887141</v>
      </c>
      <c r="U329" s="4">
        <f t="shared" si="324"/>
        <v>15.162940618964097</v>
      </c>
      <c r="V329" s="4">
        <f t="shared" si="325"/>
        <v>20.88089342380956</v>
      </c>
      <c r="W329" s="11">
        <f t="shared" si="309"/>
        <v>-1.219247815263802E-2</v>
      </c>
      <c r="X329" s="11">
        <f t="shared" si="310"/>
        <v>-1.3228699347321071E-2</v>
      </c>
      <c r="Y329" s="11">
        <f t="shared" si="311"/>
        <v>-1.2203590333800474E-2</v>
      </c>
      <c r="Z329" s="4">
        <f t="shared" si="335"/>
        <v>520.41782431330694</v>
      </c>
      <c r="AA329" s="4">
        <f t="shared" si="326"/>
        <v>12533.740030083034</v>
      </c>
      <c r="AB329" s="4">
        <f t="shared" si="327"/>
        <v>1387.6463608531028</v>
      </c>
      <c r="AC329" s="12">
        <f t="shared" si="328"/>
        <v>1.1084151371544373</v>
      </c>
      <c r="AD329" s="12">
        <f t="shared" si="329"/>
        <v>5.3961197944134511</v>
      </c>
      <c r="AE329" s="12">
        <f t="shared" si="330"/>
        <v>2.0767651666338112</v>
      </c>
      <c r="AF329" s="11">
        <f t="shared" si="312"/>
        <v>-2.9039671966837322E-3</v>
      </c>
      <c r="AG329" s="11">
        <f t="shared" si="313"/>
        <v>2.0567434751257441E-3</v>
      </c>
      <c r="AH329" s="11">
        <f t="shared" si="314"/>
        <v>8.257041531207765E-4</v>
      </c>
      <c r="AI329" s="1">
        <f t="shared" si="293"/>
        <v>200194.05604425119</v>
      </c>
      <c r="AJ329" s="1">
        <f t="shared" si="294"/>
        <v>296402.99805489427</v>
      </c>
      <c r="AK329" s="1">
        <f t="shared" si="295"/>
        <v>62305.600917641154</v>
      </c>
      <c r="AL329" s="20">
        <f t="shared" si="331"/>
        <v>74.034765434127536</v>
      </c>
      <c r="AM329" s="20">
        <f t="shared" si="331"/>
        <v>35.275252488336143</v>
      </c>
      <c r="AN329" s="20">
        <f t="shared" si="331"/>
        <v>5.1244251008623731</v>
      </c>
      <c r="AO329" s="7">
        <f t="shared" si="315"/>
        <v>1.1757150715020345E-3</v>
      </c>
      <c r="AP329" s="7">
        <f t="shared" si="315"/>
        <v>1.8105128592073149E-3</v>
      </c>
      <c r="AQ329" s="7">
        <f t="shared" si="315"/>
        <v>1.3105217869095955E-3</v>
      </c>
      <c r="AR329" s="17">
        <f t="shared" si="332"/>
        <v>101205.86284063553</v>
      </c>
      <c r="AS329" s="17">
        <f t="shared" si="333"/>
        <v>151498.06028232281</v>
      </c>
      <c r="AT329" s="17">
        <f t="shared" si="334"/>
        <v>31660.495014888758</v>
      </c>
      <c r="AU329" s="1">
        <f t="shared" si="296"/>
        <v>20241.172568127105</v>
      </c>
      <c r="AV329" s="1">
        <f t="shared" si="297"/>
        <v>30299.612056464564</v>
      </c>
      <c r="AW329" s="1">
        <f t="shared" si="298"/>
        <v>6332.0990029777522</v>
      </c>
      <c r="AX329" s="16">
        <v>0</v>
      </c>
      <c r="AY329" s="16">
        <v>0</v>
      </c>
      <c r="AZ329" s="16">
        <v>0</v>
      </c>
      <c r="BA329">
        <f t="shared" si="336"/>
        <v>0</v>
      </c>
      <c r="BB329">
        <f t="shared" si="337"/>
        <v>0</v>
      </c>
      <c r="BC329">
        <f t="shared" si="337"/>
        <v>0</v>
      </c>
      <c r="BD329">
        <f t="shared" si="337"/>
        <v>0</v>
      </c>
      <c r="BE329">
        <f t="shared" si="338"/>
        <v>0</v>
      </c>
      <c r="BF329">
        <f t="shared" si="338"/>
        <v>0</v>
      </c>
      <c r="BG329">
        <f t="shared" si="338"/>
        <v>0</v>
      </c>
      <c r="BH329">
        <f t="shared" si="316"/>
        <v>0</v>
      </c>
      <c r="BI329">
        <f t="shared" si="284"/>
        <v>0</v>
      </c>
      <c r="BJ329">
        <f t="shared" si="284"/>
        <v>0</v>
      </c>
      <c r="BK329" s="7">
        <f t="shared" si="339"/>
        <v>3.1869171130699731E-2</v>
      </c>
      <c r="BL329" s="18">
        <f>MAX(BL$3*climate!$I439+BL$4*climate!$I439^2+BL$5*climate!$I439^6,-99)</f>
        <v>-61.278670734986541</v>
      </c>
      <c r="BM329" s="18">
        <f>MAX(BM$3*climate!$I439+BM$4*climate!$I439^2+BM$5*climate!$I439^6,-99)</f>
        <v>-50.320563917416692</v>
      </c>
      <c r="BN329" s="18">
        <f>MAX(BN$3*climate!$I439+BN$4*climate!$I439^2+BN$5*climate!$I439^6,-99)</f>
        <v>-41.726496930451866</v>
      </c>
      <c r="BO329" s="18">
        <f>MAX(BO$3*climate!$I439+BO$4*climate!$I439^2+BO$5*climate!$I439^6,-99)</f>
        <v>-99</v>
      </c>
      <c r="BP329" s="18">
        <f>MAX(BP$3*climate!$I439+BP$4*climate!$I439^2+BP$5*climate!$I439^6,-99)</f>
        <v>-99</v>
      </c>
      <c r="BQ329" s="18">
        <f>MAX(BQ$3*climate!$I439+BQ$4*climate!$I439^2+BQ$5*climate!$I439^6,-99)</f>
        <v>-99</v>
      </c>
    </row>
    <row r="330" spans="1:69">
      <c r="A330">
        <f t="shared" si="299"/>
        <v>2284</v>
      </c>
      <c r="B330" s="4">
        <f t="shared" si="317"/>
        <v>1286.5348064395243</v>
      </c>
      <c r="C330" s="4">
        <f t="shared" si="318"/>
        <v>3572.6093661656791</v>
      </c>
      <c r="D330" s="4">
        <f t="shared" si="319"/>
        <v>6809.6356170094205</v>
      </c>
      <c r="E330" s="11">
        <f t="shared" si="300"/>
        <v>7.681420985734006E-9</v>
      </c>
      <c r="F330" s="11">
        <f t="shared" si="301"/>
        <v>1.53995556650951E-8</v>
      </c>
      <c r="G330" s="11">
        <f t="shared" si="302"/>
        <v>3.3999589702146325E-8</v>
      </c>
      <c r="H330" s="4">
        <f t="shared" si="320"/>
        <v>101347.91128645244</v>
      </c>
      <c r="I330" s="4">
        <f t="shared" si="321"/>
        <v>151838.69456817</v>
      </c>
      <c r="J330" s="4">
        <f t="shared" si="322"/>
        <v>31712.123652474354</v>
      </c>
      <c r="K330" s="4">
        <f t="shared" si="290"/>
        <v>78775.879812324725</v>
      </c>
      <c r="L330" s="4">
        <f t="shared" si="291"/>
        <v>42500.782762916962</v>
      </c>
      <c r="M330" s="4">
        <f t="shared" si="292"/>
        <v>4656.9486880123741</v>
      </c>
      <c r="N330" s="11">
        <f t="shared" si="303"/>
        <v>1.4035517640376138E-3</v>
      </c>
      <c r="O330" s="11">
        <f t="shared" si="304"/>
        <v>2.2484244812375209E-3</v>
      </c>
      <c r="P330" s="11">
        <f t="shared" si="305"/>
        <v>1.6306617872574591E-3</v>
      </c>
      <c r="Q330" s="4">
        <f t="shared" si="306"/>
        <v>459.41119966138479</v>
      </c>
      <c r="R330" s="4">
        <f t="shared" si="307"/>
        <v>2271.8643956409687</v>
      </c>
      <c r="S330" s="4">
        <f t="shared" si="308"/>
        <v>654.09653160621394</v>
      </c>
      <c r="T330" s="4">
        <f t="shared" si="323"/>
        <v>4.5330110293333306</v>
      </c>
      <c r="U330" s="4">
        <f t="shared" si="324"/>
        <v>14.962354636294538</v>
      </c>
      <c r="V330" s="4">
        <f t="shared" si="325"/>
        <v>20.626071554661639</v>
      </c>
      <c r="W330" s="11">
        <f t="shared" si="309"/>
        <v>-1.219247815263802E-2</v>
      </c>
      <c r="X330" s="11">
        <f t="shared" si="310"/>
        <v>-1.3228699347321071E-2</v>
      </c>
      <c r="Y330" s="11">
        <f t="shared" si="311"/>
        <v>-1.2203590333800474E-2</v>
      </c>
      <c r="Z330" s="4">
        <f t="shared" si="335"/>
        <v>513.28616102039427</v>
      </c>
      <c r="AA330" s="4">
        <f t="shared" si="326"/>
        <v>12421.224294307454</v>
      </c>
      <c r="AB330" s="4">
        <f t="shared" si="327"/>
        <v>1374.0819006781956</v>
      </c>
      <c r="AC330" s="12">
        <f t="shared" si="328"/>
        <v>1.105196335955833</v>
      </c>
      <c r="AD330" s="12">
        <f t="shared" si="329"/>
        <v>5.4072182285916082</v>
      </c>
      <c r="AE330" s="12">
        <f t="shared" si="330"/>
        <v>2.0784799602569572</v>
      </c>
      <c r="AF330" s="11">
        <f t="shared" si="312"/>
        <v>-2.9039671966837322E-3</v>
      </c>
      <c r="AG330" s="11">
        <f t="shared" si="313"/>
        <v>2.0567434751257441E-3</v>
      </c>
      <c r="AH330" s="11">
        <f t="shared" si="314"/>
        <v>8.257041531207765E-4</v>
      </c>
      <c r="AI330" s="1">
        <f t="shared" si="293"/>
        <v>200415.82300795318</v>
      </c>
      <c r="AJ330" s="1">
        <f t="shared" si="294"/>
        <v>297062.31030586938</v>
      </c>
      <c r="AK330" s="1">
        <f t="shared" si="295"/>
        <v>62407.139828854793</v>
      </c>
      <c r="AL330" s="20">
        <f t="shared" si="331"/>
        <v>74.120938785768189</v>
      </c>
      <c r="AM330" s="20">
        <f t="shared" si="331"/>
        <v>35.338480123595644</v>
      </c>
      <c r="AN330" s="20">
        <f t="shared" si="331"/>
        <v>5.1310736148950387</v>
      </c>
      <c r="AO330" s="7">
        <f t="shared" ref="AO330:AQ345" si="340">AO$5*AO329</f>
        <v>1.1639579207870141E-3</v>
      </c>
      <c r="AP330" s="7">
        <f t="shared" si="340"/>
        <v>1.7924077306152417E-3</v>
      </c>
      <c r="AQ330" s="7">
        <f t="shared" si="340"/>
        <v>1.2974165690404994E-3</v>
      </c>
      <c r="AR330" s="17">
        <f t="shared" si="332"/>
        <v>101347.91128645244</v>
      </c>
      <c r="AS330" s="17">
        <f t="shared" si="333"/>
        <v>151838.69456817</v>
      </c>
      <c r="AT330" s="17">
        <f t="shared" si="334"/>
        <v>31712.123652474354</v>
      </c>
      <c r="AU330" s="1">
        <f t="shared" si="296"/>
        <v>20269.582257290487</v>
      </c>
      <c r="AV330" s="1">
        <f t="shared" si="297"/>
        <v>30367.738913634003</v>
      </c>
      <c r="AW330" s="1">
        <f t="shared" si="298"/>
        <v>6342.4247304948713</v>
      </c>
      <c r="AX330" s="16">
        <v>0</v>
      </c>
      <c r="AY330" s="16">
        <v>0</v>
      </c>
      <c r="AZ330" s="16">
        <v>0</v>
      </c>
      <c r="BA330">
        <f t="shared" si="336"/>
        <v>0</v>
      </c>
      <c r="BB330">
        <f t="shared" si="337"/>
        <v>0</v>
      </c>
      <c r="BC330">
        <f t="shared" si="337"/>
        <v>0</v>
      </c>
      <c r="BD330">
        <f t="shared" si="337"/>
        <v>0</v>
      </c>
      <c r="BE330">
        <f t="shared" si="338"/>
        <v>0</v>
      </c>
      <c r="BF330">
        <f t="shared" si="338"/>
        <v>0</v>
      </c>
      <c r="BG330">
        <f t="shared" si="338"/>
        <v>0</v>
      </c>
      <c r="BH330">
        <f t="shared" si="316"/>
        <v>0</v>
      </c>
      <c r="BI330">
        <f t="shared" si="284"/>
        <v>0</v>
      </c>
      <c r="BJ330">
        <f t="shared" si="284"/>
        <v>0</v>
      </c>
      <c r="BK330" s="7">
        <f t="shared" si="339"/>
        <v>3.1878941589886772E-2</v>
      </c>
      <c r="BL330" s="18">
        <f>MAX(BL$3*climate!$I440+BL$4*climate!$I440^2+BL$5*climate!$I440^6,-99)</f>
        <v>-61.27679220091688</v>
      </c>
      <c r="BM330" s="18">
        <f>MAX(BM$3*climate!$I440+BM$4*climate!$I440^2+BM$5*climate!$I440^6,-99)</f>
        <v>-50.319117337751678</v>
      </c>
      <c r="BN330" s="18">
        <f>MAX(BN$3*climate!$I440+BN$4*climate!$I440^2+BN$5*climate!$I440^6,-99)</f>
        <v>-41.725374268771482</v>
      </c>
      <c r="BO330" s="18">
        <f>MAX(BO$3*climate!$I440+BO$4*climate!$I440^2+BO$5*climate!$I440^6,-99)</f>
        <v>-99</v>
      </c>
      <c r="BP330" s="18">
        <f>MAX(BP$3*climate!$I440+BP$4*climate!$I440^2+BP$5*climate!$I440^6,-99)</f>
        <v>-99</v>
      </c>
      <c r="BQ330" s="18">
        <f>MAX(BQ$3*climate!$I440+BQ$4*climate!$I440^2+BQ$5*climate!$I440^6,-99)</f>
        <v>-99</v>
      </c>
    </row>
    <row r="331" spans="1:69">
      <c r="A331">
        <f t="shared" si="299"/>
        <v>2285</v>
      </c>
      <c r="B331" s="4">
        <f t="shared" si="317"/>
        <v>1286.5348158278189</v>
      </c>
      <c r="C331" s="4">
        <f t="shared" si="318"/>
        <v>3572.6094184314456</v>
      </c>
      <c r="D331" s="4">
        <f t="shared" si="319"/>
        <v>6809.6358369579975</v>
      </c>
      <c r="E331" s="11">
        <f t="shared" si="300"/>
        <v>7.2973499364473056E-9</v>
      </c>
      <c r="F331" s="11">
        <f t="shared" si="301"/>
        <v>1.4629577881840345E-8</v>
      </c>
      <c r="G331" s="11">
        <f t="shared" si="302"/>
        <v>3.229961021703901E-8</v>
      </c>
      <c r="H331" s="4">
        <f t="shared" si="320"/>
        <v>101492.69598326023</v>
      </c>
      <c r="I331" s="4">
        <f t="shared" si="321"/>
        <v>152180.24631996325</v>
      </c>
      <c r="J331" s="4">
        <f t="shared" si="322"/>
        <v>31763.812178457734</v>
      </c>
      <c r="K331" s="4">
        <f t="shared" si="290"/>
        <v>78888.417736254516</v>
      </c>
      <c r="L331" s="4">
        <f t="shared" si="291"/>
        <v>42596.385021785558</v>
      </c>
      <c r="M331" s="4">
        <f t="shared" si="292"/>
        <v>4664.5390354159199</v>
      </c>
      <c r="N331" s="11">
        <f t="shared" si="303"/>
        <v>1.4285835232548116E-3</v>
      </c>
      <c r="O331" s="11">
        <f t="shared" si="304"/>
        <v>2.2494234847836303E-3</v>
      </c>
      <c r="P331" s="11">
        <f t="shared" si="305"/>
        <v>1.6298971519881356E-3</v>
      </c>
      <c r="Q331" s="4">
        <f t="shared" si="306"/>
        <v>454.4581472209573</v>
      </c>
      <c r="R331" s="4">
        <f t="shared" si="307"/>
        <v>2246.8533988410877</v>
      </c>
      <c r="S331" s="4">
        <f t="shared" si="308"/>
        <v>647.16732610238</v>
      </c>
      <c r="T331" s="4">
        <f t="shared" si="323"/>
        <v>4.4777423913925167</v>
      </c>
      <c r="U331" s="4">
        <f t="shared" si="324"/>
        <v>14.764422145283003</v>
      </c>
      <c r="V331" s="4">
        <f t="shared" si="325"/>
        <v>20.374359427212895</v>
      </c>
      <c r="W331" s="11">
        <f t="shared" si="309"/>
        <v>-1.219247815263802E-2</v>
      </c>
      <c r="X331" s="11">
        <f t="shared" si="310"/>
        <v>-1.3228699347321071E-2</v>
      </c>
      <c r="Y331" s="11">
        <f t="shared" si="311"/>
        <v>-1.2203590333800474E-2</v>
      </c>
      <c r="Z331" s="4">
        <f t="shared" si="335"/>
        <v>506.26511549384747</v>
      </c>
      <c r="AA331" s="4">
        <f t="shared" si="326"/>
        <v>12309.732569467516</v>
      </c>
      <c r="AB331" s="4">
        <f t="shared" si="327"/>
        <v>1360.6490997216872</v>
      </c>
      <c r="AC331" s="12">
        <f t="shared" si="328"/>
        <v>1.1019868820503222</v>
      </c>
      <c r="AD331" s="12">
        <f t="shared" si="329"/>
        <v>5.4183394894018448</v>
      </c>
      <c r="AE331" s="12">
        <f t="shared" si="330"/>
        <v>2.0801961697923197</v>
      </c>
      <c r="AF331" s="11">
        <f t="shared" si="312"/>
        <v>-2.9039671966837322E-3</v>
      </c>
      <c r="AG331" s="11">
        <f t="shared" si="313"/>
        <v>2.0567434751257441E-3</v>
      </c>
      <c r="AH331" s="11">
        <f t="shared" si="314"/>
        <v>8.257041531207765E-4</v>
      </c>
      <c r="AI331" s="1">
        <f t="shared" si="293"/>
        <v>200643.82296444837</v>
      </c>
      <c r="AJ331" s="1">
        <f t="shared" si="294"/>
        <v>297723.81818891643</v>
      </c>
      <c r="AK331" s="1">
        <f t="shared" si="295"/>
        <v>62508.850576464189</v>
      </c>
      <c r="AL331" s="20">
        <f t="shared" si="331"/>
        <v>74.206349703026092</v>
      </c>
      <c r="AM331" s="20">
        <f t="shared" si="331"/>
        <v>35.401187678907753</v>
      </c>
      <c r="AN331" s="20">
        <f t="shared" si="331"/>
        <v>5.1376641834207204</v>
      </c>
      <c r="AO331" s="7">
        <f t="shared" si="340"/>
        <v>1.1523183415791439E-3</v>
      </c>
      <c r="AP331" s="7">
        <f t="shared" si="340"/>
        <v>1.7744836533090892E-3</v>
      </c>
      <c r="AQ331" s="7">
        <f t="shared" si="340"/>
        <v>1.2844424033500944E-3</v>
      </c>
      <c r="AR331" s="17">
        <f t="shared" si="332"/>
        <v>101492.69598326023</v>
      </c>
      <c r="AS331" s="17">
        <f t="shared" si="333"/>
        <v>152180.24631996325</v>
      </c>
      <c r="AT331" s="17">
        <f t="shared" si="334"/>
        <v>31763.812178457734</v>
      </c>
      <c r="AU331" s="1">
        <f t="shared" si="296"/>
        <v>20298.539196652047</v>
      </c>
      <c r="AV331" s="1">
        <f t="shared" si="297"/>
        <v>30436.049263992652</v>
      </c>
      <c r="AW331" s="1">
        <f t="shared" si="298"/>
        <v>6352.7624356915476</v>
      </c>
      <c r="AX331" s="16">
        <v>0</v>
      </c>
      <c r="AY331" s="16">
        <v>0</v>
      </c>
      <c r="AZ331" s="16">
        <v>0</v>
      </c>
      <c r="BA331">
        <f t="shared" si="336"/>
        <v>0</v>
      </c>
      <c r="BB331">
        <f t="shared" si="337"/>
        <v>0</v>
      </c>
      <c r="BC331">
        <f t="shared" si="337"/>
        <v>0</v>
      </c>
      <c r="BD331">
        <f t="shared" si="337"/>
        <v>0</v>
      </c>
      <c r="BE331">
        <f t="shared" si="338"/>
        <v>0</v>
      </c>
      <c r="BF331">
        <f t="shared" si="338"/>
        <v>0</v>
      </c>
      <c r="BG331">
        <f t="shared" si="338"/>
        <v>0</v>
      </c>
      <c r="BH331">
        <f t="shared" si="316"/>
        <v>0</v>
      </c>
      <c r="BI331">
        <f t="shared" si="284"/>
        <v>0</v>
      </c>
      <c r="BJ331">
        <f t="shared" si="284"/>
        <v>0</v>
      </c>
      <c r="BK331" s="7">
        <f t="shared" si="339"/>
        <v>3.1888453792233012E-2</v>
      </c>
      <c r="BL331" s="18">
        <f>MAX(BL$3*climate!$I441+BL$4*climate!$I441^2+BL$5*climate!$I441^6,-99)</f>
        <v>-61.27374491811954</v>
      </c>
      <c r="BM331" s="18">
        <f>MAX(BM$3*climate!$I441+BM$4*climate!$I441^2+BM$5*climate!$I441^6,-99)</f>
        <v>-50.316770752296179</v>
      </c>
      <c r="BN331" s="18">
        <f>MAX(BN$3*climate!$I441+BN$4*climate!$I441^2+BN$5*climate!$I441^6,-99)</f>
        <v>-41.723553128970245</v>
      </c>
      <c r="BO331" s="18">
        <f>MAX(BO$3*climate!$I441+BO$4*climate!$I441^2+BO$5*climate!$I441^6,-99)</f>
        <v>-99</v>
      </c>
      <c r="BP331" s="18">
        <f>MAX(BP$3*climate!$I441+BP$4*climate!$I441^2+BP$5*climate!$I441^6,-99)</f>
        <v>-99</v>
      </c>
      <c r="BQ331" s="18">
        <f>MAX(BQ$3*climate!$I441+BQ$4*climate!$I441^2+BQ$5*climate!$I441^6,-99)</f>
        <v>-99</v>
      </c>
    </row>
    <row r="332" spans="1:69">
      <c r="A332">
        <f t="shared" si="299"/>
        <v>2286</v>
      </c>
      <c r="B332" s="4">
        <f t="shared" si="317"/>
        <v>1286.5348247466989</v>
      </c>
      <c r="C332" s="4">
        <f t="shared" si="318"/>
        <v>3572.6094680839246</v>
      </c>
      <c r="D332" s="4">
        <f t="shared" si="319"/>
        <v>6809.636045909152</v>
      </c>
      <c r="E332" s="11">
        <f t="shared" si="300"/>
        <v>6.9324824396249403E-9</v>
      </c>
      <c r="F332" s="11">
        <f t="shared" si="301"/>
        <v>1.3898098987748327E-8</v>
      </c>
      <c r="G332" s="11">
        <f t="shared" si="302"/>
        <v>3.0684629706187055E-8</v>
      </c>
      <c r="H332" s="4">
        <f t="shared" si="320"/>
        <v>101640.18168141693</v>
      </c>
      <c r="I332" s="4">
        <f t="shared" si="321"/>
        <v>152522.69756944428</v>
      </c>
      <c r="J332" s="4">
        <f t="shared" si="322"/>
        <v>31815.558187754628</v>
      </c>
      <c r="K332" s="4">
        <f t="shared" si="290"/>
        <v>79003.055126337917</v>
      </c>
      <c r="L332" s="4">
        <f t="shared" si="291"/>
        <v>42692.239085187728</v>
      </c>
      <c r="M332" s="4">
        <f t="shared" si="292"/>
        <v>4672.1378313408741</v>
      </c>
      <c r="N332" s="11">
        <f t="shared" si="303"/>
        <v>1.4531586939245944E-3</v>
      </c>
      <c r="O332" s="11">
        <f t="shared" si="304"/>
        <v>2.2502863412738883E-3</v>
      </c>
      <c r="P332" s="11">
        <f t="shared" si="305"/>
        <v>1.6290561333627274E-3</v>
      </c>
      <c r="Q332" s="4">
        <f t="shared" si="306"/>
        <v>449.56952720374244</v>
      </c>
      <c r="R332" s="4">
        <f t="shared" si="307"/>
        <v>2222.1196600036969</v>
      </c>
      <c r="S332" s="4">
        <f t="shared" si="308"/>
        <v>640.31098682441836</v>
      </c>
      <c r="T332" s="4">
        <f t="shared" si="323"/>
        <v>4.4231476151123221</v>
      </c>
      <c r="U332" s="4">
        <f t="shared" si="324"/>
        <v>14.569108043686125</v>
      </c>
      <c r="V332" s="4">
        <f t="shared" si="325"/>
        <v>20.125719091449582</v>
      </c>
      <c r="W332" s="11">
        <f t="shared" si="309"/>
        <v>-1.219247815263802E-2</v>
      </c>
      <c r="X332" s="11">
        <f t="shared" si="310"/>
        <v>-1.3228699347321071E-2</v>
      </c>
      <c r="Y332" s="11">
        <f t="shared" si="311"/>
        <v>-1.2203590333800474E-2</v>
      </c>
      <c r="Z332" s="4">
        <f t="shared" si="335"/>
        <v>499.35258982048271</v>
      </c>
      <c r="AA332" s="4">
        <f t="shared" si="326"/>
        <v>12199.253734070626</v>
      </c>
      <c r="AB332" s="4">
        <f t="shared" si="327"/>
        <v>1347.3465847976825</v>
      </c>
      <c r="AC332" s="12">
        <f t="shared" si="328"/>
        <v>1.0987867482936724</v>
      </c>
      <c r="AD332" s="12">
        <f t="shared" si="329"/>
        <v>5.429483623792688</v>
      </c>
      <c r="AE332" s="12">
        <f t="shared" si="330"/>
        <v>2.0819137964090233</v>
      </c>
      <c r="AF332" s="11">
        <f t="shared" si="312"/>
        <v>-2.9039671966837322E-3</v>
      </c>
      <c r="AG332" s="11">
        <f t="shared" si="313"/>
        <v>2.0567434751257441E-3</v>
      </c>
      <c r="AH332" s="11">
        <f t="shared" si="314"/>
        <v>8.257041531207765E-4</v>
      </c>
      <c r="AI332" s="1">
        <f t="shared" si="293"/>
        <v>200877.97986465559</v>
      </c>
      <c r="AJ332" s="1">
        <f t="shared" si="294"/>
        <v>298387.48563401744</v>
      </c>
      <c r="AK332" s="1">
        <f t="shared" si="295"/>
        <v>62610.727954509319</v>
      </c>
      <c r="AL332" s="20">
        <f t="shared" si="331"/>
        <v>74.291003947472291</v>
      </c>
      <c r="AM332" s="20">
        <f t="shared" si="331"/>
        <v>35.463378319463267</v>
      </c>
      <c r="AN332" s="20">
        <f t="shared" si="331"/>
        <v>5.1441972268147653</v>
      </c>
      <c r="AO332" s="7">
        <f t="shared" si="340"/>
        <v>1.1407951581633524E-3</v>
      </c>
      <c r="AP332" s="7">
        <f t="shared" si="340"/>
        <v>1.7567388167759983E-3</v>
      </c>
      <c r="AQ332" s="7">
        <f t="shared" si="340"/>
        <v>1.2715979793165935E-3</v>
      </c>
      <c r="AR332" s="17">
        <f t="shared" si="332"/>
        <v>101640.18168141693</v>
      </c>
      <c r="AS332" s="17">
        <f t="shared" si="333"/>
        <v>152522.69756944428</v>
      </c>
      <c r="AT332" s="17">
        <f t="shared" si="334"/>
        <v>31815.558187754628</v>
      </c>
      <c r="AU332" s="1">
        <f t="shared" si="296"/>
        <v>20328.036336283389</v>
      </c>
      <c r="AV332" s="1">
        <f t="shared" si="297"/>
        <v>30504.539513888856</v>
      </c>
      <c r="AW332" s="1">
        <f t="shared" si="298"/>
        <v>6363.1116375509264</v>
      </c>
      <c r="AX332" s="16">
        <v>0</v>
      </c>
      <c r="AY332" s="16">
        <v>0</v>
      </c>
      <c r="AZ332" s="16">
        <v>0</v>
      </c>
      <c r="BA332">
        <f t="shared" si="336"/>
        <v>0</v>
      </c>
      <c r="BB332">
        <f t="shared" si="337"/>
        <v>0</v>
      </c>
      <c r="BC332">
        <f t="shared" si="337"/>
        <v>0</v>
      </c>
      <c r="BD332">
        <f t="shared" si="337"/>
        <v>0</v>
      </c>
      <c r="BE332">
        <f t="shared" si="338"/>
        <v>0</v>
      </c>
      <c r="BF332">
        <f t="shared" si="338"/>
        <v>0</v>
      </c>
      <c r="BG332">
        <f t="shared" si="338"/>
        <v>0</v>
      </c>
      <c r="BH332">
        <f t="shared" si="316"/>
        <v>0</v>
      </c>
      <c r="BI332">
        <f t="shared" si="284"/>
        <v>0</v>
      </c>
      <c r="BJ332">
        <f t="shared" si="284"/>
        <v>0</v>
      </c>
      <c r="BK332" s="7">
        <f t="shared" si="339"/>
        <v>3.1897710760750292E-2</v>
      </c>
      <c r="BL332" s="18">
        <f>MAX(BL$3*climate!$I442+BL$4*climate!$I442^2+BL$5*climate!$I442^6,-99)</f>
        <v>-61.269546886219388</v>
      </c>
      <c r="BM332" s="18">
        <f>MAX(BM$3*climate!$I442+BM$4*climate!$I442^2+BM$5*climate!$I442^6,-99)</f>
        <v>-50.313538019261031</v>
      </c>
      <c r="BN332" s="18">
        <f>MAX(BN$3*climate!$I442+BN$4*climate!$I442^2+BN$5*climate!$I442^6,-99)</f>
        <v>-41.721044263962277</v>
      </c>
      <c r="BO332" s="18">
        <f>MAX(BO$3*climate!$I442+BO$4*climate!$I442^2+BO$5*climate!$I442^6,-99)</f>
        <v>-99</v>
      </c>
      <c r="BP332" s="18">
        <f>MAX(BP$3*climate!$I442+BP$4*climate!$I442^2+BP$5*climate!$I442^6,-99)</f>
        <v>-99</v>
      </c>
      <c r="BQ332" s="18">
        <f>MAX(BQ$3*climate!$I442+BQ$4*climate!$I442^2+BQ$5*climate!$I442^6,-99)</f>
        <v>-99</v>
      </c>
    </row>
    <row r="333" spans="1:69">
      <c r="A333">
        <f t="shared" si="299"/>
        <v>2287</v>
      </c>
      <c r="B333" s="4">
        <f t="shared" si="317"/>
        <v>1286.5348332196349</v>
      </c>
      <c r="C333" s="4">
        <f t="shared" si="318"/>
        <v>3572.609515253781</v>
      </c>
      <c r="D333" s="4">
        <f t="shared" si="319"/>
        <v>6809.6362444127553</v>
      </c>
      <c r="E333" s="11">
        <f t="shared" si="300"/>
        <v>6.5858583176436927E-9</v>
      </c>
      <c r="F333" s="11">
        <f t="shared" si="301"/>
        <v>1.3203194038360909E-8</v>
      </c>
      <c r="G333" s="11">
        <f t="shared" si="302"/>
        <v>2.9150398220877702E-8</v>
      </c>
      <c r="H333" s="4">
        <f t="shared" si="320"/>
        <v>101790.33346093321</v>
      </c>
      <c r="I333" s="4">
        <f t="shared" si="321"/>
        <v>152866.03044621821</v>
      </c>
      <c r="J333" s="4">
        <f t="shared" si="322"/>
        <v>31867.359303201461</v>
      </c>
      <c r="K333" s="4">
        <f t="shared" si="290"/>
        <v>79119.764838544215</v>
      </c>
      <c r="L333" s="4">
        <f t="shared" si="291"/>
        <v>42788.339949701825</v>
      </c>
      <c r="M333" s="4">
        <f t="shared" si="292"/>
        <v>4679.744726357203</v>
      </c>
      <c r="N333" s="11">
        <f t="shared" si="303"/>
        <v>1.4772809990659663E-3</v>
      </c>
      <c r="O333" s="11">
        <f t="shared" si="304"/>
        <v>2.2510148582823852E-3</v>
      </c>
      <c r="P333" s="11">
        <f t="shared" si="305"/>
        <v>1.6281401129267792E-3</v>
      </c>
      <c r="Q333" s="4">
        <f t="shared" si="306"/>
        <v>444.7442064957545</v>
      </c>
      <c r="R333" s="4">
        <f t="shared" si="307"/>
        <v>2197.6597902188746</v>
      </c>
      <c r="S333" s="4">
        <f t="shared" si="308"/>
        <v>633.5267058867239</v>
      </c>
      <c r="T333" s="4">
        <f t="shared" si="323"/>
        <v>4.3692184844491724</v>
      </c>
      <c r="U333" s="4">
        <f t="shared" si="324"/>
        <v>14.376377693617565</v>
      </c>
      <c r="V333" s="4">
        <f t="shared" si="325"/>
        <v>19.880113060484383</v>
      </c>
      <c r="W333" s="11">
        <f t="shared" si="309"/>
        <v>-1.219247815263802E-2</v>
      </c>
      <c r="X333" s="11">
        <f t="shared" si="310"/>
        <v>-1.3228699347321071E-2</v>
      </c>
      <c r="Y333" s="11">
        <f t="shared" si="311"/>
        <v>-1.2203590333800474E-2</v>
      </c>
      <c r="Z333" s="4">
        <f t="shared" si="335"/>
        <v>492.54653419529285</v>
      </c>
      <c r="AA333" s="4">
        <f t="shared" si="326"/>
        <v>12089.776836594439</v>
      </c>
      <c r="AB333" s="4">
        <f t="shared" si="327"/>
        <v>1334.1730007779436</v>
      </c>
      <c r="AC333" s="12">
        <f t="shared" si="328"/>
        <v>1.0955959076204769</v>
      </c>
      <c r="AD333" s="12">
        <f t="shared" si="329"/>
        <v>5.4406506788092255</v>
      </c>
      <c r="AE333" s="12">
        <f t="shared" si="330"/>
        <v>2.0836328412771579</v>
      </c>
      <c r="AF333" s="11">
        <f t="shared" si="312"/>
        <v>-2.9039671966837322E-3</v>
      </c>
      <c r="AG333" s="11">
        <f t="shared" si="313"/>
        <v>2.0567434751257441E-3</v>
      </c>
      <c r="AH333" s="11">
        <f t="shared" si="314"/>
        <v>8.257041531207765E-4</v>
      </c>
      <c r="AI333" s="1">
        <f t="shared" si="293"/>
        <v>201118.2182144734</v>
      </c>
      <c r="AJ333" s="1">
        <f t="shared" si="294"/>
        <v>299053.27658450452</v>
      </c>
      <c r="AK333" s="1">
        <f t="shared" si="295"/>
        <v>62712.766796609314</v>
      </c>
      <c r="AL333" s="20">
        <f t="shared" si="331"/>
        <v>74.374907256894673</v>
      </c>
      <c r="AM333" s="20">
        <f t="shared" si="331"/>
        <v>35.525055213798396</v>
      </c>
      <c r="AN333" s="20">
        <f t="shared" si="331"/>
        <v>5.1506731641056005</v>
      </c>
      <c r="AO333" s="7">
        <f t="shared" si="340"/>
        <v>1.1293872065817189E-3</v>
      </c>
      <c r="AP333" s="7">
        <f t="shared" si="340"/>
        <v>1.7391714286082382E-3</v>
      </c>
      <c r="AQ333" s="7">
        <f t="shared" si="340"/>
        <v>1.2588819995234275E-3</v>
      </c>
      <c r="AR333" s="17">
        <f t="shared" si="332"/>
        <v>101790.33346093321</v>
      </c>
      <c r="AS333" s="17">
        <f t="shared" si="333"/>
        <v>152866.03044621821</v>
      </c>
      <c r="AT333" s="17">
        <f t="shared" si="334"/>
        <v>31867.359303201461</v>
      </c>
      <c r="AU333" s="1">
        <f t="shared" si="296"/>
        <v>20358.066692186643</v>
      </c>
      <c r="AV333" s="1">
        <f t="shared" si="297"/>
        <v>30573.206089243642</v>
      </c>
      <c r="AW333" s="1">
        <f t="shared" si="298"/>
        <v>6373.471860640293</v>
      </c>
      <c r="AX333" s="16">
        <v>0</v>
      </c>
      <c r="AY333" s="16">
        <v>0</v>
      </c>
      <c r="AZ333" s="16">
        <v>0</v>
      </c>
      <c r="BA333">
        <f t="shared" si="336"/>
        <v>0</v>
      </c>
      <c r="BB333">
        <f t="shared" si="337"/>
        <v>0</v>
      </c>
      <c r="BC333">
        <f t="shared" si="337"/>
        <v>0</v>
      </c>
      <c r="BD333">
        <f t="shared" si="337"/>
        <v>0</v>
      </c>
      <c r="BE333">
        <f t="shared" si="338"/>
        <v>0</v>
      </c>
      <c r="BF333">
        <f t="shared" si="338"/>
        <v>0</v>
      </c>
      <c r="BG333">
        <f t="shared" si="338"/>
        <v>0</v>
      </c>
      <c r="BH333">
        <f t="shared" si="316"/>
        <v>0</v>
      </c>
      <c r="BI333">
        <f t="shared" ref="BI333:BJ346" si="341">2*BC$5*AY333*AS333/AA333*1000</f>
        <v>0</v>
      </c>
      <c r="BJ333">
        <f t="shared" si="341"/>
        <v>0</v>
      </c>
      <c r="BK333" s="7">
        <f t="shared" si="339"/>
        <v>3.1906715541652336E-2</v>
      </c>
      <c r="BL333" s="18">
        <f>MAX(BL$3*climate!$I443+BL$4*climate!$I443^2+BL$5*climate!$I443^6,-99)</f>
        <v>-61.26421583410599</v>
      </c>
      <c r="BM333" s="18">
        <f>MAX(BM$3*climate!$I443+BM$4*climate!$I443^2+BM$5*climate!$I443^6,-99)</f>
        <v>-50.309432787479274</v>
      </c>
      <c r="BN333" s="18">
        <f>MAX(BN$3*climate!$I443+BN$4*climate!$I443^2+BN$5*climate!$I443^6,-99)</f>
        <v>-41.717858263403002</v>
      </c>
      <c r="BO333" s="18">
        <f>MAX(BO$3*climate!$I443+BO$4*climate!$I443^2+BO$5*climate!$I443^6,-99)</f>
        <v>-99</v>
      </c>
      <c r="BP333" s="18">
        <f>MAX(BP$3*climate!$I443+BP$4*climate!$I443^2+BP$5*climate!$I443^6,-99)</f>
        <v>-99</v>
      </c>
      <c r="BQ333" s="18">
        <f>MAX(BQ$3*climate!$I443+BQ$4*climate!$I443^2+BQ$5*climate!$I443^6,-99)</f>
        <v>-99</v>
      </c>
    </row>
    <row r="334" spans="1:69">
      <c r="A334">
        <f t="shared" si="299"/>
        <v>2288</v>
      </c>
      <c r="B334" s="4">
        <f t="shared" si="317"/>
        <v>1286.5348412689243</v>
      </c>
      <c r="C334" s="4">
        <f t="shared" si="318"/>
        <v>3572.6095600651452</v>
      </c>
      <c r="D334" s="4">
        <f t="shared" si="319"/>
        <v>6809.6364329911821</v>
      </c>
      <c r="E334" s="11">
        <f t="shared" si="300"/>
        <v>6.2565654017615074E-9</v>
      </c>
      <c r="F334" s="11">
        <f t="shared" si="301"/>
        <v>1.2543034336442863E-8</v>
      </c>
      <c r="G334" s="11">
        <f t="shared" si="302"/>
        <v>2.7692878309833815E-8</v>
      </c>
      <c r="H334" s="4">
        <f t="shared" si="320"/>
        <v>101943.11673212356</v>
      </c>
      <c r="I334" s="4">
        <f t="shared" si="321"/>
        <v>153210.22718246924</v>
      </c>
      <c r="J334" s="4">
        <f t="shared" si="322"/>
        <v>31919.213175792014</v>
      </c>
      <c r="K334" s="4">
        <f t="shared" si="290"/>
        <v>79238.519985650652</v>
      </c>
      <c r="L334" s="4">
        <f t="shared" si="291"/>
        <v>42884.682640684507</v>
      </c>
      <c r="M334" s="4">
        <f t="shared" si="292"/>
        <v>4687.3593751863882</v>
      </c>
      <c r="N334" s="11">
        <f t="shared" si="303"/>
        <v>1.5009542476367432E-3</v>
      </c>
      <c r="O334" s="11">
        <f t="shared" si="304"/>
        <v>2.2516108616490449E-3</v>
      </c>
      <c r="P334" s="11">
        <f t="shared" si="305"/>
        <v>1.6271504696181438E-3</v>
      </c>
      <c r="Q334" s="4">
        <f t="shared" si="306"/>
        <v>439.98107695769266</v>
      </c>
      <c r="R334" s="4">
        <f t="shared" si="307"/>
        <v>2173.4704522644702</v>
      </c>
      <c r="S334" s="4">
        <f t="shared" si="308"/>
        <v>626.81368614878318</v>
      </c>
      <c r="T334" s="4">
        <f t="shared" si="323"/>
        <v>4.3159468835334236</v>
      </c>
      <c r="U334" s="4">
        <f t="shared" si="324"/>
        <v>14.186196915405166</v>
      </c>
      <c r="V334" s="4">
        <f t="shared" si="325"/>
        <v>19.637504304904596</v>
      </c>
      <c r="W334" s="11">
        <f t="shared" si="309"/>
        <v>-1.219247815263802E-2</v>
      </c>
      <c r="X334" s="11">
        <f t="shared" si="310"/>
        <v>-1.3228699347321071E-2</v>
      </c>
      <c r="Y334" s="11">
        <f t="shared" si="311"/>
        <v>-1.2203590333800474E-2</v>
      </c>
      <c r="Z334" s="4">
        <f t="shared" si="335"/>
        <v>485.84494571420976</v>
      </c>
      <c r="AA334" s="4">
        <f t="shared" si="326"/>
        <v>11981.291092570265</v>
      </c>
      <c r="AB334" s="4">
        <f t="shared" si="327"/>
        <v>1321.1270102863459</v>
      </c>
      <c r="AC334" s="12">
        <f t="shared" si="328"/>
        <v>1.092414333043926</v>
      </c>
      <c r="AD334" s="12">
        <f t="shared" si="329"/>
        <v>5.451840701593305</v>
      </c>
      <c r="AE334" s="12">
        <f t="shared" si="330"/>
        <v>2.0853533055677791</v>
      </c>
      <c r="AF334" s="11">
        <f t="shared" si="312"/>
        <v>-2.9039671966837322E-3</v>
      </c>
      <c r="AG334" s="11">
        <f t="shared" si="313"/>
        <v>2.0567434751257441E-3</v>
      </c>
      <c r="AH334" s="11">
        <f t="shared" si="314"/>
        <v>8.257041531207765E-4</v>
      </c>
      <c r="AI334" s="1">
        <f t="shared" si="293"/>
        <v>201364.46308521269</v>
      </c>
      <c r="AJ334" s="1">
        <f t="shared" si="294"/>
        <v>299721.1550152977</v>
      </c>
      <c r="AK334" s="1">
        <f t="shared" si="295"/>
        <v>62814.961977588682</v>
      </c>
      <c r="AL334" s="20">
        <f t="shared" si="331"/>
        <v>74.458065344953837</v>
      </c>
      <c r="AM334" s="20">
        <f t="shared" si="331"/>
        <v>35.586221533215685</v>
      </c>
      <c r="AN334" s="20">
        <f t="shared" si="331"/>
        <v>5.1570924129400044</v>
      </c>
      <c r="AO334" s="7">
        <f t="shared" si="340"/>
        <v>1.1180933345159016E-3</v>
      </c>
      <c r="AP334" s="7">
        <f t="shared" si="340"/>
        <v>1.7217797143221558E-3</v>
      </c>
      <c r="AQ334" s="7">
        <f t="shared" si="340"/>
        <v>1.2462931795281932E-3</v>
      </c>
      <c r="AR334" s="17">
        <f t="shared" si="332"/>
        <v>101943.11673212356</v>
      </c>
      <c r="AS334" s="17">
        <f t="shared" si="333"/>
        <v>153210.22718246924</v>
      </c>
      <c r="AT334" s="17">
        <f t="shared" si="334"/>
        <v>31919.213175792014</v>
      </c>
      <c r="AU334" s="1">
        <f t="shared" si="296"/>
        <v>20388.623346424713</v>
      </c>
      <c r="AV334" s="1">
        <f t="shared" si="297"/>
        <v>30642.045436493849</v>
      </c>
      <c r="AW334" s="1">
        <f t="shared" si="298"/>
        <v>6383.842635158403</v>
      </c>
      <c r="AX334" s="16">
        <v>0</v>
      </c>
      <c r="AY334" s="16">
        <v>0</v>
      </c>
      <c r="AZ334" s="16">
        <v>0</v>
      </c>
      <c r="BA334">
        <f t="shared" si="336"/>
        <v>0</v>
      </c>
      <c r="BB334">
        <f t="shared" si="337"/>
        <v>0</v>
      </c>
      <c r="BC334">
        <f t="shared" si="337"/>
        <v>0</v>
      </c>
      <c r="BD334">
        <f t="shared" si="337"/>
        <v>0</v>
      </c>
      <c r="BE334">
        <f t="shared" si="338"/>
        <v>0</v>
      </c>
      <c r="BF334">
        <f t="shared" si="338"/>
        <v>0</v>
      </c>
      <c r="BG334">
        <f t="shared" si="338"/>
        <v>0</v>
      </c>
      <c r="BH334">
        <f t="shared" si="316"/>
        <v>0</v>
      </c>
      <c r="BI334">
        <f t="shared" si="341"/>
        <v>0</v>
      </c>
      <c r="BJ334">
        <f t="shared" si="341"/>
        <v>0</v>
      </c>
      <c r="BK334" s="7">
        <f t="shared" si="339"/>
        <v>3.1915471200974349E-2</v>
      </c>
      <c r="BL334" s="18">
        <f>MAX(BL$3*climate!$I444+BL$4*climate!$I444^2+BL$5*climate!$I444^6,-99)</f>
        <v>-61.257769223761258</v>
      </c>
      <c r="BM334" s="18">
        <f>MAX(BM$3*climate!$I444+BM$4*climate!$I444^2+BM$5*climate!$I444^6,-99)</f>
        <v>-50.304468499400656</v>
      </c>
      <c r="BN334" s="18">
        <f>MAX(BN$3*climate!$I444+BN$4*climate!$I444^2+BN$5*climate!$I444^6,-99)</f>
        <v>-41.71400555605328</v>
      </c>
      <c r="BO334" s="18">
        <f>MAX(BO$3*climate!$I444+BO$4*climate!$I444^2+BO$5*climate!$I444^6,-99)</f>
        <v>-99</v>
      </c>
      <c r="BP334" s="18">
        <f>MAX(BP$3*climate!$I444+BP$4*climate!$I444^2+BP$5*climate!$I444^6,-99)</f>
        <v>-99</v>
      </c>
      <c r="BQ334" s="18">
        <f>MAX(BQ$3*climate!$I444+BQ$4*climate!$I444^2+BQ$5*climate!$I444^6,-99)</f>
        <v>-99</v>
      </c>
    </row>
    <row r="335" spans="1:69">
      <c r="A335">
        <f t="shared" si="299"/>
        <v>2289</v>
      </c>
      <c r="B335" s="4">
        <f t="shared" si="317"/>
        <v>1286.5348489157491</v>
      </c>
      <c r="C335" s="4">
        <f t="shared" si="318"/>
        <v>3572.6096026359419</v>
      </c>
      <c r="D335" s="4">
        <f t="shared" si="319"/>
        <v>6809.6366121406945</v>
      </c>
      <c r="E335" s="11">
        <f t="shared" si="300"/>
        <v>5.9437371316734321E-9</v>
      </c>
      <c r="F335" s="11">
        <f t="shared" si="301"/>
        <v>1.1915882619620719E-8</v>
      </c>
      <c r="G335" s="11">
        <f t="shared" si="302"/>
        <v>2.6308234394342123E-8</v>
      </c>
      <c r="H335" s="4">
        <f t="shared" si="320"/>
        <v>102098.49723600116</v>
      </c>
      <c r="I335" s="4">
        <f t="shared" si="321"/>
        <v>153555.27011737405</v>
      </c>
      <c r="J335" s="4">
        <f t="shared" si="322"/>
        <v>31971.117484878909</v>
      </c>
      <c r="K335" s="4">
        <f t="shared" si="290"/>
        <v>79359.29393754591</v>
      </c>
      <c r="L335" s="4">
        <f t="shared" si="291"/>
        <v>42981.262213502967</v>
      </c>
      <c r="M335" s="4">
        <f t="shared" si="292"/>
        <v>4694.9814367302024</v>
      </c>
      <c r="N335" s="11">
        <f t="shared" si="303"/>
        <v>1.524182328457524E-3</v>
      </c>
      <c r="O335" s="11">
        <f t="shared" si="304"/>
        <v>2.2520761929769595E-3</v>
      </c>
      <c r="P335" s="11">
        <f t="shared" si="305"/>
        <v>1.626088578606355E-3</v>
      </c>
      <c r="Q335" s="4">
        <f t="shared" si="306"/>
        <v>435.27905484422246</v>
      </c>
      <c r="R335" s="4">
        <f t="shared" si="307"/>
        <v>2149.548359670443</v>
      </c>
      <c r="S335" s="4">
        <f t="shared" si="308"/>
        <v>620.17114103368124</v>
      </c>
      <c r="T335" s="4">
        <f t="shared" si="323"/>
        <v>4.2633247954479963</v>
      </c>
      <c r="U335" s="4">
        <f t="shared" si="324"/>
        <v>13.998531981529377</v>
      </c>
      <c r="V335" s="4">
        <f t="shared" si="325"/>
        <v>19.397856247189296</v>
      </c>
      <c r="W335" s="11">
        <f t="shared" si="309"/>
        <v>-1.219247815263802E-2</v>
      </c>
      <c r="X335" s="11">
        <f t="shared" si="310"/>
        <v>-1.3228699347321071E-2</v>
      </c>
      <c r="Y335" s="11">
        <f t="shared" si="311"/>
        <v>-1.2203590333800474E-2</v>
      </c>
      <c r="Z335" s="4">
        <f t="shared" si="335"/>
        <v>479.24586719605037</v>
      </c>
      <c r="AA335" s="4">
        <f t="shared" si="326"/>
        <v>11873.785881683465</v>
      </c>
      <c r="AB335" s="4">
        <f t="shared" si="327"/>
        <v>1308.2072933974623</v>
      </c>
      <c r="AC335" s="12">
        <f t="shared" si="328"/>
        <v>1.0892419976555794</v>
      </c>
      <c r="AD335" s="12">
        <f t="shared" si="329"/>
        <v>5.4630537393837324</v>
      </c>
      <c r="AE335" s="12">
        <f t="shared" si="330"/>
        <v>2.0870751904529103</v>
      </c>
      <c r="AF335" s="11">
        <f t="shared" si="312"/>
        <v>-2.9039671966837322E-3</v>
      </c>
      <c r="AG335" s="11">
        <f t="shared" si="313"/>
        <v>2.0567434751257441E-3</v>
      </c>
      <c r="AH335" s="11">
        <f t="shared" si="314"/>
        <v>8.257041531207765E-4</v>
      </c>
      <c r="AI335" s="1">
        <f t="shared" si="293"/>
        <v>201616.64012311614</v>
      </c>
      <c r="AJ335" s="1">
        <f t="shared" si="294"/>
        <v>300391.08495026175</v>
      </c>
      <c r="AK335" s="1">
        <f t="shared" si="295"/>
        <v>62917.30841498822</v>
      </c>
      <c r="AL335" s="20">
        <f t="shared" si="331"/>
        <v>74.540483900851342</v>
      </c>
      <c r="AM335" s="20">
        <f t="shared" si="331"/>
        <v>35.646880451217498</v>
      </c>
      <c r="AN335" s="20">
        <f t="shared" si="331"/>
        <v>5.1634553895494433</v>
      </c>
      <c r="AO335" s="7">
        <f t="shared" si="340"/>
        <v>1.1069124011707427E-3</v>
      </c>
      <c r="AP335" s="7">
        <f t="shared" si="340"/>
        <v>1.7045619171789342E-3</v>
      </c>
      <c r="AQ335" s="7">
        <f t="shared" si="340"/>
        <v>1.2338302477329112E-3</v>
      </c>
      <c r="AR335" s="17">
        <f t="shared" si="332"/>
        <v>102098.49723600116</v>
      </c>
      <c r="AS335" s="17">
        <f t="shared" si="333"/>
        <v>153555.27011737405</v>
      </c>
      <c r="AT335" s="17">
        <f t="shared" si="334"/>
        <v>31971.117484878909</v>
      </c>
      <c r="AU335" s="1">
        <f t="shared" si="296"/>
        <v>20419.699447200233</v>
      </c>
      <c r="AV335" s="1">
        <f t="shared" si="297"/>
        <v>30711.054023474811</v>
      </c>
      <c r="AW335" s="1">
        <f t="shared" si="298"/>
        <v>6394.2234969757819</v>
      </c>
      <c r="AX335" s="16">
        <v>0</v>
      </c>
      <c r="AY335" s="16">
        <v>0</v>
      </c>
      <c r="AZ335" s="16">
        <v>0</v>
      </c>
      <c r="BA335">
        <f t="shared" si="336"/>
        <v>0</v>
      </c>
      <c r="BB335">
        <f t="shared" si="337"/>
        <v>0</v>
      </c>
      <c r="BC335">
        <f t="shared" si="337"/>
        <v>0</v>
      </c>
      <c r="BD335">
        <f t="shared" si="337"/>
        <v>0</v>
      </c>
      <c r="BE335">
        <f t="shared" si="338"/>
        <v>0</v>
      </c>
      <c r="BF335">
        <f t="shared" si="338"/>
        <v>0</v>
      </c>
      <c r="BG335">
        <f t="shared" si="338"/>
        <v>0</v>
      </c>
      <c r="BH335">
        <f t="shared" si="316"/>
        <v>0</v>
      </c>
      <c r="BI335">
        <f t="shared" si="341"/>
        <v>0</v>
      </c>
      <c r="BJ335">
        <f t="shared" si="341"/>
        <v>0</v>
      </c>
      <c r="BK335" s="7">
        <f t="shared" si="339"/>
        <v>3.1923980821347814E-2</v>
      </c>
      <c r="BL335" s="18">
        <f>MAX(BL$3*climate!$I445+BL$4*climate!$I445^2+BL$5*climate!$I445^6,-99)</f>
        <v>-61.250224254073068</v>
      </c>
      <c r="BM335" s="18">
        <f>MAX(BM$3*climate!$I445+BM$4*climate!$I445^2+BM$5*climate!$I445^6,-99)</f>
        <v>-50.298658394073549</v>
      </c>
      <c r="BN335" s="18">
        <f>MAX(BN$3*climate!$I445+BN$4*climate!$I445^2+BN$5*climate!$I445^6,-99)</f>
        <v>-41.709496412132033</v>
      </c>
      <c r="BO335" s="18">
        <f>MAX(BO$3*climate!$I445+BO$4*climate!$I445^2+BO$5*climate!$I445^6,-99)</f>
        <v>-99</v>
      </c>
      <c r="BP335" s="18">
        <f>MAX(BP$3*climate!$I445+BP$4*climate!$I445^2+BP$5*climate!$I445^6,-99)</f>
        <v>-99</v>
      </c>
      <c r="BQ335" s="18">
        <f>MAX(BQ$3*climate!$I445+BQ$4*climate!$I445^2+BQ$5*climate!$I445^6,-99)</f>
        <v>-99</v>
      </c>
    </row>
    <row r="336" spans="1:69">
      <c r="A336">
        <f t="shared" si="299"/>
        <v>2290</v>
      </c>
      <c r="B336" s="4">
        <f t="shared" si="317"/>
        <v>1286.534856180233</v>
      </c>
      <c r="C336" s="4">
        <f t="shared" si="318"/>
        <v>3572.6096430781986</v>
      </c>
      <c r="D336" s="4">
        <f t="shared" si="319"/>
        <v>6809.6367823327346</v>
      </c>
      <c r="E336" s="11">
        <f t="shared" si="300"/>
        <v>5.64655027508976E-9</v>
      </c>
      <c r="F336" s="11">
        <f t="shared" si="301"/>
        <v>1.1320088488639682E-8</v>
      </c>
      <c r="G336" s="11">
        <f t="shared" si="302"/>
        <v>2.4992822674625016E-8</v>
      </c>
      <c r="H336" s="4">
        <f t="shared" si="320"/>
        <v>102256.44104442825</v>
      </c>
      <c r="I336" s="4">
        <f t="shared" si="321"/>
        <v>153901.14170122953</v>
      </c>
      <c r="J336" s="4">
        <f t="shared" si="322"/>
        <v>32023.069938341512</v>
      </c>
      <c r="K336" s="4">
        <f t="shared" si="290"/>
        <v>79482.060321343495</v>
      </c>
      <c r="L336" s="4">
        <f t="shared" si="291"/>
        <v>43078.073754687248</v>
      </c>
      <c r="M336" s="4">
        <f t="shared" si="292"/>
        <v>4702.6105740946105</v>
      </c>
      <c r="N336" s="11">
        <f t="shared" si="303"/>
        <v>1.5469692043152961E-3</v>
      </c>
      <c r="O336" s="11">
        <f t="shared" si="304"/>
        <v>2.2524127072718336E-3</v>
      </c>
      <c r="P336" s="11">
        <f t="shared" si="305"/>
        <v>1.6249558102026107E-3</v>
      </c>
      <c r="Q336" s="4">
        <f t="shared" si="306"/>
        <v>430.63708023523452</v>
      </c>
      <c r="R336" s="4">
        <f t="shared" si="307"/>
        <v>2125.8902757960177</v>
      </c>
      <c r="S336" s="4">
        <f t="shared" si="308"/>
        <v>613.59829434946766</v>
      </c>
      <c r="T336" s="4">
        <f t="shared" si="323"/>
        <v>4.2113443010218967</v>
      </c>
      <c r="U336" s="4">
        <f t="shared" si="324"/>
        <v>13.813349610641867</v>
      </c>
      <c r="V336" s="4">
        <f t="shared" si="325"/>
        <v>19.161132756194647</v>
      </c>
      <c r="W336" s="11">
        <f t="shared" si="309"/>
        <v>-1.219247815263802E-2</v>
      </c>
      <c r="X336" s="11">
        <f t="shared" si="310"/>
        <v>-1.3228699347321071E-2</v>
      </c>
      <c r="Y336" s="11">
        <f t="shared" si="311"/>
        <v>-1.2203590333800474E-2</v>
      </c>
      <c r="Z336" s="4">
        <f t="shared" si="335"/>
        <v>472.74738603310652</v>
      </c>
      <c r="AA336" s="4">
        <f t="shared" si="326"/>
        <v>11767.250744893203</v>
      </c>
      <c r="AB336" s="4">
        <f t="shared" si="327"/>
        <v>1295.4125473393829</v>
      </c>
      <c r="AC336" s="12">
        <f t="shared" si="328"/>
        <v>1.0860788746251373</v>
      </c>
      <c r="AD336" s="12">
        <f t="shared" si="329"/>
        <v>5.4742898395164712</v>
      </c>
      <c r="AE336" s="12">
        <f t="shared" si="330"/>
        <v>2.0887984971055427</v>
      </c>
      <c r="AF336" s="11">
        <f t="shared" si="312"/>
        <v>-2.9039671966837322E-3</v>
      </c>
      <c r="AG336" s="11">
        <f t="shared" si="313"/>
        <v>2.0567434751257441E-3</v>
      </c>
      <c r="AH336" s="11">
        <f t="shared" si="314"/>
        <v>8.257041531207765E-4</v>
      </c>
      <c r="AI336" s="1">
        <f t="shared" si="293"/>
        <v>201874.67555800476</v>
      </c>
      <c r="AJ336" s="1">
        <f t="shared" si="294"/>
        <v>301063.03047871037</v>
      </c>
      <c r="AK336" s="1">
        <f t="shared" si="295"/>
        <v>63019.801070465182</v>
      </c>
      <c r="AL336" s="20">
        <f t="shared" si="331"/>
        <v>74.622168589010272</v>
      </c>
      <c r="AM336" s="20">
        <f t="shared" si="331"/>
        <v>35.707035142952044</v>
      </c>
      <c r="AN336" s="20">
        <f t="shared" si="331"/>
        <v>5.1697625087174641</v>
      </c>
      <c r="AO336" s="7">
        <f t="shared" si="340"/>
        <v>1.0958432771590353E-3</v>
      </c>
      <c r="AP336" s="7">
        <f t="shared" si="340"/>
        <v>1.6875162980071448E-3</v>
      </c>
      <c r="AQ336" s="7">
        <f t="shared" si="340"/>
        <v>1.221491945255582E-3</v>
      </c>
      <c r="AR336" s="17">
        <f t="shared" si="332"/>
        <v>102256.44104442825</v>
      </c>
      <c r="AS336" s="17">
        <f t="shared" si="333"/>
        <v>153901.14170122953</v>
      </c>
      <c r="AT336" s="17">
        <f t="shared" si="334"/>
        <v>32023.069938341512</v>
      </c>
      <c r="AU336" s="1">
        <f t="shared" si="296"/>
        <v>20451.288208885653</v>
      </c>
      <c r="AV336" s="1">
        <f t="shared" si="297"/>
        <v>30780.228340245907</v>
      </c>
      <c r="AW336" s="1">
        <f t="shared" si="298"/>
        <v>6404.6139876683028</v>
      </c>
      <c r="AX336" s="16">
        <v>0</v>
      </c>
      <c r="AY336" s="16">
        <v>0</v>
      </c>
      <c r="AZ336" s="16">
        <v>0</v>
      </c>
      <c r="BA336">
        <f t="shared" si="336"/>
        <v>0</v>
      </c>
      <c r="BB336">
        <f t="shared" si="337"/>
        <v>0</v>
      </c>
      <c r="BC336">
        <f t="shared" si="337"/>
        <v>0</v>
      </c>
      <c r="BD336">
        <f t="shared" si="337"/>
        <v>0</v>
      </c>
      <c r="BE336">
        <f t="shared" si="338"/>
        <v>0</v>
      </c>
      <c r="BF336">
        <f t="shared" si="338"/>
        <v>0</v>
      </c>
      <c r="BG336">
        <f t="shared" si="338"/>
        <v>0</v>
      </c>
      <c r="BH336">
        <f t="shared" si="316"/>
        <v>0</v>
      </c>
      <c r="BI336">
        <f t="shared" si="341"/>
        <v>0</v>
      </c>
      <c r="BJ336">
        <f t="shared" si="341"/>
        <v>0</v>
      </c>
      <c r="BK336" s="7">
        <f t="shared" si="339"/>
        <v>3.1932247498932503E-2</v>
      </c>
      <c r="BL336" s="18">
        <f>MAX(BL$3*climate!$I446+BL$4*climate!$I446^2+BL$5*climate!$I446^6,-99)</f>
        <v>-61.241597864632659</v>
      </c>
      <c r="BM336" s="18">
        <f>MAX(BM$3*climate!$I446+BM$4*climate!$I446^2+BM$5*climate!$I446^6,-99)</f>
        <v>-50.292015510112293</v>
      </c>
      <c r="BN336" s="18">
        <f>MAX(BN$3*climate!$I446+BN$4*climate!$I446^2+BN$5*climate!$I446^6,-99)</f>
        <v>-41.704340945656199</v>
      </c>
      <c r="BO336" s="18">
        <f>MAX(BO$3*climate!$I446+BO$4*climate!$I446^2+BO$5*climate!$I446^6,-99)</f>
        <v>-99</v>
      </c>
      <c r="BP336" s="18">
        <f>MAX(BP$3*climate!$I446+BP$4*climate!$I446^2+BP$5*climate!$I446^6,-99)</f>
        <v>-99</v>
      </c>
      <c r="BQ336" s="18">
        <f>MAX(BQ$3*climate!$I446+BQ$4*climate!$I446^2+BQ$5*climate!$I446^6,-99)</f>
        <v>-99</v>
      </c>
    </row>
    <row r="337" spans="1:69">
      <c r="A337">
        <f t="shared" si="299"/>
        <v>2291</v>
      </c>
      <c r="B337" s="4">
        <f t="shared" si="317"/>
        <v>1286.5348630814926</v>
      </c>
      <c r="C337" s="4">
        <f t="shared" si="318"/>
        <v>3572.609681498343</v>
      </c>
      <c r="D337" s="4">
        <f t="shared" si="319"/>
        <v>6809.6369440151775</v>
      </c>
      <c r="E337" s="11">
        <f t="shared" si="300"/>
        <v>5.364222761335272E-9</v>
      </c>
      <c r="F337" s="11">
        <f t="shared" si="301"/>
        <v>1.0754084064207697E-8</v>
      </c>
      <c r="G337" s="11">
        <f t="shared" si="302"/>
        <v>2.3743181540893764E-8</v>
      </c>
      <c r="H337" s="4">
        <f t="shared" si="320"/>
        <v>102416.9145600367</v>
      </c>
      <c r="I337" s="4">
        <f t="shared" si="321"/>
        <v>154247.82449929885</v>
      </c>
      <c r="J337" s="4">
        <f t="shared" si="322"/>
        <v>32075.068272721819</v>
      </c>
      <c r="K337" s="4">
        <f t="shared" si="290"/>
        <v>79606.793021316931</v>
      </c>
      <c r="L337" s="4">
        <f t="shared" si="291"/>
        <v>43175.112383003936</v>
      </c>
      <c r="M337" s="4">
        <f t="shared" si="292"/>
        <v>4710.2464546089805</v>
      </c>
      <c r="N337" s="11">
        <f t="shared" si="303"/>
        <v>1.5693189062933044E-3</v>
      </c>
      <c r="O337" s="11">
        <f t="shared" si="304"/>
        <v>2.2526222706540366E-3</v>
      </c>
      <c r="P337" s="11">
        <f t="shared" si="305"/>
        <v>1.6237535288237126E-3</v>
      </c>
      <c r="Q337" s="4">
        <f t="shared" si="306"/>
        <v>426.05411647895681</v>
      </c>
      <c r="R337" s="4">
        <f t="shared" si="307"/>
        <v>2102.4930129197992</v>
      </c>
      <c r="S337" s="4">
        <f t="shared" si="308"/>
        <v>607.09438011339637</v>
      </c>
      <c r="T337" s="4">
        <f t="shared" si="323"/>
        <v>4.1599975776384506</v>
      </c>
      <c r="U337" s="4">
        <f t="shared" si="324"/>
        <v>13.63061696166325</v>
      </c>
      <c r="V337" s="4">
        <f t="shared" si="325"/>
        <v>18.927298141706483</v>
      </c>
      <c r="W337" s="11">
        <f t="shared" si="309"/>
        <v>-1.219247815263802E-2</v>
      </c>
      <c r="X337" s="11">
        <f t="shared" si="310"/>
        <v>-1.3228699347321071E-2</v>
      </c>
      <c r="Y337" s="11">
        <f t="shared" si="311"/>
        <v>-1.2203590333800474E-2</v>
      </c>
      <c r="Z337" s="4">
        <f t="shared" si="335"/>
        <v>466.34763306982518</v>
      </c>
      <c r="AA337" s="4">
        <f t="shared" si="326"/>
        <v>11661.675381574363</v>
      </c>
      <c r="AB337" s="4">
        <f t="shared" si="327"/>
        <v>1282.7414862008416</v>
      </c>
      <c r="AC337" s="12">
        <f t="shared" si="328"/>
        <v>1.0829249372002148</v>
      </c>
      <c r="AD337" s="12">
        <f t="shared" si="329"/>
        <v>5.4855490494248436</v>
      </c>
      <c r="AE337" s="12">
        <f t="shared" si="330"/>
        <v>2.0905232266996352</v>
      </c>
      <c r="AF337" s="11">
        <f t="shared" si="312"/>
        <v>-2.9039671966837322E-3</v>
      </c>
      <c r="AG337" s="11">
        <f t="shared" si="313"/>
        <v>2.0567434751257441E-3</v>
      </c>
      <c r="AH337" s="11">
        <f t="shared" si="314"/>
        <v>8.257041531207765E-4</v>
      </c>
      <c r="AI337" s="1">
        <f t="shared" si="293"/>
        <v>202138.49621108992</v>
      </c>
      <c r="AJ337" s="1">
        <f t="shared" si="294"/>
        <v>301736.95577108522</v>
      </c>
      <c r="AK337" s="1">
        <f t="shared" si="295"/>
        <v>63122.434951086965</v>
      </c>
      <c r="AL337" s="20">
        <f t="shared" si="331"/>
        <v>74.703125048767816</v>
      </c>
      <c r="AM337" s="20">
        <f t="shared" si="331"/>
        <v>35.766688784671722</v>
      </c>
      <c r="AN337" s="20">
        <f t="shared" si="331"/>
        <v>5.176014183748114</v>
      </c>
      <c r="AO337" s="7">
        <f t="shared" si="340"/>
        <v>1.0848848443874449E-3</v>
      </c>
      <c r="AP337" s="7">
        <f t="shared" si="340"/>
        <v>1.6706411350270733E-3</v>
      </c>
      <c r="AQ337" s="7">
        <f t="shared" si="340"/>
        <v>1.2092770258030263E-3</v>
      </c>
      <c r="AR337" s="17">
        <f t="shared" si="332"/>
        <v>102416.9145600367</v>
      </c>
      <c r="AS337" s="17">
        <f t="shared" si="333"/>
        <v>154247.82449929885</v>
      </c>
      <c r="AT337" s="17">
        <f t="shared" si="334"/>
        <v>32075.068272721819</v>
      </c>
      <c r="AU337" s="1">
        <f t="shared" si="296"/>
        <v>20483.382912007342</v>
      </c>
      <c r="AV337" s="1">
        <f t="shared" si="297"/>
        <v>30849.564899859772</v>
      </c>
      <c r="AW337" s="1">
        <f t="shared" si="298"/>
        <v>6415.0136545443638</v>
      </c>
      <c r="AX337" s="16">
        <v>0</v>
      </c>
      <c r="AY337" s="16">
        <v>0</v>
      </c>
      <c r="AZ337" s="16">
        <v>0</v>
      </c>
      <c r="BA337">
        <f t="shared" si="336"/>
        <v>0</v>
      </c>
      <c r="BB337">
        <f t="shared" si="337"/>
        <v>0</v>
      </c>
      <c r="BC337">
        <f t="shared" si="337"/>
        <v>0</v>
      </c>
      <c r="BD337">
        <f t="shared" si="337"/>
        <v>0</v>
      </c>
      <c r="BE337">
        <f t="shared" si="338"/>
        <v>0</v>
      </c>
      <c r="BF337">
        <f t="shared" si="338"/>
        <v>0</v>
      </c>
      <c r="BG337">
        <f t="shared" si="338"/>
        <v>0</v>
      </c>
      <c r="BH337">
        <f t="shared" si="316"/>
        <v>0</v>
      </c>
      <c r="BI337">
        <f t="shared" si="341"/>
        <v>0</v>
      </c>
      <c r="BJ337">
        <f t="shared" si="341"/>
        <v>0</v>
      </c>
      <c r="BK337" s="7">
        <f t="shared" si="339"/>
        <v>3.1940274340468616E-2</v>
      </c>
      <c r="BL337" s="18">
        <f>MAX(BL$3*climate!$I447+BL$4*climate!$I447^2+BL$5*climate!$I447^6,-99)</f>
        <v>-61.231906739513022</v>
      </c>
      <c r="BM337" s="18">
        <f>MAX(BM$3*climate!$I447+BM$4*climate!$I447^2+BM$5*climate!$I447^6,-99)</f>
        <v>-50.284552688648418</v>
      </c>
      <c r="BN337" s="18">
        <f>MAX(BN$3*climate!$I447+BN$4*climate!$I447^2+BN$5*climate!$I447^6,-99)</f>
        <v>-41.698549116766387</v>
      </c>
      <c r="BO337" s="18">
        <f>MAX(BO$3*climate!$I447+BO$4*climate!$I447^2+BO$5*climate!$I447^6,-99)</f>
        <v>-99</v>
      </c>
      <c r="BP337" s="18">
        <f>MAX(BP$3*climate!$I447+BP$4*climate!$I447^2+BP$5*climate!$I447^6,-99)</f>
        <v>-99</v>
      </c>
      <c r="BQ337" s="18">
        <f>MAX(BQ$3*climate!$I447+BQ$4*climate!$I447^2+BQ$5*climate!$I447^6,-99)</f>
        <v>-99</v>
      </c>
    </row>
    <row r="338" spans="1:69">
      <c r="A338">
        <f t="shared" si="299"/>
        <v>2292</v>
      </c>
      <c r="B338" s="4">
        <f t="shared" si="317"/>
        <v>1286.5348696376893</v>
      </c>
      <c r="C338" s="4">
        <f t="shared" si="318"/>
        <v>3572.6097179974809</v>
      </c>
      <c r="D338" s="4">
        <f t="shared" si="319"/>
        <v>6809.6370976135013</v>
      </c>
      <c r="E338" s="11">
        <f t="shared" si="300"/>
        <v>5.0960116232685081E-9</v>
      </c>
      <c r="F338" s="11">
        <f t="shared" si="301"/>
        <v>1.0216379860997311E-8</v>
      </c>
      <c r="G338" s="11">
        <f t="shared" si="302"/>
        <v>2.2556022463849076E-8</v>
      </c>
      <c r="H338" s="4">
        <f t="shared" si="320"/>
        <v>102579.88451593158</v>
      </c>
      <c r="I338" s="4">
        <f t="shared" si="321"/>
        <v>154595.30119539343</v>
      </c>
      <c r="J338" s="4">
        <f t="shared" si="322"/>
        <v>32127.110253329658</v>
      </c>
      <c r="K338" s="4">
        <f t="shared" si="290"/>
        <v>79733.46617866632</v>
      </c>
      <c r="L338" s="4">
        <f t="shared" si="291"/>
        <v>43272.373250456025</v>
      </c>
      <c r="M338" s="4">
        <f t="shared" si="292"/>
        <v>4717.8887498408531</v>
      </c>
      <c r="N338" s="11">
        <f t="shared" si="303"/>
        <v>1.5912355282980961E-3</v>
      </c>
      <c r="O338" s="11">
        <f t="shared" si="304"/>
        <v>2.2527067582196469E-3</v>
      </c>
      <c r="P338" s="11">
        <f t="shared" si="305"/>
        <v>1.6224830920248401E-3</v>
      </c>
      <c r="Q338" s="4">
        <f t="shared" si="306"/>
        <v>421.529149646782</v>
      </c>
      <c r="R338" s="4">
        <f t="shared" si="307"/>
        <v>2079.3534313431987</v>
      </c>
      <c r="S338" s="4">
        <f t="shared" si="308"/>
        <v>600.65864237904907</v>
      </c>
      <c r="T338" s="4">
        <f t="shared" si="323"/>
        <v>4.1092768980580665</v>
      </c>
      <c r="U338" s="4">
        <f t="shared" si="324"/>
        <v>13.450301627958913</v>
      </c>
      <c r="V338" s="4">
        <f t="shared" si="325"/>
        <v>18.696317149059393</v>
      </c>
      <c r="W338" s="11">
        <f t="shared" si="309"/>
        <v>-1.219247815263802E-2</v>
      </c>
      <c r="X338" s="11">
        <f t="shared" si="310"/>
        <v>-1.3228699347321071E-2</v>
      </c>
      <c r="Y338" s="11">
        <f t="shared" si="311"/>
        <v>-1.2203590333800474E-2</v>
      </c>
      <c r="Z338" s="4">
        <f t="shared" si="335"/>
        <v>460.04478150904146</v>
      </c>
      <c r="AA338" s="4">
        <f t="shared" si="326"/>
        <v>11557.049646683074</v>
      </c>
      <c r="AB338" s="4">
        <f t="shared" si="327"/>
        <v>1270.1928406427173</v>
      </c>
      <c r="AC338" s="12">
        <f t="shared" si="328"/>
        <v>1.0797801587061147</v>
      </c>
      <c r="AD338" s="12">
        <f t="shared" si="329"/>
        <v>5.4968314166397301</v>
      </c>
      <c r="AE338" s="12">
        <f t="shared" si="330"/>
        <v>2.0922493804101165</v>
      </c>
      <c r="AF338" s="11">
        <f t="shared" si="312"/>
        <v>-2.9039671966837322E-3</v>
      </c>
      <c r="AG338" s="11">
        <f t="shared" si="313"/>
        <v>2.0567434751257441E-3</v>
      </c>
      <c r="AH338" s="11">
        <f t="shared" si="314"/>
        <v>8.257041531207765E-4</v>
      </c>
      <c r="AI338" s="1">
        <f t="shared" si="293"/>
        <v>202408.02950198826</v>
      </c>
      <c r="AJ338" s="1">
        <f t="shared" si="294"/>
        <v>302412.82509383647</v>
      </c>
      <c r="AK338" s="1">
        <f t="shared" si="295"/>
        <v>63225.205110522627</v>
      </c>
      <c r="AL338" s="20">
        <f t="shared" si="331"/>
        <v>74.783358894079669</v>
      </c>
      <c r="AM338" s="20">
        <f t="shared" si="331"/>
        <v>35.82584455320363</v>
      </c>
      <c r="AN338" s="20">
        <f t="shared" si="331"/>
        <v>5.1822108264353748</v>
      </c>
      <c r="AO338" s="7">
        <f t="shared" si="340"/>
        <v>1.0740359959435703E-3</v>
      </c>
      <c r="AP338" s="7">
        <f t="shared" si="340"/>
        <v>1.6539347236768026E-3</v>
      </c>
      <c r="AQ338" s="7">
        <f t="shared" si="340"/>
        <v>1.197184255544996E-3</v>
      </c>
      <c r="AR338" s="17">
        <f t="shared" si="332"/>
        <v>102579.88451593158</v>
      </c>
      <c r="AS338" s="17">
        <f t="shared" si="333"/>
        <v>154595.30119539343</v>
      </c>
      <c r="AT338" s="17">
        <f t="shared" si="334"/>
        <v>32127.110253329658</v>
      </c>
      <c r="AU338" s="1">
        <f t="shared" si="296"/>
        <v>20515.976903186318</v>
      </c>
      <c r="AV338" s="1">
        <f t="shared" si="297"/>
        <v>30919.060239078688</v>
      </c>
      <c r="AW338" s="1">
        <f t="shared" si="298"/>
        <v>6425.4220506659321</v>
      </c>
      <c r="AX338" s="16">
        <v>0</v>
      </c>
      <c r="AY338" s="16">
        <v>0</v>
      </c>
      <c r="AZ338" s="16">
        <v>0</v>
      </c>
      <c r="BA338">
        <f t="shared" si="336"/>
        <v>0</v>
      </c>
      <c r="BB338">
        <f t="shared" si="337"/>
        <v>0</v>
      </c>
      <c r="BC338">
        <f t="shared" si="337"/>
        <v>0</v>
      </c>
      <c r="BD338">
        <f t="shared" si="337"/>
        <v>0</v>
      </c>
      <c r="BE338">
        <f t="shared" si="338"/>
        <v>0</v>
      </c>
      <c r="BF338">
        <f t="shared" si="338"/>
        <v>0</v>
      </c>
      <c r="BG338">
        <f t="shared" si="338"/>
        <v>0</v>
      </c>
      <c r="BH338">
        <f t="shared" si="316"/>
        <v>0</v>
      </c>
      <c r="BI338">
        <f t="shared" si="341"/>
        <v>0</v>
      </c>
      <c r="BJ338">
        <f t="shared" si="341"/>
        <v>0</v>
      </c>
      <c r="BK338" s="7">
        <f t="shared" si="339"/>
        <v>3.1948064460494779E-2</v>
      </c>
      <c r="BL338" s="18">
        <f>MAX(BL$3*climate!$I448+BL$4*climate!$I448^2+BL$5*climate!$I448^6,-99)</f>
        <v>-61.221167311026299</v>
      </c>
      <c r="BM338" s="18">
        <f>MAX(BM$3*climate!$I448+BM$4*climate!$I448^2+BM$5*climate!$I448^6,-99)</f>
        <v>-50.276282576263739</v>
      </c>
      <c r="BN338" s="18">
        <f>MAX(BN$3*climate!$I448+BN$4*climate!$I448^2+BN$5*climate!$I448^6,-99)</f>
        <v>-41.69213073403732</v>
      </c>
      <c r="BO338" s="18">
        <f>MAX(BO$3*climate!$I448+BO$4*climate!$I448^2+BO$5*climate!$I448^6,-99)</f>
        <v>-99</v>
      </c>
      <c r="BP338" s="18">
        <f>MAX(BP$3*climate!$I448+BP$4*climate!$I448^2+BP$5*climate!$I448^6,-99)</f>
        <v>-99</v>
      </c>
      <c r="BQ338" s="18">
        <f>MAX(BQ$3*climate!$I448+BQ$4*climate!$I448^2+BQ$5*climate!$I448^6,-99)</f>
        <v>-99</v>
      </c>
    </row>
    <row r="339" spans="1:69">
      <c r="A339">
        <f t="shared" si="299"/>
        <v>2293</v>
      </c>
      <c r="B339" s="4">
        <f t="shared" si="317"/>
        <v>1286.5348758660762</v>
      </c>
      <c r="C339" s="4">
        <f t="shared" si="318"/>
        <v>3572.6097526716617</v>
      </c>
      <c r="D339" s="4">
        <f t="shared" si="319"/>
        <v>6809.6372435319126</v>
      </c>
      <c r="E339" s="11">
        <f t="shared" si="300"/>
        <v>4.8412110421050826E-9</v>
      </c>
      <c r="F339" s="11">
        <f t="shared" si="301"/>
        <v>9.7055608679474461E-9</v>
      </c>
      <c r="G339" s="11">
        <f t="shared" si="302"/>
        <v>2.1428221340656623E-8</v>
      </c>
      <c r="H339" s="4">
        <f t="shared" si="320"/>
        <v>102745.31797518891</v>
      </c>
      <c r="I339" s="4">
        <f t="shared" si="321"/>
        <v>154943.55459519869</v>
      </c>
      <c r="J339" s="4">
        <f t="shared" si="322"/>
        <v>32179.19367431938</v>
      </c>
      <c r="K339" s="4">
        <f t="shared" si="290"/>
        <v>79862.054191125048</v>
      </c>
      <c r="L339" s="4">
        <f t="shared" si="291"/>
        <v>43369.851543211269</v>
      </c>
      <c r="M339" s="4">
        <f t="shared" si="292"/>
        <v>4725.5371356065361</v>
      </c>
      <c r="N339" s="11">
        <f t="shared" si="303"/>
        <v>1.6127232217721943E-3</v>
      </c>
      <c r="O339" s="11">
        <f t="shared" si="304"/>
        <v>2.2526680519936448E-3</v>
      </c>
      <c r="P339" s="11">
        <f t="shared" si="305"/>
        <v>1.6211458496009357E-3</v>
      </c>
      <c r="Q339" s="4">
        <f t="shared" si="306"/>
        <v>417.06118799966083</v>
      </c>
      <c r="R339" s="4">
        <f t="shared" si="307"/>
        <v>2056.4684385073201</v>
      </c>
      <c r="S339" s="4">
        <f t="shared" si="308"/>
        <v>594.29033506636176</v>
      </c>
      <c r="T339" s="4">
        <f t="shared" si="323"/>
        <v>4.0591746292553532</v>
      </c>
      <c r="U339" s="4">
        <f t="shared" si="324"/>
        <v>13.272371631591861</v>
      </c>
      <c r="V339" s="4">
        <f t="shared" si="325"/>
        <v>18.468154953821465</v>
      </c>
      <c r="W339" s="11">
        <f t="shared" si="309"/>
        <v>-1.219247815263802E-2</v>
      </c>
      <c r="X339" s="11">
        <f t="shared" si="310"/>
        <v>-1.3228699347321071E-2</v>
      </c>
      <c r="Y339" s="11">
        <f t="shared" si="311"/>
        <v>-1.2203590333800474E-2</v>
      </c>
      <c r="Z339" s="4">
        <f t="shared" si="335"/>
        <v>453.83704584522178</v>
      </c>
      <c r="AA339" s="4">
        <f t="shared" si="326"/>
        <v>11453.363547948404</v>
      </c>
      <c r="AB339" s="4">
        <f t="shared" si="327"/>
        <v>1257.765357613953</v>
      </c>
      <c r="AC339" s="12">
        <f t="shared" si="328"/>
        <v>1.0766445125456021</v>
      </c>
      <c r="AD339" s="12">
        <f t="shared" si="329"/>
        <v>5.5081369887897704</v>
      </c>
      <c r="AE339" s="12">
        <f t="shared" si="330"/>
        <v>2.0939769594128856</v>
      </c>
      <c r="AF339" s="11">
        <f t="shared" si="312"/>
        <v>-2.9039671966837322E-3</v>
      </c>
      <c r="AG339" s="11">
        <f t="shared" si="313"/>
        <v>2.0567434751257441E-3</v>
      </c>
      <c r="AH339" s="11">
        <f t="shared" si="314"/>
        <v>8.257041531207765E-4</v>
      </c>
      <c r="AI339" s="1">
        <f t="shared" si="293"/>
        <v>202683.20345497577</v>
      </c>
      <c r="AJ339" s="1">
        <f t="shared" si="294"/>
        <v>303090.60282353155</v>
      </c>
      <c r="AK339" s="1">
        <f t="shared" si="295"/>
        <v>63328.106650136302</v>
      </c>
      <c r="AL339" s="20">
        <f t="shared" ref="AL339:AN347" si="342">AL338*(1+AO339)</f>
        <v>74.862875713235979</v>
      </c>
      <c r="AM339" s="20">
        <f t="shared" si="342"/>
        <v>35.884505625432112</v>
      </c>
      <c r="AN339" s="20">
        <f t="shared" si="342"/>
        <v>5.1883528470335953</v>
      </c>
      <c r="AO339" s="7">
        <f t="shared" si="340"/>
        <v>1.0632956359841346E-3</v>
      </c>
      <c r="AP339" s="7">
        <f t="shared" si="340"/>
        <v>1.6373953764400346E-3</v>
      </c>
      <c r="AQ339" s="7">
        <f t="shared" si="340"/>
        <v>1.1852124129895459E-3</v>
      </c>
      <c r="AR339" s="17">
        <f t="shared" si="332"/>
        <v>102745.31797518891</v>
      </c>
      <c r="AS339" s="17">
        <f t="shared" si="333"/>
        <v>154943.55459519869</v>
      </c>
      <c r="AT339" s="17">
        <f t="shared" si="334"/>
        <v>32179.19367431938</v>
      </c>
      <c r="AU339" s="1">
        <f t="shared" si="296"/>
        <v>20549.063595037784</v>
      </c>
      <c r="AV339" s="1">
        <f t="shared" si="297"/>
        <v>30988.710919039739</v>
      </c>
      <c r="AW339" s="1">
        <f t="shared" si="298"/>
        <v>6435.8387348638762</v>
      </c>
      <c r="AX339" s="16">
        <v>0</v>
      </c>
      <c r="AY339" s="16">
        <v>0</v>
      </c>
      <c r="AZ339" s="16">
        <v>0</v>
      </c>
      <c r="BA339">
        <f t="shared" si="336"/>
        <v>0</v>
      </c>
      <c r="BB339">
        <f t="shared" si="337"/>
        <v>0</v>
      </c>
      <c r="BC339">
        <f t="shared" si="337"/>
        <v>0</v>
      </c>
      <c r="BD339">
        <f t="shared" si="337"/>
        <v>0</v>
      </c>
      <c r="BE339">
        <f t="shared" si="338"/>
        <v>0</v>
      </c>
      <c r="BF339">
        <f t="shared" si="338"/>
        <v>0</v>
      </c>
      <c r="BG339">
        <f t="shared" si="338"/>
        <v>0</v>
      </c>
      <c r="BH339">
        <f t="shared" si="316"/>
        <v>0</v>
      </c>
      <c r="BI339">
        <f t="shared" si="341"/>
        <v>0</v>
      </c>
      <c r="BJ339">
        <f t="shared" si="341"/>
        <v>0</v>
      </c>
      <c r="BK339" s="7">
        <f t="shared" si="339"/>
        <v>3.19556209786864E-2</v>
      </c>
      <c r="BL339" s="18">
        <f>MAX(BL$3*climate!$I449+BL$4*climate!$I449^2+BL$5*climate!$I449^6,-99)</f>
        <v>-61.209395763458183</v>
      </c>
      <c r="BM339" s="18">
        <f>MAX(BM$3*climate!$I449+BM$4*climate!$I449^2+BM$5*climate!$I449^6,-99)</f>
        <v>-50.267217627904351</v>
      </c>
      <c r="BN339" s="18">
        <f>MAX(BN$3*climate!$I449+BN$4*climate!$I449^2+BN$5*climate!$I449^6,-99)</f>
        <v>-41.685095456771805</v>
      </c>
      <c r="BO339" s="18">
        <f>MAX(BO$3*climate!$I449+BO$4*climate!$I449^2+BO$5*climate!$I449^6,-99)</f>
        <v>-99</v>
      </c>
      <c r="BP339" s="18">
        <f>MAX(BP$3*climate!$I449+BP$4*climate!$I449^2+BP$5*climate!$I449^6,-99)</f>
        <v>-99</v>
      </c>
      <c r="BQ339" s="18">
        <f>MAX(BQ$3*climate!$I449+BQ$4*climate!$I449^2+BQ$5*climate!$I449^6,-99)</f>
        <v>-99</v>
      </c>
    </row>
    <row r="340" spans="1:69">
      <c r="A340">
        <f t="shared" si="299"/>
        <v>2294</v>
      </c>
      <c r="B340" s="4">
        <f t="shared" si="317"/>
        <v>1286.5348817830436</v>
      </c>
      <c r="C340" s="4">
        <f t="shared" si="318"/>
        <v>3572.6097856121337</v>
      </c>
      <c r="D340" s="4">
        <f t="shared" si="319"/>
        <v>6809.6373821544057</v>
      </c>
      <c r="E340" s="11">
        <f t="shared" si="300"/>
        <v>4.5991504899998285E-9</v>
      </c>
      <c r="F340" s="11">
        <f t="shared" si="301"/>
        <v>9.2202828245500737E-9</v>
      </c>
      <c r="G340" s="11">
        <f t="shared" si="302"/>
        <v>2.035681027362379E-8</v>
      </c>
      <c r="H340" s="4">
        <f t="shared" si="320"/>
        <v>102913.18233016101</v>
      </c>
      <c r="I340" s="4">
        <f t="shared" si="321"/>
        <v>155292.56762935212</v>
      </c>
      <c r="J340" s="4">
        <f t="shared" si="322"/>
        <v>32231.316358739001</v>
      </c>
      <c r="K340" s="4">
        <f t="shared" si="290"/>
        <v>79992.531712417185</v>
      </c>
      <c r="L340" s="4">
        <f t="shared" si="291"/>
        <v>43467.542482461227</v>
      </c>
      <c r="M340" s="4">
        <f t="shared" si="292"/>
        <v>4733.1912919776923</v>
      </c>
      <c r="N340" s="11">
        <f t="shared" si="303"/>
        <v>1.633786190621711E-3</v>
      </c>
      <c r="O340" s="11">
        <f t="shared" si="304"/>
        <v>2.2525080389685925E-3</v>
      </c>
      <c r="P340" s="11">
        <f t="shared" si="305"/>
        <v>1.6197431427387166E-3</v>
      </c>
      <c r="Q340" s="4">
        <f t="shared" si="306"/>
        <v>412.64926146592143</v>
      </c>
      <c r="R340" s="4">
        <f t="shared" si="307"/>
        <v>2033.8349881234531</v>
      </c>
      <c r="S340" s="4">
        <f t="shared" si="308"/>
        <v>587.98872179454293</v>
      </c>
      <c r="T340" s="4">
        <f t="shared" si="323"/>
        <v>4.0096832312704151</v>
      </c>
      <c r="U340" s="4">
        <f t="shared" si="324"/>
        <v>13.096795417651618</v>
      </c>
      <c r="V340" s="4">
        <f t="shared" si="325"/>
        <v>18.24277715654388</v>
      </c>
      <c r="W340" s="11">
        <f t="shared" si="309"/>
        <v>-1.219247815263802E-2</v>
      </c>
      <c r="X340" s="11">
        <f t="shared" si="310"/>
        <v>-1.3228699347321071E-2</v>
      </c>
      <c r="Y340" s="11">
        <f t="shared" si="311"/>
        <v>-1.2203590333800474E-2</v>
      </c>
      <c r="Z340" s="4">
        <f t="shared" si="335"/>
        <v>447.72268082416838</v>
      </c>
      <c r="AA340" s="4">
        <f t="shared" si="326"/>
        <v>11350.607243091741</v>
      </c>
      <c r="AB340" s="4">
        <f t="shared" si="327"/>
        <v>1245.457800071968</v>
      </c>
      <c r="AC340" s="12">
        <f t="shared" si="328"/>
        <v>1.0735179721986801</v>
      </c>
      <c r="AD340" s="12">
        <f t="shared" si="329"/>
        <v>5.5194658136015624</v>
      </c>
      <c r="AE340" s="12">
        <f t="shared" si="330"/>
        <v>2.0957059648848122</v>
      </c>
      <c r="AF340" s="11">
        <f t="shared" si="312"/>
        <v>-2.9039671966837322E-3</v>
      </c>
      <c r="AG340" s="11">
        <f t="shared" si="313"/>
        <v>2.0567434751257441E-3</v>
      </c>
      <c r="AH340" s="11">
        <f t="shared" si="314"/>
        <v>8.257041531207765E-4</v>
      </c>
      <c r="AI340" s="1">
        <f t="shared" si="293"/>
        <v>202963.94670451598</v>
      </c>
      <c r="AJ340" s="1">
        <f t="shared" si="294"/>
        <v>303770.25346021814</v>
      </c>
      <c r="AK340" s="1">
        <f t="shared" si="295"/>
        <v>63431.134719986549</v>
      </c>
      <c r="AL340" s="20">
        <f t="shared" si="342"/>
        <v>74.941681068588665</v>
      </c>
      <c r="AM340" s="20">
        <f t="shared" si="342"/>
        <v>35.942675177793063</v>
      </c>
      <c r="AN340" s="20">
        <f t="shared" si="342"/>
        <v>5.194440654228897</v>
      </c>
      <c r="AO340" s="7">
        <f t="shared" si="340"/>
        <v>1.0526626796242933E-3</v>
      </c>
      <c r="AP340" s="7">
        <f t="shared" si="340"/>
        <v>1.6210214226756341E-3</v>
      </c>
      <c r="AQ340" s="7">
        <f t="shared" si="340"/>
        <v>1.1733602888596504E-3</v>
      </c>
      <c r="AR340" s="17">
        <f t="shared" si="332"/>
        <v>102913.18233016101</v>
      </c>
      <c r="AS340" s="17">
        <f t="shared" si="333"/>
        <v>155292.56762935212</v>
      </c>
      <c r="AT340" s="17">
        <f t="shared" si="334"/>
        <v>32231.316358739001</v>
      </c>
      <c r="AU340" s="1">
        <f t="shared" si="296"/>
        <v>20582.636466032203</v>
      </c>
      <c r="AV340" s="1">
        <f t="shared" si="297"/>
        <v>31058.513525870425</v>
      </c>
      <c r="AW340" s="1">
        <f t="shared" si="298"/>
        <v>6446.2632717478009</v>
      </c>
      <c r="AX340" s="16">
        <v>0</v>
      </c>
      <c r="AY340" s="16">
        <v>0</v>
      </c>
      <c r="AZ340" s="16">
        <v>0</v>
      </c>
      <c r="BA340">
        <f t="shared" si="336"/>
        <v>0</v>
      </c>
      <c r="BB340">
        <f t="shared" si="337"/>
        <v>0</v>
      </c>
      <c r="BC340">
        <f t="shared" si="337"/>
        <v>0</v>
      </c>
      <c r="BD340">
        <f t="shared" si="337"/>
        <v>0</v>
      </c>
      <c r="BE340">
        <f t="shared" si="338"/>
        <v>0</v>
      </c>
      <c r="BF340">
        <f t="shared" si="338"/>
        <v>0</v>
      </c>
      <c r="BG340">
        <f t="shared" si="338"/>
        <v>0</v>
      </c>
      <c r="BH340">
        <f t="shared" si="316"/>
        <v>0</v>
      </c>
      <c r="BI340">
        <f t="shared" si="341"/>
        <v>0</v>
      </c>
      <c r="BJ340">
        <f t="shared" si="341"/>
        <v>0</v>
      </c>
      <c r="BK340" s="7">
        <f t="shared" si="339"/>
        <v>3.1962947017326132E-2</v>
      </c>
      <c r="BL340" s="18">
        <f>MAX(BL$3*climate!$I450+BL$4*climate!$I450^2+BL$5*climate!$I450^6,-99)</f>
        <v>-61.196608036777221</v>
      </c>
      <c r="BM340" s="18">
        <f>MAX(BM$3*climate!$I450+BM$4*climate!$I450^2+BM$5*climate!$I450^6,-99)</f>
        <v>-50.257370109773525</v>
      </c>
      <c r="BN340" s="18">
        <f>MAX(BN$3*climate!$I450+BN$4*climate!$I450^2+BN$5*climate!$I450^6,-99)</f>
        <v>-41.677452797277155</v>
      </c>
      <c r="BO340" s="18">
        <f>MAX(BO$3*climate!$I450+BO$4*climate!$I450^2+BO$5*climate!$I450^6,-99)</f>
        <v>-99</v>
      </c>
      <c r="BP340" s="18">
        <f>MAX(BP$3*climate!$I450+BP$4*climate!$I450^2+BP$5*climate!$I450^6,-99)</f>
        <v>-99</v>
      </c>
      <c r="BQ340" s="18">
        <f>MAX(BQ$3*climate!$I450+BQ$4*climate!$I450^2+BQ$5*climate!$I450^6,-99)</f>
        <v>-99</v>
      </c>
    </row>
    <row r="341" spans="1:69">
      <c r="A341">
        <f t="shared" si="299"/>
        <v>2295</v>
      </c>
      <c r="B341" s="4">
        <f t="shared" si="317"/>
        <v>1286.5348874041629</v>
      </c>
      <c r="C341" s="4">
        <f t="shared" si="318"/>
        <v>3572.6098169055826</v>
      </c>
      <c r="D341" s="4">
        <f t="shared" si="319"/>
        <v>6809.637513845777</v>
      </c>
      <c r="E341" s="11">
        <f t="shared" si="300"/>
        <v>4.3691929654998365E-9</v>
      </c>
      <c r="F341" s="11">
        <f t="shared" si="301"/>
        <v>8.7592686833225703E-9</v>
      </c>
      <c r="G341" s="11">
        <f t="shared" si="302"/>
        <v>1.93389697599426E-8</v>
      </c>
      <c r="H341" s="4">
        <f t="shared" si="320"/>
        <v>103083.44530159941</v>
      </c>
      <c r="I341" s="4">
        <f t="shared" si="321"/>
        <v>155642.32335628828</v>
      </c>
      <c r="J341" s="4">
        <f t="shared" si="322"/>
        <v>32283.47615855332</v>
      </c>
      <c r="K341" s="4">
        <f t="shared" si="290"/>
        <v>80124.873651573129</v>
      </c>
      <c r="L341" s="4">
        <f t="shared" si="291"/>
        <v>43565.441325215281</v>
      </c>
      <c r="M341" s="4">
        <f t="shared" si="292"/>
        <v>4740.8509032841403</v>
      </c>
      <c r="N341" s="11">
        <f t="shared" si="303"/>
        <v>1.6544286863144908E-3</v>
      </c>
      <c r="O341" s="11">
        <f t="shared" si="304"/>
        <v>2.2522286092789834E-3</v>
      </c>
      <c r="P341" s="11">
        <f t="shared" si="305"/>
        <v>1.6182763032270842E-3</v>
      </c>
      <c r="Q341" s="4">
        <f t="shared" si="306"/>
        <v>408.29242113035423</v>
      </c>
      <c r="R341" s="4">
        <f t="shared" si="307"/>
        <v>2011.4500793173727</v>
      </c>
      <c r="S341" s="4">
        <f t="shared" si="308"/>
        <v>581.75307571788971</v>
      </c>
      <c r="T341" s="4">
        <f t="shared" si="323"/>
        <v>3.9607952560741517</v>
      </c>
      <c r="U341" s="4">
        <f t="shared" si="324"/>
        <v>12.923541848658132</v>
      </c>
      <c r="V341" s="4">
        <f t="shared" si="325"/>
        <v>18.020149777574606</v>
      </c>
      <c r="W341" s="11">
        <f t="shared" si="309"/>
        <v>-1.219247815263802E-2</v>
      </c>
      <c r="X341" s="11">
        <f t="shared" si="310"/>
        <v>-1.3228699347321071E-2</v>
      </c>
      <c r="Y341" s="11">
        <f t="shared" si="311"/>
        <v>-1.2203590333800474E-2</v>
      </c>
      <c r="Z341" s="4">
        <f t="shared" si="335"/>
        <v>441.69998042865353</v>
      </c>
      <c r="AA341" s="4">
        <f t="shared" si="326"/>
        <v>11248.771037075392</v>
      </c>
      <c r="AB341" s="4">
        <f t="shared" si="327"/>
        <v>1233.2689467075679</v>
      </c>
      <c r="AC341" s="12">
        <f t="shared" si="328"/>
        <v>1.0704005112223647</v>
      </c>
      <c r="AD341" s="12">
        <f t="shared" si="329"/>
        <v>5.5308179388998671</v>
      </c>
      <c r="AE341" s="12">
        <f t="shared" si="330"/>
        <v>2.0974363980037376</v>
      </c>
      <c r="AF341" s="11">
        <f t="shared" si="312"/>
        <v>-2.9039671966837322E-3</v>
      </c>
      <c r="AG341" s="11">
        <f t="shared" si="313"/>
        <v>2.0567434751257441E-3</v>
      </c>
      <c r="AH341" s="11">
        <f t="shared" si="314"/>
        <v>8.257041531207765E-4</v>
      </c>
      <c r="AI341" s="1">
        <f t="shared" si="293"/>
        <v>203250.18850009661</v>
      </c>
      <c r="AJ341" s="1">
        <f t="shared" si="294"/>
        <v>304451.74164006673</v>
      </c>
      <c r="AK341" s="1">
        <f t="shared" si="295"/>
        <v>63534.284519735695</v>
      </c>
      <c r="AL341" s="20">
        <f t="shared" si="342"/>
        <v>75.019780496289783</v>
      </c>
      <c r="AM341" s="20">
        <f t="shared" si="342"/>
        <v>36.000356385780023</v>
      </c>
      <c r="AN341" s="20">
        <f t="shared" si="342"/>
        <v>5.2004746551115426</v>
      </c>
      <c r="AO341" s="7">
        <f t="shared" si="340"/>
        <v>1.0421360528280502E-3</v>
      </c>
      <c r="AP341" s="7">
        <f t="shared" si="340"/>
        <v>1.6048112084488778E-3</v>
      </c>
      <c r="AQ341" s="7">
        <f t="shared" si="340"/>
        <v>1.1616266859710539E-3</v>
      </c>
      <c r="AR341" s="17">
        <f t="shared" si="332"/>
        <v>103083.44530159941</v>
      </c>
      <c r="AS341" s="17">
        <f t="shared" si="333"/>
        <v>155642.32335628828</v>
      </c>
      <c r="AT341" s="17">
        <f t="shared" si="334"/>
        <v>32283.47615855332</v>
      </c>
      <c r="AU341" s="1">
        <f t="shared" si="296"/>
        <v>20616.689060319884</v>
      </c>
      <c r="AV341" s="1">
        <f t="shared" si="297"/>
        <v>31128.464671257658</v>
      </c>
      <c r="AW341" s="1">
        <f t="shared" si="298"/>
        <v>6456.6952317106643</v>
      </c>
      <c r="AX341" s="16">
        <v>0</v>
      </c>
      <c r="AY341" s="16">
        <v>0</v>
      </c>
      <c r="AZ341" s="16">
        <v>0</v>
      </c>
      <c r="BA341">
        <f t="shared" si="336"/>
        <v>0</v>
      </c>
      <c r="BB341">
        <f t="shared" si="337"/>
        <v>0</v>
      </c>
      <c r="BC341">
        <f t="shared" si="337"/>
        <v>0</v>
      </c>
      <c r="BD341">
        <f t="shared" si="337"/>
        <v>0</v>
      </c>
      <c r="BE341">
        <f t="shared" si="338"/>
        <v>0</v>
      </c>
      <c r="BF341">
        <f t="shared" si="338"/>
        <v>0</v>
      </c>
      <c r="BG341">
        <f t="shared" si="338"/>
        <v>0</v>
      </c>
      <c r="BH341">
        <f t="shared" si="316"/>
        <v>0</v>
      </c>
      <c r="BI341">
        <f t="shared" si="341"/>
        <v>0</v>
      </c>
      <c r="BJ341">
        <f t="shared" si="341"/>
        <v>0</v>
      </c>
      <c r="BK341" s="7">
        <f t="shared" si="339"/>
        <v>3.1970045698908683E-2</v>
      </c>
      <c r="BL341" s="18">
        <f>MAX(BL$3*climate!$I451+BL$4*climate!$I451^2+BL$5*climate!$I451^6,-99)</f>
        <v>-61.182819830317435</v>
      </c>
      <c r="BM341" s="18">
        <f>MAX(BM$3*climate!$I451+BM$4*climate!$I451^2+BM$5*climate!$I451^6,-99)</f>
        <v>-50.246752102202692</v>
      </c>
      <c r="BN341" s="18">
        <f>MAX(BN$3*climate!$I451+BN$4*climate!$I451^2+BN$5*climate!$I451^6,-99)</f>
        <v>-41.669212123123287</v>
      </c>
      <c r="BO341" s="18">
        <f>MAX(BO$3*climate!$I451+BO$4*climate!$I451^2+BO$5*climate!$I451^6,-99)</f>
        <v>-99</v>
      </c>
      <c r="BP341" s="18">
        <f>MAX(BP$3*climate!$I451+BP$4*climate!$I451^2+BP$5*climate!$I451^6,-99)</f>
        <v>-99</v>
      </c>
      <c r="BQ341" s="18">
        <f>MAX(BQ$3*climate!$I451+BQ$4*climate!$I451^2+BQ$5*climate!$I451^6,-99)</f>
        <v>-99</v>
      </c>
    </row>
    <row r="342" spans="1:69">
      <c r="A342">
        <f t="shared" si="299"/>
        <v>2296</v>
      </c>
      <c r="B342" s="4">
        <f t="shared" si="317"/>
        <v>1286.534892744226</v>
      </c>
      <c r="C342" s="4">
        <f t="shared" si="318"/>
        <v>3572.6098466343592</v>
      </c>
      <c r="D342" s="4">
        <f t="shared" si="319"/>
        <v>6809.6376389525822</v>
      </c>
      <c r="E342" s="11">
        <f t="shared" si="300"/>
        <v>4.1507333172248447E-9</v>
      </c>
      <c r="F342" s="11">
        <f t="shared" si="301"/>
        <v>8.3213052491564406E-9</v>
      </c>
      <c r="G342" s="11">
        <f t="shared" si="302"/>
        <v>1.8372021271945471E-8</v>
      </c>
      <c r="H342" s="4">
        <f t="shared" si="320"/>
        <v>103256.07493760642</v>
      </c>
      <c r="I342" s="4">
        <f t="shared" si="321"/>
        <v>155992.80496485706</v>
      </c>
      <c r="J342" s="4">
        <f t="shared" si="322"/>
        <v>32335.670954642421</v>
      </c>
      <c r="K342" s="4">
        <f t="shared" si="290"/>
        <v>80259.055172112305</v>
      </c>
      <c r="L342" s="4">
        <f t="shared" si="291"/>
        <v>43663.543365031277</v>
      </c>
      <c r="M342" s="4">
        <f t="shared" si="292"/>
        <v>4748.5156581130659</v>
      </c>
      <c r="N342" s="11">
        <f t="shared" si="303"/>
        <v>1.6746550031725427E-3</v>
      </c>
      <c r="O342" s="11">
        <f t="shared" si="304"/>
        <v>2.2518316544453132E-3</v>
      </c>
      <c r="P342" s="11">
        <f t="shared" si="305"/>
        <v>1.6167466527192698E-3</v>
      </c>
      <c r="Q342" s="4">
        <f t="shared" si="306"/>
        <v>403.98973873440815</v>
      </c>
      <c r="R342" s="4">
        <f t="shared" si="307"/>
        <v>1989.3107557875001</v>
      </c>
      <c r="S342" s="4">
        <f t="shared" si="308"/>
        <v>575.58267936449204</v>
      </c>
      <c r="T342" s="4">
        <f t="shared" si="323"/>
        <v>3.9125033464473953</v>
      </c>
      <c r="U342" s="4">
        <f t="shared" si="324"/>
        <v>12.752580199039713</v>
      </c>
      <c r="V342" s="4">
        <f t="shared" si="325"/>
        <v>17.800239251935359</v>
      </c>
      <c r="W342" s="11">
        <f t="shared" si="309"/>
        <v>-1.219247815263802E-2</v>
      </c>
      <c r="X342" s="11">
        <f t="shared" si="310"/>
        <v>-1.3228699347321071E-2</v>
      </c>
      <c r="Y342" s="11">
        <f t="shared" si="311"/>
        <v>-1.2203590333800474E-2</v>
      </c>
      <c r="Z342" s="4">
        <f t="shared" si="335"/>
        <v>435.7672768894389</v>
      </c>
      <c r="AA342" s="4">
        <f t="shared" si="326"/>
        <v>11147.845379382195</v>
      </c>
      <c r="AB342" s="4">
        <f t="shared" si="327"/>
        <v>1221.1975916743963</v>
      </c>
      <c r="AC342" s="12">
        <f t="shared" si="328"/>
        <v>1.0672921032504614</v>
      </c>
      <c r="AD342" s="12">
        <f t="shared" si="329"/>
        <v>5.5421934126078076</v>
      </c>
      <c r="AE342" s="12">
        <f t="shared" si="330"/>
        <v>2.0991682599484758</v>
      </c>
      <c r="AF342" s="11">
        <f t="shared" si="312"/>
        <v>-2.9039671966837322E-3</v>
      </c>
      <c r="AG342" s="11">
        <f t="shared" si="313"/>
        <v>2.0567434751257441E-3</v>
      </c>
      <c r="AH342" s="11">
        <f t="shared" si="314"/>
        <v>8.257041531207765E-4</v>
      </c>
      <c r="AI342" s="1">
        <f t="shared" si="293"/>
        <v>203541.85871040684</v>
      </c>
      <c r="AJ342" s="1">
        <f t="shared" si="294"/>
        <v>305135.03214731772</v>
      </c>
      <c r="AK342" s="1">
        <f t="shared" si="295"/>
        <v>63637.551299472791</v>
      </c>
      <c r="AL342" s="20">
        <f t="shared" si="342"/>
        <v>75.097179506040916</v>
      </c>
      <c r="AM342" s="20">
        <f t="shared" si="342"/>
        <v>36.057552423461722</v>
      </c>
      <c r="AN342" s="20">
        <f t="shared" si="342"/>
        <v>5.2064552551492449</v>
      </c>
      <c r="AO342" s="7">
        <f t="shared" si="340"/>
        <v>1.0317146922997698E-3</v>
      </c>
      <c r="AP342" s="7">
        <f t="shared" si="340"/>
        <v>1.5887630963643889E-3</v>
      </c>
      <c r="AQ342" s="7">
        <f t="shared" si="340"/>
        <v>1.1500104191113432E-3</v>
      </c>
      <c r="AR342" s="17">
        <f t="shared" si="332"/>
        <v>103256.07493760642</v>
      </c>
      <c r="AS342" s="17">
        <f t="shared" si="333"/>
        <v>155992.80496485706</v>
      </c>
      <c r="AT342" s="17">
        <f t="shared" si="334"/>
        <v>32335.670954642421</v>
      </c>
      <c r="AU342" s="1">
        <f t="shared" si="296"/>
        <v>20651.214987521285</v>
      </c>
      <c r="AV342" s="1">
        <f t="shared" si="297"/>
        <v>31198.560992971412</v>
      </c>
      <c r="AW342" s="1">
        <f t="shared" si="298"/>
        <v>6467.1341909284847</v>
      </c>
      <c r="AX342" s="16">
        <v>0</v>
      </c>
      <c r="AY342" s="16">
        <v>0</v>
      </c>
      <c r="AZ342" s="16">
        <v>0</v>
      </c>
      <c r="BA342">
        <f t="shared" si="336"/>
        <v>0</v>
      </c>
      <c r="BB342">
        <f t="shared" si="337"/>
        <v>0</v>
      </c>
      <c r="BC342">
        <f t="shared" si="337"/>
        <v>0</v>
      </c>
      <c r="BD342">
        <f t="shared" si="337"/>
        <v>0</v>
      </c>
      <c r="BE342">
        <f t="shared" si="338"/>
        <v>0</v>
      </c>
      <c r="BF342">
        <f t="shared" si="338"/>
        <v>0</v>
      </c>
      <c r="BG342">
        <f t="shared" si="338"/>
        <v>0</v>
      </c>
      <c r="BH342">
        <f t="shared" si="316"/>
        <v>0</v>
      </c>
      <c r="BI342">
        <f t="shared" si="341"/>
        <v>0</v>
      </c>
      <c r="BJ342">
        <f t="shared" si="341"/>
        <v>0</v>
      </c>
      <c r="BK342" s="7">
        <f t="shared" si="339"/>
        <v>3.1976920143859305E-2</v>
      </c>
      <c r="BL342" s="18">
        <f>MAX(BL$3*climate!$I452+BL$4*climate!$I452^2+BL$5*climate!$I452^6,-99)</f>
        <v>-61.168046606432249</v>
      </c>
      <c r="BM342" s="18">
        <f>MAX(BM$3*climate!$I452+BM$4*climate!$I452^2+BM$5*climate!$I452^6,-99)</f>
        <v>-50.235375502498826</v>
      </c>
      <c r="BN342" s="18">
        <f>MAX(BN$3*climate!$I452+BN$4*climate!$I452^2+BN$5*climate!$I452^6,-99)</f>
        <v>-41.660382659381149</v>
      </c>
      <c r="BO342" s="18">
        <f>MAX(BO$3*climate!$I452+BO$4*climate!$I452^2+BO$5*climate!$I452^6,-99)</f>
        <v>-99</v>
      </c>
      <c r="BP342" s="18">
        <f>MAX(BP$3*climate!$I452+BP$4*climate!$I452^2+BP$5*climate!$I452^6,-99)</f>
        <v>-99</v>
      </c>
      <c r="BQ342" s="18">
        <f>MAX(BQ$3*climate!$I452+BQ$4*climate!$I452^2+BQ$5*climate!$I452^6,-99)</f>
        <v>-99</v>
      </c>
    </row>
    <row r="343" spans="1:69">
      <c r="A343">
        <f t="shared" si="299"/>
        <v>2297</v>
      </c>
      <c r="B343" s="4">
        <f t="shared" si="317"/>
        <v>1286.534897817286</v>
      </c>
      <c r="C343" s="4">
        <f t="shared" si="318"/>
        <v>3572.6098748766976</v>
      </c>
      <c r="D343" s="4">
        <f t="shared" si="319"/>
        <v>6809.6377578040501</v>
      </c>
      <c r="E343" s="11">
        <f t="shared" si="300"/>
        <v>3.9431966513636022E-9</v>
      </c>
      <c r="F343" s="11">
        <f t="shared" si="301"/>
        <v>7.9052399866986188E-9</v>
      </c>
      <c r="G343" s="11">
        <f t="shared" si="302"/>
        <v>1.7453420208348197E-8</v>
      </c>
      <c r="H343" s="4">
        <f t="shared" si="320"/>
        <v>103431.03961242706</v>
      </c>
      <c r="I343" s="4">
        <f t="shared" si="321"/>
        <v>156343.99577672672</v>
      </c>
      <c r="J343" s="4">
        <f t="shared" si="322"/>
        <v>32387.898656777186</v>
      </c>
      <c r="K343" s="4">
        <f t="shared" si="290"/>
        <v>80395.051691101791</v>
      </c>
      <c r="L343" s="4">
        <f t="shared" si="291"/>
        <v>43761.843932685952</v>
      </c>
      <c r="M343" s="4">
        <f t="shared" si="292"/>
        <v>4756.1852493048809</v>
      </c>
      <c r="N343" s="11">
        <f t="shared" si="303"/>
        <v>1.6944694738536548E-3</v>
      </c>
      <c r="O343" s="11">
        <f t="shared" si="304"/>
        <v>2.2513190657220683E-3</v>
      </c>
      <c r="P343" s="11">
        <f t="shared" si="305"/>
        <v>1.6151555020591513E-3</v>
      </c>
      <c r="Q343" s="4">
        <f t="shared" si="306"/>
        <v>399.74030618734037</v>
      </c>
      <c r="R343" s="4">
        <f t="shared" si="307"/>
        <v>1967.414104977033</v>
      </c>
      <c r="S343" s="4">
        <f t="shared" si="308"/>
        <v>569.4768244778229</v>
      </c>
      <c r="T343" s="4">
        <f t="shared" si="323"/>
        <v>3.8648002348737123</v>
      </c>
      <c r="U343" s="4">
        <f t="shared" si="324"/>
        <v>12.583880149684017</v>
      </c>
      <c r="V343" s="4">
        <f t="shared" si="325"/>
        <v>17.583012424261106</v>
      </c>
      <c r="W343" s="11">
        <f t="shared" si="309"/>
        <v>-1.219247815263802E-2</v>
      </c>
      <c r="X343" s="11">
        <f t="shared" si="310"/>
        <v>-1.3228699347321071E-2</v>
      </c>
      <c r="Y343" s="11">
        <f t="shared" si="311"/>
        <v>-1.2203590333800474E-2</v>
      </c>
      <c r="Z343" s="4">
        <f t="shared" si="335"/>
        <v>429.92293972114908</v>
      </c>
      <c r="AA343" s="4">
        <f t="shared" si="326"/>
        <v>11047.820861327209</v>
      </c>
      <c r="AB343" s="4">
        <f t="shared" si="327"/>
        <v>1209.242544322939</v>
      </c>
      <c r="AC343" s="12">
        <f t="shared" si="328"/>
        <v>1.0641927219933425</v>
      </c>
      <c r="AD343" s="12">
        <f t="shared" si="329"/>
        <v>5.5535922827470738</v>
      </c>
      <c r="AE343" s="12">
        <f t="shared" si="330"/>
        <v>2.1009015518988146</v>
      </c>
      <c r="AF343" s="11">
        <f t="shared" si="312"/>
        <v>-2.9039671966837322E-3</v>
      </c>
      <c r="AG343" s="11">
        <f t="shared" si="313"/>
        <v>2.0567434751257441E-3</v>
      </c>
      <c r="AH343" s="11">
        <f t="shared" si="314"/>
        <v>8.257041531207765E-4</v>
      </c>
      <c r="AI343" s="1">
        <f t="shared" si="293"/>
        <v>203838.88782688745</v>
      </c>
      <c r="AJ343" s="1">
        <f t="shared" si="294"/>
        <v>305820.08992555737</v>
      </c>
      <c r="AK343" s="1">
        <f t="shared" si="295"/>
        <v>63740.930360453996</v>
      </c>
      <c r="AL343" s="20">
        <f t="shared" si="342"/>
        <v>75.173883580853101</v>
      </c>
      <c r="AM343" s="20">
        <f t="shared" si="342"/>
        <v>36.114266463010985</v>
      </c>
      <c r="AN343" s="20">
        <f t="shared" si="342"/>
        <v>5.2123828581614031</v>
      </c>
      <c r="AO343" s="7">
        <f t="shared" si="340"/>
        <v>1.021397545376772E-3</v>
      </c>
      <c r="AP343" s="7">
        <f t="shared" si="340"/>
        <v>1.5728754654007449E-3</v>
      </c>
      <c r="AQ343" s="7">
        <f t="shared" si="340"/>
        <v>1.1385103149202298E-3</v>
      </c>
      <c r="AR343" s="17">
        <f t="shared" si="332"/>
        <v>103431.03961242706</v>
      </c>
      <c r="AS343" s="17">
        <f t="shared" si="333"/>
        <v>156343.99577672672</v>
      </c>
      <c r="AT343" s="17">
        <f t="shared" si="334"/>
        <v>32387.898656777186</v>
      </c>
      <c r="AU343" s="1">
        <f t="shared" si="296"/>
        <v>20686.207922485413</v>
      </c>
      <c r="AV343" s="1">
        <f t="shared" si="297"/>
        <v>31268.799155345347</v>
      </c>
      <c r="AW343" s="1">
        <f t="shared" si="298"/>
        <v>6477.5797313554376</v>
      </c>
      <c r="AX343" s="16">
        <v>0</v>
      </c>
      <c r="AY343" s="16">
        <v>0</v>
      </c>
      <c r="AZ343" s="16">
        <v>0</v>
      </c>
      <c r="BA343">
        <f t="shared" si="336"/>
        <v>0</v>
      </c>
      <c r="BB343">
        <f t="shared" si="337"/>
        <v>0</v>
      </c>
      <c r="BC343">
        <f t="shared" si="337"/>
        <v>0</v>
      </c>
      <c r="BD343">
        <f t="shared" si="337"/>
        <v>0</v>
      </c>
      <c r="BE343">
        <f t="shared" si="338"/>
        <v>0</v>
      </c>
      <c r="BF343">
        <f t="shared" si="338"/>
        <v>0</v>
      </c>
      <c r="BG343">
        <f t="shared" si="338"/>
        <v>0</v>
      </c>
      <c r="BH343">
        <f t="shared" si="316"/>
        <v>0</v>
      </c>
      <c r="BI343">
        <f t="shared" si="341"/>
        <v>0</v>
      </c>
      <c r="BJ343">
        <f t="shared" si="341"/>
        <v>0</v>
      </c>
      <c r="BK343" s="7">
        <f t="shared" si="339"/>
        <v>3.1983573468386844E-2</v>
      </c>
      <c r="BL343" s="18">
        <f>MAX(BL$3*climate!$I453+BL$4*climate!$I453^2+BL$5*climate!$I453^6,-99)</f>
        <v>-61.152303594118763</v>
      </c>
      <c r="BM343" s="18">
        <f>MAX(BM$3*climate!$I453+BM$4*climate!$I453^2+BM$5*climate!$I453^6,-99)</f>
        <v>-50.223252027767586</v>
      </c>
      <c r="BN343" s="18">
        <f>MAX(BN$3*climate!$I453+BN$4*climate!$I453^2+BN$5*climate!$I453^6,-99)</f>
        <v>-41.650973490841352</v>
      </c>
      <c r="BO343" s="18">
        <f>MAX(BO$3*climate!$I453+BO$4*climate!$I453^2+BO$5*climate!$I453^6,-99)</f>
        <v>-99</v>
      </c>
      <c r="BP343" s="18">
        <f>MAX(BP$3*climate!$I453+BP$4*climate!$I453^2+BP$5*climate!$I453^6,-99)</f>
        <v>-99</v>
      </c>
      <c r="BQ343" s="18">
        <f>MAX(BQ$3*climate!$I453+BQ$4*climate!$I453^2+BQ$5*climate!$I453^6,-99)</f>
        <v>-99</v>
      </c>
    </row>
    <row r="344" spans="1:69">
      <c r="A344">
        <f t="shared" si="299"/>
        <v>2298</v>
      </c>
      <c r="B344" s="4">
        <f t="shared" si="317"/>
        <v>1286.5349026366932</v>
      </c>
      <c r="C344" s="4">
        <f t="shared" si="318"/>
        <v>3572.6099017069191</v>
      </c>
      <c r="D344" s="4">
        <f t="shared" si="319"/>
        <v>6809.6378707129461</v>
      </c>
      <c r="E344" s="11">
        <f t="shared" si="300"/>
        <v>3.7460368187954223E-9</v>
      </c>
      <c r="F344" s="11">
        <f t="shared" si="301"/>
        <v>7.5099779873636882E-9</v>
      </c>
      <c r="G344" s="11">
        <f t="shared" si="302"/>
        <v>1.6580749197930785E-8</v>
      </c>
      <c r="H344" s="4">
        <f t="shared" si="320"/>
        <v>103608.30802508938</v>
      </c>
      <c r="I344" s="4">
        <f t="shared" si="321"/>
        <v>156695.87924857772</v>
      </c>
      <c r="J344" s="4">
        <f t="shared" si="322"/>
        <v>32440.157203572307</v>
      </c>
      <c r="K344" s="4">
        <f t="shared" si="290"/>
        <v>80532.838878097275</v>
      </c>
      <c r="L344" s="4">
        <f t="shared" si="291"/>
        <v>43860.338396787083</v>
      </c>
      <c r="M344" s="4">
        <f t="shared" si="292"/>
        <v>4763.8593739458174</v>
      </c>
      <c r="N344" s="11">
        <f t="shared" si="303"/>
        <v>1.7138764649955451E-3</v>
      </c>
      <c r="O344" s="11">
        <f t="shared" si="304"/>
        <v>2.2506927325236514E-3</v>
      </c>
      <c r="P344" s="11">
        <f t="shared" si="305"/>
        <v>1.6135041506337711E-3</v>
      </c>
      <c r="Q344" s="4">
        <f t="shared" si="306"/>
        <v>395.54323508815042</v>
      </c>
      <c r="R344" s="4">
        <f t="shared" si="307"/>
        <v>1945.7572572600643</v>
      </c>
      <c r="S344" s="4">
        <f t="shared" si="308"/>
        <v>563.43481186118424</v>
      </c>
      <c r="T344" s="4">
        <f t="shared" si="323"/>
        <v>3.8176787424457044</v>
      </c>
      <c r="U344" s="4">
        <f t="shared" si="324"/>
        <v>12.417411782561125</v>
      </c>
      <c r="V344" s="4">
        <f t="shared" si="325"/>
        <v>17.368436543801298</v>
      </c>
      <c r="W344" s="11">
        <f t="shared" si="309"/>
        <v>-1.219247815263802E-2</v>
      </c>
      <c r="X344" s="11">
        <f t="shared" si="310"/>
        <v>-1.3228699347321071E-2</v>
      </c>
      <c r="Y344" s="11">
        <f t="shared" si="311"/>
        <v>-1.2203590333800474E-2</v>
      </c>
      <c r="Z344" s="4">
        <f t="shared" si="335"/>
        <v>424.16537478247164</v>
      </c>
      <c r="AA344" s="4">
        <f t="shared" si="326"/>
        <v>10948.688213402847</v>
      </c>
      <c r="AB344" s="4">
        <f t="shared" si="327"/>
        <v>1197.4026289391034</v>
      </c>
      <c r="AC344" s="12">
        <f t="shared" si="328"/>
        <v>1.0611023412377243</v>
      </c>
      <c r="AD344" s="12">
        <f t="shared" si="329"/>
        <v>5.5650145974381227</v>
      </c>
      <c r="AE344" s="12">
        <f t="shared" si="330"/>
        <v>2.1026362750355152</v>
      </c>
      <c r="AF344" s="11">
        <f t="shared" si="312"/>
        <v>-2.9039671966837322E-3</v>
      </c>
      <c r="AG344" s="11">
        <f t="shared" si="313"/>
        <v>2.0567434751257441E-3</v>
      </c>
      <c r="AH344" s="11">
        <f t="shared" si="314"/>
        <v>8.257041531207765E-4</v>
      </c>
      <c r="AI344" s="1">
        <f t="shared" si="293"/>
        <v>204141.20696668414</v>
      </c>
      <c r="AJ344" s="1">
        <f t="shared" si="294"/>
        <v>306506.88008834701</v>
      </c>
      <c r="AK344" s="1">
        <f t="shared" si="295"/>
        <v>63844.417055764032</v>
      </c>
      <c r="AL344" s="20">
        <f t="shared" si="342"/>
        <v>75.249898176817354</v>
      </c>
      <c r="AM344" s="20">
        <f t="shared" si="342"/>
        <v>36.170501674244889</v>
      </c>
      <c r="AN344" s="20">
        <f t="shared" si="342"/>
        <v>5.2182578662942403</v>
      </c>
      <c r="AO344" s="7">
        <f t="shared" si="340"/>
        <v>1.0111835699230043E-3</v>
      </c>
      <c r="AP344" s="7">
        <f t="shared" si="340"/>
        <v>1.5571467107467374E-3</v>
      </c>
      <c r="AQ344" s="7">
        <f t="shared" si="340"/>
        <v>1.1271252117710275E-3</v>
      </c>
      <c r="AR344" s="17">
        <f t="shared" si="332"/>
        <v>103608.30802508938</v>
      </c>
      <c r="AS344" s="17">
        <f t="shared" si="333"/>
        <v>156695.87924857772</v>
      </c>
      <c r="AT344" s="17">
        <f t="shared" si="334"/>
        <v>32440.157203572307</v>
      </c>
      <c r="AU344" s="1">
        <f t="shared" si="296"/>
        <v>20721.661605017878</v>
      </c>
      <c r="AV344" s="1">
        <f t="shared" si="297"/>
        <v>31339.175849715546</v>
      </c>
      <c r="AW344" s="1">
        <f t="shared" si="298"/>
        <v>6488.0314407144615</v>
      </c>
      <c r="AX344" s="16">
        <v>0</v>
      </c>
      <c r="AY344" s="16">
        <v>0</v>
      </c>
      <c r="AZ344" s="16">
        <v>0</v>
      </c>
      <c r="BA344">
        <f t="shared" si="336"/>
        <v>0</v>
      </c>
      <c r="BB344">
        <f t="shared" si="337"/>
        <v>0</v>
      </c>
      <c r="BC344">
        <f t="shared" si="337"/>
        <v>0</v>
      </c>
      <c r="BD344">
        <f t="shared" si="337"/>
        <v>0</v>
      </c>
      <c r="BE344">
        <f t="shared" si="338"/>
        <v>0</v>
      </c>
      <c r="BF344">
        <f t="shared" si="338"/>
        <v>0</v>
      </c>
      <c r="BG344">
        <f t="shared" si="338"/>
        <v>0</v>
      </c>
      <c r="BH344">
        <f t="shared" si="316"/>
        <v>0</v>
      </c>
      <c r="BI344">
        <f t="shared" si="341"/>
        <v>0</v>
      </c>
      <c r="BJ344">
        <f t="shared" si="341"/>
        <v>0</v>
      </c>
      <c r="BK344" s="7">
        <f t="shared" si="339"/>
        <v>3.1990008782423168E-2</v>
      </c>
      <c r="BL344" s="18">
        <f>MAX(BL$3*climate!$I454+BL$4*climate!$I454^2+BL$5*climate!$I454^6,-99)</f>
        <v>-61.135605792610313</v>
      </c>
      <c r="BM344" s="18">
        <f>MAX(BM$3*climate!$I454+BM$4*climate!$I454^2+BM$5*climate!$I454^6,-99)</f>
        <v>-50.210393217710667</v>
      </c>
      <c r="BN344" s="18">
        <f>MAX(BN$3*climate!$I454+BN$4*climate!$I454^2+BN$5*climate!$I454^6,-99)</f>
        <v>-41.640993564211428</v>
      </c>
      <c r="BO344" s="18">
        <f>MAX(BO$3*climate!$I454+BO$4*climate!$I454^2+BO$5*climate!$I454^6,-99)</f>
        <v>-99</v>
      </c>
      <c r="BP344" s="18">
        <f>MAX(BP$3*climate!$I454+BP$4*climate!$I454^2+BP$5*climate!$I454^6,-99)</f>
        <v>-99</v>
      </c>
      <c r="BQ344" s="18">
        <f>MAX(BQ$3*climate!$I454+BQ$4*climate!$I454^2+BQ$5*climate!$I454^6,-99)</f>
        <v>-99</v>
      </c>
    </row>
    <row r="345" spans="1:69">
      <c r="A345">
        <f t="shared" si="299"/>
        <v>2299</v>
      </c>
      <c r="B345" s="4">
        <f t="shared" si="317"/>
        <v>1286.53490721513</v>
      </c>
      <c r="C345" s="4">
        <f t="shared" si="318"/>
        <v>3572.6099271956296</v>
      </c>
      <c r="D345" s="4">
        <f t="shared" si="319"/>
        <v>6809.6379779763984</v>
      </c>
      <c r="E345" s="11">
        <f t="shared" si="300"/>
        <v>3.5587349778556509E-9</v>
      </c>
      <c r="F345" s="11">
        <f t="shared" si="301"/>
        <v>7.1344790879955034E-9</v>
      </c>
      <c r="G345" s="11">
        <f t="shared" si="302"/>
        <v>1.5751711738034244E-8</v>
      </c>
      <c r="H345" s="4">
        <f t="shared" si="320"/>
        <v>103787.84919790478</v>
      </c>
      <c r="I345" s="4">
        <f t="shared" si="321"/>
        <v>157048.4389741034</v>
      </c>
      <c r="J345" s="4">
        <f t="shared" si="322"/>
        <v>32492.444562419238</v>
      </c>
      <c r="K345" s="4">
        <f t="shared" si="290"/>
        <v>80672.392653975403</v>
      </c>
      <c r="L345" s="4">
        <f t="shared" si="291"/>
        <v>43959.022164331494</v>
      </c>
      <c r="M345" s="4">
        <f t="shared" si="292"/>
        <v>4771.5377333575852</v>
      </c>
      <c r="N345" s="11">
        <f t="shared" si="303"/>
        <v>1.7328803730534137E-3</v>
      </c>
      <c r="O345" s="11">
        <f t="shared" si="304"/>
        <v>2.2499545409717658E-3</v>
      </c>
      <c r="P345" s="11">
        <f t="shared" si="305"/>
        <v>1.6117938858064562E-3</v>
      </c>
      <c r="Q345" s="4">
        <f t="shared" si="306"/>
        <v>391.39765625813931</v>
      </c>
      <c r="R345" s="4">
        <f t="shared" si="307"/>
        <v>1924.3373851417982</v>
      </c>
      <c r="S345" s="4">
        <f t="shared" si="308"/>
        <v>557.45595122501868</v>
      </c>
      <c r="T345" s="4">
        <f t="shared" si="323"/>
        <v>3.7711317777846447</v>
      </c>
      <c r="U345" s="4">
        <f t="shared" si="324"/>
        <v>12.253145575417742</v>
      </c>
      <c r="V345" s="4">
        <f t="shared" si="325"/>
        <v>17.156479259482136</v>
      </c>
      <c r="W345" s="11">
        <f t="shared" si="309"/>
        <v>-1.219247815263802E-2</v>
      </c>
      <c r="X345" s="11">
        <f t="shared" si="310"/>
        <v>-1.3228699347321071E-2</v>
      </c>
      <c r="Y345" s="11">
        <f t="shared" si="311"/>
        <v>-1.2203590333800474E-2</v>
      </c>
      <c r="Z345" s="4">
        <f t="shared" si="335"/>
        <v>418.49302336015228</v>
      </c>
      <c r="AA345" s="4">
        <f t="shared" si="326"/>
        <v>10850.438302658318</v>
      </c>
      <c r="AB345" s="4">
        <f t="shared" si="327"/>
        <v>1185.6766844873453</v>
      </c>
      <c r="AC345" s="12">
        <f t="shared" si="328"/>
        <v>1.0580209348464455</v>
      </c>
      <c r="AD345" s="12">
        <f t="shared" si="329"/>
        <v>5.5764604049003834</v>
      </c>
      <c r="AE345" s="12">
        <f t="shared" si="330"/>
        <v>2.1043724305403146</v>
      </c>
      <c r="AF345" s="11">
        <f t="shared" si="312"/>
        <v>-2.9039671966837322E-3</v>
      </c>
      <c r="AG345" s="11">
        <f t="shared" si="313"/>
        <v>2.0567434751257441E-3</v>
      </c>
      <c r="AH345" s="11">
        <f t="shared" si="314"/>
        <v>8.257041531207765E-4</v>
      </c>
      <c r="AI345" s="1">
        <f t="shared" si="293"/>
        <v>204448.74787503362</v>
      </c>
      <c r="AJ345" s="1">
        <f t="shared" si="294"/>
        <v>307195.36792922788</v>
      </c>
      <c r="AK345" s="1">
        <f t="shared" si="295"/>
        <v>63948.006790902095</v>
      </c>
      <c r="AL345" s="20">
        <f t="shared" si="342"/>
        <v>75.32522872288537</v>
      </c>
      <c r="AM345" s="20">
        <f t="shared" si="342"/>
        <v>36.226261224175914</v>
      </c>
      <c r="AN345" s="20">
        <f t="shared" si="342"/>
        <v>5.2240806799968373</v>
      </c>
      <c r="AO345" s="7">
        <f t="shared" si="340"/>
        <v>1.0010717342237743E-3</v>
      </c>
      <c r="AP345" s="7">
        <f t="shared" si="340"/>
        <v>1.5415752436392701E-3</v>
      </c>
      <c r="AQ345" s="7">
        <f t="shared" si="340"/>
        <v>1.1158539596533171E-3</v>
      </c>
      <c r="AR345" s="17">
        <f t="shared" si="332"/>
        <v>103787.84919790478</v>
      </c>
      <c r="AS345" s="17">
        <f t="shared" si="333"/>
        <v>157048.4389741034</v>
      </c>
      <c r="AT345" s="17">
        <f t="shared" si="334"/>
        <v>32492.444562419238</v>
      </c>
      <c r="AU345" s="1">
        <f t="shared" si="296"/>
        <v>20757.56983958096</v>
      </c>
      <c r="AV345" s="1">
        <f t="shared" si="297"/>
        <v>31409.687794820682</v>
      </c>
      <c r="AW345" s="1">
        <f t="shared" si="298"/>
        <v>6498.4889124838483</v>
      </c>
      <c r="AX345" s="16">
        <v>0</v>
      </c>
      <c r="AY345" s="16">
        <v>0</v>
      </c>
      <c r="AZ345" s="16">
        <v>0</v>
      </c>
      <c r="BA345">
        <f t="shared" si="336"/>
        <v>0</v>
      </c>
      <c r="BB345">
        <f t="shared" si="337"/>
        <v>0</v>
      </c>
      <c r="BC345">
        <f t="shared" si="337"/>
        <v>0</v>
      </c>
      <c r="BD345">
        <f t="shared" si="337"/>
        <v>0</v>
      </c>
      <c r="BE345">
        <f t="shared" si="338"/>
        <v>0</v>
      </c>
      <c r="BF345">
        <f t="shared" si="338"/>
        <v>0</v>
      </c>
      <c r="BG345">
        <f t="shared" si="338"/>
        <v>0</v>
      </c>
      <c r="BH345">
        <f t="shared" si="316"/>
        <v>0</v>
      </c>
      <c r="BI345">
        <f t="shared" si="341"/>
        <v>0</v>
      </c>
      <c r="BJ345">
        <f t="shared" si="341"/>
        <v>0</v>
      </c>
      <c r="BK345" s="7">
        <f t="shared" si="339"/>
        <v>3.1996229187717357E-2</v>
      </c>
      <c r="BL345" s="18">
        <f>MAX(BL$3*climate!$I455+BL$4*climate!$I455^2+BL$5*climate!$I455^6,-99)</f>
        <v>-61.117967974936356</v>
      </c>
      <c r="BM345" s="18">
        <f>MAX(BM$3*climate!$I455+BM$4*climate!$I455^2+BM$5*climate!$I455^6,-99)</f>
        <v>-50.196810437396834</v>
      </c>
      <c r="BN345" s="18">
        <f>MAX(BN$3*climate!$I455+BN$4*climate!$I455^2+BN$5*climate!$I455^6,-99)</f>
        <v>-41.630451690291714</v>
      </c>
      <c r="BO345" s="18">
        <f>MAX(BO$3*climate!$I455+BO$4*climate!$I455^2+BO$5*climate!$I455^6,-99)</f>
        <v>-99</v>
      </c>
      <c r="BP345" s="18">
        <f>MAX(BP$3*climate!$I455+BP$4*climate!$I455^2+BP$5*climate!$I455^6,-99)</f>
        <v>-99</v>
      </c>
      <c r="BQ345" s="18">
        <f>MAX(BQ$3*climate!$I455+BQ$4*climate!$I455^2+BQ$5*climate!$I455^6,-99)</f>
        <v>-99</v>
      </c>
    </row>
    <row r="346" spans="1:69">
      <c r="A346">
        <f t="shared" si="299"/>
        <v>2300</v>
      </c>
      <c r="B346" s="4">
        <f t="shared" si="317"/>
        <v>1286.534911564645</v>
      </c>
      <c r="C346" s="4">
        <f t="shared" si="318"/>
        <v>3572.6099514099046</v>
      </c>
      <c r="D346" s="4">
        <f t="shared" si="319"/>
        <v>6809.6380798766804</v>
      </c>
      <c r="E346" s="11">
        <f t="shared" si="300"/>
        <v>3.380798228962868E-9</v>
      </c>
      <c r="F346" s="11">
        <f t="shared" si="301"/>
        <v>6.7777551335957281E-9</v>
      </c>
      <c r="G346" s="11">
        <f t="shared" si="302"/>
        <v>1.496412615113253E-8</v>
      </c>
      <c r="H346" s="4">
        <f t="shared" si="320"/>
        <v>103969.63247483577</v>
      </c>
      <c r="I346" s="4">
        <f t="shared" si="321"/>
        <v>157401.65868581584</v>
      </c>
      <c r="J346" s="4">
        <f t="shared" si="322"/>
        <v>32544.758729398785</v>
      </c>
      <c r="K346" s="4">
        <f t="shared" si="290"/>
        <v>80813.689189662982</v>
      </c>
      <c r="L346" s="4">
        <f t="shared" si="291"/>
        <v>44057.890681208686</v>
      </c>
      <c r="M346" s="4">
        <f t="shared" si="292"/>
        <v>4779.2200330840724</v>
      </c>
      <c r="N346" s="11">
        <f t="shared" si="303"/>
        <v>1.75148562028693E-3</v>
      </c>
      <c r="O346" s="11">
        <f t="shared" si="304"/>
        <v>2.2491063724663363E-3</v>
      </c>
      <c r="P346" s="11">
        <f t="shared" si="305"/>
        <v>1.6100259823537133E-3</v>
      </c>
      <c r="Q346" s="4">
        <f t="shared" si="306"/>
        <v>387.30271928391858</v>
      </c>
      <c r="R346" s="4">
        <f t="shared" si="307"/>
        <v>1903.1517024727539</v>
      </c>
      <c r="S346" s="4">
        <f t="shared" si="308"/>
        <v>551.53956103703683</v>
      </c>
      <c r="T346" s="4">
        <f t="shared" si="323"/>
        <v>3.7251523359732865</v>
      </c>
      <c r="U346" s="4">
        <f t="shared" si="324"/>
        <v>12.091052396541583</v>
      </c>
      <c r="V346" s="4">
        <f t="shared" si="325"/>
        <v>16.947108615029073</v>
      </c>
      <c r="W346" s="11">
        <f t="shared" si="309"/>
        <v>-1.219247815263802E-2</v>
      </c>
      <c r="X346" s="11">
        <f t="shared" si="310"/>
        <v>-1.3228699347321071E-2</v>
      </c>
      <c r="Y346" s="11">
        <f t="shared" si="311"/>
        <v>-1.2203590333800474E-2</v>
      </c>
      <c r="Z346" s="4">
        <f t="shared" si="335"/>
        <v>412.90436127627197</v>
      </c>
      <c r="AA346" s="4">
        <f t="shared" si="326"/>
        <v>10753.062130114758</v>
      </c>
      <c r="AB346" s="4">
        <f t="shared" si="327"/>
        <v>1174.0635643583889</v>
      </c>
      <c r="AC346" s="12">
        <f t="shared" si="328"/>
        <v>1.0549484767582469</v>
      </c>
      <c r="AD346" s="12">
        <f t="shared" si="329"/>
        <v>5.5879297534524595</v>
      </c>
      <c r="AE346" s="12">
        <f t="shared" si="330"/>
        <v>2.1061100195959246</v>
      </c>
      <c r="AF346" s="11">
        <f t="shared" si="312"/>
        <v>-2.9039671966837322E-3</v>
      </c>
      <c r="AG346" s="11">
        <f t="shared" si="313"/>
        <v>2.0567434751257441E-3</v>
      </c>
      <c r="AH346" s="11">
        <f t="shared" si="314"/>
        <v>8.257041531207765E-4</v>
      </c>
      <c r="AI346" s="1">
        <f t="shared" si="293"/>
        <v>204761.44292711123</v>
      </c>
      <c r="AJ346" s="1">
        <f t="shared" si="294"/>
        <v>307885.51893112581</v>
      </c>
      <c r="AK346" s="1">
        <f t="shared" si="295"/>
        <v>64051.695024295739</v>
      </c>
      <c r="AL346" s="20">
        <f t="shared" si="342"/>
        <v>75.399880620660312</v>
      </c>
      <c r="AM346" s="20">
        <f t="shared" si="342"/>
        <v>36.281548276573986</v>
      </c>
      <c r="AN346" s="20">
        <f t="shared" si="342"/>
        <v>5.2298516979980372</v>
      </c>
      <c r="AO346" s="7">
        <f t="shared" ref="AO346:AQ347" si="343">AO$5*AO345</f>
        <v>9.9106101688153665E-4</v>
      </c>
      <c r="AP346" s="7">
        <f t="shared" si="343"/>
        <v>1.5261594912028774E-3</v>
      </c>
      <c r="AQ346" s="7">
        <f t="shared" si="343"/>
        <v>1.104695420056784E-3</v>
      </c>
      <c r="AR346" s="17">
        <f t="shared" si="332"/>
        <v>103969.63247483577</v>
      </c>
      <c r="AS346" s="17">
        <f t="shared" si="333"/>
        <v>157401.65868581584</v>
      </c>
      <c r="AT346" s="17">
        <f t="shared" si="334"/>
        <v>32544.758729398785</v>
      </c>
      <c r="AU346" s="1">
        <f t="shared" si="296"/>
        <v>20793.926494967156</v>
      </c>
      <c r="AV346" s="1">
        <f t="shared" si="297"/>
        <v>31480.331737163171</v>
      </c>
      <c r="AW346" s="1">
        <f t="shared" si="298"/>
        <v>6508.9517458797573</v>
      </c>
      <c r="AX346" s="16">
        <v>0</v>
      </c>
      <c r="AY346" s="16">
        <v>0</v>
      </c>
      <c r="AZ346" s="16">
        <v>0</v>
      </c>
      <c r="BA346">
        <f t="shared" si="336"/>
        <v>0</v>
      </c>
      <c r="BB346">
        <f t="shared" si="337"/>
        <v>0</v>
      </c>
      <c r="BC346">
        <f t="shared" si="337"/>
        <v>0</v>
      </c>
      <c r="BD346">
        <f t="shared" si="337"/>
        <v>0</v>
      </c>
      <c r="BE346">
        <f t="shared" si="338"/>
        <v>0</v>
      </c>
      <c r="BF346">
        <f t="shared" si="338"/>
        <v>0</v>
      </c>
      <c r="BG346">
        <f t="shared" si="338"/>
        <v>0</v>
      </c>
      <c r="BH346">
        <f t="shared" si="316"/>
        <v>0</v>
      </c>
      <c r="BI346">
        <f t="shared" si="341"/>
        <v>0</v>
      </c>
      <c r="BJ346">
        <f t="shared" si="341"/>
        <v>0</v>
      </c>
      <c r="BK346" s="7">
        <f t="shared" si="339"/>
        <v>3.2002237775986736E-2</v>
      </c>
      <c r="BL346" s="18">
        <f>MAX(BL$3*climate!$I456+BL$4*climate!$I456^2+BL$5*climate!$I456^6,-99)</f>
        <v>-61.099404691448399</v>
      </c>
      <c r="BM346" s="18">
        <f>MAX(BM$3*climate!$I456+BM$4*climate!$I456^2+BM$5*climate!$I456^6,-99)</f>
        <v>-50.1825148800054</v>
      </c>
      <c r="BN346" s="18">
        <f>MAX(BN$3*climate!$I456+BN$4*climate!$I456^2+BN$5*climate!$I456^6,-99)</f>
        <v>-41.619356546128714</v>
      </c>
      <c r="BO346" s="18">
        <f>MAX(BO$3*climate!$I456+BO$4*climate!$I456^2+BO$5*climate!$I456^6,-99)</f>
        <v>-99</v>
      </c>
      <c r="BP346" s="18">
        <f>MAX(BP$3*climate!$I456+BP$4*climate!$I456^2+BP$5*climate!$I456^6,-99)</f>
        <v>-99</v>
      </c>
      <c r="BQ346" s="18">
        <f>MAX(BQ$3*climate!$I456+BQ$4*climate!$I456^2+BQ$5*climate!$I456^6,-99)</f>
        <v>-99</v>
      </c>
    </row>
    <row r="347" spans="1:69">
      <c r="B347" s="4"/>
      <c r="C347" s="4"/>
      <c r="D347" s="4"/>
      <c r="E347" s="11"/>
      <c r="F347" s="11"/>
      <c r="G347" s="11"/>
      <c r="H347" s="4"/>
      <c r="I347" s="4"/>
      <c r="J347" s="4"/>
      <c r="K347" s="4"/>
      <c r="L347" s="4"/>
      <c r="M347" s="4"/>
      <c r="N347" s="11"/>
      <c r="O347" s="11"/>
      <c r="P347" s="11"/>
      <c r="Q347" s="4"/>
      <c r="R347" s="4"/>
      <c r="S347" s="4"/>
      <c r="T347" s="4"/>
      <c r="U347" s="4"/>
      <c r="V347" s="4"/>
      <c r="W347" s="11"/>
      <c r="X347" s="11"/>
      <c r="Y347" s="11"/>
      <c r="Z347" s="4"/>
      <c r="AA347" s="4"/>
      <c r="AB347" s="4"/>
      <c r="AC347" s="12"/>
      <c r="AD347" s="12"/>
      <c r="AE347" s="12"/>
      <c r="AF347" s="11"/>
      <c r="AG347" s="11"/>
      <c r="AH347" s="11"/>
      <c r="AI347" s="1"/>
      <c r="AJ347" s="1"/>
      <c r="AK347" s="1"/>
      <c r="AL347" s="20">
        <f t="shared" si="342"/>
        <v>75.473859244197371</v>
      </c>
      <c r="AM347" s="20">
        <f t="shared" si="342"/>
        <v>36.336365991539232</v>
      </c>
      <c r="AN347" s="20">
        <f t="shared" si="342"/>
        <v>5.235571317284208</v>
      </c>
      <c r="AO347" s="7">
        <f t="shared" si="343"/>
        <v>9.811504067127213E-4</v>
      </c>
      <c r="AP347" s="7">
        <f t="shared" si="343"/>
        <v>1.5108978962908486E-3</v>
      </c>
      <c r="AQ347" s="7">
        <f t="shared" si="343"/>
        <v>1.0936484658562162E-3</v>
      </c>
      <c r="AR347" s="1"/>
      <c r="AS347" s="1"/>
      <c r="AT347" s="1"/>
      <c r="AU347" s="1"/>
      <c r="AV347" s="1"/>
      <c r="AW347" s="1"/>
    </row>
    <row r="348" spans="1:69">
      <c r="B348" s="4"/>
      <c r="C348" s="4"/>
      <c r="D348" s="4"/>
      <c r="H348" s="4"/>
      <c r="I348" s="4"/>
      <c r="J348" s="4"/>
      <c r="K348" s="4"/>
      <c r="L348" s="4"/>
      <c r="M348" s="4"/>
      <c r="T348" s="4"/>
      <c r="U348" s="4"/>
      <c r="V348" s="4"/>
      <c r="AC348" s="12"/>
      <c r="AD348" s="12"/>
      <c r="AE348" s="12"/>
      <c r="AR348" s="17">
        <f t="shared" ref="AR348" si="344">AL348*AI348^$AR$5*B348^(1-$AR$5)*(1-BB347+0.01*BL347)</f>
        <v>0</v>
      </c>
      <c r="AS348" s="17">
        <f t="shared" ref="AS348" si="345">AM348*AJ348^$AR$5*C348^(1-$AR$5)*(1-BC347+0.01*BM347)</f>
        <v>0</v>
      </c>
      <c r="AT348" s="17">
        <f t="shared" ref="AT348" si="346">AN348*AK348^$AR$5*D348^(1-$AR$5)*(1-BD347+0.01*BN347)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FD691-6876-4D13-A498-6F1F7F757E12}">
  <dimension ref="A1:AQ306"/>
  <sheetViews>
    <sheetView tabSelected="1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Q4" sqref="Q4"/>
    </sheetView>
  </sheetViews>
  <sheetFormatPr defaultRowHeight="14.5"/>
  <sheetData>
    <row r="1" spans="1:43">
      <c r="A1" s="16"/>
      <c r="B1" s="16" t="s">
        <v>64</v>
      </c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</row>
    <row r="2" spans="1:43">
      <c r="A2" s="16"/>
      <c r="B2" s="16"/>
      <c r="C2" s="16"/>
      <c r="D2" s="16"/>
      <c r="E2" s="16"/>
      <c r="F2" s="19">
        <v>0</v>
      </c>
      <c r="G2" s="16"/>
      <c r="H2" s="16"/>
      <c r="I2" s="16"/>
      <c r="J2" s="19">
        <v>0.05</v>
      </c>
      <c r="K2" s="16"/>
      <c r="L2" s="16"/>
      <c r="M2" s="16"/>
      <c r="N2" s="17">
        <f>MIN(N6:N306)</f>
        <v>2040</v>
      </c>
      <c r="O2" s="19">
        <v>0.1</v>
      </c>
      <c r="P2" s="16"/>
      <c r="Q2" s="16"/>
      <c r="R2" s="16"/>
      <c r="S2" s="17">
        <f>MIN(S6:S306)</f>
        <v>2045</v>
      </c>
      <c r="T2" s="19"/>
      <c r="U2" s="16"/>
      <c r="V2" s="16"/>
      <c r="W2" s="16"/>
      <c r="X2" s="19"/>
      <c r="Y2" s="16"/>
      <c r="Z2" s="16"/>
      <c r="AA2" s="16"/>
      <c r="AB2" s="17"/>
      <c r="AC2" s="19"/>
      <c r="AD2" s="16"/>
      <c r="AE2" s="16"/>
      <c r="AF2" s="16"/>
      <c r="AG2" s="17"/>
      <c r="AH2" s="19"/>
      <c r="AI2" s="16"/>
      <c r="AJ2" s="16"/>
      <c r="AK2" s="16"/>
      <c r="AL2" s="17"/>
      <c r="AM2" s="19"/>
      <c r="AN2" s="16"/>
      <c r="AO2" s="16"/>
      <c r="AP2" s="16"/>
      <c r="AQ2" s="17"/>
    </row>
    <row r="3" spans="1:43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</row>
    <row r="4" spans="1:43">
      <c r="A4" s="16"/>
      <c r="B4" s="16" t="s">
        <v>65</v>
      </c>
      <c r="C4" s="16"/>
      <c r="D4" s="16"/>
      <c r="E4" s="16"/>
      <c r="F4" s="16" t="s">
        <v>65</v>
      </c>
      <c r="G4" s="16"/>
      <c r="H4" s="16"/>
      <c r="I4" s="16"/>
      <c r="J4" s="16" t="s">
        <v>65</v>
      </c>
      <c r="K4" s="16"/>
      <c r="L4" s="16"/>
      <c r="M4" s="16"/>
      <c r="N4" s="16"/>
      <c r="O4" s="16" t="s">
        <v>65</v>
      </c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</row>
    <row r="5" spans="1:43">
      <c r="A5" s="16"/>
      <c r="B5" s="16" t="s">
        <v>25</v>
      </c>
      <c r="C5" s="16" t="s">
        <v>26</v>
      </c>
      <c r="D5" s="16" t="s">
        <v>27</v>
      </c>
      <c r="E5" s="16" t="s">
        <v>61</v>
      </c>
      <c r="F5" s="16" t="s">
        <v>25</v>
      </c>
      <c r="G5" s="16" t="s">
        <v>26</v>
      </c>
      <c r="H5" s="16" t="s">
        <v>27</v>
      </c>
      <c r="I5" s="16" t="s">
        <v>61</v>
      </c>
      <c r="J5" s="16" t="s">
        <v>25</v>
      </c>
      <c r="K5" s="16" t="s">
        <v>26</v>
      </c>
      <c r="L5" s="16" t="s">
        <v>27</v>
      </c>
      <c r="M5" s="16" t="s">
        <v>61</v>
      </c>
      <c r="N5" s="16"/>
      <c r="O5" s="16" t="s">
        <v>25</v>
      </c>
      <c r="P5" s="16" t="s">
        <v>26</v>
      </c>
      <c r="Q5" s="16" t="s">
        <v>27</v>
      </c>
      <c r="R5" s="16" t="s">
        <v>61</v>
      </c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</row>
    <row r="6" spans="1:43">
      <c r="A6" s="16">
        <v>2000</v>
      </c>
      <c r="B6" s="17">
        <f>(1-economy!$AU$5)*economy!K46</f>
        <v>24663.996728308717</v>
      </c>
      <c r="C6" s="17">
        <f>(1-economy!$AU$5)*economy!L46</f>
        <v>1660.3214115674241</v>
      </c>
      <c r="D6" s="17">
        <f>(1-economy!$AU$5)*economy!M46</f>
        <v>531.75930946570406</v>
      </c>
      <c r="E6" s="17">
        <f>(1-economy!$AU$5)*SUMPRODUCT(economy!B46:D46,economy!K46:M46)/SUM(economy!B46:D46)</f>
        <v>5037.0813779818791</v>
      </c>
      <c r="F6" s="17">
        <v>24663.996728308717</v>
      </c>
      <c r="G6" s="17">
        <v>1660.3214115674241</v>
      </c>
      <c r="H6" s="17">
        <v>531.75930946570406</v>
      </c>
      <c r="I6" s="17">
        <v>5037.0813779818791</v>
      </c>
      <c r="J6" s="17">
        <v>24663.996728308717</v>
      </c>
      <c r="K6" s="17">
        <v>1660.3214115674241</v>
      </c>
      <c r="L6" s="17">
        <v>531.75930946570406</v>
      </c>
      <c r="M6" s="17">
        <v>5037.0813779818791</v>
      </c>
      <c r="N6" s="17">
        <f>IF(M6&gt;$I6,$A6,9999)</f>
        <v>9999</v>
      </c>
      <c r="O6" s="17">
        <v>24663.996728308717</v>
      </c>
      <c r="P6" s="17">
        <v>1660.3214115674241</v>
      </c>
      <c r="Q6" s="17">
        <v>531.75930946570406</v>
      </c>
      <c r="R6" s="17">
        <v>5037.0813779818791</v>
      </c>
      <c r="S6" s="17">
        <f>IF(R6&gt;$I6,$A6,9999)</f>
        <v>9999</v>
      </c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</row>
    <row r="7" spans="1:43">
      <c r="A7" s="16">
        <f>1+A6</f>
        <v>2001</v>
      </c>
      <c r="B7" s="17">
        <f>(1-economy!$AU$5)*economy!K47</f>
        <v>24907.593335902115</v>
      </c>
      <c r="C7" s="17">
        <f>(1-economy!$AU$5)*economy!L47</f>
        <v>1686.6698990879406</v>
      </c>
      <c r="D7" s="17">
        <f>(1-economy!$AU$5)*economy!M47</f>
        <v>539.74658125669146</v>
      </c>
      <c r="E7" s="17">
        <f>(1-economy!$AU$5)*SUMPRODUCT(economy!B47:D47,economy!K47:M47)/SUM(economy!B47:D47)</f>
        <v>5059.5388973731278</v>
      </c>
      <c r="F7" s="17">
        <v>24907.593335902115</v>
      </c>
      <c r="G7" s="17">
        <v>1686.6698990879406</v>
      </c>
      <c r="H7" s="17">
        <v>539.74658125669146</v>
      </c>
      <c r="I7" s="17">
        <v>5059.5388973731278</v>
      </c>
      <c r="J7" s="17">
        <v>24907.593335902115</v>
      </c>
      <c r="K7" s="17">
        <v>1686.6698990879406</v>
      </c>
      <c r="L7" s="17">
        <v>539.74658125669146</v>
      </c>
      <c r="M7" s="17">
        <v>5059.5388973731278</v>
      </c>
      <c r="N7" s="17">
        <f t="shared" ref="N7:N70" si="0">IF(M7&gt;$I7,$A7,9999)</f>
        <v>9999</v>
      </c>
      <c r="O7" s="17">
        <v>24907.593335902115</v>
      </c>
      <c r="P7" s="17">
        <v>1686.6698990879406</v>
      </c>
      <c r="Q7" s="17">
        <v>539.74658125669146</v>
      </c>
      <c r="R7" s="17">
        <v>5059.5388973731278</v>
      </c>
      <c r="S7" s="17">
        <f t="shared" ref="S7:S70" si="1">IF(R7&gt;$I7,$A7,9999)</f>
        <v>9999</v>
      </c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</row>
    <row r="8" spans="1:43">
      <c r="A8" s="16">
        <f t="shared" ref="A8:A71" si="2">1+A7</f>
        <v>2002</v>
      </c>
      <c r="B8" s="17">
        <f>(1-economy!$AU$5)*economy!K48</f>
        <v>25122.720440046243</v>
      </c>
      <c r="C8" s="17">
        <f>(1-economy!$AU$5)*economy!L48</f>
        <v>1706.4972419458759</v>
      </c>
      <c r="D8" s="17">
        <f>(1-economy!$AU$5)*economy!M48</f>
        <v>550.51569437449484</v>
      </c>
      <c r="E8" s="17">
        <f>(1-economy!$AU$5)*SUMPRODUCT(economy!B48:D48,economy!K48:M48)/SUM(economy!B48:D48)</f>
        <v>5078.4352081669449</v>
      </c>
      <c r="F8" s="17">
        <v>25122.720440046243</v>
      </c>
      <c r="G8" s="17">
        <v>1706.4972419458759</v>
      </c>
      <c r="H8" s="17">
        <v>550.51569437449484</v>
      </c>
      <c r="I8" s="17">
        <v>5078.4352081669449</v>
      </c>
      <c r="J8" s="17">
        <v>25122.720440046243</v>
      </c>
      <c r="K8" s="17">
        <v>1706.4972419458759</v>
      </c>
      <c r="L8" s="17">
        <v>550.51569437449484</v>
      </c>
      <c r="M8" s="17">
        <v>5078.4352081669449</v>
      </c>
      <c r="N8" s="17">
        <f t="shared" si="0"/>
        <v>9999</v>
      </c>
      <c r="O8" s="17">
        <v>25122.720440046243</v>
      </c>
      <c r="P8" s="17">
        <v>1706.4972419458759</v>
      </c>
      <c r="Q8" s="17">
        <v>550.51569437449484</v>
      </c>
      <c r="R8" s="17">
        <v>5078.4352081669449</v>
      </c>
      <c r="S8" s="17">
        <f t="shared" si="1"/>
        <v>9999</v>
      </c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</row>
    <row r="9" spans="1:43">
      <c r="A9" s="16">
        <f t="shared" si="2"/>
        <v>2003</v>
      </c>
      <c r="B9" s="17">
        <f>(1-economy!$AU$5)*economy!K49</f>
        <v>25396.12664087013</v>
      </c>
      <c r="C9" s="17">
        <f>(1-economy!$AU$5)*economy!L49</f>
        <v>1784.0052655832224</v>
      </c>
      <c r="D9" s="17">
        <f>(1-economy!$AU$5)*economy!M49</f>
        <v>573.66153459319219</v>
      </c>
      <c r="E9" s="17">
        <f>(1-economy!$AU$5)*SUMPRODUCT(economy!B49:D49,economy!K49:M49)/SUM(economy!B49:D49)</f>
        <v>5136.1208426297844</v>
      </c>
      <c r="F9" s="17">
        <v>25396.12664087013</v>
      </c>
      <c r="G9" s="17">
        <v>1784.0052655832224</v>
      </c>
      <c r="H9" s="17">
        <v>573.66153459319219</v>
      </c>
      <c r="I9" s="17">
        <v>5136.1208426297844</v>
      </c>
      <c r="J9" s="17">
        <v>25396.12664087013</v>
      </c>
      <c r="K9" s="17">
        <v>1784.0052655832224</v>
      </c>
      <c r="L9" s="17">
        <v>573.66153459319219</v>
      </c>
      <c r="M9" s="17">
        <v>5136.1208426297844</v>
      </c>
      <c r="N9" s="17">
        <f t="shared" si="0"/>
        <v>9999</v>
      </c>
      <c r="O9" s="17">
        <v>25396.12664087013</v>
      </c>
      <c r="P9" s="17">
        <v>1784.0052655832224</v>
      </c>
      <c r="Q9" s="17">
        <v>573.66153459319219</v>
      </c>
      <c r="R9" s="17">
        <v>5136.1208426297844</v>
      </c>
      <c r="S9" s="17">
        <f t="shared" si="1"/>
        <v>9999</v>
      </c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</row>
    <row r="10" spans="1:43">
      <c r="A10" s="16">
        <f t="shared" si="2"/>
        <v>2004</v>
      </c>
      <c r="B10" s="17">
        <f>(1-economy!$AU$5)*economy!K50</f>
        <v>25989.020159235632</v>
      </c>
      <c r="C10" s="17">
        <f>(1-economy!$AU$5)*economy!L50</f>
        <v>1908.5172082373426</v>
      </c>
      <c r="D10" s="17">
        <f>(1-economy!$AU$5)*economy!M50</f>
        <v>601.59682327125381</v>
      </c>
      <c r="E10" s="17">
        <f>(1-economy!$AU$5)*SUMPRODUCT(economy!B50:D50,economy!K50:M50)/SUM(economy!B50:D50)</f>
        <v>5266.6200273901577</v>
      </c>
      <c r="F10" s="17">
        <v>25989.020159235632</v>
      </c>
      <c r="G10" s="17">
        <v>1908.5172082373426</v>
      </c>
      <c r="H10" s="17">
        <v>601.59682327125381</v>
      </c>
      <c r="I10" s="17">
        <v>5266.6200273901577</v>
      </c>
      <c r="J10" s="17">
        <v>25989.020159235632</v>
      </c>
      <c r="K10" s="17">
        <v>1908.5172082373426</v>
      </c>
      <c r="L10" s="17">
        <v>601.59682327125381</v>
      </c>
      <c r="M10" s="17">
        <v>5266.6200273901577</v>
      </c>
      <c r="N10" s="17">
        <f t="shared" si="0"/>
        <v>9999</v>
      </c>
      <c r="O10" s="17">
        <v>25989.020159235632</v>
      </c>
      <c r="P10" s="17">
        <v>1908.5172082373426</v>
      </c>
      <c r="Q10" s="17">
        <v>601.59682327125381</v>
      </c>
      <c r="R10" s="17">
        <v>5266.6200273901577</v>
      </c>
      <c r="S10" s="17">
        <f t="shared" si="1"/>
        <v>9999</v>
      </c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</row>
    <row r="11" spans="1:43">
      <c r="A11" s="16">
        <f t="shared" si="2"/>
        <v>2005</v>
      </c>
      <c r="B11" s="17">
        <f>(1-economy!$AU$5)*economy!K51</f>
        <v>26448.648851872713</v>
      </c>
      <c r="C11" s="17">
        <f>(1-economy!$AU$5)*economy!L51</f>
        <v>2031.450476846373</v>
      </c>
      <c r="D11" s="17">
        <f>(1-economy!$AU$5)*economy!M51</f>
        <v>631.14669100284846</v>
      </c>
      <c r="E11" s="17">
        <f>(1-economy!$AU$5)*SUMPRODUCT(economy!B51:D51,economy!K51:M51)/SUM(economy!B51:D51)</f>
        <v>5374.354306086163</v>
      </c>
      <c r="F11" s="17">
        <v>26448.648851872713</v>
      </c>
      <c r="G11" s="17">
        <v>2031.450476846373</v>
      </c>
      <c r="H11" s="17">
        <v>631.14669100284846</v>
      </c>
      <c r="I11" s="17">
        <v>5374.354306086163</v>
      </c>
      <c r="J11" s="17">
        <v>26448.648851872713</v>
      </c>
      <c r="K11" s="17">
        <v>2031.450476846373</v>
      </c>
      <c r="L11" s="17">
        <v>631.14669100284846</v>
      </c>
      <c r="M11" s="17">
        <v>5374.354306086163</v>
      </c>
      <c r="N11" s="17">
        <f t="shared" si="0"/>
        <v>9999</v>
      </c>
      <c r="O11" s="17">
        <v>26448.648851872713</v>
      </c>
      <c r="P11" s="17">
        <v>2031.450476846373</v>
      </c>
      <c r="Q11" s="17">
        <v>631.14669100284846</v>
      </c>
      <c r="R11" s="17">
        <v>5374.354306086163</v>
      </c>
      <c r="S11" s="17">
        <f t="shared" si="1"/>
        <v>9999</v>
      </c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</row>
    <row r="12" spans="1:43">
      <c r="A12" s="16">
        <f t="shared" si="2"/>
        <v>2006</v>
      </c>
      <c r="B12" s="17">
        <f>(1-economy!$AU$5)*economy!K52</f>
        <v>27069.197303943325</v>
      </c>
      <c r="C12" s="17">
        <f>(1-economy!$AU$5)*economy!L52</f>
        <v>2181.7717280734337</v>
      </c>
      <c r="D12" s="17">
        <f>(1-economy!$AU$5)*economy!M52</f>
        <v>664.00400531315017</v>
      </c>
      <c r="E12" s="17">
        <f>(1-economy!$AU$5)*SUMPRODUCT(economy!B52:D52,economy!K52:M52)/SUM(economy!B52:D52)</f>
        <v>5519.5735719559398</v>
      </c>
      <c r="F12" s="17">
        <v>27069.197303943325</v>
      </c>
      <c r="G12" s="17">
        <v>2181.7717280734337</v>
      </c>
      <c r="H12" s="17">
        <v>664.00400531315017</v>
      </c>
      <c r="I12" s="17">
        <v>5519.5735719559398</v>
      </c>
      <c r="J12" s="17">
        <v>27069.197303943325</v>
      </c>
      <c r="K12" s="17">
        <v>2181.7717280734337</v>
      </c>
      <c r="L12" s="17">
        <v>664.00400531315017</v>
      </c>
      <c r="M12" s="17">
        <v>5519.5735719559398</v>
      </c>
      <c r="N12" s="17">
        <f t="shared" si="0"/>
        <v>9999</v>
      </c>
      <c r="O12" s="17">
        <v>27069.197303943325</v>
      </c>
      <c r="P12" s="17">
        <v>2181.7717280734337</v>
      </c>
      <c r="Q12" s="17">
        <v>664.00400531315017</v>
      </c>
      <c r="R12" s="17">
        <v>5519.5735719559398</v>
      </c>
      <c r="S12" s="17">
        <f t="shared" si="1"/>
        <v>9999</v>
      </c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</row>
    <row r="13" spans="1:43">
      <c r="A13" s="16">
        <f t="shared" si="2"/>
        <v>2007</v>
      </c>
      <c r="B13" s="17">
        <f>(1-economy!$AU$5)*economy!K53</f>
        <v>27623.314467469943</v>
      </c>
      <c r="C13" s="17">
        <f>(1-economy!$AU$5)*economy!L53</f>
        <v>2352.8279791603304</v>
      </c>
      <c r="D13" s="17">
        <f>(1-economy!$AU$5)*economy!M53</f>
        <v>700.92244400962488</v>
      </c>
      <c r="E13" s="17">
        <f>(1-economy!$AU$5)*SUMPRODUCT(economy!B53:D53,economy!K53:M53)/SUM(economy!B53:D53)</f>
        <v>5664.240653896225</v>
      </c>
      <c r="F13" s="17">
        <v>27623.314467469943</v>
      </c>
      <c r="G13" s="17">
        <v>2352.8279791603304</v>
      </c>
      <c r="H13" s="17">
        <v>700.92244400962488</v>
      </c>
      <c r="I13" s="17">
        <v>5664.240653896225</v>
      </c>
      <c r="J13" s="17">
        <v>27623.314467469943</v>
      </c>
      <c r="K13" s="17">
        <v>2352.8279791603304</v>
      </c>
      <c r="L13" s="17">
        <v>700.92244400962488</v>
      </c>
      <c r="M13" s="17">
        <v>5664.240653896225</v>
      </c>
      <c r="N13" s="17">
        <f t="shared" si="0"/>
        <v>9999</v>
      </c>
      <c r="O13" s="17">
        <v>27623.314467469943</v>
      </c>
      <c r="P13" s="17">
        <v>2352.8279791603304</v>
      </c>
      <c r="Q13" s="17">
        <v>700.92244400962488</v>
      </c>
      <c r="R13" s="17">
        <v>5664.240653896225</v>
      </c>
      <c r="S13" s="17">
        <f t="shared" si="1"/>
        <v>9999</v>
      </c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</row>
    <row r="14" spans="1:43">
      <c r="A14" s="16">
        <f t="shared" si="2"/>
        <v>2008</v>
      </c>
      <c r="B14" s="17">
        <f>(1-economy!$AU$5)*economy!K54</f>
        <v>27494.903815341866</v>
      </c>
      <c r="C14" s="17">
        <f>(1-economy!$AU$5)*economy!L54</f>
        <v>2453.5043714509325</v>
      </c>
      <c r="D14" s="17">
        <f>(1-economy!$AU$5)*economy!M54</f>
        <v>721.43433926522584</v>
      </c>
      <c r="E14" s="17">
        <f>(1-economy!$AU$5)*SUMPRODUCT(economy!B54:D54,economy!K54:M54)/SUM(economy!B54:D54)</f>
        <v>5663.4012496916166</v>
      </c>
      <c r="F14" s="17">
        <v>27494.903815341866</v>
      </c>
      <c r="G14" s="17">
        <v>2453.5043714509325</v>
      </c>
      <c r="H14" s="17">
        <v>721.43433926522584</v>
      </c>
      <c r="I14" s="17">
        <v>5663.4012496916166</v>
      </c>
      <c r="J14" s="17">
        <v>27494.903815341866</v>
      </c>
      <c r="K14" s="17">
        <v>2453.5043714509325</v>
      </c>
      <c r="L14" s="17">
        <v>721.43433926522584</v>
      </c>
      <c r="M14" s="17">
        <v>5663.4012496916166</v>
      </c>
      <c r="N14" s="17">
        <f t="shared" si="0"/>
        <v>9999</v>
      </c>
      <c r="O14" s="17">
        <v>27494.903815341866</v>
      </c>
      <c r="P14" s="17">
        <v>2453.5043714509325</v>
      </c>
      <c r="Q14" s="17">
        <v>721.43433926522584</v>
      </c>
      <c r="R14" s="17">
        <v>5663.4012496916166</v>
      </c>
      <c r="S14" s="17">
        <f t="shared" si="1"/>
        <v>9999</v>
      </c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</row>
    <row r="15" spans="1:43">
      <c r="A15" s="16">
        <f t="shared" si="2"/>
        <v>2009</v>
      </c>
      <c r="B15" s="17">
        <f>(1-economy!$AU$5)*economy!K55</f>
        <v>26246.23315668424</v>
      </c>
      <c r="C15" s="17">
        <f>(1-economy!$AU$5)*economy!L55</f>
        <v>2458.8599135566974</v>
      </c>
      <c r="D15" s="17">
        <f>(1-economy!$AU$5)*economy!M55</f>
        <v>739.00764929521563</v>
      </c>
      <c r="E15" s="17">
        <f>(1-economy!$AU$5)*SUMPRODUCT(economy!B55:D55,economy!K55:M55)/SUM(economy!B55:D55)</f>
        <v>5445.2519862639401</v>
      </c>
      <c r="F15" s="17">
        <v>26246.23315668424</v>
      </c>
      <c r="G15" s="17">
        <v>2458.8599135566974</v>
      </c>
      <c r="H15" s="17">
        <v>739.00764929521563</v>
      </c>
      <c r="I15" s="17">
        <v>5445.2519862639401</v>
      </c>
      <c r="J15" s="17">
        <v>26246.23315668424</v>
      </c>
      <c r="K15" s="17">
        <v>2458.8599135566974</v>
      </c>
      <c r="L15" s="17">
        <v>739.00764929521563</v>
      </c>
      <c r="M15" s="17">
        <v>5445.2519862639401</v>
      </c>
      <c r="N15" s="17">
        <f t="shared" si="0"/>
        <v>9999</v>
      </c>
      <c r="O15" s="17">
        <v>26246.23315668424</v>
      </c>
      <c r="P15" s="17">
        <v>2458.8599135566974</v>
      </c>
      <c r="Q15" s="17">
        <v>739.00764929521563</v>
      </c>
      <c r="R15" s="17">
        <v>5445.2519862639401</v>
      </c>
      <c r="S15" s="17">
        <f t="shared" si="1"/>
        <v>9999</v>
      </c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</row>
    <row r="16" spans="1:43">
      <c r="A16" s="16">
        <f t="shared" si="2"/>
        <v>2010</v>
      </c>
      <c r="B16" s="17">
        <f>(1-economy!$AU$5)*economy!K56</f>
        <v>26798.326648847753</v>
      </c>
      <c r="C16" s="17">
        <f>(1-economy!$AU$5)*economy!L56</f>
        <v>2536.2252652053021</v>
      </c>
      <c r="D16" s="17">
        <f>(1-economy!$AU$5)*economy!M56</f>
        <v>763.36852302291413</v>
      </c>
      <c r="E16" s="17">
        <f>(1-economy!$AU$5)*SUMPRODUCT(economy!B56:D56,economy!K56:M56)/SUM(economy!B56:D56)</f>
        <v>5541.4794133610067</v>
      </c>
      <c r="F16" s="17">
        <v>26798.326648847753</v>
      </c>
      <c r="G16" s="17">
        <v>2536.2252652053021</v>
      </c>
      <c r="H16" s="17">
        <v>763.36852302291413</v>
      </c>
      <c r="I16" s="17">
        <v>5541.4794133610067</v>
      </c>
      <c r="J16" s="17">
        <v>26798.326648847753</v>
      </c>
      <c r="K16" s="17">
        <v>2536.2252652053021</v>
      </c>
      <c r="L16" s="17">
        <v>763.36852302291413</v>
      </c>
      <c r="M16" s="17">
        <v>5541.4794133610067</v>
      </c>
      <c r="N16" s="17">
        <f t="shared" si="0"/>
        <v>9999</v>
      </c>
      <c r="O16" s="17">
        <v>26798.326648847753</v>
      </c>
      <c r="P16" s="17">
        <v>2536.2252652053021</v>
      </c>
      <c r="Q16" s="17">
        <v>763.36852302291413</v>
      </c>
      <c r="R16" s="17">
        <v>5541.4794133610067</v>
      </c>
      <c r="S16" s="17">
        <f t="shared" si="1"/>
        <v>9999</v>
      </c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</row>
    <row r="17" spans="1:43">
      <c r="A17" s="16">
        <f t="shared" si="2"/>
        <v>2011</v>
      </c>
      <c r="B17" s="17">
        <f>(1-economy!$AU$5)*economy!K57</f>
        <v>27435.93694834764</v>
      </c>
      <c r="C17" s="17">
        <f>(1-economy!$AU$5)*economy!L57</f>
        <v>2712.8454449789215</v>
      </c>
      <c r="D17" s="17">
        <f>(1-economy!$AU$5)*economy!M57</f>
        <v>785.01147043838898</v>
      </c>
      <c r="E17" s="17">
        <f>(1-economy!$AU$5)*SUMPRODUCT(economy!B57:D57,economy!K57:M57)/SUM(economy!B57:D57)</f>
        <v>5664.7621402141422</v>
      </c>
      <c r="F17" s="17">
        <v>27435.93694834764</v>
      </c>
      <c r="G17" s="17">
        <v>2712.8454449789215</v>
      </c>
      <c r="H17" s="17">
        <v>785.01147043838898</v>
      </c>
      <c r="I17" s="17">
        <v>5664.7621402141422</v>
      </c>
      <c r="J17" s="17">
        <v>27435.93694834764</v>
      </c>
      <c r="K17" s="17">
        <v>2712.8454449789215</v>
      </c>
      <c r="L17" s="17">
        <v>785.01147043838898</v>
      </c>
      <c r="M17" s="17">
        <v>5664.7621402141422</v>
      </c>
      <c r="N17" s="17">
        <f t="shared" si="0"/>
        <v>9999</v>
      </c>
      <c r="O17" s="17">
        <v>27435.93694834764</v>
      </c>
      <c r="P17" s="17">
        <v>2712.8454449789215</v>
      </c>
      <c r="Q17" s="17">
        <v>785.01147043838898</v>
      </c>
      <c r="R17" s="17">
        <v>5664.7621402141422</v>
      </c>
      <c r="S17" s="17">
        <f t="shared" si="1"/>
        <v>9999</v>
      </c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</row>
    <row r="18" spans="1:43">
      <c r="A18" s="16">
        <f t="shared" si="2"/>
        <v>2012</v>
      </c>
      <c r="B18" s="17">
        <f>(1-economy!$AU$5)*economy!K58</f>
        <v>27970.852638245924</v>
      </c>
      <c r="C18" s="17">
        <f>(1-economy!$AU$5)*economy!L58</f>
        <v>2920.3983057624578</v>
      </c>
      <c r="D18" s="17">
        <f>(1-economy!$AU$5)*economy!M58</f>
        <v>809.77424109734568</v>
      </c>
      <c r="E18" s="17">
        <f>(1-economy!$AU$5)*SUMPRODUCT(economy!B58:D58,economy!K58:M58)/SUM(economy!B58:D58)</f>
        <v>5783.8286448400831</v>
      </c>
      <c r="F18" s="17">
        <v>27970.852638245924</v>
      </c>
      <c r="G18" s="17">
        <v>2920.3983057624578</v>
      </c>
      <c r="H18" s="17">
        <v>809.77424109734568</v>
      </c>
      <c r="I18" s="17">
        <v>5783.8286448400831</v>
      </c>
      <c r="J18" s="17">
        <v>27970.852638245924</v>
      </c>
      <c r="K18" s="17">
        <v>2920.3983057624578</v>
      </c>
      <c r="L18" s="17">
        <v>809.77424109734568</v>
      </c>
      <c r="M18" s="17">
        <v>5783.8286448400831</v>
      </c>
      <c r="N18" s="17">
        <f t="shared" si="0"/>
        <v>9999</v>
      </c>
      <c r="O18" s="17">
        <v>27970.852638245924</v>
      </c>
      <c r="P18" s="17">
        <v>2920.3983057624578</v>
      </c>
      <c r="Q18" s="17">
        <v>809.77424109734568</v>
      </c>
      <c r="R18" s="17">
        <v>5783.8286448400831</v>
      </c>
      <c r="S18" s="17">
        <f t="shared" si="1"/>
        <v>9999</v>
      </c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</row>
    <row r="19" spans="1:43">
      <c r="A19" s="16">
        <f t="shared" si="2"/>
        <v>2013</v>
      </c>
      <c r="B19" s="17">
        <f>(1-economy!$AU$5)*economy!K59</f>
        <v>27851.531929018136</v>
      </c>
      <c r="C19" s="17">
        <f>(1-economy!$AU$5)*economy!L59</f>
        <v>3058.8323503364409</v>
      </c>
      <c r="D19" s="17">
        <f>(1-economy!$AU$5)*economy!M59</f>
        <v>830.5527111849517</v>
      </c>
      <c r="E19" s="17">
        <f>(1-economy!$AU$5)*SUMPRODUCT(economy!B59:D59,economy!K59:M59)/SUM(economy!B59:D59)</f>
        <v>5775.4685179885037</v>
      </c>
      <c r="F19" s="17">
        <v>27851.531929018136</v>
      </c>
      <c r="G19" s="17">
        <v>3058.8323503364409</v>
      </c>
      <c r="H19" s="17">
        <v>830.5527111849517</v>
      </c>
      <c r="I19" s="17">
        <v>5775.4685179885037</v>
      </c>
      <c r="J19" s="17">
        <v>27851.531929018136</v>
      </c>
      <c r="K19" s="17">
        <v>3058.8323503364409</v>
      </c>
      <c r="L19" s="17">
        <v>830.5527111849517</v>
      </c>
      <c r="M19" s="17">
        <v>5775.4685179885037</v>
      </c>
      <c r="N19" s="17">
        <f t="shared" si="0"/>
        <v>9999</v>
      </c>
      <c r="O19" s="17">
        <v>27851.531929018136</v>
      </c>
      <c r="P19" s="17">
        <v>3058.8323503364409</v>
      </c>
      <c r="Q19" s="17">
        <v>830.5527111849517</v>
      </c>
      <c r="R19" s="17">
        <v>5775.4685179885037</v>
      </c>
      <c r="S19" s="17">
        <f t="shared" si="1"/>
        <v>9999</v>
      </c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</row>
    <row r="20" spans="1:43">
      <c r="A20" s="16">
        <f t="shared" si="2"/>
        <v>2014</v>
      </c>
      <c r="B20" s="17">
        <f>(1-economy!$AU$5)*economy!K60</f>
        <v>26760.871292985994</v>
      </c>
      <c r="C20" s="17">
        <f>(1-economy!$AU$5)*economy!L60</f>
        <v>3118.2597607646089</v>
      </c>
      <c r="D20" s="17">
        <f>(1-economy!$AU$5)*economy!M60</f>
        <v>840.20810906295776</v>
      </c>
      <c r="E20" s="17">
        <f>(1-economy!$AU$5)*SUMPRODUCT(economy!B60:D60,economy!K60:M60)/SUM(economy!B60:D60)</f>
        <v>5584.3346193134712</v>
      </c>
      <c r="F20" s="17">
        <v>26760.871292985994</v>
      </c>
      <c r="G20" s="17">
        <v>3118.2597607646089</v>
      </c>
      <c r="H20" s="17">
        <v>840.20810906295776</v>
      </c>
      <c r="I20" s="17">
        <v>5584.3346193134712</v>
      </c>
      <c r="J20" s="17">
        <v>26760.871292985994</v>
      </c>
      <c r="K20" s="17">
        <v>3118.2597607646089</v>
      </c>
      <c r="L20" s="17">
        <v>840.20810906295776</v>
      </c>
      <c r="M20" s="17">
        <v>5584.3346193134712</v>
      </c>
      <c r="N20" s="17">
        <f t="shared" si="0"/>
        <v>9999</v>
      </c>
      <c r="O20" s="17">
        <v>26760.871292985994</v>
      </c>
      <c r="P20" s="17">
        <v>3118.2597607646089</v>
      </c>
      <c r="Q20" s="17">
        <v>840.20810906295776</v>
      </c>
      <c r="R20" s="17">
        <v>5584.3346193134712</v>
      </c>
      <c r="S20" s="17">
        <f t="shared" si="1"/>
        <v>9999</v>
      </c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</row>
    <row r="21" spans="1:43">
      <c r="A21" s="16">
        <f t="shared" si="2"/>
        <v>2015</v>
      </c>
      <c r="B21" s="17">
        <f>(1-economy!$AU$5)*economy!K61</f>
        <v>27378.157545851551</v>
      </c>
      <c r="C21" s="17">
        <f>(1-economy!$AU$5)*economy!L61</f>
        <v>3324.0852909521791</v>
      </c>
      <c r="D21" s="17">
        <f>(1-economy!$AU$5)*economy!M61</f>
        <v>874.55197714544465</v>
      </c>
      <c r="E21" s="17">
        <f>(1-economy!$AU$5)*SUMPRODUCT(economy!B61:D61,economy!K61:M61)/SUM(economy!B61:D61)</f>
        <v>5715.999664752946</v>
      </c>
      <c r="F21" s="17">
        <v>27378.157545851551</v>
      </c>
      <c r="G21" s="17">
        <v>3324.0852909521791</v>
      </c>
      <c r="H21" s="17">
        <v>874.55197714544465</v>
      </c>
      <c r="I21" s="17">
        <v>5715.999664752946</v>
      </c>
      <c r="J21" s="17">
        <v>27378.157545851551</v>
      </c>
      <c r="K21" s="17">
        <v>3324.0852909521791</v>
      </c>
      <c r="L21" s="17">
        <v>874.55197714544465</v>
      </c>
      <c r="M21" s="17">
        <v>5715.999664752946</v>
      </c>
      <c r="N21" s="17">
        <f t="shared" si="0"/>
        <v>9999</v>
      </c>
      <c r="O21" s="17">
        <v>27378.157545851551</v>
      </c>
      <c r="P21" s="17">
        <v>3324.0852909521791</v>
      </c>
      <c r="Q21" s="17">
        <v>874.55197714544465</v>
      </c>
      <c r="R21" s="17">
        <v>5715.999664752946</v>
      </c>
      <c r="S21" s="17">
        <f t="shared" si="1"/>
        <v>9999</v>
      </c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</row>
    <row r="22" spans="1:43">
      <c r="A22" s="16">
        <f t="shared" si="2"/>
        <v>2016</v>
      </c>
      <c r="B22" s="17">
        <f>(1-economy!$AU$5)*economy!K62</f>
        <v>27777.898300567322</v>
      </c>
      <c r="C22" s="17">
        <f>(1-economy!$AU$5)*economy!L62</f>
        <v>3495.1077088084294</v>
      </c>
      <c r="D22" s="17">
        <f>(1-economy!$AU$5)*economy!M62</f>
        <v>858.34137710676794</v>
      </c>
      <c r="E22" s="17">
        <f>(1-economy!$AU$5)*SUMPRODUCT(economy!B62:D62,economy!K62:M62)/SUM(economy!B62:D62)</f>
        <v>5770.8640022080481</v>
      </c>
      <c r="F22" s="17">
        <v>27777.898300567322</v>
      </c>
      <c r="G22" s="17">
        <v>3495.1077088084294</v>
      </c>
      <c r="H22" s="17">
        <v>858.34137710676794</v>
      </c>
      <c r="I22" s="17">
        <v>5770.8640022080481</v>
      </c>
      <c r="J22" s="17">
        <v>27777.898300567322</v>
      </c>
      <c r="K22" s="17">
        <v>3495.1077088084294</v>
      </c>
      <c r="L22" s="17">
        <v>858.34137710676794</v>
      </c>
      <c r="M22" s="17">
        <v>5770.8640022080481</v>
      </c>
      <c r="N22" s="17">
        <f t="shared" si="0"/>
        <v>9999</v>
      </c>
      <c r="O22" s="17">
        <v>27777.898300567322</v>
      </c>
      <c r="P22" s="17">
        <v>3495.1077088084294</v>
      </c>
      <c r="Q22" s="17">
        <v>858.34137710676794</v>
      </c>
      <c r="R22" s="17">
        <v>5770.8640022080481</v>
      </c>
      <c r="S22" s="17">
        <f t="shared" si="1"/>
        <v>9999</v>
      </c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</row>
    <row r="23" spans="1:43">
      <c r="A23" s="16">
        <f t="shared" si="2"/>
        <v>2017</v>
      </c>
      <c r="B23" s="17">
        <f>(1-economy!$AU$5)*economy!K63</f>
        <v>27996.81632003374</v>
      </c>
      <c r="C23" s="17">
        <f>(1-economy!$AU$5)*economy!L63</f>
        <v>3640.7927696856732</v>
      </c>
      <c r="D23" s="17">
        <f>(1-economy!$AU$5)*economy!M63</f>
        <v>809.30948261512549</v>
      </c>
      <c r="E23" s="17">
        <f>(1-economy!$AU$5)*SUMPRODUCT(economy!B63:D63,economy!K63:M63)/SUM(economy!B63:D63)</f>
        <v>5776.9297935118775</v>
      </c>
      <c r="F23" s="17">
        <v>27996.81632003374</v>
      </c>
      <c r="G23" s="17">
        <v>3640.7927696856732</v>
      </c>
      <c r="H23" s="17">
        <v>809.30948261512549</v>
      </c>
      <c r="I23" s="17">
        <v>5776.9297935118775</v>
      </c>
      <c r="J23" s="17">
        <v>27996.81632003374</v>
      </c>
      <c r="K23" s="17">
        <v>3640.7927696856732</v>
      </c>
      <c r="L23" s="17">
        <v>809.30948261512549</v>
      </c>
      <c r="M23" s="17">
        <v>5776.9297935118775</v>
      </c>
      <c r="N23" s="17">
        <f t="shared" si="0"/>
        <v>9999</v>
      </c>
      <c r="O23" s="17">
        <v>27996.81632003374</v>
      </c>
      <c r="P23" s="17">
        <v>3640.7927696856732</v>
      </c>
      <c r="Q23" s="17">
        <v>809.30948261512549</v>
      </c>
      <c r="R23" s="17">
        <v>5776.9297935118775</v>
      </c>
      <c r="S23" s="17">
        <f t="shared" si="1"/>
        <v>9999</v>
      </c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</row>
    <row r="24" spans="1:43">
      <c r="A24" s="16">
        <f t="shared" si="2"/>
        <v>2018</v>
      </c>
      <c r="B24" s="17">
        <f>(1-economy!$AU$5)*economy!K64</f>
        <v>28251.555101105379</v>
      </c>
      <c r="C24" s="17">
        <f>(1-economy!$AU$5)*economy!L64</f>
        <v>3794.4905423926293</v>
      </c>
      <c r="D24" s="17">
        <f>(1-economy!$AU$5)*economy!M64</f>
        <v>815.89970172025664</v>
      </c>
      <c r="E24" s="17">
        <f>(1-economy!$AU$5)*SUMPRODUCT(economy!B64:D64,economy!K64:M64)/SUM(economy!B64:D64)</f>
        <v>5818.4072350269471</v>
      </c>
      <c r="F24" s="17">
        <v>28251.555101105379</v>
      </c>
      <c r="G24" s="17">
        <v>3794.4905423926293</v>
      </c>
      <c r="H24" s="17">
        <v>815.89970172025664</v>
      </c>
      <c r="I24" s="17">
        <v>5818.4072350269471</v>
      </c>
      <c r="J24" s="17">
        <v>28251.555101105379</v>
      </c>
      <c r="K24" s="17">
        <v>3794.4905423926293</v>
      </c>
      <c r="L24" s="17">
        <v>815.89970172025664</v>
      </c>
      <c r="M24" s="17">
        <v>5818.4072350269471</v>
      </c>
      <c r="N24" s="17">
        <f t="shared" si="0"/>
        <v>9999</v>
      </c>
      <c r="O24" s="17">
        <v>28251.555101105379</v>
      </c>
      <c r="P24" s="17">
        <v>3794.4905423926293</v>
      </c>
      <c r="Q24" s="17">
        <v>815.89970172025664</v>
      </c>
      <c r="R24" s="17">
        <v>5818.4072350269471</v>
      </c>
      <c r="S24" s="17">
        <f t="shared" si="1"/>
        <v>9999</v>
      </c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</row>
    <row r="25" spans="1:43">
      <c r="A25" s="16">
        <f t="shared" si="2"/>
        <v>2019</v>
      </c>
      <c r="B25" s="17">
        <f>(1-economy!$AU$5)*economy!K65</f>
        <v>28687.525837986756</v>
      </c>
      <c r="C25" s="17">
        <f>(1-economy!$AU$5)*economy!L65</f>
        <v>3934.6121606932875</v>
      </c>
      <c r="D25" s="17">
        <f>(1-economy!$AU$5)*economy!M65</f>
        <v>830.07601722588106</v>
      </c>
      <c r="E25" s="17">
        <f>(1-economy!$AU$5)*SUMPRODUCT(economy!B65:D65,economy!K65:M65)/SUM(economy!B65:D65)</f>
        <v>5884.181490060605</v>
      </c>
      <c r="F25" s="17">
        <v>28687.525837986756</v>
      </c>
      <c r="G25" s="17">
        <v>3934.6121606932875</v>
      </c>
      <c r="H25" s="17">
        <v>830.07601722588106</v>
      </c>
      <c r="I25" s="17">
        <v>5884.181490060605</v>
      </c>
      <c r="J25" s="17">
        <v>28687.525837986756</v>
      </c>
      <c r="K25" s="17">
        <v>3934.6121606932875</v>
      </c>
      <c r="L25" s="17">
        <v>830.07601722588106</v>
      </c>
      <c r="M25" s="17">
        <v>5884.181490060605</v>
      </c>
      <c r="N25" s="17">
        <f t="shared" si="0"/>
        <v>9999</v>
      </c>
      <c r="O25" s="17">
        <v>28687.525837986756</v>
      </c>
      <c r="P25" s="17">
        <v>3934.6121606932875</v>
      </c>
      <c r="Q25" s="17">
        <v>830.07601722588106</v>
      </c>
      <c r="R25" s="17">
        <v>5884.181490060605</v>
      </c>
      <c r="S25" s="17">
        <f t="shared" si="1"/>
        <v>9999</v>
      </c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</row>
    <row r="26" spans="1:43">
      <c r="A26" s="16">
        <f t="shared" si="2"/>
        <v>2020</v>
      </c>
      <c r="B26" s="17">
        <f>(1-economy!$AU$5)*economy!K66</f>
        <v>29234.553053133965</v>
      </c>
      <c r="C26" s="17">
        <f>(1-economy!$AU$5)*economy!L66</f>
        <v>4062.6465506379363</v>
      </c>
      <c r="D26" s="17">
        <f>(1-economy!$AU$5)*economy!M66</f>
        <v>805.16359995719483</v>
      </c>
      <c r="E26" s="17">
        <f>(1-economy!$AU$5)*SUMPRODUCT(economy!B66:D66,economy!K66:M66)/SUM(economy!B66:D66)</f>
        <v>5938.8409896443482</v>
      </c>
      <c r="F26" s="17">
        <v>29234.553053133965</v>
      </c>
      <c r="G26" s="17">
        <v>4062.6465506379363</v>
      </c>
      <c r="H26" s="17">
        <v>805.16359995719483</v>
      </c>
      <c r="I26" s="17">
        <v>5938.8409896443482</v>
      </c>
      <c r="J26" s="17">
        <v>29234.553053133965</v>
      </c>
      <c r="K26" s="17">
        <v>4062.6465506379363</v>
      </c>
      <c r="L26" s="17">
        <v>805.16359995719483</v>
      </c>
      <c r="M26" s="17">
        <v>5938.8409896443482</v>
      </c>
      <c r="N26" s="17">
        <f t="shared" si="0"/>
        <v>9999</v>
      </c>
      <c r="O26" s="17">
        <v>29234.553053133965</v>
      </c>
      <c r="P26" s="17">
        <v>4062.6465506379363</v>
      </c>
      <c r="Q26" s="17">
        <v>805.16359995719483</v>
      </c>
      <c r="R26" s="17">
        <v>5938.8409896443482</v>
      </c>
      <c r="S26" s="17">
        <f t="shared" si="1"/>
        <v>9999</v>
      </c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</row>
    <row r="27" spans="1:43">
      <c r="A27" s="16">
        <f t="shared" si="2"/>
        <v>2021</v>
      </c>
      <c r="B27" s="17">
        <f>(1-economy!$AU$5)*economy!K67</f>
        <v>30959.355947564385</v>
      </c>
      <c r="C27" s="17">
        <f>(1-economy!$AU$5)*economy!L67</f>
        <v>4271.7668352764922</v>
      </c>
      <c r="D27" s="17">
        <f>(1-economy!$AU$5)*economy!M67</f>
        <v>828.69109445905997</v>
      </c>
      <c r="E27" s="17">
        <f>(1-economy!$AU$5)*SUMPRODUCT(economy!B67:D67,economy!K67:M67)/SUM(economy!B67:D67)</f>
        <v>6210.6590777042557</v>
      </c>
      <c r="F27" s="17">
        <v>30959.355947564385</v>
      </c>
      <c r="G27" s="17">
        <v>4271.7668352764922</v>
      </c>
      <c r="H27" s="17">
        <v>828.69109445905997</v>
      </c>
      <c r="I27" s="17">
        <v>6210.6590777042557</v>
      </c>
      <c r="J27" s="17">
        <v>30951.893277495779</v>
      </c>
      <c r="K27" s="17">
        <v>4270.7183186542215</v>
      </c>
      <c r="L27" s="17">
        <v>828.48511205165778</v>
      </c>
      <c r="M27" s="17">
        <v>6209.1522803374064</v>
      </c>
      <c r="N27" s="17">
        <f t="shared" si="0"/>
        <v>9999</v>
      </c>
      <c r="O27" s="17">
        <v>30929.505267289969</v>
      </c>
      <c r="P27" s="17">
        <v>4267.5727687874096</v>
      </c>
      <c r="Q27" s="17">
        <v>827.86716482945201</v>
      </c>
      <c r="R27" s="17">
        <v>6204.6318882368614</v>
      </c>
      <c r="S27" s="17">
        <f t="shared" si="1"/>
        <v>9999</v>
      </c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</row>
    <row r="28" spans="1:43">
      <c r="A28" s="16">
        <f t="shared" si="2"/>
        <v>2022</v>
      </c>
      <c r="B28" s="17">
        <f>(1-economy!$AU$5)*economy!K68</f>
        <v>31639.740306052299</v>
      </c>
      <c r="C28" s="17">
        <f>(1-economy!$AU$5)*economy!L68</f>
        <v>4410.7864279598243</v>
      </c>
      <c r="D28" s="17">
        <f>(1-economy!$AU$5)*economy!M68</f>
        <v>847.93067449800174</v>
      </c>
      <c r="E28" s="17">
        <f>(1-economy!$AU$5)*SUMPRODUCT(economy!B68:D68,economy!K68:M68)/SUM(economy!B68:D68)</f>
        <v>6309.4651641188702</v>
      </c>
      <c r="F28" s="17">
        <v>31639.740306052299</v>
      </c>
      <c r="G28" s="17">
        <v>4410.7864279598243</v>
      </c>
      <c r="H28" s="17">
        <v>847.93067449800174</v>
      </c>
      <c r="I28" s="17">
        <v>6309.4651641188702</v>
      </c>
      <c r="J28" s="17">
        <v>31631.917459045464</v>
      </c>
      <c r="K28" s="17">
        <v>4409.6728913461111</v>
      </c>
      <c r="L28" s="17">
        <v>847.71380287049692</v>
      </c>
      <c r="M28" s="17">
        <v>6307.8934943613958</v>
      </c>
      <c r="N28" s="17">
        <f t="shared" si="0"/>
        <v>9999</v>
      </c>
      <c r="O28" s="17">
        <v>31608.449458680378</v>
      </c>
      <c r="P28" s="17">
        <v>4406.3323670367299</v>
      </c>
      <c r="Q28" s="17">
        <v>847.06320501135804</v>
      </c>
      <c r="R28" s="17">
        <v>6303.1785977229792</v>
      </c>
      <c r="S28" s="17">
        <f t="shared" si="1"/>
        <v>9999</v>
      </c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</row>
    <row r="29" spans="1:43">
      <c r="A29" s="16">
        <f t="shared" si="2"/>
        <v>2023</v>
      </c>
      <c r="B29" s="17">
        <f>(1-economy!$AU$5)*economy!K69</f>
        <v>32325.625416322804</v>
      </c>
      <c r="C29" s="17">
        <f>(1-economy!$AU$5)*economy!L69</f>
        <v>4552.878016217137</v>
      </c>
      <c r="D29" s="17">
        <f>(1-economy!$AU$5)*economy!M69</f>
        <v>867.55184356841346</v>
      </c>
      <c r="E29" s="17">
        <f>(1-economy!$AU$5)*SUMPRODUCT(economy!B69:D69,economy!K69:M69)/SUM(economy!B69:D69)</f>
        <v>6410.7638779222198</v>
      </c>
      <c r="F29" s="17">
        <v>32325.625416322804</v>
      </c>
      <c r="G29" s="17">
        <v>4552.878016217137</v>
      </c>
      <c r="H29" s="17">
        <v>867.55184356841346</v>
      </c>
      <c r="I29" s="17">
        <v>6410.7638779222198</v>
      </c>
      <c r="J29" s="17">
        <v>32317.445343519645</v>
      </c>
      <c r="K29" s="17">
        <v>4551.703000546061</v>
      </c>
      <c r="L29" s="17">
        <v>867.32539613244705</v>
      </c>
      <c r="M29" s="17">
        <v>6409.1301588867645</v>
      </c>
      <c r="N29" s="17">
        <f t="shared" si="0"/>
        <v>9999</v>
      </c>
      <c r="O29" s="17">
        <v>32292.923634477556</v>
      </c>
      <c r="P29" s="17">
        <v>4548.1729665845751</v>
      </c>
      <c r="Q29" s="17">
        <v>866.64414780816048</v>
      </c>
      <c r="R29" s="17">
        <v>6404.2288142683401</v>
      </c>
      <c r="S29" s="17">
        <f t="shared" si="1"/>
        <v>9999</v>
      </c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</row>
    <row r="30" spans="1:43">
      <c r="A30" s="16">
        <f t="shared" si="2"/>
        <v>2024</v>
      </c>
      <c r="B30" s="17">
        <f>(1-economy!$AU$5)*economy!K70</f>
        <v>33016.867156729066</v>
      </c>
      <c r="C30" s="17">
        <f>(1-economy!$AU$5)*economy!L70</f>
        <v>4698.0232651599135</v>
      </c>
      <c r="D30" s="17">
        <f>(1-economy!$AU$5)*economy!M70</f>
        <v>887.53348938520287</v>
      </c>
      <c r="E30" s="17">
        <f>(1-economy!$AU$5)*SUMPRODUCT(economy!B70:D70,economy!K70:M70)/SUM(economy!B70:D70)</f>
        <v>6514.5111252872503</v>
      </c>
      <c r="F30" s="17">
        <v>33016.867156729066</v>
      </c>
      <c r="G30" s="17">
        <v>4698.0232651599135</v>
      </c>
      <c r="H30" s="17">
        <v>887.53348938520287</v>
      </c>
      <c r="I30" s="17">
        <v>6514.5111252872503</v>
      </c>
      <c r="J30" s="17">
        <v>33008.343236527246</v>
      </c>
      <c r="K30" s="17">
        <v>4696.7916028191175</v>
      </c>
      <c r="L30" s="17">
        <v>887.29896614849952</v>
      </c>
      <c r="M30" s="17">
        <v>6512.8200455272145</v>
      </c>
      <c r="N30" s="17">
        <f t="shared" si="0"/>
        <v>9999</v>
      </c>
      <c r="O30" s="17">
        <v>32982.801948495216</v>
      </c>
      <c r="P30" s="17">
        <v>4693.0784879427329</v>
      </c>
      <c r="Q30" s="17">
        <v>886.58918454550826</v>
      </c>
      <c r="R30" s="17">
        <v>6507.7414637643506</v>
      </c>
      <c r="S30" s="17">
        <f t="shared" si="1"/>
        <v>9999</v>
      </c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</row>
    <row r="31" spans="1:43">
      <c r="A31" s="16">
        <f t="shared" si="2"/>
        <v>2025</v>
      </c>
      <c r="B31" s="17">
        <f>(1-economy!$AU$5)*economy!K71</f>
        <v>33713.2985262855</v>
      </c>
      <c r="C31" s="17">
        <f>(1-economy!$AU$5)*economy!L71</f>
        <v>4846.2033863336446</v>
      </c>
      <c r="D31" s="17">
        <f>(1-economy!$AU$5)*economy!M71</f>
        <v>907.85633200435757</v>
      </c>
      <c r="E31" s="17">
        <f>(1-economy!$AU$5)*SUMPRODUCT(economy!B71:D71,economy!K71:M71)/SUM(economy!B71:D71)</f>
        <v>6620.660336764493</v>
      </c>
      <c r="F31" s="17">
        <v>33713.2985262855</v>
      </c>
      <c r="G31" s="17">
        <v>4846.2033863336446</v>
      </c>
      <c r="H31" s="17">
        <v>907.85633200435757</v>
      </c>
      <c r="I31" s="17">
        <v>6620.660336764493</v>
      </c>
      <c r="J31" s="17">
        <v>33704.45553996243</v>
      </c>
      <c r="K31" s="17">
        <v>4844.9213050395338</v>
      </c>
      <c r="L31" s="17">
        <v>907.6154184932675</v>
      </c>
      <c r="M31" s="17">
        <v>6618.9185617484318</v>
      </c>
      <c r="N31" s="17">
        <f t="shared" si="0"/>
        <v>9999</v>
      </c>
      <c r="O31" s="17">
        <v>33677.937960848896</v>
      </c>
      <c r="P31" s="17">
        <v>4841.0326167825069</v>
      </c>
      <c r="Q31" s="17">
        <v>906.8793352490311</v>
      </c>
      <c r="R31" s="17">
        <v>6613.6733022287253</v>
      </c>
      <c r="S31" s="17">
        <f t="shared" si="1"/>
        <v>9999</v>
      </c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</row>
    <row r="32" spans="1:43">
      <c r="A32" s="16">
        <f t="shared" si="2"/>
        <v>2026</v>
      </c>
      <c r="B32" s="17">
        <f>(1-economy!$AU$5)*economy!K72</f>
        <v>34414.737789710038</v>
      </c>
      <c r="C32" s="17">
        <f>(1-economy!$AU$5)*economy!L72</f>
        <v>4997.3981219174257</v>
      </c>
      <c r="D32" s="17">
        <f>(1-economy!$AU$5)*economy!M72</f>
        <v>928.50235759079374</v>
      </c>
      <c r="E32" s="17">
        <f>(1-economy!$AU$5)*SUMPRODUCT(economy!B72:D72,economy!K72:M72)/SUM(economy!B72:D72)</f>
        <v>6729.1631146425016</v>
      </c>
      <c r="F32" s="17">
        <v>34414.737789710038</v>
      </c>
      <c r="G32" s="17">
        <v>4997.3981219174257</v>
      </c>
      <c r="H32" s="17">
        <v>928.50235759079374</v>
      </c>
      <c r="I32" s="17">
        <v>6729.1631146425016</v>
      </c>
      <c r="J32" s="17">
        <v>34405.612643536602</v>
      </c>
      <c r="K32" s="17">
        <v>4996.0734070798171</v>
      </c>
      <c r="L32" s="17">
        <v>928.25694577995864</v>
      </c>
      <c r="M32" s="17">
        <v>6727.3793969202816</v>
      </c>
      <c r="N32" s="17">
        <f t="shared" si="0"/>
        <v>9999</v>
      </c>
      <c r="O32" s="17">
        <v>34378.17211457876</v>
      </c>
      <c r="P32" s="17">
        <v>4992.0179179394363</v>
      </c>
      <c r="Q32" s="17">
        <v>927.49693367436839</v>
      </c>
      <c r="R32" s="17">
        <v>6721.9795414978735</v>
      </c>
      <c r="S32" s="17">
        <f t="shared" si="1"/>
        <v>9999</v>
      </c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</row>
    <row r="33" spans="1:43">
      <c r="A33" s="16">
        <f t="shared" si="2"/>
        <v>2027</v>
      </c>
      <c r="B33" s="17">
        <f>(1-economy!$AU$5)*economy!K73</f>
        <v>35120.988816623416</v>
      </c>
      <c r="C33" s="17">
        <f>(1-economy!$AU$5)*economy!L73</f>
        <v>5151.5855422103823</v>
      </c>
      <c r="D33" s="17">
        <f>(1-economy!$AU$5)*economy!M73</f>
        <v>949.45466086892429</v>
      </c>
      <c r="E33" s="17">
        <f>(1-economy!$AU$5)*SUMPRODUCT(economy!B73:D73,economy!K73:M73)/SUM(economy!B73:D73)</f>
        <v>6839.9692592282518</v>
      </c>
      <c r="F33" s="17">
        <v>35120.988816623416</v>
      </c>
      <c r="G33" s="17">
        <v>5151.5855422103823</v>
      </c>
      <c r="H33" s="17">
        <v>949.45466086892429</v>
      </c>
      <c r="I33" s="17">
        <v>6839.9692592282518</v>
      </c>
      <c r="J33" s="17">
        <v>35111.631375194869</v>
      </c>
      <c r="K33" s="17">
        <v>5150.2277054801489</v>
      </c>
      <c r="L33" s="17">
        <v>949.20686868955238</v>
      </c>
      <c r="M33" s="17">
        <v>6838.1545667612791</v>
      </c>
      <c r="N33" s="17">
        <f t="shared" si="0"/>
        <v>9999</v>
      </c>
      <c r="O33" s="17">
        <v>35083.332279721893</v>
      </c>
      <c r="P33" s="17">
        <v>5146.015643236</v>
      </c>
      <c r="Q33" s="17">
        <v>948.42546670068771</v>
      </c>
      <c r="R33" s="17">
        <v>6832.6139044780675</v>
      </c>
      <c r="S33" s="17">
        <f t="shared" si="1"/>
        <v>9999</v>
      </c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</row>
    <row r="34" spans="1:43">
      <c r="A34" s="16">
        <f t="shared" si="2"/>
        <v>2028</v>
      </c>
      <c r="B34" s="17">
        <f>(1-economy!$AU$5)*economy!K74</f>
        <v>35831.841388278059</v>
      </c>
      <c r="C34" s="17">
        <f>(1-economy!$AU$5)*economy!L74</f>
        <v>5308.7418599103821</v>
      </c>
      <c r="D34" s="17">
        <f>(1-economy!$AU$5)*economy!M74</f>
        <v>970.69730180565955</v>
      </c>
      <c r="E34" s="17">
        <f>(1-economy!$AU$5)*SUMPRODUCT(economy!B74:D74,economy!K74:M74)/SUM(economy!B74:D74)</f>
        <v>6953.026779398404</v>
      </c>
      <c r="F34" s="17">
        <v>35831.841388278059</v>
      </c>
      <c r="G34" s="17">
        <v>5308.7418599103821</v>
      </c>
      <c r="H34" s="17">
        <v>970.69730180565955</v>
      </c>
      <c r="I34" s="17">
        <v>6953.026779398404</v>
      </c>
      <c r="J34" s="17">
        <v>35822.315359021544</v>
      </c>
      <c r="K34" s="17">
        <v>5307.3623114956326</v>
      </c>
      <c r="L34" s="17">
        <v>970.44949151801711</v>
      </c>
      <c r="M34" s="17">
        <v>6951.1944327528836</v>
      </c>
      <c r="N34" s="17">
        <f t="shared" si="0"/>
        <v>9999</v>
      </c>
      <c r="O34" s="17">
        <v>35793.234146480623</v>
      </c>
      <c r="P34" s="17">
        <v>5303.0055513233228</v>
      </c>
      <c r="Q34" s="17">
        <v>969.64942843942833</v>
      </c>
      <c r="R34" s="17">
        <v>6945.5286468664717</v>
      </c>
      <c r="S34" s="17">
        <f t="shared" si="1"/>
        <v>9999</v>
      </c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</row>
    <row r="35" spans="1:43">
      <c r="A35" s="16">
        <f t="shared" si="2"/>
        <v>2029</v>
      </c>
      <c r="B35" s="17">
        <f>(1-economy!$AU$5)*economy!K75</f>
        <v>36547.071490130038</v>
      </c>
      <c r="C35" s="17">
        <f>(1-economy!$AU$5)*economy!L75</f>
        <v>5468.841260963387</v>
      </c>
      <c r="D35" s="17">
        <f>(1-economy!$AU$5)*economy!M75</f>
        <v>992.21517642254958</v>
      </c>
      <c r="E35" s="17">
        <f>(1-economy!$AU$5)*SUMPRODUCT(economy!B75:D75,economy!K75:M75)/SUM(economy!B75:D75)</f>
        <v>7068.2818935643454</v>
      </c>
      <c r="F35" s="17">
        <v>36547.071490130038</v>
      </c>
      <c r="G35" s="17">
        <v>5468.841260963387</v>
      </c>
      <c r="H35" s="17">
        <v>992.21517642254958</v>
      </c>
      <c r="I35" s="17">
        <v>7068.2818935643454</v>
      </c>
      <c r="J35" s="17">
        <v>36537.455323459559</v>
      </c>
      <c r="K35" s="17">
        <v>5467.4534842574685</v>
      </c>
      <c r="L35" s="17">
        <v>991.96997204247009</v>
      </c>
      <c r="M35" s="17">
        <v>7066.447706690451</v>
      </c>
      <c r="N35" s="17">
        <f t="shared" si="0"/>
        <v>9999</v>
      </c>
      <c r="O35" s="17">
        <v>36507.681535180389</v>
      </c>
      <c r="P35" s="17">
        <v>5462.9657413216009</v>
      </c>
      <c r="Q35" s="17">
        <v>991.1541888076531</v>
      </c>
      <c r="R35" s="17">
        <v>7060.6745595414668</v>
      </c>
      <c r="S35" s="17">
        <f t="shared" si="1"/>
        <v>9999</v>
      </c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17"/>
      <c r="AP35" s="17"/>
      <c r="AQ35" s="17"/>
    </row>
    <row r="36" spans="1:43">
      <c r="A36" s="16">
        <f t="shared" si="2"/>
        <v>2030</v>
      </c>
      <c r="B36" s="17">
        <f>(1-economy!$AU$5)*economy!K76</f>
        <v>37266.44160270405</v>
      </c>
      <c r="C36" s="17">
        <f>(1-economy!$AU$5)*economy!L76</f>
        <v>5631.855751566437</v>
      </c>
      <c r="D36" s="17">
        <f>(1-economy!$AU$5)*economy!M76</f>
        <v>1013.9939012340901</v>
      </c>
      <c r="E36" s="17">
        <f>(1-economy!$AU$5)*SUMPRODUCT(economy!B76:D76,economy!K76:M76)/SUM(economy!B76:D76)</f>
        <v>7185.6790254879807</v>
      </c>
      <c r="F36" s="17">
        <v>37266.44160270405</v>
      </c>
      <c r="G36" s="17">
        <v>5631.855751566437</v>
      </c>
      <c r="H36" s="17">
        <v>1013.9939012340901</v>
      </c>
      <c r="I36" s="17">
        <v>7185.6790254879807</v>
      </c>
      <c r="J36" s="17">
        <v>37256.829386337078</v>
      </c>
      <c r="K36" s="17">
        <v>5630.4754791171699</v>
      </c>
      <c r="L36" s="17">
        <v>1013.7542051306344</v>
      </c>
      <c r="M36" s="17">
        <v>7183.8614470278189</v>
      </c>
      <c r="N36" s="17">
        <f t="shared" si="0"/>
        <v>9999</v>
      </c>
      <c r="O36" s="17">
        <v>37226.466663577383</v>
      </c>
      <c r="P36" s="17">
        <v>5625.8725008533938</v>
      </c>
      <c r="Q36" s="17">
        <v>1012.9258759465926</v>
      </c>
      <c r="R36" s="17">
        <v>7178.0009604502266</v>
      </c>
      <c r="S36" s="17">
        <f t="shared" si="1"/>
        <v>9999</v>
      </c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17"/>
      <c r="AP36" s="17"/>
      <c r="AQ36" s="17"/>
    </row>
    <row r="37" spans="1:43">
      <c r="A37" s="16">
        <f t="shared" si="2"/>
        <v>2031</v>
      </c>
      <c r="B37" s="17">
        <f>(1-economy!$AU$5)*economy!K77</f>
        <v>37989.700999467008</v>
      </c>
      <c r="C37" s="17">
        <f>(1-economy!$AU$5)*economy!L77</f>
        <v>5797.7550208282519</v>
      </c>
      <c r="D37" s="17">
        <f>(1-economy!$AU$5)*economy!M77</f>
        <v>1036.0197105605741</v>
      </c>
      <c r="E37" s="17">
        <f>(1-economy!$AU$5)*SUMPRODUCT(economy!B77:D77,economy!K77:M77)/SUM(economy!B77:D77)</f>
        <v>7305.1607982131209</v>
      </c>
      <c r="F37" s="17">
        <v>37989.700999467008</v>
      </c>
      <c r="G37" s="17">
        <v>5797.7550208282519</v>
      </c>
      <c r="H37" s="17">
        <v>1036.0197105605741</v>
      </c>
      <c r="I37" s="17">
        <v>7305.1607982131209</v>
      </c>
      <c r="J37" s="17">
        <v>37980.203333407822</v>
      </c>
      <c r="K37" s="17">
        <v>5796.4004109069238</v>
      </c>
      <c r="L37" s="17">
        <v>1035.7887192888284</v>
      </c>
      <c r="M37" s="17">
        <v>7303.3810514866173</v>
      </c>
      <c r="N37" s="17">
        <f t="shared" si="0"/>
        <v>9999</v>
      </c>
      <c r="O37" s="17">
        <v>37949.370396087354</v>
      </c>
      <c r="P37" s="17">
        <v>5791.700168445861</v>
      </c>
      <c r="Q37" s="17">
        <v>1034.9512716462705</v>
      </c>
      <c r="R37" s="17">
        <v>7297.4556815998212</v>
      </c>
      <c r="S37" s="17">
        <f t="shared" si="1"/>
        <v>9999</v>
      </c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17"/>
    </row>
    <row r="38" spans="1:43">
      <c r="A38" s="16">
        <f t="shared" si="2"/>
        <v>2032</v>
      </c>
      <c r="B38" s="17">
        <f>(1-economy!$AU$5)*economy!K78</f>
        <v>38716.586057984481</v>
      </c>
      <c r="C38" s="17">
        <f>(1-economy!$AU$5)*economy!L78</f>
        <v>5966.5063185737126</v>
      </c>
      <c r="D38" s="17">
        <f>(1-economy!$AU$5)*economy!M78</f>
        <v>1058.2793658237802</v>
      </c>
      <c r="E38" s="17">
        <f>(1-economy!$AU$5)*SUMPRODUCT(economy!B78:D78,economy!K78:M78)/SUM(economy!B78:D78)</f>
        <v>7426.6680285507928</v>
      </c>
      <c r="F38" s="17">
        <v>38716.586057984481</v>
      </c>
      <c r="G38" s="17">
        <v>5966.5063185737126</v>
      </c>
      <c r="H38" s="17">
        <v>1058.2793658237802</v>
      </c>
      <c r="I38" s="17">
        <v>7426.6680285507928</v>
      </c>
      <c r="J38" s="17">
        <v>38707.330901190886</v>
      </c>
      <c r="K38" s="17">
        <v>5965.1981316951678</v>
      </c>
      <c r="L38" s="17">
        <v>1058.0605852189642</v>
      </c>
      <c r="M38" s="17">
        <v>7424.9502490101177</v>
      </c>
      <c r="N38" s="17">
        <f t="shared" si="0"/>
        <v>9999</v>
      </c>
      <c r="O38" s="17">
        <v>38676.162490052491</v>
      </c>
      <c r="P38" s="17">
        <v>5960.4210099744396</v>
      </c>
      <c r="Q38" s="17">
        <v>1057.2177188208559</v>
      </c>
      <c r="R38" s="17">
        <v>7418.9850547974575</v>
      </c>
      <c r="S38" s="17">
        <f t="shared" si="1"/>
        <v>9999</v>
      </c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17"/>
      <c r="AP38" s="17"/>
      <c r="AQ38" s="17"/>
    </row>
    <row r="39" spans="1:43">
      <c r="A39" s="16">
        <f t="shared" si="2"/>
        <v>2033</v>
      </c>
      <c r="B39" s="17">
        <f>(1-economy!$AU$5)*economy!K79</f>
        <v>39446.82058897477</v>
      </c>
      <c r="C39" s="17">
        <f>(1-economy!$AU$5)*economy!L79</f>
        <v>6138.0743477941023</v>
      </c>
      <c r="D39" s="17">
        <f>(1-economy!$AU$5)*economy!M79</f>
        <v>1080.7600758704057</v>
      </c>
      <c r="E39" s="17">
        <f>(1-economy!$AU$5)*SUMPRODUCT(economy!B79:D79,economy!K79:M79)/SUM(economy!B79:D79)</f>
        <v>7550.1397239583803</v>
      </c>
      <c r="F39" s="17">
        <v>39446.82058897477</v>
      </c>
      <c r="G39" s="17">
        <v>6138.0743477941023</v>
      </c>
      <c r="H39" s="17">
        <v>1080.7600758704057</v>
      </c>
      <c r="I39" s="17">
        <v>7550.1397239583803</v>
      </c>
      <c r="J39" s="17">
        <v>39437.954071258602</v>
      </c>
      <c r="K39" s="17">
        <v>6136.8361225628132</v>
      </c>
      <c r="L39" s="17">
        <v>1080.5573354031367</v>
      </c>
      <c r="M39" s="17">
        <v>7548.5110932327725</v>
      </c>
      <c r="N39" s="17">
        <f t="shared" si="0"/>
        <v>9999</v>
      </c>
      <c r="O39" s="17">
        <v>39406.601848533464</v>
      </c>
      <c r="P39" s="17">
        <v>6132.0051086906187</v>
      </c>
      <c r="Q39" s="17">
        <v>1079.7130400343044</v>
      </c>
      <c r="R39" s="17">
        <v>7542.5338985696462</v>
      </c>
      <c r="S39" s="17">
        <f t="shared" si="1"/>
        <v>9999</v>
      </c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17"/>
      <c r="AP39" s="17"/>
      <c r="AQ39" s="17"/>
    </row>
    <row r="40" spans="1:43">
      <c r="A40" s="16">
        <f t="shared" si="2"/>
        <v>2034</v>
      </c>
      <c r="B40" s="17">
        <f>(1-economy!$AU$5)*economy!K80</f>
        <v>40180.116186692736</v>
      </c>
      <c r="C40" s="17">
        <f>(1-economy!$AU$5)*economy!L80</f>
        <v>6312.4211712757615</v>
      </c>
      <c r="D40" s="17">
        <f>(1-economy!$AU$5)*economy!M80</f>
        <v>1103.4494273577845</v>
      </c>
      <c r="E40" s="17">
        <f>(1-economy!$AU$5)*SUMPRODUCT(economy!B80:D80,economy!K80:M80)/SUM(economy!B80:D80)</f>
        <v>7675.5130832082732</v>
      </c>
      <c r="F40" s="17">
        <v>40180.116186692736</v>
      </c>
      <c r="G40" s="17">
        <v>6312.4211712757615</v>
      </c>
      <c r="H40" s="17">
        <v>1103.4494273577845</v>
      </c>
      <c r="I40" s="17">
        <v>7675.5130832082732</v>
      </c>
      <c r="J40" s="17">
        <v>40171.803380827623</v>
      </c>
      <c r="K40" s="17">
        <v>6311.2793989237616</v>
      </c>
      <c r="L40" s="17">
        <v>1103.2668937324524</v>
      </c>
      <c r="M40" s="17">
        <v>7674.0039590254419</v>
      </c>
      <c r="N40" s="17">
        <f t="shared" si="0"/>
        <v>9999</v>
      </c>
      <c r="O40" s="17">
        <v>40140.436785716098</v>
      </c>
      <c r="P40" s="17">
        <v>6306.4202683382437</v>
      </c>
      <c r="Q40" s="17">
        <v>1102.4254660790859</v>
      </c>
      <c r="R40" s="17">
        <v>7668.0455079176236</v>
      </c>
      <c r="S40" s="17">
        <f t="shared" si="1"/>
        <v>9999</v>
      </c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17"/>
      <c r="AP40" s="17"/>
      <c r="AQ40" s="17"/>
    </row>
    <row r="41" spans="1:43">
      <c r="A41" s="16">
        <f t="shared" si="2"/>
        <v>2035</v>
      </c>
      <c r="B41" s="17">
        <f>(1-economy!$AU$5)*economy!K81</f>
        <v>40916.172603188694</v>
      </c>
      <c r="C41" s="17">
        <f>(1-economy!$AU$5)*economy!L81</f>
        <v>6489.5061319759125</v>
      </c>
      <c r="D41" s="17">
        <f>(1-economy!$AU$5)*economy!M81</f>
        <v>1126.3353242610362</v>
      </c>
      <c r="E41" s="17">
        <f>(1-economy!$AU$5)*SUMPRODUCT(economy!B81:D81,economy!K81:M81)/SUM(economy!B81:D81)</f>
        <v>7802.7235019038326</v>
      </c>
      <c r="F41" s="17">
        <v>40916.172603188694</v>
      </c>
      <c r="G41" s="17">
        <v>6489.5061319759125</v>
      </c>
      <c r="H41" s="17">
        <v>1126.3353242610362</v>
      </c>
      <c r="I41" s="17">
        <v>7802.7235019038326</v>
      </c>
      <c r="J41" s="17">
        <v>40908.598253009986</v>
      </c>
      <c r="K41" s="17">
        <v>6488.4904289367432</v>
      </c>
      <c r="L41" s="17">
        <v>1126.1775142274398</v>
      </c>
      <c r="M41" s="17">
        <v>7801.3675432513246</v>
      </c>
      <c r="N41" s="17">
        <f t="shared" si="0"/>
        <v>9999</v>
      </c>
      <c r="O41" s="17">
        <v>40877.405308926638</v>
      </c>
      <c r="P41" s="17">
        <v>6483.6319288718078</v>
      </c>
      <c r="Q41" s="17">
        <v>1125.3435736453084</v>
      </c>
      <c r="R41" s="17">
        <v>7795.4616480613895</v>
      </c>
      <c r="S41" s="17">
        <f t="shared" si="1"/>
        <v>9999</v>
      </c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  <c r="AO41" s="17"/>
      <c r="AP41" s="17"/>
      <c r="AQ41" s="17"/>
    </row>
    <row r="42" spans="1:43">
      <c r="A42" s="16">
        <f t="shared" si="2"/>
        <v>2036</v>
      </c>
      <c r="B42" s="17">
        <f>(1-economy!$AU$5)*economy!K82</f>
        <v>41654.678148290521</v>
      </c>
      <c r="C42" s="17">
        <f>(1-economy!$AU$5)*economy!L82</f>
        <v>6669.2857867499715</v>
      </c>
      <c r="D42" s="17">
        <f>(1-economy!$AU$5)*economy!M82</f>
        <v>1149.4059356074581</v>
      </c>
      <c r="E42" s="17">
        <f>(1-economy!$AU$5)*SUMPRODUCT(economy!B82:D82,economy!K82:M82)/SUM(economy!B82:D82)</f>
        <v>7931.7045836384777</v>
      </c>
      <c r="F42" s="17">
        <v>41654.678148290521</v>
      </c>
      <c r="G42" s="17">
        <v>6669.2857867499715</v>
      </c>
      <c r="H42" s="17">
        <v>1149.4059356074581</v>
      </c>
      <c r="I42" s="17">
        <v>7931.7045836384777</v>
      </c>
      <c r="J42" s="17">
        <v>41648.047349057073</v>
      </c>
      <c r="K42" s="17">
        <v>6668.4290645885412</v>
      </c>
      <c r="L42" s="17">
        <v>1149.2777279484151</v>
      </c>
      <c r="M42" s="17">
        <v>7930.5388705624455</v>
      </c>
      <c r="N42" s="17">
        <f t="shared" si="0"/>
        <v>9999</v>
      </c>
      <c r="O42" s="17">
        <v>41617.235419915865</v>
      </c>
      <c r="P42" s="17">
        <v>6663.6030943197447</v>
      </c>
      <c r="Q42" s="17">
        <v>1148.4562311714149</v>
      </c>
      <c r="R42" s="17">
        <v>7924.7225529830803</v>
      </c>
      <c r="S42" s="17">
        <f t="shared" si="1"/>
        <v>9999</v>
      </c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17"/>
      <c r="AO42" s="17"/>
      <c r="AP42" s="17"/>
      <c r="AQ42" s="17"/>
    </row>
    <row r="43" spans="1:43">
      <c r="A43" s="16">
        <f t="shared" si="2"/>
        <v>2037</v>
      </c>
      <c r="B43" s="17">
        <f>(1-economy!$AU$5)*economy!K83</f>
        <v>42395.310116583649</v>
      </c>
      <c r="C43" s="17">
        <f>(1-economy!$AU$5)*economy!L83</f>
        <v>6851.7138530667398</v>
      </c>
      <c r="D43" s="17">
        <f>(1-economy!$AU$5)*economy!M83</f>
        <v>1172.6496506032631</v>
      </c>
      <c r="E43" s="17">
        <f>(1-economy!$AU$5)*SUMPRODUCT(economy!B83:D83,economy!K83:M83)/SUM(economy!B83:D83)</f>
        <v>8062.3881573859189</v>
      </c>
      <c r="F43" s="17">
        <v>42395.310116583649</v>
      </c>
      <c r="G43" s="17">
        <v>6851.7138530667398</v>
      </c>
      <c r="H43" s="17">
        <v>1172.6496506032631</v>
      </c>
      <c r="I43" s="17">
        <v>8062.3881573859189</v>
      </c>
      <c r="J43" s="17">
        <v>42389.848944192105</v>
      </c>
      <c r="K43" s="17">
        <v>6851.0524850636739</v>
      </c>
      <c r="L43" s="17">
        <v>1172.5562972566445</v>
      </c>
      <c r="M43" s="17">
        <v>8061.4533048401881</v>
      </c>
      <c r="N43" s="17">
        <f t="shared" si="0"/>
        <v>9999</v>
      </c>
      <c r="O43" s="17">
        <v>42359.645437184525</v>
      </c>
      <c r="P43" s="17">
        <v>6846.2942723733986</v>
      </c>
      <c r="Q43" s="17">
        <v>1171.7525520321767</v>
      </c>
      <c r="R43" s="17">
        <v>8055.7669293412282</v>
      </c>
      <c r="S43" s="17">
        <f t="shared" si="1"/>
        <v>9999</v>
      </c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  <c r="AI43" s="17"/>
      <c r="AJ43" s="17"/>
      <c r="AK43" s="17"/>
      <c r="AL43" s="17"/>
      <c r="AM43" s="17"/>
      <c r="AN43" s="17"/>
      <c r="AO43" s="17"/>
      <c r="AP43" s="17"/>
      <c r="AQ43" s="17"/>
    </row>
    <row r="44" spans="1:43">
      <c r="A44" s="16">
        <f t="shared" si="2"/>
        <v>2038</v>
      </c>
      <c r="B44" s="17">
        <f>(1-economy!$AU$5)*economy!K84</f>
        <v>43137.735242175993</v>
      </c>
      <c r="C44" s="17">
        <f>(1-economy!$AU$5)*economy!L84</f>
        <v>7036.7411683746541</v>
      </c>
      <c r="D44" s="17">
        <f>(1-economy!$AU$5)*economy!M84</f>
        <v>1196.0550403832249</v>
      </c>
      <c r="E44" s="17">
        <f>(1-economy!$AU$5)*SUMPRODUCT(economy!B84:D84,economy!K84:M84)/SUM(economy!B84:D84)</f>
        <v>8194.7043015423915</v>
      </c>
      <c r="F44" s="17">
        <v>43137.735242175993</v>
      </c>
      <c r="G44" s="17">
        <v>7036.7411683746541</v>
      </c>
      <c r="H44" s="17">
        <v>1196.0550403832249</v>
      </c>
      <c r="I44" s="17">
        <v>8194.7043015423915</v>
      </c>
      <c r="J44" s="17">
        <v>43133.691328060704</v>
      </c>
      <c r="K44" s="17">
        <v>7036.3151520472738</v>
      </c>
      <c r="L44" s="17">
        <v>1196.0021766548641</v>
      </c>
      <c r="M44" s="17">
        <v>8194.0445667093918</v>
      </c>
      <c r="N44" s="17">
        <f t="shared" si="0"/>
        <v>9999</v>
      </c>
      <c r="O44" s="17">
        <v>43104.344340496864</v>
      </c>
      <c r="P44" s="17">
        <v>7031.6634253193088</v>
      </c>
      <c r="Q44" s="17">
        <v>1195.2218542890535</v>
      </c>
      <c r="R44" s="17">
        <v>8188.5319661528783</v>
      </c>
      <c r="S44" s="17">
        <f t="shared" si="1"/>
        <v>9999</v>
      </c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</row>
    <row r="45" spans="1:43">
      <c r="A45" s="16">
        <f t="shared" si="2"/>
        <v>2039</v>
      </c>
      <c r="B45" s="17">
        <f>(1-economy!$AU$5)*economy!K85</f>
        <v>43881.610181610165</v>
      </c>
      <c r="C45" s="17">
        <f>(1-economy!$AU$5)*economy!L85</f>
        <v>7224.3156618029971</v>
      </c>
      <c r="D45" s="17">
        <f>(1-economy!$AU$5)*economy!M85</f>
        <v>1219.6108256808245</v>
      </c>
      <c r="E45" s="17">
        <f>(1-economy!$AU$5)*SUMPRODUCT(economy!B85:D85,economy!K85:M85)/SUM(economy!B85:D85)</f>
        <v>8328.5813749047447</v>
      </c>
      <c r="F45" s="17">
        <v>43881.610181610165</v>
      </c>
      <c r="G45" s="17">
        <v>7224.3156618029971</v>
      </c>
      <c r="H45" s="17">
        <v>1219.6108256808245</v>
      </c>
      <c r="I45" s="17">
        <v>8328.5813749047447</v>
      </c>
      <c r="J45" s="17">
        <v>43879.253230378257</v>
      </c>
      <c r="K45" s="17">
        <v>7224.1687766351306</v>
      </c>
      <c r="L45" s="17">
        <v>1219.6044795044527</v>
      </c>
      <c r="M45" s="17">
        <v>8328.2447574191028</v>
      </c>
      <c r="N45" s="17">
        <f t="shared" si="0"/>
        <v>9999</v>
      </c>
      <c r="O45" s="17">
        <v>43851.032138262221</v>
      </c>
      <c r="P45" s="17">
        <v>7219.665931965952</v>
      </c>
      <c r="Q45" s="17">
        <v>1218.8536262979892</v>
      </c>
      <c r="R45" s="17">
        <v>8322.9533505089803</v>
      </c>
      <c r="S45" s="17">
        <f t="shared" si="1"/>
        <v>9999</v>
      </c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</row>
    <row r="46" spans="1:43">
      <c r="A46" s="16">
        <f t="shared" si="2"/>
        <v>2040</v>
      </c>
      <c r="B46" s="17">
        <f>(1-economy!$AU$5)*economy!K86</f>
        <v>44626.582024909643</v>
      </c>
      <c r="C46" s="17">
        <f>(1-economy!$AU$5)*economy!L86</f>
        <v>7414.3823378973866</v>
      </c>
      <c r="D46" s="17">
        <f>(1-economy!$AU$5)*economy!M86</f>
        <v>1243.305849782201</v>
      </c>
      <c r="E46" s="17">
        <f>(1-economy!$AU$5)*SUMPRODUCT(economy!B86:D86,economy!K86:M86)/SUM(economy!B86:D86)</f>
        <v>8463.9460547547151</v>
      </c>
      <c r="F46" s="17">
        <v>44626.582024909643</v>
      </c>
      <c r="G46" s="17">
        <v>7414.3823378973866</v>
      </c>
      <c r="H46" s="17">
        <v>1243.305849782201</v>
      </c>
      <c r="I46" s="17">
        <v>8463.9460547547151</v>
      </c>
      <c r="J46" s="17">
        <v>44626.204271973438</v>
      </c>
      <c r="K46" s="17">
        <v>7414.5622975462456</v>
      </c>
      <c r="L46" s="17">
        <v>1243.3524499835034</v>
      </c>
      <c r="M46" s="17">
        <v>8463.984389272624</v>
      </c>
      <c r="N46" s="17">
        <f t="shared" si="0"/>
        <v>2040</v>
      </c>
      <c r="O46" s="17">
        <v>44599.400258094654</v>
      </c>
      <c r="P46" s="17">
        <v>7410.2545602444025</v>
      </c>
      <c r="Q46" s="17">
        <v>1242.6374975376727</v>
      </c>
      <c r="R46" s="17">
        <v>8458.9652894856117</v>
      </c>
      <c r="S46" s="17">
        <f t="shared" si="1"/>
        <v>9999</v>
      </c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</row>
    <row r="47" spans="1:43">
      <c r="A47" s="16">
        <f t="shared" si="2"/>
        <v>2041</v>
      </c>
      <c r="B47" s="17">
        <f>(1-economy!$AU$5)*economy!K87</f>
        <v>45372.288834407402</v>
      </c>
      <c r="C47" s="17">
        <f>(1-economy!$AU$5)*economy!L87</f>
        <v>7606.8832720977853</v>
      </c>
      <c r="D47" s="17">
        <f>(1-economy!$AU$5)*economy!M87</f>
        <v>1267.1290561897245</v>
      </c>
      <c r="E47" s="17">
        <f>(1-economy!$AU$5)*SUMPRODUCT(economy!B87:D87,economy!K87:M87)/SUM(economy!B87:D87)</f>
        <v>8600.7233821239297</v>
      </c>
      <c r="F47" s="17">
        <v>45372.288834407402</v>
      </c>
      <c r="G47" s="17">
        <v>7606.8832720977853</v>
      </c>
      <c r="H47" s="17">
        <v>1267.1290561897245</v>
      </c>
      <c r="I47" s="17">
        <v>8600.7233821239297</v>
      </c>
      <c r="J47" s="17">
        <v>45374.205441099475</v>
      </c>
      <c r="K47" s="17">
        <v>7607.4418703487645</v>
      </c>
      <c r="L47" s="17">
        <v>1267.2354397135309</v>
      </c>
      <c r="M47" s="17">
        <v>8601.1924226984884</v>
      </c>
      <c r="N47" s="17">
        <f t="shared" si="0"/>
        <v>2041</v>
      </c>
      <c r="O47" s="17">
        <v>45349.131960553023</v>
      </c>
      <c r="P47" s="17">
        <v>7603.3794501845368</v>
      </c>
      <c r="Q47" s="17">
        <v>1266.5632140856651</v>
      </c>
      <c r="R47" s="17">
        <v>8596.5005383310272</v>
      </c>
      <c r="S47" s="17">
        <f t="shared" si="1"/>
        <v>9999</v>
      </c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7"/>
      <c r="AI47" s="17"/>
      <c r="AJ47" s="17"/>
      <c r="AK47" s="17"/>
      <c r="AL47" s="17"/>
      <c r="AM47" s="17"/>
      <c r="AN47" s="17"/>
      <c r="AO47" s="17"/>
      <c r="AP47" s="17"/>
      <c r="AQ47" s="17"/>
    </row>
    <row r="48" spans="1:43">
      <c r="A48" s="16">
        <f t="shared" si="2"/>
        <v>2042</v>
      </c>
      <c r="B48" s="17">
        <f>(1-economy!$AU$5)*economy!K88</f>
        <v>46118.360210704668</v>
      </c>
      <c r="C48" s="17">
        <f>(1-economy!$AU$5)*economy!L88</f>
        <v>7801.7576176719176</v>
      </c>
      <c r="D48" s="17">
        <f>(1-economy!$AU$5)*economy!M88</f>
        <v>1291.0694704792359</v>
      </c>
      <c r="E48" s="17">
        <f>(1-economy!$AU$5)*SUMPRODUCT(economy!B88:D88,economy!K88:M88)/SUM(economy!B88:D88)</f>
        <v>8738.8368142332474</v>
      </c>
      <c r="F48" s="17">
        <v>46118.360210704668</v>
      </c>
      <c r="G48" s="17">
        <v>7801.7576176719176</v>
      </c>
      <c r="H48" s="17">
        <v>1291.0694704792359</v>
      </c>
      <c r="I48" s="17">
        <v>8738.8368142332474</v>
      </c>
      <c r="J48" s="17">
        <v>46122.909594596487</v>
      </c>
      <c r="K48" s="17">
        <v>7802.7508674204109</v>
      </c>
      <c r="L48" s="17">
        <v>1291.2428885414781</v>
      </c>
      <c r="M48" s="17">
        <v>8739.796309977708</v>
      </c>
      <c r="N48" s="17">
        <f t="shared" si="0"/>
        <v>2042</v>
      </c>
      <c r="O48" s="17">
        <v>46099.902775799201</v>
      </c>
      <c r="P48" s="17">
        <v>7798.9881069850708</v>
      </c>
      <c r="Q48" s="17">
        <v>1290.6206182294443</v>
      </c>
      <c r="R48" s="17">
        <v>8735.4904349402223</v>
      </c>
      <c r="S48" s="17">
        <f t="shared" si="1"/>
        <v>9999</v>
      </c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H48" s="17"/>
      <c r="AI48" s="17"/>
      <c r="AJ48" s="17"/>
      <c r="AK48" s="17"/>
      <c r="AL48" s="17"/>
      <c r="AM48" s="17"/>
      <c r="AN48" s="17"/>
      <c r="AO48" s="17"/>
      <c r="AP48" s="17"/>
      <c r="AQ48" s="17"/>
    </row>
    <row r="49" spans="1:43">
      <c r="A49" s="16">
        <f t="shared" si="2"/>
        <v>2043</v>
      </c>
      <c r="B49" s="17">
        <f>(1-economy!$AU$5)*economy!K89</f>
        <v>46864.417884833558</v>
      </c>
      <c r="C49" s="17">
        <f>(1-economy!$AU$5)*economy!L89</f>
        <v>7998.9416238160966</v>
      </c>
      <c r="D49" s="17">
        <f>(1-economy!$AU$5)*economy!M89</f>
        <v>1315.1161858883861</v>
      </c>
      <c r="E49" s="17">
        <f>(1-economy!$AU$5)*SUMPRODUCT(economy!B89:D89,economy!K89:M89)/SUM(economy!B89:D89)</f>
        <v>8878.2082840301409</v>
      </c>
      <c r="F49" s="17">
        <v>46864.417884833558</v>
      </c>
      <c r="G49" s="17">
        <v>7998.9416238160966</v>
      </c>
      <c r="H49" s="17">
        <v>1315.1161858883861</v>
      </c>
      <c r="I49" s="17">
        <v>8878.2082840301409</v>
      </c>
      <c r="J49" s="17">
        <v>46871.961983232155</v>
      </c>
      <c r="K49" s="17">
        <v>8000.4298883695901</v>
      </c>
      <c r="L49" s="17">
        <v>1315.3643090177002</v>
      </c>
      <c r="M49" s="17">
        <v>8879.7220455778024</v>
      </c>
      <c r="N49" s="17">
        <f t="shared" si="0"/>
        <v>2043</v>
      </c>
      <c r="O49" s="17">
        <v>46851.380962678442</v>
      </c>
      <c r="P49" s="17">
        <v>7997.0254039069396</v>
      </c>
      <c r="Q49" s="17">
        <v>1314.7996317540719</v>
      </c>
      <c r="R49" s="17">
        <v>8875.8649405714623</v>
      </c>
      <c r="S49" s="17">
        <f t="shared" si="1"/>
        <v>9999</v>
      </c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17"/>
      <c r="AL49" s="17"/>
      <c r="AM49" s="17"/>
      <c r="AN49" s="17"/>
      <c r="AO49" s="17"/>
      <c r="AP49" s="17"/>
      <c r="AQ49" s="17"/>
    </row>
    <row r="50" spans="1:43">
      <c r="A50" s="16">
        <f t="shared" si="2"/>
        <v>2044</v>
      </c>
      <c r="B50" s="17">
        <f>(1-economy!$AU$5)*economy!K90</f>
        <v>47610.076335453428</v>
      </c>
      <c r="C50" s="17">
        <f>(1-economy!$AU$5)*economy!L90</f>
        <v>8198.3686646314873</v>
      </c>
      <c r="D50" s="17">
        <f>(1-economy!$AU$5)*economy!M90</f>
        <v>1339.2583522219779</v>
      </c>
      <c r="E50" s="17">
        <f>(1-economy!$AU$5)*SUMPRODUCT(economy!B90:D90,economy!K90:M90)/SUM(economy!B90:D90)</f>
        <v>9018.7582666876606</v>
      </c>
      <c r="F50" s="17">
        <v>47610.076335453428</v>
      </c>
      <c r="G50" s="17">
        <v>8198.3686646314873</v>
      </c>
      <c r="H50" s="17">
        <v>1339.2583522219779</v>
      </c>
      <c r="I50" s="17">
        <v>9018.7582666876606</v>
      </c>
      <c r="J50" s="17">
        <v>47621.000800316273</v>
      </c>
      <c r="K50" s="17">
        <v>8200.4167806442711</v>
      </c>
      <c r="L50" s="17">
        <v>1339.5892741594951</v>
      </c>
      <c r="M50" s="17">
        <v>9020.8942229881668</v>
      </c>
      <c r="N50" s="17">
        <f t="shared" si="0"/>
        <v>2044</v>
      </c>
      <c r="O50" s="17">
        <v>47603.227989518375</v>
      </c>
      <c r="P50" s="17">
        <v>8197.4335947261625</v>
      </c>
      <c r="Q50" s="17">
        <v>1339.0902424976427</v>
      </c>
      <c r="R50" s="17">
        <v>9017.5526867103872</v>
      </c>
      <c r="S50" s="17">
        <f t="shared" si="1"/>
        <v>9999</v>
      </c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H50" s="17"/>
      <c r="AI50" s="17"/>
      <c r="AJ50" s="17"/>
      <c r="AK50" s="17"/>
      <c r="AL50" s="17"/>
      <c r="AM50" s="17"/>
      <c r="AN50" s="17"/>
      <c r="AO50" s="17"/>
      <c r="AP50" s="17"/>
      <c r="AQ50" s="17"/>
    </row>
    <row r="51" spans="1:43">
      <c r="A51" s="16">
        <f t="shared" si="2"/>
        <v>2045</v>
      </c>
      <c r="B51" s="17">
        <f>(1-economy!$AU$5)*economy!K91</f>
        <v>48354.943429690407</v>
      </c>
      <c r="C51" s="17">
        <f>(1-economy!$AU$5)*economy!L91</f>
        <v>8399.9692786752257</v>
      </c>
      <c r="D51" s="17">
        <f>(1-economy!$AU$5)*economy!M91</f>
        <v>1363.485167703712</v>
      </c>
      <c r="E51" s="17">
        <f>(1-economy!$AU$5)*SUMPRODUCT(economy!B91:D91,economy!K91:M91)/SUM(economy!B91:D91)</f>
        <v>9160.4058528759379</v>
      </c>
      <c r="F51" s="17">
        <v>48354.943429690407</v>
      </c>
      <c r="G51" s="17">
        <v>8399.9692786752257</v>
      </c>
      <c r="H51" s="17">
        <v>1363.485167703712</v>
      </c>
      <c r="I51" s="17">
        <v>9160.4058528759379</v>
      </c>
      <c r="J51" s="17">
        <v>48369.657752478583</v>
      </c>
      <c r="K51" s="17">
        <v>8402.6466700521905</v>
      </c>
      <c r="L51" s="17">
        <v>1363.9074081336175</v>
      </c>
      <c r="M51" s="17">
        <v>9163.2360979027144</v>
      </c>
      <c r="N51" s="17">
        <f t="shared" si="0"/>
        <v>2045</v>
      </c>
      <c r="O51" s="17">
        <v>48355.099035753206</v>
      </c>
      <c r="P51" s="17">
        <v>8400.1523354841574</v>
      </c>
      <c r="Q51" s="17">
        <v>1363.4824938100223</v>
      </c>
      <c r="R51" s="17">
        <v>9160.4810279445537</v>
      </c>
      <c r="S51" s="17">
        <f t="shared" si="1"/>
        <v>2045</v>
      </c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H51" s="17"/>
      <c r="AI51" s="17"/>
      <c r="AJ51" s="17"/>
      <c r="AK51" s="17"/>
      <c r="AL51" s="17"/>
      <c r="AM51" s="17"/>
      <c r="AN51" s="17"/>
      <c r="AO51" s="17"/>
      <c r="AP51" s="17"/>
      <c r="AQ51" s="17"/>
    </row>
    <row r="52" spans="1:43">
      <c r="A52" s="16">
        <f t="shared" si="2"/>
        <v>2046</v>
      </c>
      <c r="B52" s="17">
        <f>(1-economy!$AU$5)*economy!K92</f>
        <v>49098.621086036765</v>
      </c>
      <c r="C52" s="17">
        <f>(1-economy!$AU$5)*economy!L92</f>
        <v>8603.671218775622</v>
      </c>
      <c r="D52" s="17">
        <f>(1-economy!$AU$5)*economy!M92</f>
        <v>1387.7858734426243</v>
      </c>
      <c r="E52" s="17">
        <f>(1-economy!$AU$5)*SUMPRODUCT(economy!B92:D92,economy!K92:M92)/SUM(economy!B92:D92)</f>
        <v>9303.0688285714987</v>
      </c>
      <c r="F52" s="17">
        <v>49098.621086036765</v>
      </c>
      <c r="G52" s="17">
        <v>8603.671218775622</v>
      </c>
      <c r="H52" s="17">
        <v>1387.7858734426243</v>
      </c>
      <c r="I52" s="17">
        <v>9303.0688285714987</v>
      </c>
      <c r="J52" s="17">
        <v>49117.55865131566</v>
      </c>
      <c r="K52" s="17">
        <v>8607.0520009101547</v>
      </c>
      <c r="L52" s="17">
        <v>1388.3083795304028</v>
      </c>
      <c r="M52" s="17">
        <v>9306.669657553728</v>
      </c>
      <c r="N52" s="17">
        <f t="shared" si="0"/>
        <v>2046</v>
      </c>
      <c r="O52" s="17">
        <v>49106.643513314477</v>
      </c>
      <c r="P52" s="17">
        <v>8605.118715272718</v>
      </c>
      <c r="Q52" s="17">
        <v>1387.9664765900068</v>
      </c>
      <c r="R52" s="17">
        <v>9304.5761006746779</v>
      </c>
      <c r="S52" s="17">
        <f t="shared" si="1"/>
        <v>2046</v>
      </c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17"/>
      <c r="AL52" s="17"/>
      <c r="AM52" s="17"/>
      <c r="AN52" s="17"/>
      <c r="AO52" s="17"/>
      <c r="AP52" s="17"/>
      <c r="AQ52" s="17"/>
    </row>
    <row r="53" spans="1:43">
      <c r="A53" s="16">
        <f t="shared" si="2"/>
        <v>2047</v>
      </c>
      <c r="B53" s="17">
        <f>(1-economy!$AU$5)*economy!K93</f>
        <v>49840.705957552826</v>
      </c>
      <c r="C53" s="17">
        <f>(1-economy!$AU$5)*economy!L93</f>
        <v>8809.3995117870072</v>
      </c>
      <c r="D53" s="17">
        <f>(1-economy!$AU$5)*economy!M93</f>
        <v>1412.1497502170687</v>
      </c>
      <c r="E53" s="17">
        <f>(1-economy!$AU$5)*SUMPRODUCT(economy!B93:D93,economy!K93:M93)/SUM(economy!B93:D93)</f>
        <v>9446.6637611294191</v>
      </c>
      <c r="F53" s="17">
        <v>49840.705957552826</v>
      </c>
      <c r="G53" s="17">
        <v>8809.3995117870072</v>
      </c>
      <c r="H53" s="17">
        <v>1412.1497502170687</v>
      </c>
      <c r="I53" s="17">
        <v>9446.6637611294191</v>
      </c>
      <c r="J53" s="17">
        <v>49864.324024446338</v>
      </c>
      <c r="K53" s="17">
        <v>8813.5625855307335</v>
      </c>
      <c r="L53" s="17">
        <v>1412.7818969368868</v>
      </c>
      <c r="M53" s="17">
        <v>9451.1156959631262</v>
      </c>
      <c r="N53" s="17">
        <f t="shared" si="0"/>
        <v>2047</v>
      </c>
      <c r="O53" s="17">
        <v>49857.505606575287</v>
      </c>
      <c r="P53" s="17">
        <v>8812.2672957859104</v>
      </c>
      <c r="Q53" s="17">
        <v>1412.5323236111365</v>
      </c>
      <c r="R53" s="17">
        <v>9449.7628874560669</v>
      </c>
      <c r="S53" s="17">
        <f t="shared" si="1"/>
        <v>2047</v>
      </c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17"/>
      <c r="AI53" s="17"/>
      <c r="AJ53" s="17"/>
      <c r="AK53" s="17"/>
      <c r="AL53" s="17"/>
      <c r="AM53" s="17"/>
      <c r="AN53" s="17"/>
      <c r="AO53" s="17"/>
      <c r="AP53" s="17"/>
      <c r="AQ53" s="17"/>
    </row>
    <row r="54" spans="1:43">
      <c r="A54" s="16">
        <f t="shared" si="2"/>
        <v>2048</v>
      </c>
      <c r="B54" s="17">
        <f>(1-economy!$AU$5)*economy!K94</f>
        <v>50580.790133465358</v>
      </c>
      <c r="C54" s="17">
        <f>(1-economy!$AU$5)*economy!L94</f>
        <v>9017.0765279452298</v>
      </c>
      <c r="D54" s="17">
        <f>(1-economy!$AU$5)*economy!M94</f>
        <v>1436.5661173096141</v>
      </c>
      <c r="E54" s="17">
        <f>(1-economy!$AU$5)*SUMPRODUCT(economy!B94:D94,economy!K94:M94)/SUM(economy!B94:D94)</f>
        <v>9591.1060913080382</v>
      </c>
      <c r="F54" s="17">
        <v>50580.790133465358</v>
      </c>
      <c r="G54" s="17">
        <v>9017.0765279452298</v>
      </c>
      <c r="H54" s="17">
        <v>1436.5661173096141</v>
      </c>
      <c r="I54" s="17">
        <v>9591.1060913080382</v>
      </c>
      <c r="J54" s="17">
        <v>50609.569744372828</v>
      </c>
      <c r="K54" s="17">
        <v>9022.1056627438011</v>
      </c>
      <c r="L54" s="17">
        <v>1437.3177065470024</v>
      </c>
      <c r="M54" s="17">
        <v>9596.49389484524</v>
      </c>
      <c r="N54" s="17">
        <f t="shared" si="0"/>
        <v>2048</v>
      </c>
      <c r="O54" s="17">
        <v>50607.324829502657</v>
      </c>
      <c r="P54" s="17">
        <v>9021.5301593646927</v>
      </c>
      <c r="Q54" s="17">
        <v>1437.1702058774381</v>
      </c>
      <c r="R54" s="17">
        <v>9595.9652867351524</v>
      </c>
      <c r="S54" s="17">
        <f t="shared" si="1"/>
        <v>2048</v>
      </c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H54" s="17"/>
      <c r="AI54" s="17"/>
      <c r="AJ54" s="17"/>
      <c r="AK54" s="17"/>
      <c r="AL54" s="17"/>
      <c r="AM54" s="17"/>
      <c r="AN54" s="17"/>
      <c r="AO54" s="17"/>
      <c r="AP54" s="17"/>
      <c r="AQ54" s="17"/>
    </row>
    <row r="55" spans="1:43">
      <c r="A55" s="16">
        <f t="shared" si="2"/>
        <v>2049</v>
      </c>
      <c r="B55" s="17">
        <f>(1-economy!$AU$5)*economy!K95</f>
        <v>51318.461857127957</v>
      </c>
      <c r="C55" s="17">
        <f>(1-economy!$AU$5)*economy!L95</f>
        <v>9226.6220594681272</v>
      </c>
      <c r="D55" s="17">
        <f>(1-economy!$AU$5)*economy!M95</f>
        <v>1461.0243331532502</v>
      </c>
      <c r="E55" s="17">
        <f>(1-economy!$AU$5)*SUMPRODUCT(economy!B95:D95,economy!K95:M95)/SUM(economy!B95:D95)</f>
        <v>9736.3102309054648</v>
      </c>
      <c r="F55" s="17">
        <v>51318.461857127957</v>
      </c>
      <c r="G55" s="17">
        <v>9226.6220594681272</v>
      </c>
      <c r="H55" s="17">
        <v>1461.0243331532502</v>
      </c>
      <c r="I55" s="17">
        <v>9736.3102309054648</v>
      </c>
      <c r="J55" s="17">
        <v>51352.907673416201</v>
      </c>
      <c r="K55" s="17">
        <v>9232.6059651371688</v>
      </c>
      <c r="L55" s="17">
        <v>1461.9055915740687</v>
      </c>
      <c r="M55" s="17">
        <v>9742.7229098659427</v>
      </c>
      <c r="N55" s="17">
        <f t="shared" si="0"/>
        <v>2049</v>
      </c>
      <c r="O55" s="17">
        <v>51355.736598552168</v>
      </c>
      <c r="P55" s="17">
        <v>9232.8369652506462</v>
      </c>
      <c r="Q55" s="17">
        <v>1461.8703307777077</v>
      </c>
      <c r="R55" s="17">
        <v>9743.1061877206866</v>
      </c>
      <c r="S55" s="17">
        <f t="shared" si="1"/>
        <v>2049</v>
      </c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H55" s="17"/>
      <c r="AI55" s="17"/>
      <c r="AJ55" s="17"/>
      <c r="AK55" s="17"/>
      <c r="AL55" s="17"/>
      <c r="AM55" s="17"/>
      <c r="AN55" s="17"/>
      <c r="AO55" s="17"/>
      <c r="AP55" s="17"/>
      <c r="AQ55" s="17"/>
    </row>
    <row r="56" spans="1:43">
      <c r="A56" s="16">
        <f t="shared" si="2"/>
        <v>2050</v>
      </c>
      <c r="B56" s="17">
        <f>(1-economy!$AU$5)*economy!K96</f>
        <v>52053.306258198849</v>
      </c>
      <c r="C56" s="17">
        <f>(1-economy!$AU$5)*economy!L96</f>
        <v>9437.9534080286357</v>
      </c>
      <c r="D56" s="17">
        <f>(1-economy!$AU$5)*economy!M96</f>
        <v>1485.5137975730802</v>
      </c>
      <c r="E56" s="17">
        <f>(1-economy!$AU$5)*SUMPRODUCT(economy!B96:D96,economy!K96:M96)/SUM(economy!B96:D96)</f>
        <v>9882.1896656399858</v>
      </c>
      <c r="F56" s="17">
        <v>52053.306258198849</v>
      </c>
      <c r="G56" s="17">
        <v>9437.9534080286357</v>
      </c>
      <c r="H56" s="17">
        <v>1485.5137975730802</v>
      </c>
      <c r="I56" s="17">
        <v>9882.1896656399858</v>
      </c>
      <c r="J56" s="17">
        <v>52093.946322888747</v>
      </c>
      <c r="K56" s="17">
        <v>9444.9857946870034</v>
      </c>
      <c r="L56" s="17">
        <v>1486.5353732546405</v>
      </c>
      <c r="M56" s="17">
        <v>9889.7204619383028</v>
      </c>
      <c r="N56" s="17">
        <f t="shared" si="0"/>
        <v>2050</v>
      </c>
      <c r="O56" s="17">
        <v>52102.372819736753</v>
      </c>
      <c r="P56" s="17">
        <v>9446.1150137553032</v>
      </c>
      <c r="Q56" s="17">
        <v>1486.6229418310581</v>
      </c>
      <c r="R56" s="17">
        <v>9891.1075501069608</v>
      </c>
      <c r="S56" s="17">
        <f t="shared" si="1"/>
        <v>2050</v>
      </c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7"/>
      <c r="AH56" s="17"/>
      <c r="AI56" s="17"/>
      <c r="AJ56" s="17"/>
      <c r="AK56" s="17"/>
      <c r="AL56" s="17"/>
      <c r="AM56" s="17"/>
      <c r="AN56" s="17"/>
      <c r="AO56" s="17"/>
      <c r="AP56" s="17"/>
      <c r="AQ56" s="17"/>
    </row>
    <row r="57" spans="1:43">
      <c r="A57" s="16">
        <f t="shared" si="2"/>
        <v>2051</v>
      </c>
      <c r="B57" s="17">
        <f>(1-economy!$AU$5)*economy!K97</f>
        <v>52784.906096803315</v>
      </c>
      <c r="C57" s="17">
        <f>(1-economy!$AU$5)*economy!L97</f>
        <v>9650.9854807102656</v>
      </c>
      <c r="D57" s="17">
        <f>(1-economy!$AU$5)*economy!M97</f>
        <v>1510.0239554286327</v>
      </c>
      <c r="E57" s="17">
        <f>(1-economy!$AU$5)*SUMPRODUCT(economy!B97:D97,economy!K97:M97)/SUM(economy!B97:D97)</f>
        <v>10028.657062883693</v>
      </c>
      <c r="F57" s="17">
        <v>52784.906096803315</v>
      </c>
      <c r="G57" s="17">
        <v>9650.9854807102656</v>
      </c>
      <c r="H57" s="17">
        <v>1510.0239554286327</v>
      </c>
      <c r="I57" s="17">
        <v>10028.657062883693</v>
      </c>
      <c r="J57" s="17">
        <v>52832.29152457344</v>
      </c>
      <c r="K57" s="17">
        <v>9659.165106433602</v>
      </c>
      <c r="L57" s="17">
        <v>1511.1969132537533</v>
      </c>
      <c r="M57" s="17">
        <v>10037.403433212825</v>
      </c>
      <c r="N57" s="17">
        <f t="shared" si="0"/>
        <v>2051</v>
      </c>
      <c r="O57" s="17">
        <v>52846.862488211627</v>
      </c>
      <c r="P57" s="17">
        <v>9661.2893180394658</v>
      </c>
      <c r="Q57" s="17">
        <v>1511.4183198375263</v>
      </c>
      <c r="R57" s="17">
        <v>10039.890488346793</v>
      </c>
      <c r="S57" s="17">
        <f t="shared" si="1"/>
        <v>2051</v>
      </c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7"/>
      <c r="AH57" s="17"/>
      <c r="AI57" s="17"/>
      <c r="AJ57" s="17"/>
      <c r="AK57" s="17"/>
      <c r="AL57" s="17"/>
      <c r="AM57" s="17"/>
      <c r="AN57" s="17"/>
      <c r="AO57" s="17"/>
      <c r="AP57" s="17"/>
      <c r="AQ57" s="17"/>
    </row>
    <row r="58" spans="1:43">
      <c r="A58" s="16">
        <f t="shared" si="2"/>
        <v>2052</v>
      </c>
      <c r="B58" s="17">
        <f>(1-economy!$AU$5)*economy!K98</f>
        <v>53512.842517377023</v>
      </c>
      <c r="C58" s="17">
        <f>(1-economy!$AU$5)*economy!L98</f>
        <v>9865.6308940372255</v>
      </c>
      <c r="D58" s="17">
        <f>(1-economy!$AU$5)*economy!M98</f>
        <v>1534.5443014803589</v>
      </c>
      <c r="E58" s="17">
        <f>(1-economy!$AU$5)*SUMPRODUCT(economy!B98:D98,economy!K98:M98)/SUM(economy!B98:D98)</f>
        <v>10175.624383838654</v>
      </c>
      <c r="F58" s="17">
        <v>53512.842517377023</v>
      </c>
      <c r="G58" s="17">
        <v>9865.6308940372255</v>
      </c>
      <c r="H58" s="17">
        <v>1534.5443014803589</v>
      </c>
      <c r="I58" s="17">
        <v>10175.624383838654</v>
      </c>
      <c r="J58" s="17">
        <v>53567.547112506094</v>
      </c>
      <c r="K58" s="17">
        <v>9875.0615998428912</v>
      </c>
      <c r="L58" s="17">
        <v>1535.8801173000572</v>
      </c>
      <c r="M58" s="17">
        <v>10185.687967401438</v>
      </c>
      <c r="N58" s="17">
        <f t="shared" si="0"/>
        <v>2052</v>
      </c>
      <c r="O58" s="17">
        <v>53588.832298643771</v>
      </c>
      <c r="P58" s="17">
        <v>9878.2826831847178</v>
      </c>
      <c r="Q58" s="17">
        <v>1536.2467852661462</v>
      </c>
      <c r="R58" s="17">
        <v>10189.375360155043</v>
      </c>
      <c r="S58" s="17">
        <f t="shared" si="1"/>
        <v>2052</v>
      </c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  <c r="AE58" s="17"/>
      <c r="AF58" s="17"/>
      <c r="AG58" s="17"/>
      <c r="AH58" s="17"/>
      <c r="AI58" s="17"/>
      <c r="AJ58" s="17"/>
      <c r="AK58" s="17"/>
      <c r="AL58" s="17"/>
      <c r="AM58" s="17"/>
      <c r="AN58" s="17"/>
      <c r="AO58" s="17"/>
      <c r="AP58" s="17"/>
      <c r="AQ58" s="17"/>
    </row>
    <row r="59" spans="1:43">
      <c r="A59" s="16">
        <f t="shared" si="2"/>
        <v>2053</v>
      </c>
      <c r="B59" s="17">
        <f>(1-economy!$AU$5)*economy!K99</f>
        <v>54236.695809831581</v>
      </c>
      <c r="C59" s="17">
        <f>(1-economy!$AU$5)*economy!L99</f>
        <v>10081.800085653997</v>
      </c>
      <c r="D59" s="17">
        <f>(1-economy!$AU$5)*economy!M99</f>
        <v>1559.0643863201476</v>
      </c>
      <c r="E59" s="17">
        <f>(1-economy!$AU$5)*SUMPRODUCT(economy!B99:D99,economy!K99:M99)/SUM(economy!B99:D99)</f>
        <v>10323.002999728498</v>
      </c>
      <c r="F59" s="17">
        <v>54236.695809831581</v>
      </c>
      <c r="G59" s="17">
        <v>10081.800085653997</v>
      </c>
      <c r="H59" s="17">
        <v>1559.0643863201476</v>
      </c>
      <c r="I59" s="17">
        <v>10323.002999728498</v>
      </c>
      <c r="J59" s="17">
        <v>54299.315612997889</v>
      </c>
      <c r="K59" s="17">
        <v>10092.590817478776</v>
      </c>
      <c r="L59" s="17">
        <v>1560.5749398955049</v>
      </c>
      <c r="M59" s="17">
        <v>10334.489574058489</v>
      </c>
      <c r="N59" s="17">
        <f t="shared" si="0"/>
        <v>2053</v>
      </c>
      <c r="O59" s="17">
        <v>54327.907264572161</v>
      </c>
      <c r="P59" s="17">
        <v>10097.015792226479</v>
      </c>
      <c r="Q59" s="17">
        <v>1561.0987017291061</v>
      </c>
      <c r="R59" s="17">
        <v>10339.481858908617</v>
      </c>
      <c r="S59" s="17">
        <f t="shared" si="1"/>
        <v>2053</v>
      </c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7"/>
      <c r="AE59" s="17"/>
      <c r="AF59" s="17"/>
      <c r="AG59" s="17"/>
      <c r="AH59" s="17"/>
      <c r="AI59" s="17"/>
      <c r="AJ59" s="17"/>
      <c r="AK59" s="17"/>
      <c r="AL59" s="17"/>
      <c r="AM59" s="17"/>
      <c r="AN59" s="17"/>
      <c r="AO59" s="17"/>
      <c r="AP59" s="17"/>
      <c r="AQ59" s="17"/>
    </row>
    <row r="60" spans="1:43">
      <c r="A60" s="16">
        <f t="shared" si="2"/>
        <v>2054</v>
      </c>
      <c r="B60" s="17">
        <f>(1-economy!$AU$5)*economy!K100</f>
        <v>54956.046175649906</v>
      </c>
      <c r="C60" s="17">
        <f>(1-economy!$AU$5)*economy!L100</f>
        <v>10299.401433212472</v>
      </c>
      <c r="D60" s="17">
        <f>(1-economy!$AU$5)*economy!M100</f>
        <v>1583.5738232201165</v>
      </c>
      <c r="E60" s="17">
        <f>(1-economy!$AU$5)*SUMPRODUCT(economy!B100:D100,economy!K100:M100)/SUM(economy!B100:D100)</f>
        <v>10470.703811564879</v>
      </c>
      <c r="F60" s="17">
        <v>54956.046175649906</v>
      </c>
      <c r="G60" s="17">
        <v>10299.401433212472</v>
      </c>
      <c r="H60" s="17">
        <v>1583.5738232201165</v>
      </c>
      <c r="I60" s="17">
        <v>10470.703811564879</v>
      </c>
      <c r="J60" s="17">
        <v>55027.19894079087</v>
      </c>
      <c r="K60" s="17">
        <v>10311.666250596383</v>
      </c>
      <c r="L60" s="17">
        <v>1585.2713899586479</v>
      </c>
      <c r="M60" s="17">
        <v>10483.723236428437</v>
      </c>
      <c r="N60" s="17">
        <f t="shared" si="0"/>
        <v>2054</v>
      </c>
      <c r="O60" s="17">
        <v>55063.711344918906</v>
      </c>
      <c r="P60" s="17">
        <v>10317.407298805017</v>
      </c>
      <c r="Q60" s="17">
        <v>1585.9644804050358</v>
      </c>
      <c r="R60" s="17">
        <v>10490.129109596786</v>
      </c>
      <c r="S60" s="17">
        <f t="shared" si="1"/>
        <v>2054</v>
      </c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H60" s="17"/>
      <c r="AI60" s="17"/>
      <c r="AJ60" s="17"/>
      <c r="AK60" s="17"/>
      <c r="AL60" s="17"/>
      <c r="AM60" s="17"/>
      <c r="AN60" s="17"/>
      <c r="AO60" s="17"/>
      <c r="AP60" s="17"/>
      <c r="AQ60" s="17"/>
    </row>
    <row r="61" spans="1:43">
      <c r="A61" s="16">
        <f t="shared" si="2"/>
        <v>2055</v>
      </c>
      <c r="B61" s="17">
        <f>(1-economy!$AU$5)*economy!K101</f>
        <v>55670.474496494891</v>
      </c>
      <c r="C61" s="17">
        <f>(1-economy!$AU$5)*economy!L101</f>
        <v>10518.341380008656</v>
      </c>
      <c r="D61" s="17">
        <f>(1-economy!$AU$5)*economy!M101</f>
        <v>1608.0622957665032</v>
      </c>
      <c r="E61" s="17">
        <f>(1-economy!$AU$5)*SUMPRODUCT(economy!B101:D101,economy!K101:M101)/SUM(economy!B101:D101)</f>
        <v>10618.637373037122</v>
      </c>
      <c r="F61" s="17">
        <v>55670.474496494891</v>
      </c>
      <c r="G61" s="17">
        <v>10518.341380008656</v>
      </c>
      <c r="H61" s="17">
        <v>1608.0622957665032</v>
      </c>
      <c r="I61" s="17">
        <v>10618.637373037122</v>
      </c>
      <c r="J61" s="17">
        <v>55750.799099210955</v>
      </c>
      <c r="K61" s="17">
        <v>10532.199451251727</v>
      </c>
      <c r="L61" s="17">
        <v>1609.959537273043</v>
      </c>
      <c r="M61" s="17">
        <v>10633.303522459244</v>
      </c>
      <c r="N61" s="17">
        <f t="shared" si="0"/>
        <v>2055</v>
      </c>
      <c r="O61" s="17">
        <v>55795.868075774488</v>
      </c>
      <c r="P61" s="17">
        <v>10539.373926078089</v>
      </c>
      <c r="Q61" s="17">
        <v>1610.8345852869124</v>
      </c>
      <c r="R61" s="17">
        <v>10641.23576796495</v>
      </c>
      <c r="S61" s="17">
        <f t="shared" si="1"/>
        <v>2055</v>
      </c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7"/>
      <c r="AF61" s="17"/>
      <c r="AG61" s="17"/>
      <c r="AH61" s="17"/>
      <c r="AI61" s="17"/>
      <c r="AJ61" s="17"/>
      <c r="AK61" s="17"/>
      <c r="AL61" s="17"/>
      <c r="AM61" s="17"/>
      <c r="AN61" s="17"/>
      <c r="AO61" s="17"/>
      <c r="AP61" s="17"/>
      <c r="AQ61" s="17"/>
    </row>
    <row r="62" spans="1:43">
      <c r="A62" s="16">
        <f t="shared" si="2"/>
        <v>2056</v>
      </c>
      <c r="B62" s="17">
        <f>(1-economy!$AU$5)*economy!K102</f>
        <v>56379.563102913431</v>
      </c>
      <c r="C62" s="17">
        <f>(1-economy!$AU$5)*economy!L102</f>
        <v>10738.524566896032</v>
      </c>
      <c r="D62" s="17">
        <f>(1-economy!$AU$5)*economy!M102</f>
        <v>1632.5195661569055</v>
      </c>
      <c r="E62" s="17">
        <f>(1-economy!$AU$5)*SUMPRODUCT(economy!B102:D102,economy!K102:M102)/SUM(economy!B102:D102)</f>
        <v>10766.714016065933</v>
      </c>
      <c r="F62" s="17">
        <v>56379.563102913431</v>
      </c>
      <c r="G62" s="17">
        <v>10738.524566896032</v>
      </c>
      <c r="H62" s="17">
        <v>1632.5195661569055</v>
      </c>
      <c r="I62" s="17">
        <v>10766.714016065933</v>
      </c>
      <c r="J62" s="17">
        <v>56469.718882167006</v>
      </c>
      <c r="K62" s="17">
        <v>10754.100150509081</v>
      </c>
      <c r="L62" s="17">
        <v>1634.629519623544</v>
      </c>
      <c r="M62" s="17">
        <v>10783.144698571676</v>
      </c>
      <c r="N62" s="17">
        <f t="shared" si="0"/>
        <v>2056</v>
      </c>
      <c r="O62" s="17">
        <v>56524.001205559995</v>
      </c>
      <c r="P62" s="17">
        <v>10762.83057152626</v>
      </c>
      <c r="Q62" s="17">
        <v>1635.6995391412952</v>
      </c>
      <c r="R62" s="17">
        <v>10792.720122487028</v>
      </c>
      <c r="S62" s="17">
        <f t="shared" si="1"/>
        <v>2056</v>
      </c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7"/>
      <c r="AF62" s="17"/>
      <c r="AG62" s="17"/>
      <c r="AH62" s="17"/>
      <c r="AI62" s="17"/>
      <c r="AJ62" s="17"/>
      <c r="AK62" s="17"/>
      <c r="AL62" s="17"/>
      <c r="AM62" s="17"/>
      <c r="AN62" s="17"/>
      <c r="AO62" s="17"/>
      <c r="AP62" s="17"/>
      <c r="AQ62" s="17"/>
    </row>
    <row r="63" spans="1:43">
      <c r="A63" s="16">
        <f t="shared" si="2"/>
        <v>2057</v>
      </c>
      <c r="B63" s="17">
        <f>(1-economy!$AU$5)*economy!K103</f>
        <v>57082.896540723479</v>
      </c>
      <c r="C63" s="17">
        <f>(1-economy!$AU$5)*economy!L103</f>
        <v>10959.853969989177</v>
      </c>
      <c r="D63" s="17">
        <f>(1-economy!$AU$5)*economy!M103</f>
        <v>1656.9354840490632</v>
      </c>
      <c r="E63" s="17">
        <f>(1-economy!$AU$5)*SUMPRODUCT(economy!B103:D103,economy!K103:M103)/SUM(economy!B103:D103)</f>
        <v>10914.843978556144</v>
      </c>
      <c r="F63" s="17">
        <v>57082.896540723479</v>
      </c>
      <c r="G63" s="17">
        <v>10959.853969989177</v>
      </c>
      <c r="H63" s="17">
        <v>1656.9354840490632</v>
      </c>
      <c r="I63" s="17">
        <v>10914.843978556144</v>
      </c>
      <c r="J63" s="17">
        <v>57183.562575841846</v>
      </c>
      <c r="K63" s="17">
        <v>10977.276382315114</v>
      </c>
      <c r="L63" s="17">
        <v>1659.2715505130682</v>
      </c>
      <c r="M63" s="17">
        <v>10933.160845768931</v>
      </c>
      <c r="N63" s="17">
        <f t="shared" si="0"/>
        <v>2057</v>
      </c>
      <c r="O63" s="17">
        <v>57247.735331656033</v>
      </c>
      <c r="P63" s="17">
        <v>10987.690417270542</v>
      </c>
      <c r="Q63" s="17">
        <v>1660.5499300753477</v>
      </c>
      <c r="R63" s="17">
        <v>10944.500198795231</v>
      </c>
      <c r="S63" s="17">
        <f t="shared" si="1"/>
        <v>2057</v>
      </c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17"/>
      <c r="AM63" s="17"/>
      <c r="AN63" s="17"/>
      <c r="AO63" s="17"/>
      <c r="AP63" s="17"/>
      <c r="AQ63" s="17"/>
    </row>
    <row r="64" spans="1:43">
      <c r="A64" s="16">
        <f t="shared" si="2"/>
        <v>2058</v>
      </c>
      <c r="B64" s="17">
        <f>(1-economy!$AU$5)*economy!K104</f>
        <v>57780.062332696252</v>
      </c>
      <c r="C64" s="17">
        <f>(1-economy!$AU$5)*economy!L104</f>
        <v>11182.231043658825</v>
      </c>
      <c r="D64" s="17">
        <f>(1-economy!$AU$5)*economy!M104</f>
        <v>1681.2999958583548</v>
      </c>
      <c r="E64" s="17">
        <f>(1-economy!$AU$5)*SUMPRODUCT(economy!B104:D104,economy!K104:M104)/SUM(economy!B104:D104)</f>
        <v>11062.937533880729</v>
      </c>
      <c r="F64" s="17">
        <v>57780.062332696252</v>
      </c>
      <c r="G64" s="17">
        <v>11182.231043658825</v>
      </c>
      <c r="H64" s="17">
        <v>1681.2999958583548</v>
      </c>
      <c r="I64" s="17">
        <v>11062.937533880729</v>
      </c>
      <c r="J64" s="17">
        <v>57891.936657931183</v>
      </c>
      <c r="K64" s="17">
        <v>11201.634612596226</v>
      </c>
      <c r="L64" s="17">
        <v>1683.8759273612204</v>
      </c>
      <c r="M64" s="17">
        <v>11083.265977666539</v>
      </c>
      <c r="N64" s="17">
        <f t="shared" si="0"/>
        <v>2058</v>
      </c>
      <c r="O64" s="17">
        <v>57966.69653658809</v>
      </c>
      <c r="P64" s="17">
        <v>11213.865045510498</v>
      </c>
      <c r="Q64" s="17">
        <v>1685.3764186167905</v>
      </c>
      <c r="R64" s="17">
        <v>11096.493866191315</v>
      </c>
      <c r="S64" s="17">
        <f t="shared" si="1"/>
        <v>2058</v>
      </c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17"/>
      <c r="AG64" s="17"/>
      <c r="AH64" s="17"/>
      <c r="AI64" s="17"/>
      <c r="AJ64" s="17"/>
      <c r="AK64" s="17"/>
      <c r="AL64" s="17"/>
      <c r="AM64" s="17"/>
      <c r="AN64" s="17"/>
      <c r="AO64" s="17"/>
      <c r="AP64" s="17"/>
      <c r="AQ64" s="17"/>
    </row>
    <row r="65" spans="1:43">
      <c r="A65" s="16">
        <f t="shared" si="2"/>
        <v>2059</v>
      </c>
      <c r="B65" s="17">
        <f>(1-economy!$AU$5)*economy!K105</f>
        <v>58470.651733181148</v>
      </c>
      <c r="C65" s="17">
        <f>(1-economy!$AU$5)*economy!L105</f>
        <v>11405.555868308948</v>
      </c>
      <c r="D65" s="17">
        <f>(1-economy!$AU$5)*economy!M105</f>
        <v>1705.6031544093303</v>
      </c>
      <c r="E65" s="17">
        <f>(1-economy!$AU$5)*SUMPRODUCT(economy!B105:D105,economy!K105:M105)/SUM(economy!B105:D105)</f>
        <v>11210.905121627831</v>
      </c>
      <c r="F65" s="17">
        <v>58470.651733181148</v>
      </c>
      <c r="G65" s="17">
        <v>11405.555868308948</v>
      </c>
      <c r="H65" s="17">
        <v>1705.6031544093303</v>
      </c>
      <c r="I65" s="17">
        <v>11210.905121627831</v>
      </c>
      <c r="J65" s="17">
        <v>58594.450492308955</v>
      </c>
      <c r="K65" s="17">
        <v>11427.079873125673</v>
      </c>
      <c r="L65" s="17">
        <v>1708.433040094073</v>
      </c>
      <c r="M65" s="17">
        <v>11233.374160021165</v>
      </c>
      <c r="N65" s="17">
        <f t="shared" si="0"/>
        <v>2059</v>
      </c>
      <c r="O65" s="17">
        <v>58680.513021871018</v>
      </c>
      <c r="P65" s="17">
        <v>11441.264558681411</v>
      </c>
      <c r="Q65" s="17">
        <v>1710.1697452197322</v>
      </c>
      <c r="R65" s="17">
        <v>11248.618945861343</v>
      </c>
      <c r="S65" s="17">
        <f t="shared" si="1"/>
        <v>2059</v>
      </c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7"/>
      <c r="AH65" s="17"/>
      <c r="AI65" s="17"/>
      <c r="AJ65" s="17"/>
      <c r="AK65" s="17"/>
      <c r="AL65" s="17"/>
      <c r="AM65" s="17"/>
      <c r="AN65" s="17"/>
      <c r="AO65" s="17"/>
      <c r="AP65" s="17"/>
      <c r="AQ65" s="17"/>
    </row>
    <row r="66" spans="1:43">
      <c r="A66" s="16">
        <f t="shared" si="2"/>
        <v>2060</v>
      </c>
      <c r="B66" s="17">
        <f>(1-economy!$AU$5)*economy!K106</f>
        <v>59154.260473367249</v>
      </c>
      <c r="C66" s="17">
        <f>(1-economy!$AU$5)*economy!L106</f>
        <v>11629.727302417703</v>
      </c>
      <c r="D66" s="17">
        <f>(1-economy!$AU$5)*economy!M106</f>
        <v>1729.8351288537169</v>
      </c>
      <c r="E66" s="17">
        <f>(1-economy!$AU$5)*SUMPRODUCT(economy!B106:D106,economy!K106:M106)/SUM(economy!B106:D106)</f>
        <v>11358.657479144076</v>
      </c>
      <c r="F66" s="17">
        <v>59154.260473367249</v>
      </c>
      <c r="G66" s="17">
        <v>11629.727302417703</v>
      </c>
      <c r="H66" s="17">
        <v>1729.8351288537169</v>
      </c>
      <c r="I66" s="17">
        <v>11358.657479144076</v>
      </c>
      <c r="J66" s="17">
        <v>59290.717017028437</v>
      </c>
      <c r="K66" s="17">
        <v>11653.515899697393</v>
      </c>
      <c r="L66" s="17">
        <v>1732.9333800413701</v>
      </c>
      <c r="M66" s="17">
        <v>11383.399631336484</v>
      </c>
      <c r="N66" s="17">
        <f t="shared" si="0"/>
        <v>2060</v>
      </c>
      <c r="O66" s="17">
        <v>59388.815737632016</v>
      </c>
      <c r="P66" s="17">
        <v>11669.797703919474</v>
      </c>
      <c r="Q66" s="17">
        <v>1734.9207381161175</v>
      </c>
      <c r="R66" s="17">
        <v>11400.793320414388</v>
      </c>
      <c r="S66" s="17">
        <f t="shared" si="1"/>
        <v>2060</v>
      </c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7"/>
      <c r="AH66" s="17"/>
      <c r="AI66" s="17"/>
      <c r="AJ66" s="17"/>
      <c r="AK66" s="17"/>
      <c r="AL66" s="17"/>
      <c r="AM66" s="17"/>
      <c r="AN66" s="17"/>
      <c r="AO66" s="17"/>
      <c r="AP66" s="17"/>
      <c r="AQ66" s="17"/>
    </row>
    <row r="67" spans="1:43">
      <c r="A67" s="16">
        <f t="shared" si="2"/>
        <v>2061</v>
      </c>
      <c r="B67" s="17">
        <f>(1-economy!$AU$5)*economy!K107</f>
        <v>59830.489494933623</v>
      </c>
      <c r="C67" s="17">
        <f>(1-economy!$AU$5)*economy!L107</f>
        <v>11854.643138317035</v>
      </c>
      <c r="D67" s="17">
        <f>(1-economy!$AU$5)*economy!M107</f>
        <v>1753.9862147741931</v>
      </c>
      <c r="E67" s="17">
        <f>(1-economy!$AU$5)*SUMPRODUCT(economy!B107:D107,economy!K107:M107)/SUM(economy!B107:D107)</f>
        <v>11506.105773411486</v>
      </c>
      <c r="F67" s="17">
        <v>59830.489494933623</v>
      </c>
      <c r="G67" s="17">
        <v>11854.643138317035</v>
      </c>
      <c r="H67" s="17">
        <v>1753.9862147741931</v>
      </c>
      <c r="I67" s="17">
        <v>11506.105773411486</v>
      </c>
      <c r="J67" s="17">
        <v>59980.353423613524</v>
      </c>
      <c r="K67" s="17">
        <v>11880.845274136514</v>
      </c>
      <c r="L67" s="17">
        <v>1757.3675490639657</v>
      </c>
      <c r="M67" s="17">
        <v>11533.256924127085</v>
      </c>
      <c r="N67" s="17">
        <f t="shared" si="0"/>
        <v>2061</v>
      </c>
      <c r="O67" s="17">
        <v>60091.239006164571</v>
      </c>
      <c r="P67" s="17">
        <v>11899.372001417352</v>
      </c>
      <c r="Q67" s="17">
        <v>1759.6203214389261</v>
      </c>
      <c r="R67" s="17">
        <v>11552.935044367268</v>
      </c>
      <c r="S67" s="17">
        <f t="shared" si="1"/>
        <v>2061</v>
      </c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H67" s="17"/>
      <c r="AI67" s="17"/>
      <c r="AJ67" s="17"/>
      <c r="AK67" s="17"/>
      <c r="AL67" s="17"/>
      <c r="AM67" s="17"/>
      <c r="AN67" s="17"/>
      <c r="AO67" s="17"/>
      <c r="AP67" s="17"/>
      <c r="AQ67" s="17"/>
    </row>
    <row r="68" spans="1:43">
      <c r="A68" s="16">
        <f t="shared" si="2"/>
        <v>2062</v>
      </c>
      <c r="B68" s="17">
        <f>(1-economy!$AU$5)*economy!K108</f>
        <v>60498.945669910616</v>
      </c>
      <c r="C68" s="17">
        <f>(1-economy!$AU$5)*economy!L108</f>
        <v>12080.200261179905</v>
      </c>
      <c r="D68" s="17">
        <f>(1-economy!$AU$5)*economy!M108</f>
        <v>1778.0468443990089</v>
      </c>
      <c r="E68" s="17">
        <f>(1-economy!$AU$5)*SUMPRODUCT(economy!B108:D108,economy!K108:M108)/SUM(economy!B108:D108)</f>
        <v>11653.161732801051</v>
      </c>
      <c r="F68" s="17">
        <v>60498.945669910616</v>
      </c>
      <c r="G68" s="17">
        <v>12080.200261179905</v>
      </c>
      <c r="H68" s="17">
        <v>1778.0468443990089</v>
      </c>
      <c r="I68" s="17">
        <v>11653.161732801051</v>
      </c>
      <c r="J68" s="17">
        <v>60662.981825644791</v>
      </c>
      <c r="K68" s="17">
        <v>12108.969569669547</v>
      </c>
      <c r="L68" s="17">
        <v>1781.7262688399196</v>
      </c>
      <c r="M68" s="17">
        <v>11682.860986424583</v>
      </c>
      <c r="N68" s="17">
        <f t="shared" si="0"/>
        <v>2062</v>
      </c>
      <c r="O68" s="17">
        <v>60787.421137602272</v>
      </c>
      <c r="P68" s="17">
        <v>12129.893876244474</v>
      </c>
      <c r="Q68" s="17">
        <v>1784.2595235486672</v>
      </c>
      <c r="R68" s="17">
        <v>11704.962455199047</v>
      </c>
      <c r="S68" s="17">
        <f t="shared" si="1"/>
        <v>2062</v>
      </c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  <c r="AF68" s="17"/>
      <c r="AG68" s="17"/>
      <c r="AH68" s="17"/>
      <c r="AI68" s="17"/>
      <c r="AJ68" s="17"/>
      <c r="AK68" s="17"/>
      <c r="AL68" s="17"/>
      <c r="AM68" s="17"/>
      <c r="AN68" s="17"/>
      <c r="AO68" s="17"/>
      <c r="AP68" s="17"/>
      <c r="AQ68" s="17"/>
    </row>
    <row r="69" spans="1:43">
      <c r="A69" s="16">
        <f t="shared" si="2"/>
        <v>2063</v>
      </c>
      <c r="B69" s="17">
        <f>(1-economy!$AU$5)*economy!K109</f>
        <v>61159.242504650298</v>
      </c>
      <c r="C69" s="17">
        <f>(1-economy!$AU$5)*economy!L109</f>
        <v>12306.294810681758</v>
      </c>
      <c r="D69" s="17">
        <f>(1-economy!$AU$5)*economy!M109</f>
        <v>1802.0075968582742</v>
      </c>
      <c r="E69" s="17">
        <f>(1-economy!$AU$5)*SUMPRODUCT(economy!B109:D109,economy!K109:M109)/SUM(economy!B109:D109)</f>
        <v>11799.737778254124</v>
      </c>
      <c r="F69" s="17">
        <v>61159.242504650298</v>
      </c>
      <c r="G69" s="17">
        <v>12306.294810681758</v>
      </c>
      <c r="H69" s="17">
        <v>1802.0075968582742</v>
      </c>
      <c r="I69" s="17">
        <v>11799.737778254124</v>
      </c>
      <c r="J69" s="17">
        <v>61338.22991470914</v>
      </c>
      <c r="K69" s="17">
        <v>12337.789499173738</v>
      </c>
      <c r="L69" s="17">
        <v>1806.000390243089</v>
      </c>
      <c r="M69" s="17">
        <v>11832.127303116531</v>
      </c>
      <c r="N69" s="17">
        <f t="shared" si="0"/>
        <v>2063</v>
      </c>
      <c r="O69" s="17">
        <v>61477.005035949245</v>
      </c>
      <c r="P69" s="17">
        <v>12361.2687932026</v>
      </c>
      <c r="Q69" s="17">
        <v>1808.8294854999467</v>
      </c>
      <c r="R69" s="17">
        <v>11856.794284603642</v>
      </c>
      <c r="S69" s="17">
        <f t="shared" si="1"/>
        <v>2063</v>
      </c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17"/>
      <c r="AG69" s="17"/>
      <c r="AH69" s="17"/>
      <c r="AI69" s="17"/>
      <c r="AJ69" s="17"/>
      <c r="AK69" s="17"/>
      <c r="AL69" s="17"/>
      <c r="AM69" s="17"/>
      <c r="AN69" s="17"/>
      <c r="AO69" s="17"/>
      <c r="AP69" s="17"/>
      <c r="AQ69" s="17"/>
    </row>
    <row r="70" spans="1:43">
      <c r="A70" s="16">
        <f t="shared" si="2"/>
        <v>2064</v>
      </c>
      <c r="B70" s="17">
        <f>(1-economy!$AU$5)*economy!K110</f>
        <v>61811.000825892334</v>
      </c>
      <c r="C70" s="17">
        <f>(1-economy!$AU$5)*economy!L110</f>
        <v>12532.822344800874</v>
      </c>
      <c r="D70" s="17">
        <f>(1-economy!$AU$5)*economy!M110</f>
        <v>1825.8592084178167</v>
      </c>
      <c r="E70" s="17">
        <f>(1-economy!$AU$5)*SUMPRODUCT(economy!B110:D110,economy!K110:M110)/SUM(economy!B110:D110)</f>
        <v>11945.747153452334</v>
      </c>
      <c r="F70" s="17">
        <v>61811.000825892334</v>
      </c>
      <c r="G70" s="17">
        <v>12532.822344800874</v>
      </c>
      <c r="H70" s="17">
        <v>1825.8592084178167</v>
      </c>
      <c r="I70" s="17">
        <v>11945.747153452334</v>
      </c>
      <c r="J70" s="17">
        <v>62005.731601847539</v>
      </c>
      <c r="K70" s="17">
        <v>12567.205065822129</v>
      </c>
      <c r="L70" s="17">
        <v>1830.180902752953</v>
      </c>
      <c r="M70" s="17">
        <v>11980.97201671553</v>
      </c>
      <c r="N70" s="17">
        <f t="shared" si="0"/>
        <v>2064</v>
      </c>
      <c r="O70" s="17">
        <v>62159.638793757527</v>
      </c>
      <c r="P70" s="17">
        <v>12593.401394283217</v>
      </c>
      <c r="Q70" s="17">
        <v>1833.3214695895044</v>
      </c>
      <c r="R70" s="17">
        <v>12008.349769574137</v>
      </c>
      <c r="S70" s="17">
        <f t="shared" si="1"/>
        <v>2064</v>
      </c>
      <c r="T70" s="17"/>
      <c r="U70" s="17"/>
      <c r="V70" s="17"/>
      <c r="W70" s="17"/>
      <c r="X70" s="17"/>
      <c r="Y70" s="17"/>
      <c r="Z70" s="17"/>
      <c r="AA70" s="17"/>
      <c r="AB70" s="17"/>
      <c r="AC70" s="17"/>
      <c r="AD70" s="17"/>
      <c r="AE70" s="17"/>
      <c r="AF70" s="17"/>
      <c r="AG70" s="17"/>
      <c r="AH70" s="17"/>
      <c r="AI70" s="17"/>
      <c r="AJ70" s="17"/>
      <c r="AK70" s="17"/>
      <c r="AL70" s="17"/>
      <c r="AM70" s="17"/>
      <c r="AN70" s="17"/>
      <c r="AO70" s="17"/>
      <c r="AP70" s="17"/>
      <c r="AQ70" s="17"/>
    </row>
    <row r="71" spans="1:43">
      <c r="A71" s="16">
        <f t="shared" si="2"/>
        <v>2065</v>
      </c>
      <c r="B71" s="17">
        <f>(1-economy!$AU$5)*economy!K111</f>
        <v>62453.849447004322</v>
      </c>
      <c r="C71" s="17">
        <f>(1-economy!$AU$5)*economy!L111</f>
        <v>12759.678005223026</v>
      </c>
      <c r="D71" s="17">
        <f>(1-economy!$AU$5)*economy!M111</f>
        <v>1849.5925826312575</v>
      </c>
      <c r="E71" s="17">
        <f>(1-economy!$AU$5)*SUMPRODUCT(economy!B111:D111,economy!K111:M111)/SUM(economy!B111:D111)</f>
        <v>12091.10405354821</v>
      </c>
      <c r="F71" s="17">
        <v>62453.849447004322</v>
      </c>
      <c r="G71" s="17">
        <v>12759.678005223026</v>
      </c>
      <c r="H71" s="17">
        <v>1849.5925826312575</v>
      </c>
      <c r="I71" s="17">
        <v>12091.10405354821</v>
      </c>
      <c r="J71" s="17">
        <v>62665.12764271599</v>
      </c>
      <c r="K71" s="17">
        <v>12797.115715639753</v>
      </c>
      <c r="L71" s="17">
        <v>1854.2589438387754</v>
      </c>
      <c r="M71" s="17">
        <v>12129.312047165398</v>
      </c>
      <c r="N71" s="17">
        <f t="shared" ref="N71:N134" si="3">IF(M71&gt;$I71,$A71,9999)</f>
        <v>2065</v>
      </c>
      <c r="O71" s="17">
        <v>62834.976273803273</v>
      </c>
      <c r="P71" s="17">
        <v>12826.195638290776</v>
      </c>
      <c r="Q71" s="17">
        <v>1857.7268679313636</v>
      </c>
      <c r="R71" s="17">
        <v>12159.548762959215</v>
      </c>
      <c r="S71" s="17">
        <f t="shared" ref="S71:S134" si="4">IF(R71&gt;$I71,$A71,9999)</f>
        <v>2065</v>
      </c>
      <c r="T71" s="17"/>
      <c r="U71" s="17"/>
      <c r="V71" s="17"/>
      <c r="W71" s="17"/>
      <c r="X71" s="17"/>
      <c r="Y71" s="17"/>
      <c r="Z71" s="17"/>
      <c r="AA71" s="17"/>
      <c r="AB71" s="17"/>
      <c r="AC71" s="17"/>
      <c r="AD71" s="17"/>
      <c r="AE71" s="17"/>
      <c r="AF71" s="17"/>
      <c r="AG71" s="17"/>
      <c r="AH71" s="17"/>
      <c r="AI71" s="17"/>
      <c r="AJ71" s="17"/>
      <c r="AK71" s="17"/>
      <c r="AL71" s="17"/>
      <c r="AM71" s="17"/>
      <c r="AN71" s="17"/>
      <c r="AO71" s="17"/>
      <c r="AP71" s="17"/>
      <c r="AQ71" s="17"/>
    </row>
    <row r="72" spans="1:43">
      <c r="A72" s="16">
        <f t="shared" ref="A72:A135" si="5">1+A71</f>
        <v>2066</v>
      </c>
      <c r="B72" s="17">
        <f>(1-economy!$AU$5)*economy!K112</f>
        <v>63087.425812579429</v>
      </c>
      <c r="C72" s="17">
        <f>(1-economy!$AU$5)*economy!L112</f>
        <v>12986.756683818814</v>
      </c>
      <c r="D72" s="17">
        <f>(1-economy!$AU$5)*economy!M112</f>
        <v>1873.1988003555032</v>
      </c>
      <c r="E72" s="17">
        <f>(1-economy!$AU$5)*SUMPRODUCT(economy!B112:D112,economy!K112:M112)/SUM(economy!B112:D112)</f>
        <v>12235.723752042011</v>
      </c>
      <c r="F72" s="17">
        <v>63087.425812579429</v>
      </c>
      <c r="G72" s="17">
        <v>12986.756683818814</v>
      </c>
      <c r="H72" s="17">
        <v>1873.1988003555032</v>
      </c>
      <c r="I72" s="17">
        <v>12235.723752042011</v>
      </c>
      <c r="J72" s="17">
        <v>63316.066244756221</v>
      </c>
      <c r="K72" s="17">
        <v>13027.420491487412</v>
      </c>
      <c r="L72" s="17">
        <v>1878.2258082655917</v>
      </c>
      <c r="M72" s="17">
        <v>12277.065210301416</v>
      </c>
      <c r="N72" s="17">
        <f t="shared" si="3"/>
        <v>2066</v>
      </c>
      <c r="O72" s="17">
        <v>63502.677676181891</v>
      </c>
      <c r="P72" s="17">
        <v>13059.554942195653</v>
      </c>
      <c r="Q72" s="17">
        <v>1882.0372110087355</v>
      </c>
      <c r="R72" s="17">
        <v>12310.311843140658</v>
      </c>
      <c r="S72" s="17">
        <f t="shared" si="4"/>
        <v>2066</v>
      </c>
      <c r="T72" s="17"/>
      <c r="U72" s="17"/>
      <c r="V72" s="17"/>
      <c r="W72" s="17"/>
      <c r="X72" s="17"/>
      <c r="Y72" s="17"/>
      <c r="Z72" s="17"/>
      <c r="AA72" s="17"/>
      <c r="AB72" s="17"/>
      <c r="AC72" s="17"/>
      <c r="AD72" s="17"/>
      <c r="AE72" s="17"/>
      <c r="AF72" s="17"/>
      <c r="AG72" s="17"/>
      <c r="AH72" s="17"/>
      <c r="AI72" s="17"/>
      <c r="AJ72" s="17"/>
      <c r="AK72" s="17"/>
      <c r="AL72" s="17"/>
      <c r="AM72" s="17"/>
      <c r="AN72" s="17"/>
      <c r="AO72" s="17"/>
      <c r="AP72" s="17"/>
      <c r="AQ72" s="17"/>
    </row>
    <row r="73" spans="1:43">
      <c r="A73" s="16">
        <f t="shared" si="5"/>
        <v>2067</v>
      </c>
      <c r="B73" s="17">
        <f>(1-economy!$AU$5)*economy!K113</f>
        <v>63711.376619677845</v>
      </c>
      <c r="C73" s="17">
        <f>(1-economy!$AU$5)*economy!L113</f>
        <v>13213.953189666294</v>
      </c>
      <c r="D73" s="17">
        <f>(1-economy!$AU$5)*economy!M113</f>
        <v>1896.6691295789992</v>
      </c>
      <c r="E73" s="17">
        <f>(1-economy!$AU$5)*SUMPRODUCT(economy!B113:D113,economy!K113:M113)/SUM(economy!B113:D113)</f>
        <v>12379.522725404411</v>
      </c>
      <c r="F73" s="17">
        <v>63711.376619677845</v>
      </c>
      <c r="G73" s="17">
        <v>13213.953189666294</v>
      </c>
      <c r="H73" s="17">
        <v>1896.6691295789992</v>
      </c>
      <c r="I73" s="17">
        <v>12379.522725404411</v>
      </c>
      <c r="J73" s="17">
        <v>63958.203654762416</v>
      </c>
      <c r="K73" s="17">
        <v>13258.018187992104</v>
      </c>
      <c r="L73" s="17">
        <v>1902.0729572732694</v>
      </c>
      <c r="M73" s="17">
        <v>12424.150334593636</v>
      </c>
      <c r="N73" s="17">
        <f t="shared" si="3"/>
        <v>2067</v>
      </c>
      <c r="O73" s="17">
        <v>64162.410089313787</v>
      </c>
      <c r="P73" s="17">
        <v>13293.382323781429</v>
      </c>
      <c r="Q73" s="17">
        <v>1906.2441761559855</v>
      </c>
      <c r="R73" s="17">
        <v>12460.560422489993</v>
      </c>
      <c r="S73" s="17">
        <f t="shared" si="4"/>
        <v>2067</v>
      </c>
      <c r="T73" s="17"/>
      <c r="U73" s="17"/>
      <c r="V73" s="17"/>
      <c r="W73" s="17"/>
      <c r="X73" s="17"/>
      <c r="Y73" s="17"/>
      <c r="Z73" s="17"/>
      <c r="AA73" s="17"/>
      <c r="AB73" s="17"/>
      <c r="AC73" s="17"/>
      <c r="AD73" s="17"/>
      <c r="AE73" s="17"/>
      <c r="AF73" s="17"/>
      <c r="AG73" s="17"/>
      <c r="AH73" s="17"/>
      <c r="AI73" s="17"/>
      <c r="AJ73" s="17"/>
      <c r="AK73" s="17"/>
      <c r="AL73" s="17"/>
      <c r="AM73" s="17"/>
      <c r="AN73" s="17"/>
      <c r="AO73" s="17"/>
      <c r="AP73" s="17"/>
      <c r="AQ73" s="17"/>
    </row>
    <row r="74" spans="1:43">
      <c r="A74" s="16">
        <f t="shared" si="5"/>
        <v>2068</v>
      </c>
      <c r="B74" s="17">
        <f>(1-economy!$AU$5)*economy!K114</f>
        <v>64325.3584141147</v>
      </c>
      <c r="C74" s="17">
        <f>(1-economy!$AU$5)*economy!L114</f>
        <v>13441.16241609843</v>
      </c>
      <c r="D74" s="17">
        <f>(1-economy!$AU$5)*economy!M114</f>
        <v>1919.9950350161166</v>
      </c>
      <c r="E74" s="17">
        <f>(1-economy!$AU$5)*SUMPRODUCT(economy!B114:D114,economy!K114:M114)/SUM(economy!B114:D114)</f>
        <v>12522.418775061076</v>
      </c>
      <c r="F74" s="17">
        <v>64325.3584141147</v>
      </c>
      <c r="G74" s="17">
        <v>13441.16241609843</v>
      </c>
      <c r="H74" s="17">
        <v>1919.9950350161166</v>
      </c>
      <c r="I74" s="17">
        <v>12522.418775061076</v>
      </c>
      <c r="J74" s="17">
        <v>64591.204725325297</v>
      </c>
      <c r="K74" s="17">
        <v>13488.807506947534</v>
      </c>
      <c r="L74" s="17">
        <v>1925.7920275837166</v>
      </c>
      <c r="M74" s="17">
        <v>12570.487375815468</v>
      </c>
      <c r="N74" s="17">
        <f t="shared" si="3"/>
        <v>2068</v>
      </c>
      <c r="O74" s="17">
        <v>64813.848023432729</v>
      </c>
      <c r="P74" s="17">
        <v>13527.58054515352</v>
      </c>
      <c r="Q74" s="17">
        <v>1930.3395959274214</v>
      </c>
      <c r="R74" s="17">
        <v>12610.216854273409</v>
      </c>
      <c r="S74" s="17">
        <f t="shared" si="4"/>
        <v>2068</v>
      </c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  <c r="AE74" s="17"/>
      <c r="AF74" s="17"/>
      <c r="AG74" s="17"/>
      <c r="AH74" s="17"/>
      <c r="AI74" s="17"/>
      <c r="AJ74" s="17"/>
      <c r="AK74" s="17"/>
      <c r="AL74" s="17"/>
      <c r="AM74" s="17"/>
      <c r="AN74" s="17"/>
      <c r="AO74" s="17"/>
      <c r="AP74" s="17"/>
      <c r="AQ74" s="17"/>
    </row>
    <row r="75" spans="1:43">
      <c r="A75" s="16">
        <f t="shared" si="5"/>
        <v>2069</v>
      </c>
      <c r="B75" s="17">
        <f>(1-economy!$AU$5)*economy!K115</f>
        <v>64929.038160311677</v>
      </c>
      <c r="C75" s="17">
        <f>(1-economy!$AU$5)*economy!L115</f>
        <v>13668.279507262801</v>
      </c>
      <c r="D75" s="17">
        <f>(1-economy!$AU$5)*economy!M115</f>
        <v>1943.1681874248488</v>
      </c>
      <c r="E75" s="17">
        <f>(1-economy!$AU$5)*SUMPRODUCT(economy!B115:D115,economy!K115:M115)/SUM(economy!B115:D115)</f>
        <v>12664.331146371975</v>
      </c>
      <c r="F75" s="17">
        <v>64929.038160311677</v>
      </c>
      <c r="G75" s="17">
        <v>13668.279507262801</v>
      </c>
      <c r="H75" s="17">
        <v>1943.1681874248488</v>
      </c>
      <c r="I75" s="17">
        <v>12664.331146371975</v>
      </c>
      <c r="J75" s="17">
        <v>65214.743458735422</v>
      </c>
      <c r="K75" s="17">
        <v>13719.687212713585</v>
      </c>
      <c r="L75" s="17">
        <v>1949.3748401947503</v>
      </c>
      <c r="M75" s="17">
        <v>12715.997529293852</v>
      </c>
      <c r="N75" s="17">
        <f t="shared" si="3"/>
        <v>2069</v>
      </c>
      <c r="O75" s="17">
        <v>65456.673925211224</v>
      </c>
      <c r="P75" s="17">
        <v>13762.052256679821</v>
      </c>
      <c r="Q75" s="17">
        <v>1954.3154663129187</v>
      </c>
      <c r="R75" s="17">
        <v>12759.204537685528</v>
      </c>
      <c r="S75" s="17">
        <f t="shared" si="4"/>
        <v>2069</v>
      </c>
      <c r="T75" s="17"/>
      <c r="U75" s="17"/>
      <c r="V75" s="17"/>
      <c r="W75" s="17"/>
      <c r="X75" s="17"/>
      <c r="Y75" s="17"/>
      <c r="Z75" s="17"/>
      <c r="AA75" s="17"/>
      <c r="AB75" s="17"/>
      <c r="AC75" s="17"/>
      <c r="AD75" s="17"/>
      <c r="AE75" s="17"/>
      <c r="AF75" s="17"/>
      <c r="AG75" s="17"/>
      <c r="AH75" s="17"/>
      <c r="AI75" s="17"/>
      <c r="AJ75" s="17"/>
      <c r="AK75" s="17"/>
      <c r="AL75" s="17"/>
      <c r="AM75" s="17"/>
      <c r="AN75" s="17"/>
      <c r="AO75" s="17"/>
      <c r="AP75" s="17"/>
      <c r="AQ75" s="17"/>
    </row>
    <row r="76" spans="1:43">
      <c r="A76" s="16">
        <f t="shared" si="5"/>
        <v>2070</v>
      </c>
      <c r="B76" s="17">
        <f>(1-economy!$AU$5)*economy!K116</f>
        <v>65522.093783352517</v>
      </c>
      <c r="C76" s="17">
        <f>(1-economy!$AU$5)*economy!L116</f>
        <v>13895.200023692109</v>
      </c>
      <c r="D76" s="17">
        <f>(1-economy!$AU$5)*economy!M116</f>
        <v>1966.1804726085518</v>
      </c>
      <c r="E76" s="17">
        <f>(1-economy!$AU$5)*SUMPRODUCT(economy!B116:D116,economy!K116:M116)/SUM(economy!B116:D116)</f>
        <v>12805.180644257065</v>
      </c>
      <c r="F76" s="17">
        <v>65522.093783352517</v>
      </c>
      <c r="G76" s="17">
        <v>13895.200023692109</v>
      </c>
      <c r="H76" s="17">
        <v>1966.1804726085518</v>
      </c>
      <c r="I76" s="17">
        <v>12805.180644257065</v>
      </c>
      <c r="J76" s="17">
        <v>65828.503527028413</v>
      </c>
      <c r="K76" s="17">
        <v>13950.55628715222</v>
      </c>
      <c r="L76" s="17">
        <v>1972.8134089225016</v>
      </c>
      <c r="M76" s="17">
        <v>12860.603339413094</v>
      </c>
      <c r="N76" s="17">
        <f t="shared" si="3"/>
        <v>2070</v>
      </c>
      <c r="O76" s="17">
        <v>66090.578672263509</v>
      </c>
      <c r="P76" s="17">
        <v>13996.700140940096</v>
      </c>
      <c r="Q76" s="17">
        <v>1978.1639547634677</v>
      </c>
      <c r="R76" s="17">
        <v>12907.448020705629</v>
      </c>
      <c r="S76" s="17">
        <f t="shared" si="4"/>
        <v>2070</v>
      </c>
      <c r="T76" s="17"/>
      <c r="U76" s="17"/>
      <c r="V76" s="17"/>
      <c r="W76" s="17"/>
      <c r="X76" s="17"/>
      <c r="Y76" s="17"/>
      <c r="Z76" s="17"/>
      <c r="AA76" s="17"/>
      <c r="AB76" s="17"/>
      <c r="AC76" s="17"/>
      <c r="AD76" s="17"/>
      <c r="AE76" s="17"/>
      <c r="AF76" s="17"/>
      <c r="AG76" s="17"/>
      <c r="AH76" s="17"/>
      <c r="AI76" s="17"/>
      <c r="AJ76" s="17"/>
      <c r="AK76" s="17"/>
      <c r="AL76" s="17"/>
      <c r="AM76" s="17"/>
      <c r="AN76" s="17"/>
      <c r="AO76" s="17"/>
      <c r="AP76" s="17"/>
      <c r="AQ76" s="17"/>
    </row>
    <row r="77" spans="1:43">
      <c r="A77" s="16">
        <f t="shared" si="5"/>
        <v>2071</v>
      </c>
      <c r="B77" s="17">
        <f>(1-economy!$AU$5)*economy!K117</f>
        <v>66104.214682005186</v>
      </c>
      <c r="C77" s="17">
        <f>(1-economy!$AU$5)*economy!L117</f>
        <v>14121.820106395082</v>
      </c>
      <c r="D77" s="17">
        <f>(1-economy!$AU$5)*economy!M117</f>
        <v>1989.0240000660267</v>
      </c>
      <c r="E77" s="17">
        <f>(1-economy!$AU$5)*SUMPRODUCT(economy!B117:D117,economy!K117:M117)/SUM(economy!B117:D117)</f>
        <v>12944.889745138953</v>
      </c>
      <c r="F77" s="17">
        <v>66104.214682005186</v>
      </c>
      <c r="G77" s="17">
        <v>14121.820106395082</v>
      </c>
      <c r="H77" s="17">
        <v>1989.0240000660267</v>
      </c>
      <c r="I77" s="17">
        <v>12944.889745138953</v>
      </c>
      <c r="J77" s="17">
        <v>66432.178766964571</v>
      </c>
      <c r="K77" s="17">
        <v>14181.314083645953</v>
      </c>
      <c r="L77" s="17">
        <v>1996.0999486574046</v>
      </c>
      <c r="M77" s="17">
        <v>13004.228806060573</v>
      </c>
      <c r="N77" s="17">
        <f t="shared" si="3"/>
        <v>2071</v>
      </c>
      <c r="O77" s="17">
        <v>66715.262046358883</v>
      </c>
      <c r="P77" s="17">
        <v>14231.427056267086</v>
      </c>
      <c r="Q77" s="17">
        <v>2001.8774079926636</v>
      </c>
      <c r="R77" s="17">
        <v>13054.873100483563</v>
      </c>
      <c r="S77" s="17">
        <f t="shared" si="4"/>
        <v>2071</v>
      </c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7"/>
      <c r="AG77" s="17"/>
      <c r="AH77" s="17"/>
      <c r="AI77" s="17"/>
      <c r="AJ77" s="17"/>
      <c r="AK77" s="17"/>
      <c r="AL77" s="17"/>
      <c r="AM77" s="17"/>
      <c r="AN77" s="17"/>
      <c r="AO77" s="17"/>
      <c r="AP77" s="17"/>
      <c r="AQ77" s="17"/>
    </row>
    <row r="78" spans="1:43">
      <c r="A78" s="16">
        <f t="shared" si="5"/>
        <v>2072</v>
      </c>
      <c r="B78" s="17">
        <f>(1-economy!$AU$5)*economy!K118</f>
        <v>66675.102211599471</v>
      </c>
      <c r="C78" s="17">
        <f>(1-economy!$AU$5)*economy!L118</f>
        <v>14348.036638991551</v>
      </c>
      <c r="D78" s="17">
        <f>(1-economy!$AU$5)*economy!M118</f>
        <v>2011.6911112574251</v>
      </c>
      <c r="E78" s="17">
        <f>(1-economy!$AU$5)*SUMPRODUCT(economy!B118:D118,economy!K118:M118)/SUM(economy!B118:D118)</f>
        <v>13083.382704893384</v>
      </c>
      <c r="F78" s="17">
        <v>66675.102211599471</v>
      </c>
      <c r="G78" s="17">
        <v>14348.036638991551</v>
      </c>
      <c r="H78" s="17">
        <v>2011.6911112574251</v>
      </c>
      <c r="I78" s="17">
        <v>13083.382704893384</v>
      </c>
      <c r="J78" s="17">
        <v>67025.473648841013</v>
      </c>
      <c r="K78" s="17">
        <v>14411.860479755582</v>
      </c>
      <c r="L78" s="17">
        <v>2019.2268833018368</v>
      </c>
      <c r="M78" s="17">
        <v>13146.799487719665</v>
      </c>
      <c r="N78" s="17">
        <f t="shared" si="3"/>
        <v>2072</v>
      </c>
      <c r="O78" s="17">
        <v>67330.433184268521</v>
      </c>
      <c r="P78" s="17">
        <v>14466.136179470606</v>
      </c>
      <c r="Q78" s="17">
        <v>2025.4483595229021</v>
      </c>
      <c r="R78" s="17">
        <v>13201.406920976797</v>
      </c>
      <c r="S78" s="17">
        <f t="shared" si="4"/>
        <v>2072</v>
      </c>
      <c r="T78" s="17"/>
      <c r="U78" s="17"/>
      <c r="V78" s="17"/>
      <c r="W78" s="17"/>
      <c r="X78" s="17"/>
      <c r="Y78" s="17"/>
      <c r="Z78" s="17"/>
      <c r="AA78" s="17"/>
      <c r="AB78" s="17"/>
      <c r="AC78" s="17"/>
      <c r="AD78" s="17"/>
      <c r="AE78" s="17"/>
      <c r="AF78" s="17"/>
      <c r="AG78" s="17"/>
      <c r="AH78" s="17"/>
      <c r="AI78" s="17"/>
      <c r="AJ78" s="17"/>
      <c r="AK78" s="17"/>
      <c r="AL78" s="17"/>
      <c r="AM78" s="17"/>
      <c r="AN78" s="17"/>
      <c r="AO78" s="17"/>
      <c r="AP78" s="17"/>
      <c r="AQ78" s="17"/>
    </row>
    <row r="79" spans="1:43">
      <c r="A79" s="16">
        <f t="shared" si="5"/>
        <v>2073</v>
      </c>
      <c r="B79" s="17">
        <f>(1-economy!$AU$5)*economy!K119</f>
        <v>67234.47013577864</v>
      </c>
      <c r="C79" s="17">
        <f>(1-economy!$AU$5)*economy!L119</f>
        <v>14573.747407431058</v>
      </c>
      <c r="D79" s="17">
        <f>(1-economy!$AU$5)*economy!M119</f>
        <v>2034.1743874568774</v>
      </c>
      <c r="E79" s="17">
        <f>(1-economy!$AU$5)*SUMPRODUCT(economy!B119:D119,economy!K119:M119)/SUM(economy!B119:D119)</f>
        <v>13220.585662519956</v>
      </c>
      <c r="F79" s="17">
        <v>67234.47013577864</v>
      </c>
      <c r="G79" s="17">
        <v>14573.747407431058</v>
      </c>
      <c r="H79" s="17">
        <v>2034.1743874568774</v>
      </c>
      <c r="I79" s="17">
        <v>13220.585662519956</v>
      </c>
      <c r="J79" s="17">
        <v>67608.103718149825</v>
      </c>
      <c r="K79" s="17">
        <v>14642.096028087184</v>
      </c>
      <c r="L79" s="17">
        <v>2042.1868533605204</v>
      </c>
      <c r="M79" s="17">
        <v>13288.242600933852</v>
      </c>
      <c r="N79" s="17">
        <f t="shared" si="3"/>
        <v>2073</v>
      </c>
      <c r="O79" s="17">
        <v>67935.811005268522</v>
      </c>
      <c r="P79" s="17">
        <v>14700.731147346167</v>
      </c>
      <c r="Q79" s="17">
        <v>2048.8695369478387</v>
      </c>
      <c r="R79" s="17">
        <v>13346.978067576089</v>
      </c>
      <c r="S79" s="17">
        <f t="shared" si="4"/>
        <v>2073</v>
      </c>
      <c r="T79" s="17"/>
      <c r="U79" s="17"/>
      <c r="V79" s="17"/>
      <c r="W79" s="17"/>
      <c r="X79" s="17"/>
      <c r="Y79" s="17"/>
      <c r="Z79" s="17"/>
      <c r="AA79" s="17"/>
      <c r="AB79" s="17"/>
      <c r="AC79" s="17"/>
      <c r="AD79" s="17"/>
      <c r="AE79" s="17"/>
      <c r="AF79" s="17"/>
      <c r="AG79" s="17"/>
      <c r="AH79" s="17"/>
      <c r="AI79" s="17"/>
      <c r="AJ79" s="17"/>
      <c r="AK79" s="17"/>
      <c r="AL79" s="17"/>
      <c r="AM79" s="17"/>
      <c r="AN79" s="17"/>
      <c r="AO79" s="17"/>
      <c r="AP79" s="17"/>
      <c r="AQ79" s="17"/>
    </row>
    <row r="80" spans="1:43">
      <c r="A80" s="16">
        <f t="shared" si="5"/>
        <v>2074</v>
      </c>
      <c r="B80" s="17">
        <f>(1-economy!$AU$5)*economy!K120</f>
        <v>67782.045046269821</v>
      </c>
      <c r="C80" s="17">
        <f>(1-economy!$AU$5)*economy!L120</f>
        <v>14798.851256850156</v>
      </c>
      <c r="D80" s="17">
        <f>(1-economy!$AU$5)*economy!M120</f>
        <v>2056.4666571655994</v>
      </c>
      <c r="E80" s="17">
        <f>(1-economy!$AU$5)*SUMPRODUCT(economy!B120:D120,economy!K120:M120)/SUM(economy!B120:D120)</f>
        <v>13356.42673926628</v>
      </c>
      <c r="F80" s="17">
        <v>67782.045046269821</v>
      </c>
      <c r="G80" s="17">
        <v>14798.851256850156</v>
      </c>
      <c r="H80" s="17">
        <v>2056.4666571655994</v>
      </c>
      <c r="I80" s="17">
        <v>13356.42673926628</v>
      </c>
      <c r="J80" s="17">
        <v>68179.796009204088</v>
      </c>
      <c r="K80" s="17">
        <v>14871.92210495106</v>
      </c>
      <c r="L80" s="17">
        <v>2064.9727231574443</v>
      </c>
      <c r="M80" s="17">
        <v>13428.487115883881</v>
      </c>
      <c r="N80" s="17">
        <f t="shared" si="3"/>
        <v>2074</v>
      </c>
      <c r="O80" s="17">
        <v>68531.124614414453</v>
      </c>
      <c r="P80" s="17">
        <v>14935.116196579789</v>
      </c>
      <c r="Q80" s="17">
        <v>2072.1338688850983</v>
      </c>
      <c r="R80" s="17">
        <v>13491.516658472254</v>
      </c>
      <c r="S80" s="17">
        <f t="shared" si="4"/>
        <v>2074</v>
      </c>
      <c r="T80" s="17"/>
      <c r="U80" s="17"/>
      <c r="V80" s="17"/>
      <c r="W80" s="17"/>
      <c r="X80" s="17"/>
      <c r="Y80" s="17"/>
      <c r="Z80" s="17"/>
      <c r="AA80" s="17"/>
      <c r="AB80" s="17"/>
      <c r="AC80" s="17"/>
      <c r="AD80" s="17"/>
      <c r="AE80" s="17"/>
      <c r="AF80" s="17"/>
      <c r="AG80" s="17"/>
      <c r="AH80" s="17"/>
      <c r="AI80" s="17"/>
      <c r="AJ80" s="17"/>
      <c r="AK80" s="17"/>
      <c r="AL80" s="17"/>
      <c r="AM80" s="17"/>
      <c r="AN80" s="17"/>
      <c r="AO80" s="17"/>
      <c r="AP80" s="17"/>
      <c r="AQ80" s="17"/>
    </row>
    <row r="81" spans="1:43">
      <c r="A81" s="16">
        <f t="shared" si="5"/>
        <v>2075</v>
      </c>
      <c r="B81" s="17">
        <f>(1-economy!$AU$5)*economy!K121</f>
        <v>68317.566749948208</v>
      </c>
      <c r="C81" s="17">
        <f>(1-economy!$AU$5)*economy!L121</f>
        <v>15023.248245142599</v>
      </c>
      <c r="D81" s="17">
        <f>(1-economy!$AU$5)*economy!M121</f>
        <v>2078.5610030623993</v>
      </c>
      <c r="E81" s="17">
        <f>(1-economy!$AU$5)*SUMPRODUCT(economy!B121:D121,economy!K121:M121)/SUM(economy!B121:D121)</f>
        <v>13490.836132961605</v>
      </c>
      <c r="F81" s="17">
        <v>68317.566749948208</v>
      </c>
      <c r="G81" s="17">
        <v>15023.248245142599</v>
      </c>
      <c r="H81" s="17">
        <v>2078.5610030623993</v>
      </c>
      <c r="I81" s="17">
        <v>13490.836132961605</v>
      </c>
      <c r="J81" s="17">
        <v>68740.289429970187</v>
      </c>
      <c r="K81" s="17">
        <v>15101.241056410523</v>
      </c>
      <c r="L81" s="17">
        <v>2087.5775876559601</v>
      </c>
      <c r="M81" s="17">
        <v>13567.46384783961</v>
      </c>
      <c r="N81" s="17">
        <f t="shared" si="3"/>
        <v>2075</v>
      </c>
      <c r="O81" s="17">
        <v>69116.113680804861</v>
      </c>
      <c r="P81" s="17">
        <v>15169.196301673042</v>
      </c>
      <c r="Q81" s="17">
        <v>2095.2344915957915</v>
      </c>
      <c r="R81" s="17">
        <v>13634.954432533628</v>
      </c>
      <c r="S81" s="17">
        <f t="shared" si="4"/>
        <v>2075</v>
      </c>
      <c r="T81" s="17"/>
      <c r="U81" s="17"/>
      <c r="V81" s="17"/>
      <c r="W81" s="17"/>
      <c r="X81" s="17"/>
      <c r="Y81" s="17"/>
      <c r="Z81" s="17"/>
      <c r="AA81" s="17"/>
      <c r="AB81" s="17"/>
      <c r="AC81" s="17"/>
      <c r="AD81" s="17"/>
      <c r="AE81" s="17"/>
      <c r="AF81" s="17"/>
      <c r="AG81" s="17"/>
      <c r="AH81" s="17"/>
      <c r="AI81" s="17"/>
      <c r="AJ81" s="17"/>
      <c r="AK81" s="17"/>
      <c r="AL81" s="17"/>
      <c r="AM81" s="17"/>
      <c r="AN81" s="17"/>
      <c r="AO81" s="17"/>
      <c r="AP81" s="17"/>
      <c r="AQ81" s="17"/>
    </row>
    <row r="82" spans="1:43">
      <c r="A82" s="16">
        <f t="shared" si="5"/>
        <v>2076</v>
      </c>
      <c r="B82" s="17">
        <f>(1-economy!$AU$5)*economy!K122</f>
        <v>68840.788622598557</v>
      </c>
      <c r="C82" s="17">
        <f>(1-economy!$AU$5)*economy!L122</f>
        <v>15246.839792835737</v>
      </c>
      <c r="D82" s="17">
        <f>(1-economy!$AU$5)*economy!M122</f>
        <v>2100.450768471333</v>
      </c>
      <c r="E82" s="17">
        <f>(1-economy!$AU$5)*SUMPRODUCT(economy!B122:D122,economy!K122:M122)/SUM(economy!B122:D122)</f>
        <v>13623.74620733827</v>
      </c>
      <c r="F82" s="17">
        <v>68840.788622598557</v>
      </c>
      <c r="G82" s="17">
        <v>15246.839792835737</v>
      </c>
      <c r="H82" s="17">
        <v>2100.450768471333</v>
      </c>
      <c r="I82" s="17">
        <v>13623.74620733827</v>
      </c>
      <c r="J82" s="17">
        <v>69289.335117456401</v>
      </c>
      <c r="K82" s="17">
        <v>15329.956341335477</v>
      </c>
      <c r="L82" s="17">
        <v>2109.9947788612549</v>
      </c>
      <c r="M82" s="17">
        <v>13705.105544267726</v>
      </c>
      <c r="N82" s="17">
        <f t="shared" si="3"/>
        <v>2076</v>
      </c>
      <c r="O82" s="17">
        <v>69690.528790147742</v>
      </c>
      <c r="P82" s="17">
        <v>15402.877310526203</v>
      </c>
      <c r="Q82" s="17">
        <v>2118.1647552498011</v>
      </c>
      <c r="R82" s="17">
        <v>13777.224833480643</v>
      </c>
      <c r="S82" s="17">
        <f t="shared" si="4"/>
        <v>2076</v>
      </c>
      <c r="T82" s="17"/>
      <c r="U82" s="17"/>
      <c r="V82" s="17"/>
      <c r="W82" s="17"/>
      <c r="X82" s="17"/>
      <c r="Y82" s="17"/>
      <c r="Z82" s="17"/>
      <c r="AA82" s="17"/>
      <c r="AB82" s="17"/>
      <c r="AC82" s="17"/>
      <c r="AD82" s="17"/>
      <c r="AE82" s="17"/>
      <c r="AF82" s="17"/>
      <c r="AG82" s="17"/>
      <c r="AH82" s="17"/>
      <c r="AI82" s="17"/>
      <c r="AJ82" s="17"/>
      <c r="AK82" s="17"/>
      <c r="AL82" s="17"/>
      <c r="AM82" s="17"/>
      <c r="AN82" s="17"/>
      <c r="AO82" s="17"/>
      <c r="AP82" s="17"/>
      <c r="AQ82" s="17"/>
    </row>
    <row r="83" spans="1:43">
      <c r="A83" s="16">
        <f t="shared" si="5"/>
        <v>2077</v>
      </c>
      <c r="B83" s="17">
        <f>(1-economy!$AU$5)*economy!K123</f>
        <v>69351.477928903987</v>
      </c>
      <c r="C83" s="17">
        <f>(1-economy!$AU$5)*economy!L123</f>
        <v>15469.528828886467</v>
      </c>
      <c r="D83" s="17">
        <f>(1-economy!$AU$5)*economy!M123</f>
        <v>2122.1295633290138</v>
      </c>
      <c r="E83" s="17">
        <f>(1-economy!$AU$5)*SUMPRODUCT(economy!B123:D123,economy!K123:M123)/SUM(economy!B123:D123)</f>
        <v>13755.091576142057</v>
      </c>
      <c r="F83" s="17">
        <v>69351.477928903987</v>
      </c>
      <c r="G83" s="17">
        <v>15469.528828886467</v>
      </c>
      <c r="H83" s="17">
        <v>2122.1295633290138</v>
      </c>
      <c r="I83" s="17">
        <v>13755.091576142057</v>
      </c>
      <c r="J83" s="17">
        <v>69826.696763121508</v>
      </c>
      <c r="K83" s="17">
        <v>15557.972671091522</v>
      </c>
      <c r="L83" s="17">
        <v>2132.2178717869442</v>
      </c>
      <c r="M83" s="17">
        <v>13841.346967396308</v>
      </c>
      <c r="N83" s="17">
        <f t="shared" si="3"/>
        <v>2077</v>
      </c>
      <c r="O83" s="17">
        <v>70254.131771044777</v>
      </c>
      <c r="P83" s="17">
        <v>15636.066077330659</v>
      </c>
      <c r="Q83" s="17">
        <v>2140.9182298180526</v>
      </c>
      <c r="R83" s="17">
        <v>13918.263090161008</v>
      </c>
      <c r="S83" s="17">
        <f t="shared" si="4"/>
        <v>2077</v>
      </c>
      <c r="T83" s="17"/>
      <c r="U83" s="17"/>
      <c r="V83" s="17"/>
      <c r="W83" s="17"/>
      <c r="X83" s="17"/>
      <c r="Y83" s="17"/>
      <c r="Z83" s="17"/>
      <c r="AA83" s="17"/>
      <c r="AB83" s="17"/>
      <c r="AC83" s="17"/>
      <c r="AD83" s="17"/>
      <c r="AE83" s="17"/>
      <c r="AF83" s="17"/>
      <c r="AG83" s="17"/>
      <c r="AH83" s="17"/>
      <c r="AI83" s="17"/>
      <c r="AJ83" s="17"/>
      <c r="AK83" s="17"/>
      <c r="AL83" s="17"/>
      <c r="AM83" s="17"/>
      <c r="AN83" s="17"/>
      <c r="AO83" s="17"/>
      <c r="AP83" s="17"/>
      <c r="AQ83" s="17"/>
    </row>
    <row r="84" spans="1:43">
      <c r="A84" s="16">
        <f t="shared" si="5"/>
        <v>2078</v>
      </c>
      <c r="B84" s="17">
        <f>(1-economy!$AU$5)*economy!K124</f>
        <v>69849.416108319871</v>
      </c>
      <c r="C84" s="17">
        <f>(1-economy!$AU$5)*economy!L124</f>
        <v>15691.219932032558</v>
      </c>
      <c r="D84" s="17">
        <f>(1-economy!$AU$5)*economy!M124</f>
        <v>2143.5912696368077</v>
      </c>
      <c r="E84" s="17">
        <f>(1-economy!$AU$5)*SUMPRODUCT(economy!B124:D124,economy!K124:M124)/SUM(economy!B124:D124)</f>
        <v>13884.80918185579</v>
      </c>
      <c r="F84" s="17">
        <v>69849.416108319871</v>
      </c>
      <c r="G84" s="17">
        <v>15691.219932032558</v>
      </c>
      <c r="H84" s="17">
        <v>2143.5912696368077</v>
      </c>
      <c r="I84" s="17">
        <v>13884.80918185579</v>
      </c>
      <c r="J84" s="17">
        <v>70352.150907880772</v>
      </c>
      <c r="K84" s="17">
        <v>15785.196145515363</v>
      </c>
      <c r="L84" s="17">
        <v>2154.2406899700313</v>
      </c>
      <c r="M84" s="17">
        <v>13976.124972057934</v>
      </c>
      <c r="N84" s="17">
        <f t="shared" si="3"/>
        <v>2078</v>
      </c>
      <c r="O84" s="17">
        <v>70806.695994507158</v>
      </c>
      <c r="P84" s="17">
        <v>15868.670592438186</v>
      </c>
      <c r="Q84" s="17">
        <v>2163.4887105752455</v>
      </c>
      <c r="R84" s="17">
        <v>14058.006292747026</v>
      </c>
      <c r="S84" s="17">
        <f t="shared" si="4"/>
        <v>2078</v>
      </c>
      <c r="T84" s="17"/>
      <c r="U84" s="17"/>
      <c r="V84" s="17"/>
      <c r="W84" s="17"/>
      <c r="X84" s="17"/>
      <c r="Y84" s="17"/>
      <c r="Z84" s="17"/>
      <c r="AA84" s="17"/>
      <c r="AB84" s="17"/>
      <c r="AC84" s="17"/>
      <c r="AD84" s="17"/>
      <c r="AE84" s="17"/>
      <c r="AF84" s="17"/>
      <c r="AG84" s="17"/>
      <c r="AH84" s="17"/>
      <c r="AI84" s="17"/>
      <c r="AJ84" s="17"/>
      <c r="AK84" s="17"/>
      <c r="AL84" s="17"/>
      <c r="AM84" s="17"/>
      <c r="AN84" s="17"/>
      <c r="AO84" s="17"/>
      <c r="AP84" s="17"/>
      <c r="AQ84" s="17"/>
    </row>
    <row r="85" spans="1:43">
      <c r="A85" s="16">
        <f t="shared" si="5"/>
        <v>2079</v>
      </c>
      <c r="B85" s="17">
        <f>(1-economy!$AU$5)*economy!K125</f>
        <v>70334.399026610932</v>
      </c>
      <c r="C85" s="17">
        <f>(1-economy!$AU$5)*economy!L125</f>
        <v>15911.819467357029</v>
      </c>
      <c r="D85" s="17">
        <f>(1-economy!$AU$5)*economy!M125</f>
        <v>2164.8300463857931</v>
      </c>
      <c r="E85" s="17">
        <f>(1-economy!$AU$5)*SUMPRODUCT(economy!B125:D125,economy!K125:M125)/SUM(economy!B125:D125)</f>
        <v>14012.838368883271</v>
      </c>
      <c r="F85" s="17">
        <v>70334.399026610932</v>
      </c>
      <c r="G85" s="17">
        <v>15911.819467357029</v>
      </c>
      <c r="H85" s="17">
        <v>2164.8300463857931</v>
      </c>
      <c r="I85" s="17">
        <v>14012.838368883271</v>
      </c>
      <c r="J85" s="17">
        <v>70865.487206394304</v>
      </c>
      <c r="K85" s="17">
        <v>16011.534384845334</v>
      </c>
      <c r="L85" s="17">
        <v>2176.0573105208509</v>
      </c>
      <c r="M85" s="17">
        <v>14109.378578652799</v>
      </c>
      <c r="N85" s="17">
        <f t="shared" si="3"/>
        <v>2079</v>
      </c>
      <c r="O85" s="17">
        <v>71348.006646313137</v>
      </c>
      <c r="P85" s="17">
        <v>16100.600108890338</v>
      </c>
      <c r="Q85" s="17">
        <v>2185.8702231987386</v>
      </c>
      <c r="R85" s="17">
        <v>14196.393464693969</v>
      </c>
      <c r="S85" s="17">
        <f t="shared" si="4"/>
        <v>2079</v>
      </c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7"/>
      <c r="AF85" s="17"/>
      <c r="AG85" s="17"/>
      <c r="AH85" s="17"/>
      <c r="AI85" s="17"/>
      <c r="AJ85" s="17"/>
      <c r="AK85" s="17"/>
      <c r="AL85" s="17"/>
      <c r="AM85" s="17"/>
      <c r="AN85" s="17"/>
      <c r="AO85" s="17"/>
      <c r="AP85" s="17"/>
      <c r="AQ85" s="17"/>
    </row>
    <row r="86" spans="1:43">
      <c r="A86" s="16">
        <f t="shared" si="5"/>
        <v>2080</v>
      </c>
      <c r="B86" s="17">
        <f>(1-economy!$AU$5)*economy!K126</f>
        <v>70806.237192955872</v>
      </c>
      <c r="C86" s="17">
        <f>(1-economy!$AU$5)*economy!L126</f>
        <v>16131.235717746622</v>
      </c>
      <c r="D86" s="17">
        <f>(1-economy!$AU$5)*economy!M126</f>
        <v>2185.8403339448155</v>
      </c>
      <c r="E86" s="17">
        <f>(1-economy!$AU$5)*SUMPRODUCT(economy!B126:D126,economy!K126:M126)/SUM(economy!B126:D126)</f>
        <v>14139.120951064071</v>
      </c>
      <c r="F86" s="17">
        <v>70806.237192955872</v>
      </c>
      <c r="G86" s="17">
        <v>16131.235717746622</v>
      </c>
      <c r="H86" s="17">
        <v>2185.8403339448155</v>
      </c>
      <c r="I86" s="17">
        <v>14139.120951064071</v>
      </c>
      <c r="J86" s="17">
        <v>71366.508660436302</v>
      </c>
      <c r="K86" s="17">
        <v>16236.896657296493</v>
      </c>
      <c r="L86" s="17">
        <v>2197.6620686969236</v>
      </c>
      <c r="M86" s="17">
        <v>14241.049041094413</v>
      </c>
      <c r="N86" s="17">
        <f t="shared" si="3"/>
        <v>2080</v>
      </c>
      <c r="O86" s="17">
        <v>71877.860971917849</v>
      </c>
      <c r="P86" s="17">
        <v>16331.765265308117</v>
      </c>
      <c r="Q86" s="17">
        <v>2208.0570284513556</v>
      </c>
      <c r="R86" s="17">
        <v>14333.365630316839</v>
      </c>
      <c r="S86" s="17">
        <f t="shared" si="4"/>
        <v>2080</v>
      </c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7"/>
      <c r="AF86" s="17"/>
      <c r="AG86" s="17"/>
      <c r="AH86" s="17"/>
      <c r="AI86" s="17"/>
      <c r="AJ86" s="17"/>
      <c r="AK86" s="17"/>
      <c r="AL86" s="17"/>
      <c r="AM86" s="17"/>
      <c r="AN86" s="17"/>
      <c r="AO86" s="17"/>
      <c r="AP86" s="17"/>
      <c r="AQ86" s="17"/>
    </row>
    <row r="87" spans="1:43">
      <c r="A87" s="16">
        <f t="shared" si="5"/>
        <v>2081</v>
      </c>
      <c r="B87" s="17">
        <f>(1-economy!$AU$5)*economy!K127</f>
        <v>71264.755942636286</v>
      </c>
      <c r="C87" s="17">
        <f>(1-economy!$AU$5)*economy!L127</f>
        <v>16349.379009949818</v>
      </c>
      <c r="D87" s="17">
        <f>(1-economy!$AU$5)*economy!M127</f>
        <v>2206.6168579043911</v>
      </c>
      <c r="E87" s="17">
        <f>(1-economy!$AU$5)*SUMPRODUCT(economy!B127:D127,economy!K127:M127)/SUM(economy!B127:D127)</f>
        <v>14263.601273412005</v>
      </c>
      <c r="F87" s="17">
        <v>71264.755942636286</v>
      </c>
      <c r="G87" s="17">
        <v>16349.379009949818</v>
      </c>
      <c r="H87" s="17">
        <v>2206.6168579043911</v>
      </c>
      <c r="I87" s="17">
        <v>14263.601273412005</v>
      </c>
      <c r="J87" s="17">
        <v>71855.031821246448</v>
      </c>
      <c r="K87" s="17">
        <v>16461.194001990596</v>
      </c>
      <c r="L87" s="17">
        <v>2219.0495619918347</v>
      </c>
      <c r="M87" s="17">
        <v>14371.079909620285</v>
      </c>
      <c r="N87" s="17">
        <f t="shared" si="3"/>
        <v>2081</v>
      </c>
      <c r="O87" s="17">
        <v>72396.068493718907</v>
      </c>
      <c r="P87" s="17">
        <v>16562.078204860703</v>
      </c>
      <c r="Q87" s="17">
        <v>2230.0436264378163</v>
      </c>
      <c r="R87" s="17">
        <v>14468.865877860459</v>
      </c>
      <c r="S87" s="17">
        <f t="shared" si="4"/>
        <v>2081</v>
      </c>
      <c r="T87" s="17"/>
      <c r="U87" s="17"/>
      <c r="V87" s="17"/>
      <c r="W87" s="17"/>
      <c r="X87" s="17"/>
      <c r="Y87" s="17"/>
      <c r="Z87" s="17"/>
      <c r="AA87" s="17"/>
      <c r="AB87" s="17"/>
      <c r="AC87" s="17"/>
      <c r="AD87" s="17"/>
      <c r="AE87" s="17"/>
      <c r="AF87" s="17"/>
      <c r="AG87" s="17"/>
      <c r="AH87" s="17"/>
      <c r="AI87" s="17"/>
      <c r="AJ87" s="17"/>
      <c r="AK87" s="17"/>
      <c r="AL87" s="17"/>
      <c r="AM87" s="17"/>
      <c r="AN87" s="17"/>
      <c r="AO87" s="17"/>
      <c r="AP87" s="17"/>
      <c r="AQ87" s="17"/>
    </row>
    <row r="88" spans="1:43">
      <c r="A88" s="16">
        <f t="shared" si="5"/>
        <v>2082</v>
      </c>
      <c r="B88" s="17">
        <f>(1-economy!$AU$5)*economy!K128</f>
        <v>71709.795585445812</v>
      </c>
      <c r="C88" s="17">
        <f>(1-economy!$AU$5)*economy!L128</f>
        <v>16566.161834963448</v>
      </c>
      <c r="D88" s="17">
        <f>(1-economy!$AU$5)*economy!M128</f>
        <v>2227.1546323715916</v>
      </c>
      <c r="E88" s="17">
        <f>(1-economy!$AU$5)*SUMPRODUCT(economy!B128:D128,economy!K128:M128)/SUM(economy!B128:D128)</f>
        <v>14386.226267993206</v>
      </c>
      <c r="F88" s="17">
        <v>71709.795585445812</v>
      </c>
      <c r="G88" s="17">
        <v>16566.161834963448</v>
      </c>
      <c r="H88" s="17">
        <v>2227.1546323715916</v>
      </c>
      <c r="I88" s="17">
        <v>14386.226267993206</v>
      </c>
      <c r="J88" s="17">
        <v>72330.886960871983</v>
      </c>
      <c r="K88" s="17">
        <v>16684.339346972203</v>
      </c>
      <c r="L88" s="17">
        <v>2240.2146537324561</v>
      </c>
      <c r="M88" s="17">
        <v>14499.417088370605</v>
      </c>
      <c r="N88" s="17">
        <f t="shared" si="3"/>
        <v>2082</v>
      </c>
      <c r="O88" s="17">
        <v>72902.451200576135</v>
      </c>
      <c r="P88" s="17">
        <v>16791.452690049187</v>
      </c>
      <c r="Q88" s="17">
        <v>2251.8247604266412</v>
      </c>
      <c r="R88" s="17">
        <v>14602.839417955944</v>
      </c>
      <c r="S88" s="17">
        <f t="shared" si="4"/>
        <v>2082</v>
      </c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17"/>
      <c r="AI88" s="17"/>
      <c r="AJ88" s="17"/>
      <c r="AK88" s="17"/>
      <c r="AL88" s="17"/>
      <c r="AM88" s="17"/>
      <c r="AN88" s="17"/>
      <c r="AO88" s="17"/>
      <c r="AP88" s="17"/>
      <c r="AQ88" s="17"/>
    </row>
    <row r="89" spans="1:43">
      <c r="A89" s="16">
        <f t="shared" si="5"/>
        <v>2083</v>
      </c>
      <c r="B89" s="17">
        <f>(1-economy!$AU$5)*economy!K129</f>
        <v>72141.211520063429</v>
      </c>
      <c r="C89" s="17">
        <f>(1-economy!$AU$5)*economy!L129</f>
        <v>16781.498962503127</v>
      </c>
      <c r="D89" s="17">
        <f>(1-economy!$AU$5)*economy!M129</f>
        <v>2247.4489627132425</v>
      </c>
      <c r="E89" s="17">
        <f>(1-economy!$AU$5)*SUMPRODUCT(economy!B129:D129,economy!K129:M129)/SUM(economy!B129:D129)</f>
        <v>14506.94550388178</v>
      </c>
      <c r="F89" s="17">
        <v>72141.211520063429</v>
      </c>
      <c r="G89" s="17">
        <v>16781.498962503127</v>
      </c>
      <c r="H89" s="17">
        <v>2247.4489627132425</v>
      </c>
      <c r="I89" s="17">
        <v>14506.94550388178</v>
      </c>
      <c r="J89" s="17">
        <v>72793.918212608594</v>
      </c>
      <c r="K89" s="17">
        <v>16906.247622064628</v>
      </c>
      <c r="L89" s="17">
        <v>2261.1524761798555</v>
      </c>
      <c r="M89" s="17">
        <v>14626.008887657879</v>
      </c>
      <c r="N89" s="17">
        <f t="shared" si="3"/>
        <v>2083</v>
      </c>
      <c r="O89" s="17">
        <v>73396.843709575973</v>
      </c>
      <c r="P89" s="17">
        <v>17019.804213061536</v>
      </c>
      <c r="Q89" s="17">
        <v>2273.3954202311138</v>
      </c>
      <c r="R89" s="17">
        <v>14735.233637374657</v>
      </c>
      <c r="S89" s="17">
        <f t="shared" si="4"/>
        <v>2083</v>
      </c>
      <c r="T89" s="17"/>
      <c r="U89" s="17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  <c r="AG89" s="17"/>
      <c r="AH89" s="17"/>
      <c r="AI89" s="17"/>
      <c r="AJ89" s="17"/>
      <c r="AK89" s="17"/>
      <c r="AL89" s="17"/>
      <c r="AM89" s="17"/>
      <c r="AN89" s="17"/>
      <c r="AO89" s="17"/>
      <c r="AP89" s="17"/>
      <c r="AQ89" s="17"/>
    </row>
    <row r="90" spans="1:43">
      <c r="A90" s="16">
        <f t="shared" si="5"/>
        <v>2084</v>
      </c>
      <c r="B90" s="17">
        <f>(1-economy!$AU$5)*economy!K130</f>
        <v>72558.874314742032</v>
      </c>
      <c r="C90" s="17">
        <f>(1-economy!$AU$5)*economy!L130</f>
        <v>16995.307549336725</v>
      </c>
      <c r="D90" s="17">
        <f>(1-economy!$AU$5)*economy!M130</f>
        <v>2267.4954477469455</v>
      </c>
      <c r="E90" s="17">
        <f>(1-economy!$AU$5)*SUMPRODUCT(economy!B130:D130,economy!K130:M130)/SUM(economy!B130:D130)</f>
        <v>14625.711231152749</v>
      </c>
      <c r="F90" s="17">
        <v>72558.874314742032</v>
      </c>
      <c r="G90" s="17">
        <v>16995.307549336725</v>
      </c>
      <c r="H90" s="17">
        <v>2267.4954477469455</v>
      </c>
      <c r="I90" s="17">
        <v>14625.711231152749</v>
      </c>
      <c r="J90" s="17">
        <v>73243.983680746402</v>
      </c>
      <c r="K90" s="17">
        <v>17126.835866341349</v>
      </c>
      <c r="L90" s="17">
        <v>2281.8584331312536</v>
      </c>
      <c r="M90" s="17">
        <v>14750.80607087016</v>
      </c>
      <c r="N90" s="17">
        <f t="shared" si="3"/>
        <v>2084</v>
      </c>
      <c r="O90" s="17">
        <v>73879.09340011832</v>
      </c>
      <c r="P90" s="17">
        <v>17247.050101473324</v>
      </c>
      <c r="Q90" s="17">
        <v>2294.7508451447934</v>
      </c>
      <c r="R90" s="17">
        <v>14865.998148007971</v>
      </c>
      <c r="S90" s="17">
        <f t="shared" si="4"/>
        <v>2084</v>
      </c>
      <c r="T90" s="17"/>
      <c r="U90" s="17"/>
      <c r="V90" s="17"/>
      <c r="W90" s="17"/>
      <c r="X90" s="17"/>
      <c r="Y90" s="17"/>
      <c r="Z90" s="17"/>
      <c r="AA90" s="17"/>
      <c r="AB90" s="17"/>
      <c r="AC90" s="17"/>
      <c r="AD90" s="17"/>
      <c r="AE90" s="17"/>
      <c r="AF90" s="17"/>
      <c r="AG90" s="17"/>
      <c r="AH90" s="17"/>
      <c r="AI90" s="17"/>
      <c r="AJ90" s="17"/>
      <c r="AK90" s="17"/>
      <c r="AL90" s="17"/>
      <c r="AM90" s="17"/>
      <c r="AN90" s="17"/>
      <c r="AO90" s="17"/>
      <c r="AP90" s="17"/>
      <c r="AQ90" s="17"/>
    </row>
    <row r="91" spans="1:43">
      <c r="A91" s="16">
        <f t="shared" si="5"/>
        <v>2085</v>
      </c>
      <c r="B91" s="17">
        <f>(1-economy!$AU$5)*economy!K131</f>
        <v>72962.669754765782</v>
      </c>
      <c r="C91" s="17">
        <f>(1-economy!$AU$5)*economy!L131</f>
        <v>17207.507241286312</v>
      </c>
      <c r="D91" s="17">
        <f>(1-economy!$AU$5)*economy!M131</f>
        <v>2287.289981381387</v>
      </c>
      <c r="E91" s="17">
        <f>(1-economy!$AU$5)*SUMPRODUCT(economy!B131:D131,economy!K131:M131)/SUM(economy!B131:D131)</f>
        <v>14742.47841889353</v>
      </c>
      <c r="F91" s="17">
        <v>72962.669754765782</v>
      </c>
      <c r="G91" s="17">
        <v>17207.507241286312</v>
      </c>
      <c r="H91" s="17">
        <v>2287.289981381387</v>
      </c>
      <c r="I91" s="17">
        <v>14742.47841889353</v>
      </c>
      <c r="J91" s="17">
        <v>73680.955519921787</v>
      </c>
      <c r="K91" s="17">
        <v>17346.023330010936</v>
      </c>
      <c r="L91" s="17">
        <v>2302.3282020222246</v>
      </c>
      <c r="M91" s="17">
        <v>14873.761895969947</v>
      </c>
      <c r="N91" s="17">
        <f t="shared" si="3"/>
        <v>2085</v>
      </c>
      <c r="O91" s="17">
        <v>74349.060520491315</v>
      </c>
      <c r="P91" s="17">
        <v>17473.109619089148</v>
      </c>
      <c r="Q91" s="17">
        <v>2315.8865264287856</v>
      </c>
      <c r="R91" s="17">
        <v>14995.084831019014</v>
      </c>
      <c r="S91" s="17">
        <f t="shared" si="4"/>
        <v>2085</v>
      </c>
      <c r="T91" s="17"/>
      <c r="U91" s="17"/>
      <c r="V91" s="17"/>
      <c r="W91" s="17"/>
      <c r="X91" s="17"/>
      <c r="Y91" s="17"/>
      <c r="Z91" s="17"/>
      <c r="AA91" s="17"/>
      <c r="AB91" s="17"/>
      <c r="AC91" s="17"/>
      <c r="AD91" s="17"/>
      <c r="AE91" s="17"/>
      <c r="AF91" s="17"/>
      <c r="AG91" s="17"/>
      <c r="AH91" s="17"/>
      <c r="AI91" s="17"/>
      <c r="AJ91" s="17"/>
      <c r="AK91" s="17"/>
      <c r="AL91" s="17"/>
      <c r="AM91" s="17"/>
      <c r="AN91" s="17"/>
      <c r="AO91" s="17"/>
      <c r="AP91" s="17"/>
      <c r="AQ91" s="17"/>
    </row>
    <row r="92" spans="1:43">
      <c r="A92" s="16">
        <f t="shared" si="5"/>
        <v>2086</v>
      </c>
      <c r="B92" s="17">
        <f>(1-economy!$AU$5)*economy!K132</f>
        <v>73352.498857225073</v>
      </c>
      <c r="C92" s="17">
        <f>(1-economy!$AU$5)*economy!L132</f>
        <v>17418.020268729229</v>
      </c>
      <c r="D92" s="17">
        <f>(1-economy!$AU$5)*economy!M132</f>
        <v>2306.8287537095075</v>
      </c>
      <c r="E92" s="17">
        <f>(1-economy!$AU$5)*SUMPRODUCT(economy!B132:D132,economy!K132:M132)/SUM(economy!B132:D132)</f>
        <v>14857.204787235709</v>
      </c>
      <c r="F92" s="17">
        <v>73352.498857225073</v>
      </c>
      <c r="G92" s="17">
        <v>17418.020268729229</v>
      </c>
      <c r="H92" s="17">
        <v>2306.8287537095075</v>
      </c>
      <c r="I92" s="17">
        <v>14857.204787235709</v>
      </c>
      <c r="J92" s="17">
        <v>74104.719984465613</v>
      </c>
      <c r="K92" s="17">
        <v>17563.731570536784</v>
      </c>
      <c r="L92" s="17">
        <v>2322.5577355302789</v>
      </c>
      <c r="M92" s="17">
        <v>14994.832151569788</v>
      </c>
      <c r="N92" s="17">
        <f t="shared" si="3"/>
        <v>2086</v>
      </c>
      <c r="O92" s="17">
        <v>74806.618267181824</v>
      </c>
      <c r="P92" s="17">
        <v>17697.904061739329</v>
      </c>
      <c r="Q92" s="17">
        <v>2336.7982093497067</v>
      </c>
      <c r="R92" s="17">
        <v>15122.447876129389</v>
      </c>
      <c r="S92" s="17">
        <f t="shared" si="4"/>
        <v>2086</v>
      </c>
      <c r="T92" s="17"/>
      <c r="U92" s="17"/>
      <c r="V92" s="17"/>
      <c r="W92" s="17"/>
      <c r="X92" s="17"/>
      <c r="Y92" s="17"/>
      <c r="Z92" s="17"/>
      <c r="AA92" s="17"/>
      <c r="AB92" s="17"/>
      <c r="AC92" s="17"/>
      <c r="AD92" s="17"/>
      <c r="AE92" s="17"/>
      <c r="AF92" s="17"/>
      <c r="AG92" s="17"/>
      <c r="AH92" s="17"/>
      <c r="AI92" s="17"/>
      <c r="AJ92" s="17"/>
      <c r="AK92" s="17"/>
      <c r="AL92" s="17"/>
      <c r="AM92" s="17"/>
      <c r="AN92" s="17"/>
      <c r="AO92" s="17"/>
      <c r="AP92" s="17"/>
      <c r="AQ92" s="17"/>
    </row>
    <row r="93" spans="1:43">
      <c r="A93" s="16">
        <f t="shared" si="5"/>
        <v>2087</v>
      </c>
      <c r="B93" s="17">
        <f>(1-economy!$AU$5)*economy!K133</f>
        <v>73728.277853751701</v>
      </c>
      <c r="C93" s="17">
        <f>(1-economy!$AU$5)*economy!L133</f>
        <v>17626.771535454081</v>
      </c>
      <c r="D93" s="17">
        <f>(1-economy!$AU$5)*economy!M133</f>
        <v>2326.108251559815</v>
      </c>
      <c r="E93" s="17">
        <f>(1-economy!$AU$5)*SUMPRODUCT(economy!B133:D133,economy!K133:M133)/SUM(economy!B133:D133)</f>
        <v>14969.850833429093</v>
      </c>
      <c r="F93" s="17">
        <v>73728.277853751701</v>
      </c>
      <c r="G93" s="17">
        <v>17626.771535454081</v>
      </c>
      <c r="H93" s="17">
        <v>2326.108251559815</v>
      </c>
      <c r="I93" s="17">
        <v>14969.850833429093</v>
      </c>
      <c r="J93" s="17">
        <v>74515.177448224029</v>
      </c>
      <c r="K93" s="17">
        <v>17779.884542834781</v>
      </c>
      <c r="L93" s="17">
        <v>2342.5432626825987</v>
      </c>
      <c r="M93" s="17">
        <v>15113.975187583788</v>
      </c>
      <c r="N93" s="17">
        <f t="shared" si="3"/>
        <v>2087</v>
      </c>
      <c r="O93" s="17">
        <v>75251.652837248097</v>
      </c>
      <c r="P93" s="17">
        <v>17921.356847866718</v>
      </c>
      <c r="Q93" s="17">
        <v>2357.4818947688777</v>
      </c>
      <c r="R93" s="17">
        <v>15248.043816020603</v>
      </c>
      <c r="S93" s="17">
        <f t="shared" si="4"/>
        <v>2087</v>
      </c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  <c r="AG93" s="17"/>
      <c r="AH93" s="17"/>
      <c r="AI93" s="17"/>
      <c r="AJ93" s="17"/>
      <c r="AK93" s="17"/>
      <c r="AL93" s="17"/>
      <c r="AM93" s="17"/>
      <c r="AN93" s="17"/>
      <c r="AO93" s="17"/>
      <c r="AP93" s="17"/>
      <c r="AQ93" s="17"/>
    </row>
    <row r="94" spans="1:43">
      <c r="A94" s="16">
        <f t="shared" si="5"/>
        <v>2088</v>
      </c>
      <c r="B94" s="17">
        <f>(1-economy!$AU$5)*economy!K134</f>
        <v>74089.938141941835</v>
      </c>
      <c r="C94" s="17">
        <f>(1-economy!$AU$5)*economy!L134</f>
        <v>17833.688700753297</v>
      </c>
      <c r="D94" s="17">
        <f>(1-economy!$AU$5)*economy!M134</f>
        <v>2345.1252585129146</v>
      </c>
      <c r="E94" s="17">
        <f>(1-economy!$AU$5)*SUMPRODUCT(economy!B134:D134,economy!K134:M134)/SUM(economy!B134:D134)</f>
        <v>15080.37985199922</v>
      </c>
      <c r="F94" s="17">
        <v>74089.938141941835</v>
      </c>
      <c r="G94" s="17">
        <v>17833.688700753297</v>
      </c>
      <c r="H94" s="17">
        <v>2345.1252585129146</v>
      </c>
      <c r="I94" s="17">
        <v>15080.37985199922</v>
      </c>
      <c r="J94" s="17">
        <v>74912.242395410984</v>
      </c>
      <c r="K94" s="17">
        <v>17994.408683415917</v>
      </c>
      <c r="L94" s="17">
        <v>2362.2812894723461</v>
      </c>
      <c r="M94" s="17">
        <v>15231.1519404725</v>
      </c>
      <c r="N94" s="17">
        <f t="shared" si="3"/>
        <v>2088</v>
      </c>
      <c r="O94" s="17">
        <v>75684.063454159405</v>
      </c>
      <c r="P94" s="17">
        <v>18143.393603758723</v>
      </c>
      <c r="Q94" s="17">
        <v>2377.9338402847734</v>
      </c>
      <c r="R94" s="17">
        <v>15371.831555846422</v>
      </c>
      <c r="S94" s="17">
        <f t="shared" si="4"/>
        <v>2088</v>
      </c>
      <c r="T94" s="17"/>
      <c r="U94" s="17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/>
      <c r="AG94" s="17"/>
      <c r="AH94" s="17"/>
      <c r="AI94" s="17"/>
      <c r="AJ94" s="17"/>
      <c r="AK94" s="17"/>
      <c r="AL94" s="17"/>
      <c r="AM94" s="17"/>
      <c r="AN94" s="17"/>
      <c r="AO94" s="17"/>
      <c r="AP94" s="17"/>
      <c r="AQ94" s="17"/>
    </row>
    <row r="95" spans="1:43">
      <c r="A95" s="16">
        <f t="shared" si="5"/>
        <v>2089</v>
      </c>
      <c r="B95" s="17">
        <f>(1-economy!$AU$5)*economy!K135</f>
        <v>74437.426206276607</v>
      </c>
      <c r="C95" s="17">
        <f>(1-economy!$AU$5)*economy!L135</f>
        <v>18038.70225465851</v>
      </c>
      <c r="D95" s="17">
        <f>(1-economy!$AU$5)*economy!M135</f>
        <v>2363.8768543920546</v>
      </c>
      <c r="E95" s="17">
        <f>(1-economy!$AU$5)*SUMPRODUCT(economy!B135:D135,economy!K135:M135)/SUM(economy!B135:D135)</f>
        <v>15188.757949048371</v>
      </c>
      <c r="F95" s="17">
        <v>74437.426206276607</v>
      </c>
      <c r="G95" s="17">
        <v>18038.70225465851</v>
      </c>
      <c r="H95" s="17">
        <v>2363.8768543920546</v>
      </c>
      <c r="I95" s="17">
        <v>15188.757949048371</v>
      </c>
      <c r="J95" s="17">
        <v>75295.843383126587</v>
      </c>
      <c r="K95" s="17">
        <v>18207.232988362663</v>
      </c>
      <c r="L95" s="17">
        <v>2381.7685989896586</v>
      </c>
      <c r="M95" s="17">
        <v>15346.3259531155</v>
      </c>
      <c r="N95" s="17">
        <f t="shared" si="3"/>
        <v>2089</v>
      </c>
      <c r="O95" s="17">
        <v>76103.762367576172</v>
      </c>
      <c r="P95" s="17">
        <v>18363.9422432998</v>
      </c>
      <c r="Q95" s="17">
        <v>2398.1505609323317</v>
      </c>
      <c r="R95" s="17">
        <v>15493.772397867782</v>
      </c>
      <c r="S95" s="17">
        <f t="shared" si="4"/>
        <v>2089</v>
      </c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17"/>
      <c r="AI95" s="17"/>
      <c r="AJ95" s="17"/>
      <c r="AK95" s="17"/>
      <c r="AL95" s="17"/>
      <c r="AM95" s="17"/>
      <c r="AN95" s="17"/>
      <c r="AO95" s="17"/>
      <c r="AP95" s="17"/>
      <c r="AQ95" s="17"/>
    </row>
    <row r="96" spans="1:43">
      <c r="A96" s="16">
        <f t="shared" si="5"/>
        <v>2090</v>
      </c>
      <c r="B96" s="17">
        <f>(1-economy!$AU$5)*economy!K136</f>
        <v>74770.703509423503</v>
      </c>
      <c r="C96" s="17">
        <f>(1-economy!$AU$5)*economy!L136</f>
        <v>18241.74558624929</v>
      </c>
      <c r="D96" s="17">
        <f>(1-economy!$AU$5)*economy!M136</f>
        <v>2382.360414237929</v>
      </c>
      <c r="E96" s="17">
        <f>(1-economy!$AU$5)*SUMPRODUCT(economy!B136:D136,economy!K136:M136)/SUM(economy!B136:D136)</f>
        <v>15294.954050777324</v>
      </c>
      <c r="F96" s="17">
        <v>74770.703509423503</v>
      </c>
      <c r="G96" s="17">
        <v>18241.74558624929</v>
      </c>
      <c r="H96" s="17">
        <v>2382.360414237929</v>
      </c>
      <c r="I96" s="17">
        <v>15294.954050777324</v>
      </c>
      <c r="J96" s="17">
        <v>75665.922976248432</v>
      </c>
      <c r="K96" s="17">
        <v>18418.289085050179</v>
      </c>
      <c r="L96" s="17">
        <v>2401.0022510747381</v>
      </c>
      <c r="M96" s="17">
        <v>15459.463389362494</v>
      </c>
      <c r="N96" s="17">
        <f t="shared" si="3"/>
        <v>2090</v>
      </c>
      <c r="O96" s="17">
        <v>76510.674827615847</v>
      </c>
      <c r="P96" s="17">
        <v>18582.933042139684</v>
      </c>
      <c r="Q96" s="17">
        <v>2418.1288294440219</v>
      </c>
      <c r="R96" s="17">
        <v>15613.830061237548</v>
      </c>
      <c r="S96" s="17">
        <f t="shared" si="4"/>
        <v>2090</v>
      </c>
      <c r="T96" s="17"/>
      <c r="U96" s="17"/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17"/>
      <c r="AG96" s="17"/>
      <c r="AH96" s="17"/>
      <c r="AI96" s="17"/>
      <c r="AJ96" s="17"/>
      <c r="AK96" s="17"/>
      <c r="AL96" s="17"/>
      <c r="AM96" s="17"/>
      <c r="AN96" s="17"/>
      <c r="AO96" s="17"/>
      <c r="AP96" s="17"/>
      <c r="AQ96" s="17"/>
    </row>
    <row r="97" spans="1:43">
      <c r="A97" s="16">
        <f t="shared" si="5"/>
        <v>2091</v>
      </c>
      <c r="B97" s="17">
        <f>(1-economy!$AU$5)*economy!K137</f>
        <v>75089.746354873641</v>
      </c>
      <c r="C97" s="17">
        <f>(1-economy!$AU$5)*economy!L137</f>
        <v>18442.755044990998</v>
      </c>
      <c r="D97" s="17">
        <f>(1-economy!$AU$5)*economy!M137</f>
        <v>2400.5736067794842</v>
      </c>
      <c r="E97" s="17">
        <f>(1-economy!$AU$5)*SUMPRODUCT(economy!B137:D137,economy!K137:M137)/SUM(economy!B137:D137)</f>
        <v>15398.939906322505</v>
      </c>
      <c r="F97" s="17">
        <v>75089.746354873641</v>
      </c>
      <c r="G97" s="17">
        <v>18442.755044990998</v>
      </c>
      <c r="H97" s="17">
        <v>2400.5736067794842</v>
      </c>
      <c r="I97" s="17">
        <v>15398.939906322505</v>
      </c>
      <c r="J97" s="17">
        <v>76022.437655470814</v>
      </c>
      <c r="K97" s="17">
        <v>18627.511297546291</v>
      </c>
      <c r="L97" s="17">
        <v>2419.9795815019947</v>
      </c>
      <c r="M97" s="17">
        <v>15570.533043329951</v>
      </c>
      <c r="N97" s="17">
        <f t="shared" si="3"/>
        <v>2091</v>
      </c>
      <c r="O97" s="17">
        <v>76904.739034210681</v>
      </c>
      <c r="P97" s="17">
        <v>18800.298706192603</v>
      </c>
      <c r="Q97" s="17">
        <v>2437.8656760789499</v>
      </c>
      <c r="R97" s="17">
        <v>15731.97069697659</v>
      </c>
      <c r="S97" s="17">
        <f t="shared" si="4"/>
        <v>2091</v>
      </c>
      <c r="T97" s="17"/>
      <c r="U97" s="17"/>
      <c r="V97" s="17"/>
      <c r="W97" s="17"/>
      <c r="X97" s="17"/>
      <c r="Y97" s="17"/>
      <c r="Z97" s="17"/>
      <c r="AA97" s="17"/>
      <c r="AB97" s="17"/>
      <c r="AC97" s="17"/>
      <c r="AD97" s="17"/>
      <c r="AE97" s="17"/>
      <c r="AF97" s="17"/>
      <c r="AG97" s="17"/>
      <c r="AH97" s="17"/>
      <c r="AI97" s="17"/>
      <c r="AJ97" s="17"/>
      <c r="AK97" s="17"/>
      <c r="AL97" s="17"/>
      <c r="AM97" s="17"/>
      <c r="AN97" s="17"/>
      <c r="AO97" s="17"/>
      <c r="AP97" s="17"/>
      <c r="AQ97" s="17"/>
    </row>
    <row r="98" spans="1:43">
      <c r="A98" s="16">
        <f t="shared" si="5"/>
        <v>2092</v>
      </c>
      <c r="B98" s="17">
        <f>(1-economy!$AU$5)*economy!K138</f>
        <v>75394.545721932765</v>
      </c>
      <c r="C98" s="17">
        <f>(1-economy!$AU$5)*economy!L138</f>
        <v>18641.669995080065</v>
      </c>
      <c r="D98" s="17">
        <f>(1-economy!$AU$5)*economy!M138</f>
        <v>2418.5143924138442</v>
      </c>
      <c r="E98" s="17">
        <f>(1-economy!$AU$5)*SUMPRODUCT(economy!B138:D138,economy!K138:M138)/SUM(economy!B138:D138)</f>
        <v>15500.690085018916</v>
      </c>
      <c r="F98" s="17">
        <v>75394.545721932765</v>
      </c>
      <c r="G98" s="17">
        <v>18641.669995080065</v>
      </c>
      <c r="H98" s="17">
        <v>2418.5143924138442</v>
      </c>
      <c r="I98" s="17">
        <v>15500.690085018916</v>
      </c>
      <c r="J98" s="17">
        <v>76365.357699327607</v>
      </c>
      <c r="K98" s="17">
        <v>18834.836705645252</v>
      </c>
      <c r="L98" s="17">
        <v>2438.6982007053998</v>
      </c>
      <c r="M98" s="17">
        <v>15679.50634352493</v>
      </c>
      <c r="N98" s="17">
        <f t="shared" si="3"/>
        <v>2092</v>
      </c>
      <c r="O98" s="17">
        <v>77285.906062225797</v>
      </c>
      <c r="P98" s="17">
        <v>19015.974434402695</v>
      </c>
      <c r="Q98" s="17">
        <v>2457.3583880274973</v>
      </c>
      <c r="R98" s="17">
        <v>15848.162898197263</v>
      </c>
      <c r="S98" s="17">
        <f t="shared" si="4"/>
        <v>2092</v>
      </c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  <c r="AE98" s="17"/>
      <c r="AF98" s="17"/>
      <c r="AG98" s="17"/>
      <c r="AH98" s="17"/>
      <c r="AI98" s="17"/>
      <c r="AJ98" s="17"/>
      <c r="AK98" s="17"/>
      <c r="AL98" s="17"/>
      <c r="AM98" s="17"/>
      <c r="AN98" s="17"/>
      <c r="AO98" s="17"/>
      <c r="AP98" s="17"/>
      <c r="AQ98" s="17"/>
    </row>
    <row r="99" spans="1:43">
      <c r="A99" s="16">
        <f t="shared" si="5"/>
        <v>2093</v>
      </c>
      <c r="B99" s="17">
        <f>(1-economy!$AU$5)*economy!K139</f>
        <v>75685.107074140193</v>
      </c>
      <c r="C99" s="17">
        <f>(1-economy!$AU$5)*economy!L139</f>
        <v>18838.43286279856</v>
      </c>
      <c r="D99" s="17">
        <f>(1-economy!$AU$5)*economy!M139</f>
        <v>2436.1810207096178</v>
      </c>
      <c r="E99" s="17">
        <f>(1-economy!$AU$5)*SUMPRODUCT(economy!B139:D139,economy!K139:M139)/SUM(economy!B139:D139)</f>
        <v>15600.181968213996</v>
      </c>
      <c r="F99" s="17">
        <v>75685.107074140193</v>
      </c>
      <c r="G99" s="17">
        <v>18838.43286279856</v>
      </c>
      <c r="H99" s="17">
        <v>2436.1810207096178</v>
      </c>
      <c r="I99" s="17">
        <v>15600.181968213996</v>
      </c>
      <c r="J99" s="17">
        <v>76694.66704109314</v>
      </c>
      <c r="K99" s="17">
        <v>19040.205197511532</v>
      </c>
      <c r="L99" s="17">
        <v>2457.1559920564387</v>
      </c>
      <c r="M99" s="17">
        <v>15786.357351892222</v>
      </c>
      <c r="N99" s="17">
        <f t="shared" si="3"/>
        <v>2093</v>
      </c>
      <c r="O99" s="17">
        <v>77654.139763060535</v>
      </c>
      <c r="P99" s="17">
        <v>19229.897975729571</v>
      </c>
      <c r="Q99" s="17">
        <v>2476.6045084001353</v>
      </c>
      <c r="R99" s="17">
        <v>15962.377705643245</v>
      </c>
      <c r="S99" s="17">
        <f t="shared" si="4"/>
        <v>2093</v>
      </c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  <c r="AE99" s="17"/>
      <c r="AF99" s="17"/>
      <c r="AG99" s="17"/>
      <c r="AH99" s="17"/>
      <c r="AI99" s="17"/>
      <c r="AJ99" s="17"/>
      <c r="AK99" s="17"/>
      <c r="AL99" s="17"/>
      <c r="AM99" s="17"/>
      <c r="AN99" s="17"/>
      <c r="AO99" s="17"/>
      <c r="AP99" s="17"/>
      <c r="AQ99" s="17"/>
    </row>
    <row r="100" spans="1:43">
      <c r="A100" s="16">
        <f t="shared" si="5"/>
        <v>2094</v>
      </c>
      <c r="B100" s="17">
        <f>(1-economy!$AU$5)*economy!K140</f>
        <v>75961.450142244968</v>
      </c>
      <c r="C100" s="17">
        <f>(1-economy!$AU$5)*economy!L140</f>
        <v>19032.989176901963</v>
      </c>
      <c r="D100" s="17">
        <f>(1-economy!$AU$5)*economy!M140</f>
        <v>2453.5720274491318</v>
      </c>
      <c r="E100" s="17">
        <f>(1-economy!$AU$5)*SUMPRODUCT(economy!B140:D140,economy!K140:M140)/SUM(economy!B140:D140)</f>
        <v>15697.395735771912</v>
      </c>
      <c r="F100" s="17">
        <v>75961.450142244968</v>
      </c>
      <c r="G100" s="17">
        <v>19032.989176901963</v>
      </c>
      <c r="H100" s="17">
        <v>2453.5720274491318</v>
      </c>
      <c r="I100" s="17">
        <v>15697.395735771912</v>
      </c>
      <c r="J100" s="17">
        <v>77010.363101505602</v>
      </c>
      <c r="K100" s="17">
        <v>19243.559515930629</v>
      </c>
      <c r="L100" s="17">
        <v>2475.3511097072278</v>
      </c>
      <c r="M100" s="17">
        <v>15891.062757894153</v>
      </c>
      <c r="N100" s="17">
        <f t="shared" si="3"/>
        <v>2094</v>
      </c>
      <c r="O100" s="17">
        <v>78009.416643506062</v>
      </c>
      <c r="P100" s="17">
        <v>19442.009680327355</v>
      </c>
      <c r="Q100" s="17">
        <v>2495.6018348102375</v>
      </c>
      <c r="R100" s="17">
        <v>16074.588608627588</v>
      </c>
      <c r="S100" s="17">
        <f t="shared" si="4"/>
        <v>2094</v>
      </c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  <c r="AG100" s="17"/>
      <c r="AH100" s="17"/>
      <c r="AI100" s="17"/>
      <c r="AJ100" s="17"/>
      <c r="AK100" s="17"/>
      <c r="AL100" s="17"/>
      <c r="AM100" s="17"/>
      <c r="AN100" s="17"/>
      <c r="AO100" s="17"/>
      <c r="AP100" s="17"/>
      <c r="AQ100" s="17"/>
    </row>
    <row r="101" spans="1:43">
      <c r="A101" s="16">
        <f t="shared" si="5"/>
        <v>2095</v>
      </c>
      <c r="B101" s="17">
        <f>(1-economy!$AU$5)*economy!K141</f>
        <v>76223.608682911014</v>
      </c>
      <c r="C101" s="17">
        <f>(1-economy!$AU$5)*economy!L141</f>
        <v>19225.287602085922</v>
      </c>
      <c r="D101" s="17">
        <f>(1-economy!$AU$5)*economy!M141</f>
        <v>2470.6862312260346</v>
      </c>
      <c r="E101" s="17">
        <f>(1-economy!$AU$5)*SUMPRODUCT(economy!B141:D141,economy!K141:M141)/SUM(economy!B141:D141)</f>
        <v>15792.314347420648</v>
      </c>
      <c r="F101" s="17">
        <v>76223.608682911014</v>
      </c>
      <c r="G101" s="17">
        <v>19225.287602085922</v>
      </c>
      <c r="H101" s="17">
        <v>2470.6862312260346</v>
      </c>
      <c r="I101" s="17">
        <v>15792.314347420648</v>
      </c>
      <c r="J101" s="17">
        <v>77312.456598306177</v>
      </c>
      <c r="K101" s="17">
        <v>19444.845298183976</v>
      </c>
      <c r="L101" s="17">
        <v>2493.2819760123366</v>
      </c>
      <c r="M101" s="17">
        <v>15993.60186774519</v>
      </c>
      <c r="N101" s="17">
        <f t="shared" si="3"/>
        <v>2095</v>
      </c>
      <c r="O101" s="17">
        <v>78351.725722681629</v>
      </c>
      <c r="P101" s="17">
        <v>19652.252544908828</v>
      </c>
      <c r="Q101" s="17">
        <v>2514.3484175616059</v>
      </c>
      <c r="R101" s="17">
        <v>16184.771541462866</v>
      </c>
      <c r="S101" s="17">
        <f t="shared" si="4"/>
        <v>2095</v>
      </c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  <c r="AG101" s="17"/>
      <c r="AH101" s="17"/>
      <c r="AI101" s="17"/>
      <c r="AJ101" s="17"/>
      <c r="AK101" s="17"/>
      <c r="AL101" s="17"/>
      <c r="AM101" s="17"/>
      <c r="AN101" s="17"/>
      <c r="AO101" s="17"/>
      <c r="AP101" s="17"/>
      <c r="AQ101" s="17"/>
    </row>
    <row r="102" spans="1:43">
      <c r="A102" s="16">
        <f t="shared" si="5"/>
        <v>2096</v>
      </c>
      <c r="B102" s="17">
        <f>(1-economy!$AU$5)*economy!K142</f>
        <v>76471.630214366072</v>
      </c>
      <c r="C102" s="17">
        <f>(1-economy!$AU$5)*economy!L142</f>
        <v>19415.279965598034</v>
      </c>
      <c r="D102" s="17">
        <f>(1-economy!$AU$5)*economy!M142</f>
        <v>2487.5227296157118</v>
      </c>
      <c r="E102" s="17">
        <f>(1-economy!$AU$5)*SUMPRODUCT(economy!B142:D142,economy!K142:M142)/SUM(economy!B142:D142)</f>
        <v>15884.923519106231</v>
      </c>
      <c r="F102" s="17">
        <v>76471.630214366072</v>
      </c>
      <c r="G102" s="17">
        <v>19415.279965598034</v>
      </c>
      <c r="H102" s="17">
        <v>2487.5227296157118</v>
      </c>
      <c r="I102" s="17">
        <v>15884.923519106231</v>
      </c>
      <c r="J102" s="17">
        <v>77600.971333627574</v>
      </c>
      <c r="K102" s="17">
        <v>19644.011109584622</v>
      </c>
      <c r="L102" s="17">
        <v>2510.9472785437465</v>
      </c>
      <c r="M102" s="17">
        <v>16093.956588935129</v>
      </c>
      <c r="N102" s="17">
        <f t="shared" si="3"/>
        <v>2096</v>
      </c>
      <c r="O102" s="17">
        <v>78681.068367911052</v>
      </c>
      <c r="P102" s="17">
        <v>19860.572252304588</v>
      </c>
      <c r="Q102" s="17">
        <v>2532.8425574523935</v>
      </c>
      <c r="R102" s="17">
        <v>16292.904875488524</v>
      </c>
      <c r="S102" s="17">
        <f t="shared" si="4"/>
        <v>2096</v>
      </c>
      <c r="T102" s="17"/>
      <c r="U102" s="17"/>
      <c r="V102" s="17"/>
      <c r="W102" s="17"/>
      <c r="X102" s="17"/>
      <c r="Y102" s="17"/>
      <c r="Z102" s="17"/>
      <c r="AA102" s="17"/>
      <c r="AB102" s="17"/>
      <c r="AC102" s="17"/>
      <c r="AD102" s="17"/>
      <c r="AE102" s="17"/>
      <c r="AF102" s="17"/>
      <c r="AG102" s="17"/>
      <c r="AH102" s="17"/>
      <c r="AI102" s="17"/>
      <c r="AJ102" s="17"/>
      <c r="AK102" s="17"/>
      <c r="AL102" s="17"/>
      <c r="AM102" s="17"/>
      <c r="AN102" s="17"/>
      <c r="AO102" s="17"/>
      <c r="AP102" s="17"/>
      <c r="AQ102" s="17"/>
    </row>
    <row r="103" spans="1:43">
      <c r="A103" s="16">
        <f t="shared" si="5"/>
        <v>2097</v>
      </c>
      <c r="B103" s="17">
        <f>(1-economy!$AU$5)*economy!K143</f>
        <v>76705.575730242388</v>
      </c>
      <c r="C103" s="17">
        <f>(1-economy!$AU$5)*economy!L143</f>
        <v>19602.921277080557</v>
      </c>
      <c r="D103" s="17">
        <f>(1-economy!$AU$5)*economy!M143</f>
        <v>2504.0808949368329</v>
      </c>
      <c r="E103" s="17">
        <f>(1-economy!$AU$5)*SUMPRODUCT(economy!B143:D143,economy!K143:M143)/SUM(economy!B143:D143)</f>
        <v>15975.211694529435</v>
      </c>
      <c r="F103" s="17">
        <v>76705.575730242388</v>
      </c>
      <c r="G103" s="17">
        <v>19602.921277080557</v>
      </c>
      <c r="H103" s="17">
        <v>2504.0808949368329</v>
      </c>
      <c r="I103" s="17">
        <v>15975.211694529435</v>
      </c>
      <c r="J103" s="17">
        <v>77875.94396030296</v>
      </c>
      <c r="K103" s="17">
        <v>19841.008470728102</v>
      </c>
      <c r="L103" s="17">
        <v>2528.3459667143998</v>
      </c>
      <c r="M103" s="17">
        <v>16192.111410185169</v>
      </c>
      <c r="N103" s="17">
        <f t="shared" si="3"/>
        <v>2097</v>
      </c>
      <c r="O103" s="17">
        <v>78997.458110441963</v>
      </c>
      <c r="P103" s="17">
        <v>20066.917205243644</v>
      </c>
      <c r="Q103" s="17">
        <v>2551.0828032080644</v>
      </c>
      <c r="R103" s="17">
        <v>16398.969406810902</v>
      </c>
      <c r="S103" s="17">
        <f t="shared" si="4"/>
        <v>2097</v>
      </c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17"/>
      <c r="AH103" s="17"/>
      <c r="AI103" s="17"/>
      <c r="AJ103" s="17"/>
      <c r="AK103" s="17"/>
      <c r="AL103" s="17"/>
      <c r="AM103" s="17"/>
      <c r="AN103" s="17"/>
      <c r="AO103" s="17"/>
      <c r="AP103" s="17"/>
      <c r="AQ103" s="17"/>
    </row>
    <row r="104" spans="1:43">
      <c r="A104" s="16">
        <f t="shared" si="5"/>
        <v>2098</v>
      </c>
      <c r="B104" s="17">
        <f>(1-economy!$AU$5)*economy!K144</f>
        <v>76925.519392885122</v>
      </c>
      <c r="C104" s="17">
        <f>(1-economy!$AU$5)*economy!L144</f>
        <v>19788.169741748967</v>
      </c>
      <c r="D104" s="17">
        <f>(1-economy!$AU$5)*economy!M144</f>
        <v>2520.3603696229607</v>
      </c>
      <c r="E104" s="17">
        <f>(1-economy!$AU$5)*SUMPRODUCT(economy!B144:D144,economy!K144:M144)/SUM(economy!B144:D144)</f>
        <v>16063.170012050256</v>
      </c>
      <c r="F104" s="17">
        <v>76925.519392885122</v>
      </c>
      <c r="G104" s="17">
        <v>19788.169741748967</v>
      </c>
      <c r="H104" s="17">
        <v>2520.3603696229607</v>
      </c>
      <c r="I104" s="17">
        <v>16063.170012050256</v>
      </c>
      <c r="J104" s="17">
        <v>78137.4237281963</v>
      </c>
      <c r="K104" s="17">
        <v>20035.791878532036</v>
      </c>
      <c r="L104" s="17">
        <v>2545.47724802635</v>
      </c>
      <c r="M104" s="17">
        <v>16288.053376991538</v>
      </c>
      <c r="N104" s="17">
        <f t="shared" si="3"/>
        <v>2098</v>
      </c>
      <c r="O104" s="17">
        <v>79300.920441940165</v>
      </c>
      <c r="P104" s="17">
        <v>20271.238554399719</v>
      </c>
      <c r="Q104" s="17">
        <v>2569.0679485566311</v>
      </c>
      <c r="R104" s="17">
        <v>16502.94833988123</v>
      </c>
      <c r="S104" s="17">
        <f t="shared" si="4"/>
        <v>2098</v>
      </c>
      <c r="T104" s="17"/>
      <c r="U104" s="17"/>
      <c r="V104" s="17"/>
      <c r="W104" s="17"/>
      <c r="X104" s="17"/>
      <c r="Y104" s="17"/>
      <c r="Z104" s="17"/>
      <c r="AA104" s="17"/>
      <c r="AB104" s="17"/>
      <c r="AC104" s="17"/>
      <c r="AD104" s="17"/>
      <c r="AE104" s="17"/>
      <c r="AF104" s="17"/>
      <c r="AG104" s="17"/>
      <c r="AH104" s="17"/>
      <c r="AI104" s="17"/>
      <c r="AJ104" s="17"/>
      <c r="AK104" s="17"/>
      <c r="AL104" s="17"/>
      <c r="AM104" s="17"/>
      <c r="AN104" s="17"/>
      <c r="AO104" s="17"/>
      <c r="AP104" s="17"/>
      <c r="AQ104" s="17"/>
    </row>
    <row r="105" spans="1:43">
      <c r="A105" s="16">
        <f t="shared" si="5"/>
        <v>2099</v>
      </c>
      <c r="B105" s="17">
        <f>(1-economy!$AU$5)*economy!K145</f>
        <v>77131.548207429456</v>
      </c>
      <c r="C105" s="17">
        <f>(1-economy!$AU$5)*economy!L145</f>
        <v>19970.98676702891</v>
      </c>
      <c r="D105" s="17">
        <f>(1-economy!$AU$5)*economy!M145</f>
        <v>2536.3610612239495</v>
      </c>
      <c r="E105" s="17">
        <f>(1-economy!$AU$5)*SUMPRODUCT(economy!B145:D145,economy!K145:M145)/SUM(economy!B145:D145)</f>
        <v>16148.792267154417</v>
      </c>
      <c r="F105" s="17">
        <v>77131.548207429456</v>
      </c>
      <c r="G105" s="17">
        <v>19970.98676702891</v>
      </c>
      <c r="H105" s="17">
        <v>2536.3610612239495</v>
      </c>
      <c r="I105" s="17">
        <v>16148.792267154417</v>
      </c>
      <c r="J105" s="17">
        <v>78385.472211683984</v>
      </c>
      <c r="K105" s="17">
        <v>20228.318821153698</v>
      </c>
      <c r="L105" s="17">
        <v>2562.3405839603579</v>
      </c>
      <c r="M105" s="17">
        <v>16381.772062919912</v>
      </c>
      <c r="N105" s="17">
        <f t="shared" si="3"/>
        <v>2099</v>
      </c>
      <c r="O105" s="17">
        <v>79591.492592724186</v>
      </c>
      <c r="P105" s="17">
        <v>20473.490220762513</v>
      </c>
      <c r="Q105" s="17">
        <v>2586.7970289602449</v>
      </c>
      <c r="R105" s="17">
        <v>16604.827267045832</v>
      </c>
      <c r="S105" s="17">
        <f t="shared" si="4"/>
        <v>2099</v>
      </c>
      <c r="T105" s="17"/>
      <c r="U105" s="17"/>
      <c r="V105" s="17"/>
      <c r="W105" s="17"/>
      <c r="X105" s="17"/>
      <c r="Y105" s="17"/>
      <c r="Z105" s="17"/>
      <c r="AA105" s="17"/>
      <c r="AB105" s="17"/>
      <c r="AC105" s="17"/>
      <c r="AD105" s="17"/>
      <c r="AE105" s="17"/>
      <c r="AF105" s="17"/>
      <c r="AG105" s="17"/>
      <c r="AH105" s="17"/>
      <c r="AI105" s="17"/>
      <c r="AJ105" s="17"/>
      <c r="AK105" s="17"/>
      <c r="AL105" s="17"/>
      <c r="AM105" s="17"/>
      <c r="AN105" s="17"/>
      <c r="AO105" s="17"/>
      <c r="AP105" s="17"/>
      <c r="AQ105" s="17"/>
    </row>
    <row r="106" spans="1:43">
      <c r="A106" s="16">
        <f t="shared" si="5"/>
        <v>2100</v>
      </c>
      <c r="B106" s="17">
        <f>(1-economy!$AU$5)*economy!K146</f>
        <v>77323.761677962902</v>
      </c>
      <c r="C106" s="17">
        <f>(1-economy!$AU$5)*economy!L146</f>
        <v>20151.336962791102</v>
      </c>
      <c r="D106" s="17">
        <f>(1-economy!$AU$5)*economy!M146</f>
        <v>2552.0831370572632</v>
      </c>
      <c r="E106" s="17">
        <f>(1-economy!$AU$5)*SUMPRODUCT(economy!B146:D146,economy!K146:M146)/SUM(economy!B146:D146)</f>
        <v>16232.074870683957</v>
      </c>
      <c r="F106" s="17">
        <v>77323.761677962902</v>
      </c>
      <c r="G106" s="17">
        <v>20151.336962791102</v>
      </c>
      <c r="H106" s="17">
        <v>2552.0831370572632</v>
      </c>
      <c r="I106" s="17">
        <v>16232.074870683957</v>
      </c>
      <c r="J106" s="17">
        <v>78620.163019437983</v>
      </c>
      <c r="K106" s="17">
        <v>20418.549786892341</v>
      </c>
      <c r="L106" s="17">
        <v>2578.9356855242936</v>
      </c>
      <c r="M106" s="17">
        <v>16473.259536822472</v>
      </c>
      <c r="N106" s="17">
        <f t="shared" si="3"/>
        <v>2100</v>
      </c>
      <c r="O106" s="17">
        <v>79869.223292727038</v>
      </c>
      <c r="P106" s="17">
        <v>20673.628912409666</v>
      </c>
      <c r="Q106" s="17">
        <v>2604.2693180178267</v>
      </c>
      <c r="R106" s="17">
        <v>16704.59414421106</v>
      </c>
      <c r="S106" s="17">
        <f t="shared" si="4"/>
        <v>2100</v>
      </c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  <c r="AF106" s="17"/>
      <c r="AG106" s="17"/>
      <c r="AH106" s="17"/>
      <c r="AI106" s="17"/>
      <c r="AJ106" s="17"/>
      <c r="AK106" s="17"/>
      <c r="AL106" s="17"/>
      <c r="AM106" s="17"/>
      <c r="AN106" s="17"/>
      <c r="AO106" s="17"/>
      <c r="AP106" s="17"/>
      <c r="AQ106" s="17"/>
    </row>
    <row r="107" spans="1:43">
      <c r="A107" s="16">
        <f t="shared" si="5"/>
        <v>2101</v>
      </c>
      <c r="B107" s="17">
        <f>(1-economy!$AU$5)*economy!K147</f>
        <v>77502.271447103209</v>
      </c>
      <c r="C107" s="17">
        <f>(1-economy!$AU$5)*economy!L147</f>
        <v>20329.188135338656</v>
      </c>
      <c r="D107" s="17">
        <f>(1-economy!$AU$5)*economy!M147</f>
        <v>2567.5270185298787</v>
      </c>
      <c r="E107" s="17">
        <f>(1-economy!$AU$5)*SUMPRODUCT(economy!B147:D147,economy!K147:M147)/SUM(economy!B147:D147)</f>
        <v>16313.016803040724</v>
      </c>
      <c r="F107" s="17">
        <v>77502.271447103209</v>
      </c>
      <c r="G107" s="17">
        <v>20329.188135338656</v>
      </c>
      <c r="H107" s="17">
        <v>2567.5270185298787</v>
      </c>
      <c r="I107" s="17">
        <v>16313.016803040724</v>
      </c>
      <c r="J107" s="17">
        <v>78841.581487675634</v>
      </c>
      <c r="K107" s="17">
        <v>20606.448267196356</v>
      </c>
      <c r="L107" s="17">
        <v>2595.2625084782248</v>
      </c>
      <c r="M107" s="17">
        <v>16562.510326155796</v>
      </c>
      <c r="N107" s="17">
        <f t="shared" si="3"/>
        <v>2101</v>
      </c>
      <c r="O107" s="17">
        <v>80134.172516193212</v>
      </c>
      <c r="P107" s="17">
        <v>20871.614135768039</v>
      </c>
      <c r="Q107" s="17">
        <v>2621.484323553886</v>
      </c>
      <c r="R107" s="17">
        <v>16802.239262772349</v>
      </c>
      <c r="S107" s="17">
        <f t="shared" si="4"/>
        <v>2101</v>
      </c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  <c r="AG107" s="17"/>
      <c r="AH107" s="17"/>
      <c r="AI107" s="17"/>
      <c r="AJ107" s="17"/>
      <c r="AK107" s="17"/>
      <c r="AL107" s="17"/>
      <c r="AM107" s="17"/>
      <c r="AN107" s="17"/>
      <c r="AO107" s="17"/>
      <c r="AP107" s="17"/>
      <c r="AQ107" s="17"/>
    </row>
    <row r="108" spans="1:43">
      <c r="A108" s="16">
        <f t="shared" si="5"/>
        <v>2102</v>
      </c>
      <c r="B108" s="17">
        <f>(1-economy!$AU$5)*economy!K148</f>
        <v>77667.200920328571</v>
      </c>
      <c r="C108" s="17">
        <f>(1-economy!$AU$5)*economy!L148</f>
        <v>20504.511275317593</v>
      </c>
      <c r="D108" s="17">
        <f>(1-economy!$AU$5)*economy!M148</f>
        <v>2582.6933751517336</v>
      </c>
      <c r="E108" s="17">
        <f>(1-economy!$AU$5)*SUMPRODUCT(economy!B148:D148,economy!K148:M148)/SUM(economy!B148:D148)</f>
        <v>16391.619564577923</v>
      </c>
      <c r="F108" s="17">
        <v>77667.200920328571</v>
      </c>
      <c r="G108" s="17">
        <v>20504.511275317593</v>
      </c>
      <c r="H108" s="17">
        <v>2582.6933751517336</v>
      </c>
      <c r="I108" s="17">
        <v>16391.619564577923</v>
      </c>
      <c r="J108" s="17">
        <v>79049.824358057755</v>
      </c>
      <c r="K108" s="17">
        <v>20791.980753912118</v>
      </c>
      <c r="L108" s="17">
        <v>2611.3212482544691</v>
      </c>
      <c r="M108" s="17">
        <v>16649.521376585311</v>
      </c>
      <c r="N108" s="17">
        <f t="shared" si="3"/>
        <v>2102</v>
      </c>
      <c r="O108" s="17">
        <v>80386.41121113635</v>
      </c>
      <c r="P108" s="17">
        <v>21067.408201468974</v>
      </c>
      <c r="Q108" s="17">
        <v>2638.4417834092246</v>
      </c>
      <c r="R108" s="17">
        <v>16897.755217964183</v>
      </c>
      <c r="S108" s="17">
        <f t="shared" si="4"/>
        <v>2102</v>
      </c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  <c r="AH108" s="17"/>
      <c r="AI108" s="17"/>
      <c r="AJ108" s="17"/>
      <c r="AK108" s="17"/>
      <c r="AL108" s="17"/>
      <c r="AM108" s="17"/>
      <c r="AN108" s="17"/>
      <c r="AO108" s="17"/>
      <c r="AP108" s="17"/>
      <c r="AQ108" s="17"/>
    </row>
    <row r="109" spans="1:43">
      <c r="A109" s="16">
        <f t="shared" si="5"/>
        <v>2103</v>
      </c>
      <c r="B109" s="17">
        <f>(1-economy!$AU$5)*economy!K149</f>
        <v>77818.684876400104</v>
      </c>
      <c r="C109" s="17">
        <f>(1-economy!$AU$5)*economy!L149</f>
        <v>20677.280539732772</v>
      </c>
      <c r="D109" s="17">
        <f>(1-economy!$AU$5)*economy!M149</f>
        <v>2597.5831182620573</v>
      </c>
      <c r="E109" s="17">
        <f>(1-economy!$AU$5)*SUMPRODUCT(economy!B149:D149,economy!K149:M149)/SUM(economy!B149:D149)</f>
        <v>16467.887122399181</v>
      </c>
      <c r="F109" s="17">
        <v>77818.684876400104</v>
      </c>
      <c r="G109" s="17">
        <v>20677.280539732772</v>
      </c>
      <c r="H109" s="17">
        <v>2597.5831182620573</v>
      </c>
      <c r="I109" s="17">
        <v>16467.887122399181</v>
      </c>
      <c r="J109" s="17">
        <v>79244.999441421271</v>
      </c>
      <c r="K109" s="17">
        <v>20975.116730922346</v>
      </c>
      <c r="L109" s="17">
        <v>2627.1123345913584</v>
      </c>
      <c r="M109" s="17">
        <v>16734.292008066393</v>
      </c>
      <c r="N109" s="17">
        <f t="shared" si="3"/>
        <v>2103</v>
      </c>
      <c r="O109" s="17">
        <v>80626.021014594458</v>
      </c>
      <c r="P109" s="17">
        <v>21260.976224913</v>
      </c>
      <c r="Q109" s="17">
        <v>2655.1416609496769</v>
      </c>
      <c r="R109" s="17">
        <v>16991.13687379301</v>
      </c>
      <c r="S109" s="17">
        <f t="shared" si="4"/>
        <v>2103</v>
      </c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  <c r="AH109" s="17"/>
      <c r="AI109" s="17"/>
      <c r="AJ109" s="17"/>
      <c r="AK109" s="17"/>
      <c r="AL109" s="17"/>
      <c r="AM109" s="17"/>
      <c r="AN109" s="17"/>
      <c r="AO109" s="17"/>
      <c r="AP109" s="17"/>
      <c r="AQ109" s="17"/>
    </row>
    <row r="110" spans="1:43">
      <c r="A110" s="16">
        <f t="shared" si="5"/>
        <v>2104</v>
      </c>
      <c r="B110" s="17">
        <f>(1-economy!$AU$5)*economy!K150</f>
        <v>77956.86906521162</v>
      </c>
      <c r="C110" s="17">
        <f>(1-economy!$AU$5)*economy!L150</f>
        <v>20847.473228265393</v>
      </c>
      <c r="D110" s="17">
        <f>(1-economy!$AU$5)*economy!M150</f>
        <v>2612.1973944899382</v>
      </c>
      <c r="E110" s="17">
        <f>(1-economy!$AU$5)*SUMPRODUCT(economy!B150:D150,economy!K150:M150)/SUM(economy!B150:D150)</f>
        <v>16541.825853788694</v>
      </c>
      <c r="F110" s="17">
        <v>77956.86906521162</v>
      </c>
      <c r="G110" s="17">
        <v>20847.473228265393</v>
      </c>
      <c r="H110" s="17">
        <v>2612.1973944899382</v>
      </c>
      <c r="I110" s="17">
        <v>16541.825853788694</v>
      </c>
      <c r="J110" s="17">
        <v>79427.225268534385</v>
      </c>
      <c r="K110" s="17">
        <v>21155.828660335417</v>
      </c>
      <c r="L110" s="17">
        <v>2642.6364258994918</v>
      </c>
      <c r="M110" s="17">
        <v>16816.823867597046</v>
      </c>
      <c r="N110" s="17">
        <f t="shared" si="3"/>
        <v>2104</v>
      </c>
      <c r="O110" s="17">
        <v>80853.093954725147</v>
      </c>
      <c r="P110" s="17">
        <v>21452.286121672823</v>
      </c>
      <c r="Q110" s="17">
        <v>2671.584140309199</v>
      </c>
      <c r="R110" s="17">
        <v>17082.381324719994</v>
      </c>
      <c r="S110" s="17">
        <f t="shared" si="4"/>
        <v>2104</v>
      </c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  <c r="AH110" s="17"/>
      <c r="AI110" s="17"/>
      <c r="AJ110" s="17"/>
      <c r="AK110" s="17"/>
      <c r="AL110" s="17"/>
      <c r="AM110" s="17"/>
      <c r="AN110" s="17"/>
      <c r="AO110" s="17"/>
      <c r="AP110" s="17"/>
      <c r="AQ110" s="17"/>
    </row>
    <row r="111" spans="1:43">
      <c r="A111" s="16">
        <f t="shared" si="5"/>
        <v>2105</v>
      </c>
      <c r="B111" s="17">
        <f>(1-economy!$AU$5)*economy!K151</f>
        <v>78081.909794398627</v>
      </c>
      <c r="C111" s="17">
        <f>(1-economy!$AU$5)*economy!L151</f>
        <v>21015.069754099037</v>
      </c>
      <c r="D111" s="17">
        <f>(1-economy!$AU$5)*economy!M151</f>
        <v>2626.5375789707523</v>
      </c>
      <c r="E111" s="17">
        <f>(1-economy!$AU$5)*SUMPRODUCT(economy!B151:D151,economy!K151:M151)/SUM(economy!B151:D151)</f>
        <v>16613.444486499422</v>
      </c>
      <c r="F111" s="17">
        <v>78081.909794398627</v>
      </c>
      <c r="G111" s="17">
        <v>21015.069754099037</v>
      </c>
      <c r="H111" s="17">
        <v>2626.5375789707523</v>
      </c>
      <c r="I111" s="17">
        <v>16613.444486499422</v>
      </c>
      <c r="J111" s="17">
        <v>79596.630729067008</v>
      </c>
      <c r="K111" s="17">
        <v>21334.091963398751</v>
      </c>
      <c r="L111" s="17">
        <v>2657.8944033797043</v>
      </c>
      <c r="M111" s="17">
        <v>16897.120878841477</v>
      </c>
      <c r="N111" s="17">
        <f t="shared" si="3"/>
        <v>2105</v>
      </c>
      <c r="O111" s="17">
        <v>81067.732140794222</v>
      </c>
      <c r="P111" s="17">
        <v>21641.308597874769</v>
      </c>
      <c r="Q111" s="17">
        <v>2687.769621384085</v>
      </c>
      <c r="R111" s="17">
        <v>17171.487854265841</v>
      </c>
      <c r="S111" s="17">
        <f t="shared" si="4"/>
        <v>2105</v>
      </c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  <c r="AG111" s="17"/>
      <c r="AH111" s="17"/>
      <c r="AI111" s="17"/>
      <c r="AJ111" s="17"/>
      <c r="AK111" s="17"/>
      <c r="AL111" s="17"/>
      <c r="AM111" s="17"/>
      <c r="AN111" s="17"/>
      <c r="AO111" s="17"/>
      <c r="AP111" s="17"/>
      <c r="AQ111" s="17"/>
    </row>
    <row r="112" spans="1:43">
      <c r="A112" s="16">
        <f t="shared" si="5"/>
        <v>2106</v>
      </c>
      <c r="B112" s="17">
        <f>(1-economy!$AU$5)*economy!K152</f>
        <v>78193.973506022885</v>
      </c>
      <c r="C112" s="17">
        <f>(1-economy!$AU$5)*economy!L152</f>
        <v>21180.0536094708</v>
      </c>
      <c r="D112" s="17">
        <f>(1-economy!$AU$5)*economy!M152</f>
        <v>2640.6052683399862</v>
      </c>
      <c r="E112" s="17">
        <f>(1-economy!$AU$5)*SUMPRODUCT(economy!B152:D152,economy!K152:M152)/SUM(economy!B152:D152)</f>
        <v>16682.75403612759</v>
      </c>
      <c r="F112" s="17">
        <v>78193.973506022885</v>
      </c>
      <c r="G112" s="17">
        <v>21180.0536094708</v>
      </c>
      <c r="H112" s="17">
        <v>2640.6052683399862</v>
      </c>
      <c r="I112" s="17">
        <v>16682.75403612759</v>
      </c>
      <c r="J112" s="17">
        <v>79753.354699957825</v>
      </c>
      <c r="K112" s="17">
        <v>21509.884996318156</v>
      </c>
      <c r="L112" s="17">
        <v>2672.8873649118941</v>
      </c>
      <c r="M112" s="17">
        <v>16975.189188825552</v>
      </c>
      <c r="N112" s="17">
        <f t="shared" si="3"/>
        <v>2106</v>
      </c>
      <c r="O112" s="17">
        <v>81270.047442103911</v>
      </c>
      <c r="P112" s="17">
        <v>21828.017135708145</v>
      </c>
      <c r="Q112" s="17">
        <v>2703.6987145951143</v>
      </c>
      <c r="R112" s="17">
        <v>17258.457890712005</v>
      </c>
      <c r="S112" s="17">
        <f t="shared" si="4"/>
        <v>2106</v>
      </c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  <c r="AG112" s="17"/>
      <c r="AH112" s="17"/>
      <c r="AI112" s="17"/>
      <c r="AJ112" s="17"/>
      <c r="AK112" s="17"/>
      <c r="AL112" s="17"/>
      <c r="AM112" s="17"/>
      <c r="AN112" s="17"/>
      <c r="AO112" s="17"/>
      <c r="AP112" s="17"/>
      <c r="AQ112" s="17"/>
    </row>
    <row r="113" spans="1:43">
      <c r="A113" s="16">
        <f t="shared" si="5"/>
        <v>2107</v>
      </c>
      <c r="B113" s="17">
        <f>(1-economy!$AU$5)*economy!K153</f>
        <v>78293.236344636549</v>
      </c>
      <c r="C113" s="17">
        <f>(1-economy!$AU$5)*economy!L153</f>
        <v>21342.411326173969</v>
      </c>
      <c r="D113" s="17">
        <f>(1-economy!$AU$5)*economy!M153</f>
        <v>2654.4022735260014</v>
      </c>
      <c r="E113" s="17">
        <f>(1-economy!$AU$5)*SUMPRODUCT(economy!B153:D153,economy!K153:M153)/SUM(economy!B153:D153)</f>
        <v>16749.767740803672</v>
      </c>
      <c r="F113" s="17">
        <v>78293.236344636549</v>
      </c>
      <c r="G113" s="17">
        <v>21342.411326173969</v>
      </c>
      <c r="H113" s="17">
        <v>2654.4022735260014</v>
      </c>
      <c r="I113" s="17">
        <v>16749.767740803672</v>
      </c>
      <c r="J113" s="17">
        <v>79897.54566435497</v>
      </c>
      <c r="K113" s="17">
        <v>21683.189021176375</v>
      </c>
      <c r="L113" s="17">
        <v>2687.6166187340477</v>
      </c>
      <c r="M113" s="17">
        <v>17051.037111908438</v>
      </c>
      <c r="N113" s="17">
        <f t="shared" si="3"/>
        <v>2107</v>
      </c>
      <c r="O113" s="17">
        <v>81460.161156909526</v>
      </c>
      <c r="P113" s="17">
        <v>22012.387974223166</v>
      </c>
      <c r="Q113" s="17">
        <v>2719.3722354347151</v>
      </c>
      <c r="R113" s="17">
        <v>17343.294960076717</v>
      </c>
      <c r="S113" s="17">
        <f t="shared" si="4"/>
        <v>2107</v>
      </c>
      <c r="T113" s="17"/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  <c r="AE113" s="17"/>
      <c r="AF113" s="17"/>
      <c r="AG113" s="17"/>
      <c r="AH113" s="17"/>
      <c r="AI113" s="17"/>
      <c r="AJ113" s="17"/>
      <c r="AK113" s="17"/>
      <c r="AL113" s="17"/>
      <c r="AM113" s="17"/>
      <c r="AN113" s="17"/>
      <c r="AO113" s="17"/>
      <c r="AP113" s="17"/>
      <c r="AQ113" s="17"/>
    </row>
    <row r="114" spans="1:43">
      <c r="A114" s="16">
        <f t="shared" si="5"/>
        <v>2108</v>
      </c>
      <c r="B114" s="17">
        <f>(1-economy!$AU$5)*economy!K154</f>
        <v>78379.88371800851</v>
      </c>
      <c r="C114" s="17">
        <f>(1-economy!$AU$5)*economy!L154</f>
        <v>21502.132431245842</v>
      </c>
      <c r="D114" s="17">
        <f>(1-economy!$AU$5)*economy!M154</f>
        <v>2667.9306123631072</v>
      </c>
      <c r="E114" s="17">
        <f>(1-economy!$AU$5)*SUMPRODUCT(economy!B154:D154,economy!K154:M154)/SUM(economy!B154:D154)</f>
        <v>16814.500993429832</v>
      </c>
      <c r="F114" s="17">
        <v>78379.88371800851</v>
      </c>
      <c r="G114" s="17">
        <v>21502.132431245842</v>
      </c>
      <c r="H114" s="17">
        <v>2667.9306123631072</v>
      </c>
      <c r="I114" s="17">
        <v>16814.500993429832</v>
      </c>
      <c r="J114" s="17">
        <v>80029.361322292767</v>
      </c>
      <c r="K114" s="17">
        <v>21853.988172150741</v>
      </c>
      <c r="L114" s="17">
        <v>2702.0836769306216</v>
      </c>
      <c r="M114" s="17">
        <v>17124.675071235</v>
      </c>
      <c r="N114" s="17">
        <f t="shared" si="3"/>
        <v>2108</v>
      </c>
      <c r="O114" s="17">
        <v>81638.203672365751</v>
      </c>
      <c r="P114" s="17">
        <v>22194.400085584963</v>
      </c>
      <c r="Q114" s="17">
        <v>2734.7911988161486</v>
      </c>
      <c r="R114" s="17">
        <v>17426.004636545498</v>
      </c>
      <c r="S114" s="17">
        <f t="shared" si="4"/>
        <v>2108</v>
      </c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17"/>
      <c r="AH114" s="17"/>
      <c r="AI114" s="17"/>
      <c r="AJ114" s="17"/>
      <c r="AK114" s="17"/>
      <c r="AL114" s="17"/>
      <c r="AM114" s="17"/>
      <c r="AN114" s="17"/>
      <c r="AO114" s="17"/>
      <c r="AP114" s="17"/>
      <c r="AQ114" s="17"/>
    </row>
    <row r="115" spans="1:43">
      <c r="A115" s="16">
        <f t="shared" si="5"/>
        <v>2109</v>
      </c>
      <c r="B115" s="17">
        <f>(1-economy!$AU$5)*economy!K155</f>
        <v>78454.109851773479</v>
      </c>
      <c r="C115" s="17">
        <f>(1-economy!$AU$5)*economy!L155</f>
        <v>21659.209398081264</v>
      </c>
      <c r="D115" s="17">
        <f>(1-economy!$AU$5)*economy!M155</f>
        <v>2681.1925020461936</v>
      </c>
      <c r="E115" s="17">
        <f>(1-economy!$AU$5)*SUMPRODUCT(economy!B155:D155,economy!K155:M155)/SUM(economy!B155:D155)</f>
        <v>16876.971271693616</v>
      </c>
      <c r="F115" s="17">
        <v>78454.109851773479</v>
      </c>
      <c r="G115" s="17">
        <v>21659.209398081264</v>
      </c>
      <c r="H115" s="17">
        <v>2681.1925020461936</v>
      </c>
      <c r="I115" s="17">
        <v>16876.971271693616</v>
      </c>
      <c r="J115" s="17">
        <v>80148.968194251851</v>
      </c>
      <c r="K115" s="17">
        <v>22022.269417238294</v>
      </c>
      <c r="L115" s="17">
        <v>2716.2902487495617</v>
      </c>
      <c r="M115" s="17">
        <v>17196.115537874892</v>
      </c>
      <c r="N115" s="17">
        <f t="shared" si="3"/>
        <v>2109</v>
      </c>
      <c r="O115" s="17">
        <v>81804.314116532667</v>
      </c>
      <c r="P115" s="17">
        <v>22374.035146960734</v>
      </c>
      <c r="Q115" s="17">
        <v>2749.9568132418935</v>
      </c>
      <c r="R115" s="17">
        <v>17506.594490537915</v>
      </c>
      <c r="S115" s="17">
        <f t="shared" si="4"/>
        <v>2109</v>
      </c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17"/>
      <c r="AH115" s="17"/>
      <c r="AI115" s="17"/>
      <c r="AJ115" s="17"/>
      <c r="AK115" s="17"/>
      <c r="AL115" s="17"/>
      <c r="AM115" s="17"/>
      <c r="AN115" s="17"/>
      <c r="AO115" s="17"/>
      <c r="AP115" s="17"/>
      <c r="AQ115" s="17"/>
    </row>
    <row r="116" spans="1:43">
      <c r="A116" s="16">
        <f t="shared" si="5"/>
        <v>2110</v>
      </c>
      <c r="B116" s="17">
        <f>(1-economy!$AU$5)*economy!K156</f>
        <v>78516.117339238466</v>
      </c>
      <c r="C116" s="17">
        <f>(1-economy!$AU$5)*economy!L156</f>
        <v>21813.637593218773</v>
      </c>
      <c r="D116" s="17">
        <f>(1-economy!$AU$5)*economy!M156</f>
        <v>2694.1903514477885</v>
      </c>
      <c r="E116" s="17">
        <f>(1-economy!$AU$5)*SUMPRODUCT(economy!B156:D156,economy!K156:M156)/SUM(economy!B156:D156)</f>
        <v>16937.198066086457</v>
      </c>
      <c r="F116" s="17">
        <v>78516.117339238466</v>
      </c>
      <c r="G116" s="17">
        <v>21813.637593218773</v>
      </c>
      <c r="H116" s="17">
        <v>2694.1903514477885</v>
      </c>
      <c r="I116" s="17">
        <v>16937.198066086457</v>
      </c>
      <c r="J116" s="17">
        <v>80256.541218731523</v>
      </c>
      <c r="K116" s="17">
        <v>22188.022515702865</v>
      </c>
      <c r="L116" s="17">
        <v>2730.2382337668432</v>
      </c>
      <c r="M116" s="17">
        <v>17265.372967853604</v>
      </c>
      <c r="N116" s="17">
        <f t="shared" si="3"/>
        <v>2110</v>
      </c>
      <c r="O116" s="17">
        <v>81958.640003462089</v>
      </c>
      <c r="P116" s="17">
        <v>22551.277508222633</v>
      </c>
      <c r="Q116" s="17">
        <v>2764.8704748081855</v>
      </c>
      <c r="R116" s="17">
        <v>17585.074034592479</v>
      </c>
      <c r="S116" s="17">
        <f t="shared" si="4"/>
        <v>2110</v>
      </c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17"/>
      <c r="AH116" s="17"/>
      <c r="AI116" s="17"/>
      <c r="AJ116" s="17"/>
      <c r="AK116" s="17"/>
      <c r="AL116" s="17"/>
      <c r="AM116" s="17"/>
      <c r="AN116" s="17"/>
      <c r="AO116" s="17"/>
      <c r="AP116" s="17"/>
      <c r="AQ116" s="17"/>
    </row>
    <row r="117" spans="1:43">
      <c r="A117" s="16">
        <f t="shared" si="5"/>
        <v>2111</v>
      </c>
      <c r="B117" s="17">
        <f>(1-economy!$AU$5)*economy!K157</f>
        <v>78566.116687549933</v>
      </c>
      <c r="C117" s="17">
        <f>(1-economy!$AU$5)*economy!L157</f>
        <v>21965.41521904914</v>
      </c>
      <c r="D117" s="17">
        <f>(1-economy!$AU$5)*economy!M157</f>
        <v>2706.9267533183101</v>
      </c>
      <c r="E117" s="17">
        <f>(1-economy!$AU$5)*SUMPRODUCT(economy!B157:D157,economy!K157:M157)/SUM(economy!B157:D157)</f>
        <v>16995.202806153211</v>
      </c>
      <c r="F117" s="17">
        <v>78566.116687549933</v>
      </c>
      <c r="G117" s="17">
        <v>21965.41521904914</v>
      </c>
      <c r="H117" s="17">
        <v>2706.9267533183101</v>
      </c>
      <c r="I117" s="17">
        <v>16995.202806153211</v>
      </c>
      <c r="J117" s="17">
        <v>80352.263344938634</v>
      </c>
      <c r="K117" s="17">
        <v>22351.239971463179</v>
      </c>
      <c r="L117" s="17">
        <v>2743.9297149175018</v>
      </c>
      <c r="M117" s="17">
        <v>17332.463737279817</v>
      </c>
      <c r="N117" s="17">
        <f t="shared" si="3"/>
        <v>2111</v>
      </c>
      <c r="O117" s="17">
        <v>82101.336872365966</v>
      </c>
      <c r="P117" s="17">
        <v>22726.114155655494</v>
      </c>
      <c r="Q117" s="17">
        <v>2779.5337610627739</v>
      </c>
      <c r="R117" s="17">
        <v>17661.454667252172</v>
      </c>
      <c r="S117" s="17">
        <f t="shared" si="4"/>
        <v>2111</v>
      </c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17"/>
      <c r="AH117" s="17"/>
      <c r="AI117" s="17"/>
      <c r="AJ117" s="17"/>
      <c r="AK117" s="17"/>
      <c r="AL117" s="17"/>
      <c r="AM117" s="17"/>
      <c r="AN117" s="17"/>
      <c r="AO117" s="17"/>
      <c r="AP117" s="17"/>
      <c r="AQ117" s="17"/>
    </row>
    <row r="118" spans="1:43">
      <c r="A118" s="16">
        <f t="shared" si="5"/>
        <v>2112</v>
      </c>
      <c r="B118" s="17">
        <f>(1-economy!$AU$5)*economy!K158</f>
        <v>78604.325861395046</v>
      </c>
      <c r="C118" s="17">
        <f>(1-economy!$AU$5)*economy!L158</f>
        <v>22114.543252702028</v>
      </c>
      <c r="D118" s="17">
        <f>(1-economy!$AU$5)*economy!M158</f>
        <v>2719.4044763895899</v>
      </c>
      <c r="E118" s="17">
        <f>(1-economy!$AU$5)*SUMPRODUCT(economy!B158:D158,economy!K158:M158)/SUM(economy!B158:D158)</f>
        <v>17051.00878519666</v>
      </c>
      <c r="F118" s="17">
        <v>78604.325861395046</v>
      </c>
      <c r="G118" s="17">
        <v>22114.543252702028</v>
      </c>
      <c r="H118" s="17">
        <v>2719.4044763895899</v>
      </c>
      <c r="I118" s="17">
        <v>17051.00878519666</v>
      </c>
      <c r="J118" s="17">
        <v>80436.3251216762</v>
      </c>
      <c r="K118" s="17">
        <v>22511.916982647246</v>
      </c>
      <c r="L118" s="17">
        <v>2757.3669514115491</v>
      </c>
      <c r="M118" s="17">
        <v>17397.406075772506</v>
      </c>
      <c r="N118" s="17">
        <f t="shared" si="3"/>
        <v>2112</v>
      </c>
      <c r="O118" s="17">
        <v>82232.567921853799</v>
      </c>
      <c r="P118" s="17">
        <v>22898.534671864239</v>
      </c>
      <c r="Q118" s="17">
        <v>2793.9484247325331</v>
      </c>
      <c r="R118" s="17">
        <v>17735.749615132459</v>
      </c>
      <c r="S118" s="17">
        <f t="shared" si="4"/>
        <v>2112</v>
      </c>
      <c r="T118" s="17"/>
      <c r="U118" s="17"/>
      <c r="V118" s="17"/>
      <c r="W118" s="17"/>
      <c r="X118" s="17"/>
      <c r="Y118" s="17"/>
      <c r="Z118" s="17"/>
      <c r="AA118" s="17"/>
      <c r="AB118" s="17"/>
      <c r="AC118" s="17"/>
      <c r="AD118" s="17"/>
      <c r="AE118" s="17"/>
      <c r="AF118" s="17"/>
      <c r="AG118" s="17"/>
      <c r="AH118" s="17"/>
      <c r="AI118" s="17"/>
      <c r="AJ118" s="17"/>
      <c r="AK118" s="17"/>
      <c r="AL118" s="17"/>
      <c r="AM118" s="17"/>
      <c r="AN118" s="17"/>
      <c r="AO118" s="17"/>
      <c r="AP118" s="17"/>
      <c r="AQ118" s="17"/>
    </row>
    <row r="119" spans="1:43">
      <c r="A119" s="16">
        <f t="shared" si="5"/>
        <v>2113</v>
      </c>
      <c r="B119" s="17">
        <f>(1-economy!$AU$5)*economy!K159</f>
        <v>78630.969825374239</v>
      </c>
      <c r="C119" s="17">
        <f>(1-economy!$AU$5)*economy!L159</f>
        <v>22261.025381366955</v>
      </c>
      <c r="D119" s="17">
        <f>(1-economy!$AU$5)*economy!M159</f>
        <v>2731.6264574016805</v>
      </c>
      <c r="E119" s="17">
        <f>(1-economy!$AU$5)*SUMPRODUCT(economy!B159:D159,economy!K159:M159)/SUM(economy!B159:D159)</f>
        <v>17104.641083657563</v>
      </c>
      <c r="F119" s="17">
        <v>78630.969825374239</v>
      </c>
      <c r="G119" s="17">
        <v>22261.025381366955</v>
      </c>
      <c r="H119" s="17">
        <v>2731.6264574016805</v>
      </c>
      <c r="I119" s="17">
        <v>17104.641083657563</v>
      </c>
      <c r="J119" s="17">
        <v>80508.924283484492</v>
      </c>
      <c r="K119" s="17">
        <v>22670.051387540003</v>
      </c>
      <c r="L119" s="17">
        <v>2770.5523715531854</v>
      </c>
      <c r="M119" s="17">
        <v>17460.219998388337</v>
      </c>
      <c r="N119" s="17">
        <f t="shared" si="3"/>
        <v>2113</v>
      </c>
      <c r="O119" s="17">
        <v>82352.503640204217</v>
      </c>
      <c r="P119" s="17">
        <v>23068.531192079201</v>
      </c>
      <c r="Q119" s="17">
        <v>2808.1163873377304</v>
      </c>
      <c r="R119" s="17">
        <v>17807.973873352636</v>
      </c>
      <c r="S119" s="17">
        <f t="shared" si="4"/>
        <v>2113</v>
      </c>
      <c r="T119" s="17"/>
      <c r="U119" s="17"/>
      <c r="V119" s="17"/>
      <c r="W119" s="17"/>
      <c r="X119" s="17"/>
      <c r="Y119" s="17"/>
      <c r="Z119" s="17"/>
      <c r="AA119" s="17"/>
      <c r="AB119" s="17"/>
      <c r="AC119" s="17"/>
      <c r="AD119" s="17"/>
      <c r="AE119" s="17"/>
      <c r="AF119" s="17"/>
      <c r="AG119" s="17"/>
      <c r="AH119" s="17"/>
      <c r="AI119" s="17"/>
      <c r="AJ119" s="17"/>
      <c r="AK119" s="17"/>
      <c r="AL119" s="17"/>
      <c r="AM119" s="17"/>
      <c r="AN119" s="17"/>
      <c r="AO119" s="17"/>
      <c r="AP119" s="17"/>
      <c r="AQ119" s="17"/>
    </row>
    <row r="120" spans="1:43">
      <c r="A120" s="16">
        <f t="shared" si="5"/>
        <v>2114</v>
      </c>
      <c r="B120" s="17">
        <f>(1-economy!$AU$5)*economy!K160</f>
        <v>78646.280086142942</v>
      </c>
      <c r="C120" s="17">
        <f>(1-economy!$AU$5)*economy!L160</f>
        <v>22404.867934307069</v>
      </c>
      <c r="D120" s="17">
        <f>(1-economy!$AU$5)*economy!M160</f>
        <v>2743.5957930721729</v>
      </c>
      <c r="E120" s="17">
        <f>(1-economy!$AU$5)*SUMPRODUCT(economy!B160:D160,economy!K160:M160)/SUM(economy!B160:D160)</f>
        <v>17156.126491386083</v>
      </c>
      <c r="F120" s="17">
        <v>78646.280086142942</v>
      </c>
      <c r="G120" s="17">
        <v>22404.867934307069</v>
      </c>
      <c r="H120" s="17">
        <v>2743.5957930721729</v>
      </c>
      <c r="I120" s="17">
        <v>17156.126491386083</v>
      </c>
      <c r="J120" s="17">
        <v>80570.2653350576</v>
      </c>
      <c r="K120" s="17">
        <v>22825.643607154561</v>
      </c>
      <c r="L120" s="17">
        <v>2783.4885654810696</v>
      </c>
      <c r="M120" s="17">
        <v>17520.927236247364</v>
      </c>
      <c r="N120" s="17">
        <f t="shared" si="3"/>
        <v>2114</v>
      </c>
      <c r="O120" s="17">
        <v>82461.321432611323</v>
      </c>
      <c r="P120" s="17">
        <v>23236.098357061346</v>
      </c>
      <c r="Q120" s="17">
        <v>2822.03973270909</v>
      </c>
      <c r="R120" s="17">
        <v>17878.144144509348</v>
      </c>
      <c r="S120" s="17">
        <f t="shared" si="4"/>
        <v>2114</v>
      </c>
      <c r="T120" s="17"/>
      <c r="U120" s="17"/>
      <c r="V120" s="17"/>
      <c r="W120" s="17"/>
      <c r="X120" s="17"/>
      <c r="Y120" s="17"/>
      <c r="Z120" s="17"/>
      <c r="AA120" s="17"/>
      <c r="AB120" s="17"/>
      <c r="AC120" s="17"/>
      <c r="AD120" s="17"/>
      <c r="AE120" s="17"/>
      <c r="AF120" s="17"/>
      <c r="AG120" s="17"/>
      <c r="AH120" s="17"/>
      <c r="AI120" s="17"/>
      <c r="AJ120" s="17"/>
      <c r="AK120" s="17"/>
      <c r="AL120" s="17"/>
      <c r="AM120" s="17"/>
      <c r="AN120" s="17"/>
      <c r="AO120" s="17"/>
      <c r="AP120" s="17"/>
      <c r="AQ120" s="17"/>
    </row>
    <row r="121" spans="1:43">
      <c r="A121" s="16">
        <f t="shared" si="5"/>
        <v>2115</v>
      </c>
      <c r="B121" s="17">
        <f>(1-economy!$AU$5)*economy!K161</f>
        <v>78650.494235385951</v>
      </c>
      <c r="C121" s="17">
        <f>(1-economy!$AU$5)*economy!L161</f>
        <v>22546.079811825803</v>
      </c>
      <c r="D121" s="17">
        <f>(1-economy!$AU$5)*economy!M161</f>
        <v>2755.3157320269192</v>
      </c>
      <c r="E121" s="17">
        <f>(1-economy!$AU$5)*SUMPRODUCT(economy!B161:D161,economy!K161:M161)/SUM(economy!B161:D161)</f>
        <v>17205.493429017421</v>
      </c>
      <c r="F121" s="17">
        <v>78650.494235385951</v>
      </c>
      <c r="G121" s="17">
        <v>22546.079811825803</v>
      </c>
      <c r="H121" s="17">
        <v>2755.3157320269192</v>
      </c>
      <c r="I121" s="17">
        <v>17205.493429017421</v>
      </c>
      <c r="J121" s="17">
        <v>80620.559134929252</v>
      </c>
      <c r="K121" s="17">
        <v>22978.696584660323</v>
      </c>
      <c r="L121" s="17">
        <v>2796.1782778472298</v>
      </c>
      <c r="M121" s="17">
        <v>17579.551166052581</v>
      </c>
      <c r="N121" s="17">
        <f t="shared" si="3"/>
        <v>2115</v>
      </c>
      <c r="O121" s="17">
        <v>82559.205246324709</v>
      </c>
      <c r="P121" s="17">
        <v>23401.233262813435</v>
      </c>
      <c r="Q121" s="17">
        <v>2835.7207004238612</v>
      </c>
      <c r="R121" s="17">
        <v>17946.278776369909</v>
      </c>
      <c r="S121" s="17">
        <f t="shared" si="4"/>
        <v>2115</v>
      </c>
      <c r="T121" s="17"/>
      <c r="U121" s="17"/>
      <c r="V121" s="17"/>
      <c r="W121" s="17"/>
      <c r="X121" s="17"/>
      <c r="Y121" s="17"/>
      <c r="Z121" s="17"/>
      <c r="AA121" s="17"/>
      <c r="AB121" s="17"/>
      <c r="AC121" s="17"/>
      <c r="AD121" s="17"/>
      <c r="AE121" s="17"/>
      <c r="AF121" s="17"/>
      <c r="AG121" s="17"/>
      <c r="AH121" s="17"/>
      <c r="AI121" s="17"/>
      <c r="AJ121" s="17"/>
      <c r="AK121" s="17"/>
      <c r="AL121" s="17"/>
      <c r="AM121" s="17"/>
      <c r="AN121" s="17"/>
      <c r="AO121" s="17"/>
      <c r="AP121" s="17"/>
      <c r="AQ121" s="17"/>
    </row>
    <row r="122" spans="1:43">
      <c r="A122" s="16">
        <f t="shared" si="5"/>
        <v>2116</v>
      </c>
      <c r="B122" s="17">
        <f>(1-economy!$AU$5)*economy!K162</f>
        <v>78643.855494640666</v>
      </c>
      <c r="C122" s="17">
        <f>(1-economy!$AU$5)*economy!L162</f>
        <v>22684.672411444197</v>
      </c>
      <c r="D122" s="17">
        <f>(1-economy!$AU$5)*economy!M162</f>
        <v>2766.7896667104555</v>
      </c>
      <c r="E122" s="17">
        <f>(1-economy!$AU$5)*SUMPRODUCT(economy!B162:D162,economy!K162:M162)/SUM(economy!B162:D162)</f>
        <v>17252.771868657721</v>
      </c>
      <c r="F122" s="17">
        <v>78643.855494640666</v>
      </c>
      <c r="G122" s="17">
        <v>22684.672411444197</v>
      </c>
      <c r="H122" s="17">
        <v>2766.7896667104555</v>
      </c>
      <c r="I122" s="17">
        <v>17252.771868657721</v>
      </c>
      <c r="J122" s="17">
        <v>80660.02247938393</v>
      </c>
      <c r="K122" s="17">
        <v>23129.21572189928</v>
      </c>
      <c r="L122" s="17">
        <v>2808.6244004516384</v>
      </c>
      <c r="M122" s="17">
        <v>17636.116738693425</v>
      </c>
      <c r="N122" s="17">
        <f t="shared" si="3"/>
        <v>2116</v>
      </c>
      <c r="O122" s="17">
        <v>82646.345194572219</v>
      </c>
      <c r="P122" s="17">
        <v>23563.935407302557</v>
      </c>
      <c r="Q122" s="17">
        <v>2849.1616791765609</v>
      </c>
      <c r="R122" s="17">
        <v>18012.397698459197</v>
      </c>
      <c r="S122" s="17">
        <f t="shared" si="4"/>
        <v>2116</v>
      </c>
      <c r="T122" s="17"/>
      <c r="U122" s="17"/>
      <c r="V122" s="17"/>
      <c r="W122" s="17"/>
      <c r="X122" s="17"/>
      <c r="Y122" s="17"/>
      <c r="Z122" s="17"/>
      <c r="AA122" s="17"/>
      <c r="AB122" s="17"/>
      <c r="AC122" s="17"/>
      <c r="AD122" s="17"/>
      <c r="AE122" s="17"/>
      <c r="AF122" s="17"/>
      <c r="AG122" s="17"/>
      <c r="AH122" s="17"/>
      <c r="AI122" s="17"/>
      <c r="AJ122" s="17"/>
      <c r="AK122" s="17"/>
      <c r="AL122" s="17"/>
      <c r="AM122" s="17"/>
      <c r="AN122" s="17"/>
      <c r="AO122" s="17"/>
      <c r="AP122" s="17"/>
      <c r="AQ122" s="17"/>
    </row>
    <row r="123" spans="1:43">
      <c r="A123" s="16">
        <f t="shared" si="5"/>
        <v>2117</v>
      </c>
      <c r="B123" s="17">
        <f>(1-economy!$AU$5)*economy!K163</f>
        <v>78626.612262946801</v>
      </c>
      <c r="C123" s="17">
        <f>(1-economy!$AU$5)*economy!L163</f>
        <v>22820.659551547404</v>
      </c>
      <c r="D123" s="17">
        <f>(1-economy!$AU$5)*economy!M163</f>
        <v>2778.0211252937761</v>
      </c>
      <c r="E123" s="17">
        <f>(1-economy!$AU$5)*SUMPRODUCT(economy!B163:D163,economy!K163:M163)/SUM(economy!B163:D163)</f>
        <v>17297.993254081986</v>
      </c>
      <c r="F123" s="17">
        <v>78626.612262946801</v>
      </c>
      <c r="G123" s="17">
        <v>22820.659551547404</v>
      </c>
      <c r="H123" s="17">
        <v>2778.0211252937761</v>
      </c>
      <c r="I123" s="17">
        <v>17297.993254081986</v>
      </c>
      <c r="J123" s="17">
        <v>80688.877687517146</v>
      </c>
      <c r="K123" s="17">
        <v>23277.208813225152</v>
      </c>
      <c r="L123" s="17">
        <v>2820.8299648490329</v>
      </c>
      <c r="M123" s="17">
        <v>17690.650407120866</v>
      </c>
      <c r="N123" s="17">
        <f t="shared" si="3"/>
        <v>2117</v>
      </c>
      <c r="O123" s="17">
        <v>82722.937180127832</v>
      </c>
      <c r="P123" s="17">
        <v>23724.206634403032</v>
      </c>
      <c r="Q123" s="17">
        <v>2862.3652000997909</v>
      </c>
      <c r="R123" s="17">
        <v>18076.522357711841</v>
      </c>
      <c r="S123" s="17">
        <f t="shared" si="4"/>
        <v>2117</v>
      </c>
      <c r="T123" s="17"/>
      <c r="U123" s="17"/>
      <c r="V123" s="17"/>
      <c r="W123" s="17"/>
      <c r="X123" s="17"/>
      <c r="Y123" s="17"/>
      <c r="Z123" s="17"/>
      <c r="AA123" s="17"/>
      <c r="AB123" s="17"/>
      <c r="AC123" s="17"/>
      <c r="AD123" s="17"/>
      <c r="AE123" s="17"/>
      <c r="AF123" s="17"/>
      <c r="AG123" s="17"/>
      <c r="AH123" s="17"/>
      <c r="AI123" s="17"/>
      <c r="AJ123" s="17"/>
      <c r="AK123" s="17"/>
      <c r="AL123" s="17"/>
      <c r="AM123" s="17"/>
      <c r="AN123" s="17"/>
      <c r="AO123" s="17"/>
      <c r="AP123" s="17"/>
      <c r="AQ123" s="17"/>
    </row>
    <row r="124" spans="1:43">
      <c r="A124" s="16">
        <f t="shared" si="5"/>
        <v>2118</v>
      </c>
      <c r="B124" s="17">
        <f>(1-economy!$AU$5)*economy!K164</f>
        <v>78599.017668253335</v>
      </c>
      <c r="C124" s="17">
        <f>(1-economy!$AU$5)*economy!L164</f>
        <v>22954.057392755865</v>
      </c>
      <c r="D124" s="17">
        <f>(1-economy!$AU$5)*economy!M164</f>
        <v>2789.0137635965189</v>
      </c>
      <c r="E124" s="17">
        <f>(1-economy!$AU$5)*SUMPRODUCT(economy!B164:D164,economy!K164:M164)/SUM(economy!B164:D164)</f>
        <v>17341.190420639166</v>
      </c>
      <c r="F124" s="17">
        <v>78599.017668253335</v>
      </c>
      <c r="G124" s="17">
        <v>22954.057392755865</v>
      </c>
      <c r="H124" s="17">
        <v>2789.0137635965189</v>
      </c>
      <c r="I124" s="17">
        <v>17341.190420639166</v>
      </c>
      <c r="J124" s="17">
        <v>80707.352188328441</v>
      </c>
      <c r="K124" s="17">
        <v>23422.685976897017</v>
      </c>
      <c r="L124" s="17">
        <v>2832.7981349440342</v>
      </c>
      <c r="M124" s="17">
        <v>17743.180053675653</v>
      </c>
      <c r="N124" s="17">
        <f t="shared" si="3"/>
        <v>2118</v>
      </c>
      <c r="O124" s="17">
        <v>82789.182519355178</v>
      </c>
      <c r="P124" s="17">
        <v>23882.051075268118</v>
      </c>
      <c r="Q124" s="17">
        <v>2875.3339300500115</v>
      </c>
      <c r="R124" s="17">
        <v>18138.675653357343</v>
      </c>
      <c r="S124" s="17">
        <f t="shared" si="4"/>
        <v>2118</v>
      </c>
      <c r="T124" s="17"/>
      <c r="U124" s="17"/>
      <c r="V124" s="17"/>
      <c r="W124" s="17"/>
      <c r="X124" s="17"/>
      <c r="Y124" s="17"/>
      <c r="Z124" s="17"/>
      <c r="AA124" s="17"/>
      <c r="AB124" s="17"/>
      <c r="AC124" s="17"/>
      <c r="AD124" s="17"/>
      <c r="AE124" s="17"/>
      <c r="AF124" s="17"/>
      <c r="AG124" s="17"/>
      <c r="AH124" s="17"/>
      <c r="AI124" s="17"/>
      <c r="AJ124" s="17"/>
      <c r="AK124" s="17"/>
      <c r="AL124" s="17"/>
      <c r="AM124" s="17"/>
      <c r="AN124" s="17"/>
      <c r="AO124" s="17"/>
      <c r="AP124" s="17"/>
      <c r="AQ124" s="17"/>
    </row>
    <row r="125" spans="1:43">
      <c r="A125" s="16">
        <f t="shared" si="5"/>
        <v>2119</v>
      </c>
      <c r="B125" s="17">
        <f>(1-economy!$AU$5)*economy!K165</f>
        <v>78561.329123469477</v>
      </c>
      <c r="C125" s="17">
        <f>(1-economy!$AU$5)*economy!L165</f>
        <v>23084.884357274197</v>
      </c>
      <c r="D125" s="17">
        <f>(1-economy!$AU$5)*economy!M165</f>
        <v>2799.7713570400101</v>
      </c>
      <c r="E125" s="17">
        <f>(1-economy!$AU$5)*SUMPRODUCT(economy!B165:D165,economy!K165:M165)/SUM(economy!B165:D165)</f>
        <v>17382.397515053493</v>
      </c>
      <c r="F125" s="17">
        <v>78561.329123469477</v>
      </c>
      <c r="G125" s="17">
        <v>23084.884357274197</v>
      </c>
      <c r="H125" s="17">
        <v>2799.7713570400101</v>
      </c>
      <c r="I125" s="17">
        <v>17382.397515053493</v>
      </c>
      <c r="J125" s="17">
        <v>80715.678110695226</v>
      </c>
      <c r="K125" s="17">
        <v>23565.659584258654</v>
      </c>
      <c r="L125" s="17">
        <v>2844.53219959016</v>
      </c>
      <c r="M125" s="17">
        <v>17793.734917046884</v>
      </c>
      <c r="N125" s="17">
        <f t="shared" si="3"/>
        <v>2119</v>
      </c>
      <c r="O125" s="17">
        <v>82845.287567526728</v>
      </c>
      <c r="P125" s="17">
        <v>24037.475087338338</v>
      </c>
      <c r="Q125" s="17">
        <v>2888.0706648729551</v>
      </c>
      <c r="R125" s="17">
        <v>18198.881871201953</v>
      </c>
      <c r="S125" s="17">
        <f t="shared" si="4"/>
        <v>2119</v>
      </c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  <c r="AH125" s="17"/>
      <c r="AI125" s="17"/>
      <c r="AJ125" s="17"/>
      <c r="AK125" s="17"/>
      <c r="AL125" s="17"/>
      <c r="AM125" s="17"/>
      <c r="AN125" s="17"/>
      <c r="AO125" s="17"/>
      <c r="AP125" s="17"/>
      <c r="AQ125" s="17"/>
    </row>
    <row r="126" spans="1:43">
      <c r="A126" s="16">
        <f t="shared" si="5"/>
        <v>2120</v>
      </c>
      <c r="B126" s="17">
        <f>(1-economy!$AU$5)*economy!K166</f>
        <v>78513.80788799841</v>
      </c>
      <c r="C126" s="17">
        <f>(1-economy!$AU$5)*economy!L166</f>
        <v>23213.161046467223</v>
      </c>
      <c r="D126" s="17">
        <f>(1-economy!$AU$5)*economy!M166</f>
        <v>2810.297792646812</v>
      </c>
      <c r="E126" s="17">
        <f>(1-economy!$AU$5)*SUMPRODUCT(economy!B166:D166,economy!K166:M166)/SUM(economy!B166:D166)</f>
        <v>17421.64991530406</v>
      </c>
      <c r="F126" s="17">
        <v>78513.80788799841</v>
      </c>
      <c r="G126" s="17">
        <v>23213.161046467223</v>
      </c>
      <c r="H126" s="17">
        <v>2810.297792646812</v>
      </c>
      <c r="I126" s="17">
        <v>17421.64991530406</v>
      </c>
      <c r="J126" s="17">
        <v>80714.091877034196</v>
      </c>
      <c r="K126" s="17">
        <v>23706.14418693251</v>
      </c>
      <c r="L126" s="17">
        <v>2856.0355652075759</v>
      </c>
      <c r="M126" s="17">
        <v>17842.34551903242</v>
      </c>
      <c r="N126" s="17">
        <f t="shared" si="3"/>
        <v>2120</v>
      </c>
      <c r="O126" s="17">
        <v>82891.463346185657</v>
      </c>
      <c r="P126" s="17">
        <v>24190.487191194436</v>
      </c>
      <c r="Q126" s="17">
        <v>2900.5783226626099</v>
      </c>
      <c r="R126" s="17">
        <v>18257.166617467014</v>
      </c>
      <c r="S126" s="17">
        <f t="shared" si="4"/>
        <v>2120</v>
      </c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</row>
    <row r="127" spans="1:43">
      <c r="A127" s="16">
        <f t="shared" si="5"/>
        <v>2121</v>
      </c>
      <c r="B127" s="17">
        <f>(1-economy!$AU$5)*economy!K167</f>
        <v>78456.718635546189</v>
      </c>
      <c r="C127" s="17">
        <f>(1-economy!$AU$5)*economy!L167</f>
        <v>23338.910156908387</v>
      </c>
      <c r="D127" s="17">
        <f>(1-economy!$AU$5)*economy!M167</f>
        <v>2820.5970611018911</v>
      </c>
      <c r="E127" s="17">
        <f>(1-economy!$AU$5)*SUMPRODUCT(economy!B167:D167,economy!K167:M167)/SUM(economy!B167:D167)</f>
        <v>17458.984150757882</v>
      </c>
      <c r="F127" s="17">
        <v>78456.718635546189</v>
      </c>
      <c r="G127" s="17">
        <v>23338.910156908387</v>
      </c>
      <c r="H127" s="17">
        <v>2820.5970611018911</v>
      </c>
      <c r="I127" s="17">
        <v>17458.984150757882</v>
      </c>
      <c r="J127" s="17">
        <v>80702.833801415924</v>
      </c>
      <c r="K127" s="17">
        <v>23844.1564422542</v>
      </c>
      <c r="L127" s="17">
        <v>2867.3117484341146</v>
      </c>
      <c r="M127" s="17">
        <v>17889.043591266684</v>
      </c>
      <c r="N127" s="17">
        <f t="shared" si="3"/>
        <v>2121</v>
      </c>
      <c r="O127" s="17">
        <v>82927.925173282289</v>
      </c>
      <c r="P127" s="17">
        <v>24341.098005460062</v>
      </c>
      <c r="Q127" s="17">
        <v>2912.8599370274919</v>
      </c>
      <c r="R127" s="17">
        <v>18313.556752338551</v>
      </c>
      <c r="S127" s="17">
        <f t="shared" si="4"/>
        <v>2121</v>
      </c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</row>
    <row r="128" spans="1:43">
      <c r="A128" s="16">
        <f t="shared" si="5"/>
        <v>2122</v>
      </c>
      <c r="B128" s="17">
        <f>(1-economy!$AU$5)*economy!K168</f>
        <v>78390.329028951179</v>
      </c>
      <c r="C128" s="17">
        <f>(1-economy!$AU$5)*economy!L168</f>
        <v>23462.156395141727</v>
      </c>
      <c r="D128" s="17">
        <f>(1-economy!$AU$5)*economy!M168</f>
        <v>2830.6732488895977</v>
      </c>
      <c r="E128" s="17">
        <f>(1-economy!$AU$5)*SUMPRODUCT(economy!B168:D168,economy!K168:M168)/SUM(economy!B168:D168)</f>
        <v>17494.437822724427</v>
      </c>
      <c r="F128" s="17">
        <v>78390.329028951179</v>
      </c>
      <c r="G128" s="17">
        <v>23462.156395141727</v>
      </c>
      <c r="H128" s="17">
        <v>2830.6732488895977</v>
      </c>
      <c r="I128" s="17">
        <v>17494.437822724427</v>
      </c>
      <c r="J128" s="17">
        <v>80682.147692860235</v>
      </c>
      <c r="K128" s="17">
        <v>23979.715037170772</v>
      </c>
      <c r="L128" s="17">
        <v>2878.3643688231659</v>
      </c>
      <c r="M128" s="17">
        <v>17933.862002075715</v>
      </c>
      <c r="N128" s="17">
        <f t="shared" si="3"/>
        <v>2122</v>
      </c>
      <c r="O128" s="17">
        <v>82954.892296784528</v>
      </c>
      <c r="P128" s="17">
        <v>24489.320179959021</v>
      </c>
      <c r="Q128" s="17">
        <v>2924.9186503772025</v>
      </c>
      <c r="R128" s="17">
        <v>18368.08032337849</v>
      </c>
      <c r="S128" s="17">
        <f t="shared" si="4"/>
        <v>2122</v>
      </c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</row>
    <row r="129" spans="1:43">
      <c r="A129" s="16">
        <f t="shared" si="5"/>
        <v>2123</v>
      </c>
      <c r="B129" s="17">
        <f>(1-economy!$AU$5)*economy!K169</f>
        <v>78314.909302728702</v>
      </c>
      <c r="C129" s="17">
        <f>(1-economy!$AU$5)*economy!L169</f>
        <v>23582.926391391116</v>
      </c>
      <c r="D129" s="17">
        <f>(1-economy!$AU$5)*economy!M169</f>
        <v>2840.5305305201059</v>
      </c>
      <c r="E129" s="17">
        <f>(1-economy!$AU$5)*SUMPRODUCT(economy!B169:D169,economy!K169:M169)/SUM(economy!B169:D169)</f>
        <v>17528.049525591381</v>
      </c>
      <c r="F129" s="17">
        <v>78314.909302728702</v>
      </c>
      <c r="G129" s="17">
        <v>23582.926391391116</v>
      </c>
      <c r="H129" s="17">
        <v>2840.5305305201059</v>
      </c>
      <c r="I129" s="17">
        <v>17528.049525591381</v>
      </c>
      <c r="J129" s="17">
        <v>80652.280464493437</v>
      </c>
      <c r="K129" s="17">
        <v>24112.840610820371</v>
      </c>
      <c r="L129" s="17">
        <v>2889.1971416016863</v>
      </c>
      <c r="M129" s="17">
        <v>17976.834683612331</v>
      </c>
      <c r="N129" s="17">
        <f t="shared" si="3"/>
        <v>2123</v>
      </c>
      <c r="O129" s="17">
        <v>82972.587532422869</v>
      </c>
      <c r="P129" s="17">
        <v>24635.168327326563</v>
      </c>
      <c r="Q129" s="17">
        <v>2936.7577072419131</v>
      </c>
      <c r="R129" s="17">
        <v>18420.766498941815</v>
      </c>
      <c r="S129" s="17">
        <f t="shared" si="4"/>
        <v>2123</v>
      </c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</row>
    <row r="130" spans="1:43">
      <c r="A130" s="16">
        <f t="shared" si="5"/>
        <v>2124</v>
      </c>
      <c r="B130" s="17">
        <f>(1-economy!$AU$5)*economy!K170</f>
        <v>78230.731853981168</v>
      </c>
      <c r="C130" s="17">
        <f>(1-economy!$AU$5)*economy!L170</f>
        <v>23701.248612447325</v>
      </c>
      <c r="D130" s="17">
        <f>(1-economy!$AU$5)*economy!M170</f>
        <v>2850.1731608581035</v>
      </c>
      <c r="E130" s="17">
        <f>(1-economy!$AU$5)*SUMPRODUCT(economy!B170:D170,economy!K170:M170)/SUM(economy!B170:D170)</f>
        <v>17559.858768694747</v>
      </c>
      <c r="F130" s="17">
        <v>78230.731853981168</v>
      </c>
      <c r="G130" s="17">
        <v>23701.248612447325</v>
      </c>
      <c r="H130" s="17">
        <v>2850.1731608581035</v>
      </c>
      <c r="I130" s="17">
        <v>17559.858768694747</v>
      </c>
      <c r="J130" s="17">
        <v>80613.481749212049</v>
      </c>
      <c r="K130" s="17">
        <v>24243.555676008473</v>
      </c>
      <c r="L130" s="17">
        <v>2899.8138705007732</v>
      </c>
      <c r="M130" s="17">
        <v>18017.996559418563</v>
      </c>
      <c r="N130" s="17">
        <f t="shared" si="3"/>
        <v>2124</v>
      </c>
      <c r="O130" s="17">
        <v>82981.236906198668</v>
      </c>
      <c r="P130" s="17">
        <v>24778.658953274116</v>
      </c>
      <c r="Q130" s="17">
        <v>2948.3804476367573</v>
      </c>
      <c r="R130" s="17">
        <v>18471.645501739826</v>
      </c>
      <c r="S130" s="17">
        <f t="shared" si="4"/>
        <v>2124</v>
      </c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7"/>
      <c r="AI130" s="17"/>
      <c r="AJ130" s="17"/>
      <c r="AK130" s="17"/>
      <c r="AL130" s="17"/>
      <c r="AM130" s="17"/>
      <c r="AN130" s="17"/>
      <c r="AO130" s="17"/>
      <c r="AP130" s="17"/>
      <c r="AQ130" s="17"/>
    </row>
    <row r="131" spans="1:43">
      <c r="A131" s="16">
        <f t="shared" si="5"/>
        <v>2125</v>
      </c>
      <c r="B131" s="17">
        <f>(1-economy!$AU$5)*economy!K171</f>
        <v>78138.070842271729</v>
      </c>
      <c r="C131" s="17">
        <f>(1-economy!$AU$5)*economy!L171</f>
        <v>23817.153273954547</v>
      </c>
      <c r="D131" s="17">
        <f>(1-economy!$AU$5)*economy!M171</f>
        <v>2859.6054675657929</v>
      </c>
      <c r="E131" s="17">
        <f>(1-economy!$AU$5)*SUMPRODUCT(economy!B171:D171,economy!K171:M171)/SUM(economy!B171:D171)</f>
        <v>17589.905899067358</v>
      </c>
      <c r="F131" s="17">
        <v>78138.070842271729</v>
      </c>
      <c r="G131" s="17">
        <v>23817.153273954547</v>
      </c>
      <c r="H131" s="17">
        <v>2859.6054675657929</v>
      </c>
      <c r="I131" s="17">
        <v>17589.905899067358</v>
      </c>
      <c r="J131" s="17">
        <v>80566.003522450046</v>
      </c>
      <c r="K131" s="17">
        <v>24371.884539789011</v>
      </c>
      <c r="L131" s="17">
        <v>2910.2184406706601</v>
      </c>
      <c r="M131" s="17">
        <v>18057.38347255495</v>
      </c>
      <c r="N131" s="17">
        <f t="shared" si="3"/>
        <v>2125</v>
      </c>
      <c r="O131" s="17">
        <v>82981.069302243719</v>
      </c>
      <c r="P131" s="17">
        <v>24919.810385700228</v>
      </c>
      <c r="Q131" s="17">
        <v>2959.7903004826503</v>
      </c>
      <c r="R131" s="17">
        <v>18520.748542682657</v>
      </c>
      <c r="S131" s="17">
        <f t="shared" si="4"/>
        <v>2125</v>
      </c>
      <c r="T131" s="17"/>
      <c r="U131" s="17"/>
      <c r="V131" s="17"/>
      <c r="W131" s="17"/>
      <c r="X131" s="17"/>
      <c r="Y131" s="17"/>
      <c r="Z131" s="17"/>
      <c r="AA131" s="17"/>
      <c r="AB131" s="17"/>
      <c r="AC131" s="17"/>
      <c r="AD131" s="17"/>
      <c r="AE131" s="17"/>
      <c r="AF131" s="17"/>
      <c r="AG131" s="17"/>
      <c r="AH131" s="17"/>
      <c r="AI131" s="17"/>
      <c r="AJ131" s="17"/>
      <c r="AK131" s="17"/>
      <c r="AL131" s="17"/>
      <c r="AM131" s="17"/>
      <c r="AN131" s="17"/>
      <c r="AO131" s="17"/>
      <c r="AP131" s="17"/>
      <c r="AQ131" s="17"/>
    </row>
    <row r="132" spans="1:43">
      <c r="A132" s="16">
        <f t="shared" si="5"/>
        <v>2126</v>
      </c>
      <c r="B132" s="17">
        <f>(1-economy!$AU$5)*economy!K172</f>
        <v>78037.201799014976</v>
      </c>
      <c r="C132" s="17">
        <f>(1-economy!$AU$5)*economy!L172</f>
        <v>23930.672252312437</v>
      </c>
      <c r="D132" s="17">
        <f>(1-economy!$AU$5)*economy!M172</f>
        <v>2868.8318436715358</v>
      </c>
      <c r="E132" s="17">
        <f>(1-economy!$AU$5)*SUMPRODUCT(economy!B172:D172,economy!K172:M172)/SUM(economy!B172:D172)</f>
        <v>17618.232025202611</v>
      </c>
      <c r="F132" s="17">
        <v>78037.201799014976</v>
      </c>
      <c r="G132" s="17">
        <v>23930.672252312437</v>
      </c>
      <c r="H132" s="17">
        <v>2868.8318436715358</v>
      </c>
      <c r="I132" s="17">
        <v>17618.232025202611</v>
      </c>
      <c r="J132" s="17">
        <v>80510.099732607836</v>
      </c>
      <c r="K132" s="17">
        <v>24497.853223354185</v>
      </c>
      <c r="L132" s="17">
        <v>2920.4148116913225</v>
      </c>
      <c r="M132" s="17">
        <v>18095.032114429869</v>
      </c>
      <c r="N132" s="17">
        <f t="shared" si="3"/>
        <v>2126</v>
      </c>
      <c r="O132" s="17">
        <v>82972.316116585644</v>
      </c>
      <c r="P132" s="17">
        <v>25058.642702838348</v>
      </c>
      <c r="Q132" s="17">
        <v>2970.9907770944055</v>
      </c>
      <c r="R132" s="17">
        <v>18568.107755129542</v>
      </c>
      <c r="S132" s="17">
        <f t="shared" si="4"/>
        <v>2126</v>
      </c>
      <c r="T132" s="17"/>
      <c r="U132" s="17"/>
      <c r="V132" s="17"/>
      <c r="W132" s="17"/>
      <c r="X132" s="17"/>
      <c r="Y132" s="17"/>
      <c r="Z132" s="17"/>
      <c r="AA132" s="17"/>
      <c r="AB132" s="17"/>
      <c r="AC132" s="17"/>
      <c r="AD132" s="17"/>
      <c r="AE132" s="17"/>
      <c r="AF132" s="17"/>
      <c r="AG132" s="17"/>
      <c r="AH132" s="17"/>
      <c r="AI132" s="17"/>
      <c r="AJ132" s="17"/>
      <c r="AK132" s="17"/>
      <c r="AL132" s="17"/>
      <c r="AM132" s="17"/>
      <c r="AN132" s="17"/>
      <c r="AO132" s="17"/>
      <c r="AP132" s="17"/>
      <c r="AQ132" s="17"/>
    </row>
    <row r="133" spans="1:43">
      <c r="A133" s="16">
        <f t="shared" si="5"/>
        <v>2127</v>
      </c>
      <c r="B133" s="17">
        <f>(1-economy!$AU$5)*economy!K173</f>
        <v>77928.40124688849</v>
      </c>
      <c r="C133" s="17">
        <f>(1-economy!$AU$5)*economy!L173</f>
        <v>24041.838996402119</v>
      </c>
      <c r="D133" s="17">
        <f>(1-economy!$AU$5)*economy!M173</f>
        <v>2877.856740274668</v>
      </c>
      <c r="E133" s="17">
        <f>(1-economy!$AU$5)*SUMPRODUCT(economy!B173:D173,economy!K173:M173)/SUM(economy!B173:D173)</f>
        <v>17644.878941961848</v>
      </c>
      <c r="F133" s="17">
        <v>77928.40124688849</v>
      </c>
      <c r="G133" s="17">
        <v>24041.838996402119</v>
      </c>
      <c r="H133" s="17">
        <v>2877.856740274668</v>
      </c>
      <c r="I133" s="17">
        <v>17644.878941961848</v>
      </c>
      <c r="J133" s="17">
        <v>80446.025939658532</v>
      </c>
      <c r="K133" s="17">
        <v>24621.489381430612</v>
      </c>
      <c r="L133" s="17">
        <v>2930.4070106891741</v>
      </c>
      <c r="M133" s="17">
        <v>18130.979954455008</v>
      </c>
      <c r="N133" s="17">
        <f t="shared" si="3"/>
        <v>2127</v>
      </c>
      <c r="O133" s="17">
        <v>82955.210917335629</v>
      </c>
      <c r="P133" s="17">
        <v>25195.177660626385</v>
      </c>
      <c r="Q133" s="17">
        <v>2981.9854647465045</v>
      </c>
      <c r="R133" s="17">
        <v>18613.756129668694</v>
      </c>
      <c r="S133" s="17">
        <f t="shared" si="4"/>
        <v>2127</v>
      </c>
      <c r="T133" s="17"/>
      <c r="U133" s="17"/>
      <c r="V133" s="17"/>
      <c r="W133" s="17"/>
      <c r="X133" s="17"/>
      <c r="Y133" s="17"/>
      <c r="Z133" s="17"/>
      <c r="AA133" s="17"/>
      <c r="AB133" s="17"/>
      <c r="AC133" s="17"/>
      <c r="AD133" s="17"/>
      <c r="AE133" s="17"/>
      <c r="AF133" s="17"/>
      <c r="AG133" s="17"/>
      <c r="AH133" s="17"/>
      <c r="AI133" s="17"/>
      <c r="AJ133" s="17"/>
      <c r="AK133" s="17"/>
      <c r="AL133" s="17"/>
      <c r="AM133" s="17"/>
      <c r="AN133" s="17"/>
      <c r="AO133" s="17"/>
      <c r="AP133" s="17"/>
      <c r="AQ133" s="17"/>
    </row>
    <row r="134" spans="1:43">
      <c r="A134" s="16">
        <f t="shared" si="5"/>
        <v>2128</v>
      </c>
      <c r="B134" s="17">
        <f>(1-economy!$AU$5)*economy!K174</f>
        <v>77811.94632972269</v>
      </c>
      <c r="C134" s="17">
        <f>(1-economy!$AU$5)*economy!L174</f>
        <v>24150.688439336605</v>
      </c>
      <c r="D134" s="17">
        <f>(1-economy!$AU$5)*economy!M174</f>
        <v>2886.6846593963178</v>
      </c>
      <c r="E134" s="17">
        <f>(1-economy!$AU$5)*SUMPRODUCT(economy!B174:D174,economy!K174:M174)/SUM(economy!B174:D174)</f>
        <v>17669.889056745535</v>
      </c>
      <c r="F134" s="17">
        <v>77811.94632972269</v>
      </c>
      <c r="G134" s="17">
        <v>24150.688439336605</v>
      </c>
      <c r="H134" s="17">
        <v>2886.6846593963178</v>
      </c>
      <c r="I134" s="17">
        <v>17669.889056745535</v>
      </c>
      <c r="J134" s="17">
        <v>80374.038962402294</v>
      </c>
      <c r="K134" s="17">
        <v>24742.822221372913</v>
      </c>
      <c r="L134" s="17">
        <v>2940.1991255697544</v>
      </c>
      <c r="M134" s="17">
        <v>18165.265170645642</v>
      </c>
      <c r="N134" s="17">
        <f t="shared" si="3"/>
        <v>2128</v>
      </c>
      <c r="O134" s="17">
        <v>82929.989111776551</v>
      </c>
      <c r="P134" s="17">
        <v>25329.438619478322</v>
      </c>
      <c r="Q134" s="17">
        <v>2992.7780203262864</v>
      </c>
      <c r="R134" s="17">
        <v>18657.72744954265</v>
      </c>
      <c r="S134" s="17">
        <f t="shared" si="4"/>
        <v>2128</v>
      </c>
      <c r="T134" s="17"/>
      <c r="U134" s="17"/>
      <c r="V134" s="17"/>
      <c r="W134" s="17"/>
      <c r="X134" s="17"/>
      <c r="Y134" s="17"/>
      <c r="Z134" s="17"/>
      <c r="AA134" s="17"/>
      <c r="AB134" s="17"/>
      <c r="AC134" s="17"/>
      <c r="AD134" s="17"/>
      <c r="AE134" s="17"/>
      <c r="AF134" s="17"/>
      <c r="AG134" s="17"/>
      <c r="AH134" s="17"/>
      <c r="AI134" s="17"/>
      <c r="AJ134" s="17"/>
      <c r="AK134" s="17"/>
      <c r="AL134" s="17"/>
      <c r="AM134" s="17"/>
      <c r="AN134" s="17"/>
      <c r="AO134" s="17"/>
      <c r="AP134" s="17"/>
      <c r="AQ134" s="17"/>
    </row>
    <row r="135" spans="1:43">
      <c r="A135" s="16">
        <f t="shared" si="5"/>
        <v>2129</v>
      </c>
      <c r="B135" s="17">
        <f>(1-economy!$AU$5)*economy!K175</f>
        <v>77688.114453280796</v>
      </c>
      <c r="C135" s="17">
        <f>(1-economy!$AU$5)*economy!L175</f>
        <v>24257.256910428725</v>
      </c>
      <c r="D135" s="17">
        <f>(1-economy!$AU$5)*economy!M175</f>
        <v>2895.3201469852397</v>
      </c>
      <c r="E135" s="17">
        <f>(1-economy!$AU$5)*SUMPRODUCT(economy!B175:D175,economy!K175:M175)/SUM(economy!B175:D175)</f>
        <v>17693.305317040569</v>
      </c>
      <c r="F135" s="17">
        <v>77688.114453280796</v>
      </c>
      <c r="G135" s="17">
        <v>24257.256910428725</v>
      </c>
      <c r="H135" s="17">
        <v>2895.3201469852397</v>
      </c>
      <c r="I135" s="17">
        <v>17693.305317040569</v>
      </c>
      <c r="J135" s="17">
        <v>80294.396534804109</v>
      </c>
      <c r="K135" s="17">
        <v>24861.882422139661</v>
      </c>
      <c r="L135" s="17">
        <v>2949.7952983755808</v>
      </c>
      <c r="M135" s="17">
        <v>18197.926581277927</v>
      </c>
      <c r="N135" s="17">
        <f t="shared" ref="N135:N198" si="6">IF(M135&gt;$I135,$A135,9999)</f>
        <v>2129</v>
      </c>
      <c r="O135" s="17">
        <v>82896.887620798021</v>
      </c>
      <c r="P135" s="17">
        <v>25461.450470633143</v>
      </c>
      <c r="Q135" s="17">
        <v>3003.372164083723</v>
      </c>
      <c r="R135" s="17">
        <v>18700.056226829478</v>
      </c>
      <c r="S135" s="17">
        <f t="shared" ref="S135:S198" si="7">IF(R135&gt;$I135,$A135,9999)</f>
        <v>2129</v>
      </c>
      <c r="T135" s="17"/>
      <c r="U135" s="17"/>
      <c r="V135" s="17"/>
      <c r="W135" s="17"/>
      <c r="X135" s="17"/>
      <c r="Y135" s="17"/>
      <c r="Z135" s="17"/>
      <c r="AA135" s="17"/>
      <c r="AB135" s="17"/>
      <c r="AC135" s="17"/>
      <c r="AD135" s="17"/>
      <c r="AE135" s="17"/>
      <c r="AF135" s="17"/>
      <c r="AG135" s="17"/>
      <c r="AH135" s="17"/>
      <c r="AI135" s="17"/>
      <c r="AJ135" s="17"/>
      <c r="AK135" s="17"/>
      <c r="AL135" s="17"/>
      <c r="AM135" s="17"/>
      <c r="AN135" s="17"/>
      <c r="AO135" s="17"/>
      <c r="AP135" s="17"/>
      <c r="AQ135" s="17"/>
    </row>
    <row r="136" spans="1:43">
      <c r="A136" s="16">
        <f t="shared" ref="A136:A199" si="8">1+A135</f>
        <v>2130</v>
      </c>
      <c r="B136" s="17">
        <f>(1-economy!$AU$5)*economy!K176</f>
        <v>77557.18293729375</v>
      </c>
      <c r="C136" s="17">
        <f>(1-economy!$AU$5)*economy!L176</f>
        <v>24361.58204756035</v>
      </c>
      <c r="D136" s="17">
        <f>(1-economy!$AU$5)*economy!M176</f>
        <v>2903.7677860869712</v>
      </c>
      <c r="E136" s="17">
        <f>(1-economy!$AU$5)*SUMPRODUCT(economy!B176:D176,economy!K176:M176)/SUM(economy!B176:D176)</f>
        <v>17715.171139447342</v>
      </c>
      <c r="F136" s="17">
        <v>77557.18293729375</v>
      </c>
      <c r="G136" s="17">
        <v>24361.58204756035</v>
      </c>
      <c r="H136" s="17">
        <v>2903.7677860869712</v>
      </c>
      <c r="I136" s="17">
        <v>17715.171139447342</v>
      </c>
      <c r="J136" s="17">
        <v>80207.356971801419</v>
      </c>
      <c r="K136" s="17">
        <v>24978.702053328965</v>
      </c>
      <c r="L136" s="17">
        <v>2959.1997187776078</v>
      </c>
      <c r="M136" s="17">
        <v>18229.003577707164</v>
      </c>
      <c r="N136" s="17">
        <f t="shared" si="6"/>
        <v>2130</v>
      </c>
      <c r="O136" s="17">
        <v>82856.144561080961</v>
      </c>
      <c r="P136" s="17">
        <v>25591.239562249571</v>
      </c>
      <c r="Q136" s="17">
        <v>3013.7716734863511</v>
      </c>
      <c r="R136" s="17">
        <v>18740.777639482581</v>
      </c>
      <c r="S136" s="17">
        <f t="shared" si="7"/>
        <v>2130</v>
      </c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  <c r="AH136" s="17"/>
      <c r="AI136" s="17"/>
      <c r="AJ136" s="17"/>
      <c r="AK136" s="17"/>
      <c r="AL136" s="17"/>
      <c r="AM136" s="17"/>
      <c r="AN136" s="17"/>
      <c r="AO136" s="17"/>
      <c r="AP136" s="17"/>
      <c r="AQ136" s="17"/>
    </row>
    <row r="137" spans="1:43">
      <c r="A137" s="16">
        <f t="shared" si="8"/>
        <v>2131</v>
      </c>
      <c r="B137" s="17">
        <f>(1-economy!$AU$5)*economy!K177</f>
        <v>77419.428679072065</v>
      </c>
      <c r="C137" s="17">
        <f>(1-economy!$AU$5)*economy!L177</f>
        <v>24463.70271012975</v>
      </c>
      <c r="D137" s="17">
        <f>(1-economy!$AU$5)*economy!M177</f>
        <v>2912.0321901839034</v>
      </c>
      <c r="E137" s="17">
        <f>(1-economy!$AU$5)*SUMPRODUCT(economy!B177:D177,economy!K177:M177)/SUM(economy!B177:D177)</f>
        <v>17735.53034028277</v>
      </c>
      <c r="F137" s="17">
        <v>77419.428679072065</v>
      </c>
      <c r="G137" s="17">
        <v>24463.70271012975</v>
      </c>
      <c r="H137" s="17">
        <v>2912.0321901839034</v>
      </c>
      <c r="I137" s="17">
        <v>17735.53034028277</v>
      </c>
      <c r="J137" s="17">
        <v>80113.178844935392</v>
      </c>
      <c r="K137" s="17">
        <v>25093.314494444872</v>
      </c>
      <c r="L137" s="17">
        <v>2968.4166177082752</v>
      </c>
      <c r="M137" s="17">
        <v>18258.536058445043</v>
      </c>
      <c r="N137" s="17">
        <f t="shared" si="6"/>
        <v>2131</v>
      </c>
      <c r="O137" s="17">
        <v>82807.998935406518</v>
      </c>
      <c r="P137" s="17">
        <v>25718.833625411065</v>
      </c>
      <c r="Q137" s="17">
        <v>3023.9803771874213</v>
      </c>
      <c r="R137" s="17">
        <v>18779.927469327416</v>
      </c>
      <c r="S137" s="17">
        <f t="shared" si="7"/>
        <v>2131</v>
      </c>
      <c r="T137" s="17"/>
      <c r="U137" s="17"/>
      <c r="V137" s="17"/>
      <c r="W137" s="17"/>
      <c r="X137" s="17"/>
      <c r="Y137" s="17"/>
      <c r="Z137" s="17"/>
      <c r="AA137" s="17"/>
      <c r="AB137" s="17"/>
      <c r="AC137" s="17"/>
      <c r="AD137" s="17"/>
      <c r="AE137" s="17"/>
      <c r="AF137" s="17"/>
      <c r="AG137" s="17"/>
      <c r="AH137" s="17"/>
      <c r="AI137" s="17"/>
      <c r="AJ137" s="17"/>
      <c r="AK137" s="17"/>
      <c r="AL137" s="17"/>
      <c r="AM137" s="17"/>
      <c r="AN137" s="17"/>
      <c r="AO137" s="17"/>
      <c r="AP137" s="17"/>
      <c r="AQ137" s="17"/>
    </row>
    <row r="138" spans="1:43">
      <c r="A138" s="16">
        <f t="shared" si="8"/>
        <v>2132</v>
      </c>
      <c r="B138" s="17">
        <f>(1-economy!$AU$5)*economy!K178</f>
        <v>77275.127828970857</v>
      </c>
      <c r="C138" s="17">
        <f>(1-economy!$AU$5)*economy!L178</f>
        <v>24563.658892743519</v>
      </c>
      <c r="D138" s="17">
        <f>(1-economy!$AU$5)*economy!M178</f>
        <v>2920.1179967130242</v>
      </c>
      <c r="E138" s="17">
        <f>(1-economy!$AU$5)*SUMPRODUCT(economy!B178:D178,economy!K178:M178)/SUM(economy!B178:D178)</f>
        <v>17754.427067846587</v>
      </c>
      <c r="F138" s="17">
        <v>77275.127828970857</v>
      </c>
      <c r="G138" s="17">
        <v>24563.658892743519</v>
      </c>
      <c r="H138" s="17">
        <v>2920.1179967130242</v>
      </c>
      <c r="I138" s="17">
        <v>17754.427067846587</v>
      </c>
      <c r="J138" s="17">
        <v>80012.120668114047</v>
      </c>
      <c r="K138" s="17">
        <v>25205.754354556928</v>
      </c>
      <c r="L138" s="17">
        <v>2977.4502611432022</v>
      </c>
      <c r="M138" s="17">
        <v>18286.564364585487</v>
      </c>
      <c r="N138" s="17">
        <f t="shared" si="6"/>
        <v>2132</v>
      </c>
      <c r="O138" s="17">
        <v>82752.69033142156</v>
      </c>
      <c r="P138" s="17">
        <v>25844.261700196945</v>
      </c>
      <c r="Q138" s="17">
        <v>3034.0021491145985</v>
      </c>
      <c r="R138" s="17">
        <v>18817.542041105273</v>
      </c>
      <c r="S138" s="17">
        <f t="shared" si="7"/>
        <v>2132</v>
      </c>
      <c r="T138" s="17"/>
      <c r="U138" s="17"/>
      <c r="V138" s="17"/>
      <c r="W138" s="17"/>
      <c r="X138" s="17"/>
      <c r="Y138" s="17"/>
      <c r="Z138" s="17"/>
      <c r="AA138" s="17"/>
      <c r="AB138" s="17"/>
      <c r="AC138" s="17"/>
      <c r="AD138" s="17"/>
      <c r="AE138" s="17"/>
      <c r="AF138" s="17"/>
      <c r="AG138" s="17"/>
      <c r="AH138" s="17"/>
      <c r="AI138" s="17"/>
      <c r="AJ138" s="17"/>
      <c r="AK138" s="17"/>
      <c r="AL138" s="17"/>
      <c r="AM138" s="17"/>
      <c r="AN138" s="17"/>
      <c r="AO138" s="17"/>
      <c r="AP138" s="17"/>
      <c r="AQ138" s="17"/>
    </row>
    <row r="139" spans="1:43">
      <c r="A139" s="16">
        <f t="shared" si="8"/>
        <v>2133</v>
      </c>
      <c r="B139" s="17">
        <f>(1-economy!$AU$5)*economy!K179</f>
        <v>77124.555477945338</v>
      </c>
      <c r="C139" s="17">
        <f>(1-economy!$AU$5)*economy!L179</f>
        <v>24661.491639812251</v>
      </c>
      <c r="D139" s="17">
        <f>(1-economy!$AU$5)*economy!M179</f>
        <v>2928.0298607675504</v>
      </c>
      <c r="E139" s="17">
        <f>(1-economy!$AU$5)*SUMPRODUCT(economy!B179:D179,economy!K179:M179)/SUM(economy!B179:D179)</f>
        <v>17771.905736431258</v>
      </c>
      <c r="F139" s="17">
        <v>77124.555477945338</v>
      </c>
      <c r="G139" s="17">
        <v>24661.491639812251</v>
      </c>
      <c r="H139" s="17">
        <v>2928.0298607675504</v>
      </c>
      <c r="I139" s="17">
        <v>17771.905736431258</v>
      </c>
      <c r="J139" s="17">
        <v>79904.440593781619</v>
      </c>
      <c r="K139" s="17">
        <v>25316.057392509203</v>
      </c>
      <c r="L139" s="17">
        <v>2986.3049440382079</v>
      </c>
      <c r="M139" s="17">
        <v>18313.129216662692</v>
      </c>
      <c r="N139" s="17">
        <f t="shared" si="6"/>
        <v>2133</v>
      </c>
      <c r="O139" s="17">
        <v>82690.458629163724</v>
      </c>
      <c r="P139" s="17">
        <v>25967.554061971539</v>
      </c>
      <c r="Q139" s="17">
        <v>3043.8409026861664</v>
      </c>
      <c r="R139" s="17">
        <v>18853.658162649626</v>
      </c>
      <c r="S139" s="17">
        <f t="shared" si="7"/>
        <v>2133</v>
      </c>
      <c r="T139" s="17"/>
      <c r="U139" s="17"/>
      <c r="V139" s="17"/>
      <c r="W139" s="17"/>
      <c r="X139" s="17"/>
      <c r="Y139" s="17"/>
      <c r="Z139" s="17"/>
      <c r="AA139" s="17"/>
      <c r="AB139" s="17"/>
      <c r="AC139" s="17"/>
      <c r="AD139" s="17"/>
      <c r="AE139" s="17"/>
      <c r="AF139" s="17"/>
      <c r="AG139" s="17"/>
      <c r="AH139" s="17"/>
      <c r="AI139" s="17"/>
      <c r="AJ139" s="17"/>
      <c r="AK139" s="17"/>
      <c r="AL139" s="17"/>
      <c r="AM139" s="17"/>
      <c r="AN139" s="17"/>
      <c r="AO139" s="17"/>
      <c r="AP139" s="17"/>
      <c r="AQ139" s="17"/>
    </row>
    <row r="140" spans="1:43">
      <c r="A140" s="16">
        <f t="shared" si="8"/>
        <v>2134</v>
      </c>
      <c r="B140" s="17">
        <f>(1-economy!$AU$5)*economy!K180</f>
        <v>76967.985357387821</v>
      </c>
      <c r="C140" s="17">
        <f>(1-economy!$AU$5)*economy!L180</f>
        <v>24757.242961198863</v>
      </c>
      <c r="D140" s="17">
        <f>(1-economy!$AU$5)*economy!M180</f>
        <v>2935.7724489877569</v>
      </c>
      <c r="E140" s="17">
        <f>(1-economy!$AU$5)*SUMPRODUCT(economy!B180:D180,economy!K180:M180)/SUM(economy!B180:D180)</f>
        <v>17788.010962146811</v>
      </c>
      <c r="F140" s="17">
        <v>76967.985357387821</v>
      </c>
      <c r="G140" s="17">
        <v>24757.242961198863</v>
      </c>
      <c r="H140" s="17">
        <v>2935.7724489877569</v>
      </c>
      <c r="I140" s="17">
        <v>17788.010962146811</v>
      </c>
      <c r="J140" s="17">
        <v>79790.396119725483</v>
      </c>
      <c r="K140" s="17">
        <v>25424.26043782572</v>
      </c>
      <c r="L140" s="17">
        <v>2994.9849844274322</v>
      </c>
      <c r="M140" s="17">
        <v>18338.271653016822</v>
      </c>
      <c r="N140" s="17">
        <f t="shared" si="6"/>
        <v>2134</v>
      </c>
      <c r="O140" s="17">
        <v>82621.543717610359</v>
      </c>
      <c r="P140" s="17">
        <v>26088.742148034722</v>
      </c>
      <c r="Q140" s="17">
        <v>3053.5005851608762</v>
      </c>
      <c r="R140" s="17">
        <v>18888.313066273004</v>
      </c>
      <c r="S140" s="17">
        <f t="shared" si="7"/>
        <v>2134</v>
      </c>
      <c r="T140" s="17"/>
      <c r="U140" s="17"/>
      <c r="V140" s="17"/>
      <c r="W140" s="17"/>
      <c r="X140" s="17"/>
      <c r="Y140" s="17"/>
      <c r="Z140" s="17"/>
      <c r="AA140" s="17"/>
      <c r="AB140" s="17"/>
      <c r="AC140" s="17"/>
      <c r="AD140" s="17"/>
      <c r="AE140" s="17"/>
      <c r="AF140" s="17"/>
      <c r="AG140" s="17"/>
      <c r="AH140" s="17"/>
      <c r="AI140" s="17"/>
      <c r="AJ140" s="17"/>
      <c r="AK140" s="17"/>
      <c r="AL140" s="17"/>
      <c r="AM140" s="17"/>
      <c r="AN140" s="17"/>
      <c r="AO140" s="17"/>
      <c r="AP140" s="17"/>
      <c r="AQ140" s="17"/>
    </row>
    <row r="141" spans="1:43">
      <c r="A141" s="16">
        <f t="shared" si="8"/>
        <v>2135</v>
      </c>
      <c r="B141" s="17">
        <f>(1-economy!$AU$5)*economy!K181</f>
        <v>76805.689551404415</v>
      </c>
      <c r="C141" s="17">
        <f>(1-economy!$AU$5)*economy!L181</f>
        <v>24850.955749061039</v>
      </c>
      <c r="D141" s="17">
        <f>(1-economy!$AU$5)*economy!M181</f>
        <v>2943.3504336458777</v>
      </c>
      <c r="E141" s="17">
        <f>(1-economy!$AU$5)*SUMPRODUCT(economy!B181:D181,economy!K181:M181)/SUM(economy!B181:D181)</f>
        <v>17802.787500625738</v>
      </c>
      <c r="F141" s="17">
        <v>76805.689551404415</v>
      </c>
      <c r="G141" s="17">
        <v>24850.955749061039</v>
      </c>
      <c r="H141" s="17">
        <v>2943.3504336458777</v>
      </c>
      <c r="I141" s="17">
        <v>17802.787500625738</v>
      </c>
      <c r="J141" s="17">
        <v>79670.243806722152</v>
      </c>
      <c r="K141" s="17">
        <v>25530.401312453218</v>
      </c>
      <c r="L141" s="17">
        <v>3003.4947176880155</v>
      </c>
      <c r="M141" s="17">
        <v>18362.032969737083</v>
      </c>
      <c r="N141" s="17">
        <f t="shared" si="6"/>
        <v>2135</v>
      </c>
      <c r="O141" s="17">
        <v>82546.185220486543</v>
      </c>
      <c r="P141" s="17">
        <v>26207.858484771776</v>
      </c>
      <c r="Q141" s="17">
        <v>3062.9851721273189</v>
      </c>
      <c r="R141" s="17">
        <v>18921.544351437275</v>
      </c>
      <c r="S141" s="17">
        <f t="shared" si="7"/>
        <v>2135</v>
      </c>
      <c r="T141" s="17"/>
      <c r="U141" s="17"/>
      <c r="V141" s="17"/>
      <c r="W141" s="17"/>
      <c r="X141" s="17"/>
      <c r="Y141" s="17"/>
      <c r="Z141" s="17"/>
      <c r="AA141" s="17"/>
      <c r="AB141" s="17"/>
      <c r="AC141" s="17"/>
      <c r="AD141" s="17"/>
      <c r="AE141" s="17"/>
      <c r="AF141" s="17"/>
      <c r="AG141" s="17"/>
      <c r="AH141" s="17"/>
      <c r="AI141" s="17"/>
      <c r="AJ141" s="17"/>
      <c r="AK141" s="17"/>
      <c r="AL141" s="17"/>
      <c r="AM141" s="17"/>
      <c r="AN141" s="17"/>
      <c r="AO141" s="17"/>
      <c r="AP141" s="17"/>
      <c r="AQ141" s="17"/>
    </row>
    <row r="142" spans="1:43">
      <c r="A142" s="16">
        <f t="shared" si="8"/>
        <v>2136</v>
      </c>
      <c r="B142" s="17">
        <f>(1-economy!$AU$5)*economy!K182</f>
        <v>76637.938221642646</v>
      </c>
      <c r="C142" s="17">
        <f>(1-economy!$AU$5)*economy!L182</f>
        <v>24942.673696018479</v>
      </c>
      <c r="D142" s="17">
        <f>(1-economy!$AU$5)*economy!M182</f>
        <v>2950.7684869289792</v>
      </c>
      <c r="E142" s="17">
        <f>(1-economy!$AU$5)*SUMPRODUCT(economy!B182:D182,economy!K182:M182)/SUM(economy!B182:D182)</f>
        <v>17816.280186663655</v>
      </c>
      <c r="F142" s="17">
        <v>76637.938221642646</v>
      </c>
      <c r="G142" s="17">
        <v>24942.673696018479</v>
      </c>
      <c r="H142" s="17">
        <v>2950.7684869289792</v>
      </c>
      <c r="I142" s="17">
        <v>17816.280186663655</v>
      </c>
      <c r="J142" s="17">
        <v>79544.239007180513</v>
      </c>
      <c r="K142" s="17">
        <v>25634.518753472366</v>
      </c>
      <c r="L142" s="17">
        <v>3011.8384909758192</v>
      </c>
      <c r="M142" s="17">
        <v>18384.454662243712</v>
      </c>
      <c r="N142" s="17">
        <f t="shared" si="6"/>
        <v>2136</v>
      </c>
      <c r="O142" s="17">
        <v>82464.622231529982</v>
      </c>
      <c r="P142" s="17">
        <v>26324.936615432918</v>
      </c>
      <c r="Q142" s="17">
        <v>3072.2986621377636</v>
      </c>
      <c r="R142" s="17">
        <v>18953.389928772827</v>
      </c>
      <c r="S142" s="17">
        <f t="shared" si="7"/>
        <v>2136</v>
      </c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</row>
    <row r="143" spans="1:43">
      <c r="A143" s="16">
        <f t="shared" si="8"/>
        <v>2137</v>
      </c>
      <c r="B143" s="17">
        <f>(1-economy!$AU$5)*economy!K183</f>
        <v>76464.999344753742</v>
      </c>
      <c r="C143" s="17">
        <f>(1-economy!$AU$5)*economy!L183</f>
        <v>25032.441214768241</v>
      </c>
      <c r="D143" s="17">
        <f>(1-economy!$AU$5)*economy!M183</f>
        <v>2958.0312754233951</v>
      </c>
      <c r="E143" s="17">
        <f>(1-economy!$AU$5)*SUMPRODUCT(economy!B183:D183,economy!K183:M183)/SUM(economy!B183:D183)</f>
        <v>17828.533875846129</v>
      </c>
      <c r="F143" s="17">
        <v>76464.999344753742</v>
      </c>
      <c r="G143" s="17">
        <v>25032.441214768241</v>
      </c>
      <c r="H143" s="17">
        <v>2958.0312754233951</v>
      </c>
      <c r="I143" s="17">
        <v>17828.533875846129</v>
      </c>
      <c r="J143" s="17">
        <v>79412.635604912852</v>
      </c>
      <c r="K143" s="17">
        <v>25736.652336902116</v>
      </c>
      <c r="L143" s="17">
        <v>3020.0206578364364</v>
      </c>
      <c r="M143" s="17">
        <v>18405.5783685649</v>
      </c>
      <c r="N143" s="17">
        <f t="shared" si="6"/>
        <v>2137</v>
      </c>
      <c r="O143" s="17">
        <v>82377.093059384963</v>
      </c>
      <c r="P143" s="17">
        <v>26440.011028666297</v>
      </c>
      <c r="Q143" s="17">
        <v>3081.4450714912814</v>
      </c>
      <c r="R143" s="17">
        <v>18983.887965507554</v>
      </c>
      <c r="S143" s="17">
        <f t="shared" si="7"/>
        <v>2137</v>
      </c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</row>
    <row r="144" spans="1:43">
      <c r="A144" s="16">
        <f t="shared" si="8"/>
        <v>2138</v>
      </c>
      <c r="B144" s="17">
        <f>(1-economy!$AU$5)*economy!K184</f>
        <v>76287.138462528397</v>
      </c>
      <c r="C144" s="17">
        <f>(1-economy!$AU$5)*economy!L184</f>
        <v>25120.303359261583</v>
      </c>
      <c r="D144" s="17">
        <f>(1-economy!$AU$5)*economy!M184</f>
        <v>2965.1434548034013</v>
      </c>
      <c r="E144" s="17">
        <f>(1-economy!$AU$5)*SUMPRODUCT(economy!B184:D184,economy!K184:M184)/SUM(economy!B184:D184)</f>
        <v>17839.593388203102</v>
      </c>
      <c r="F144" s="17">
        <v>76287.138462528397</v>
      </c>
      <c r="G144" s="17">
        <v>25120.303359261583</v>
      </c>
      <c r="H144" s="17">
        <v>2965.1434548034013</v>
      </c>
      <c r="I144" s="17">
        <v>17839.593388203102</v>
      </c>
      <c r="J144" s="17">
        <v>79275.685766125738</v>
      </c>
      <c r="K144" s="17">
        <v>25836.842402713075</v>
      </c>
      <c r="L144" s="17">
        <v>3028.0455729948676</v>
      </c>
      <c r="M144" s="17">
        <v>18425.445814357208</v>
      </c>
      <c r="N144" s="17">
        <f t="shared" si="6"/>
        <v>2138</v>
      </c>
      <c r="O144" s="17">
        <v>82283.834982258762</v>
      </c>
      <c r="P144" s="17">
        <v>26553.117087921331</v>
      </c>
      <c r="Q144" s="17">
        <v>3090.4284291700446</v>
      </c>
      <c r="R144" s="17">
        <v>19013.076832359042</v>
      </c>
      <c r="S144" s="17">
        <f t="shared" si="7"/>
        <v>2138</v>
      </c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</row>
    <row r="145" spans="1:43">
      <c r="A145" s="16">
        <f t="shared" si="8"/>
        <v>2139</v>
      </c>
      <c r="B145" s="17">
        <f>(1-economy!$AU$5)*economy!K185</f>
        <v>76104.618444719788</v>
      </c>
      <c r="C145" s="17">
        <f>(1-economy!$AU$5)*economy!L185</f>
        <v>25206.305747547056</v>
      </c>
      <c r="D145" s="17">
        <f>(1-economy!$AU$5)*economy!M185</f>
        <v>2972.1096647263776</v>
      </c>
      <c r="E145" s="17">
        <f>(1-economy!$AU$5)*SUMPRODUCT(economy!B185:D185,economy!K185:M185)/SUM(economy!B185:D185)</f>
        <v>17849.503453926682</v>
      </c>
      <c r="F145" s="17">
        <v>76104.618444719788</v>
      </c>
      <c r="G145" s="17">
        <v>25206.305747547056</v>
      </c>
      <c r="H145" s="17">
        <v>2972.1096647263776</v>
      </c>
      <c r="I145" s="17">
        <v>17849.503453926682</v>
      </c>
      <c r="J145" s="17">
        <v>79133.639701696098</v>
      </c>
      <c r="K145" s="17">
        <v>25935.129981157923</v>
      </c>
      <c r="L145" s="17">
        <v>3035.9175873268687</v>
      </c>
      <c r="M145" s="17">
        <v>18444.098759712273</v>
      </c>
      <c r="N145" s="17">
        <f t="shared" si="6"/>
        <v>2139</v>
      </c>
      <c r="O145" s="17">
        <v>82185.084012455191</v>
      </c>
      <c r="P145" s="17">
        <v>26664.290961831728</v>
      </c>
      <c r="Q145" s="17">
        <v>3099.2527719324989</v>
      </c>
      <c r="R145" s="17">
        <v>19040.995051939088</v>
      </c>
      <c r="S145" s="17">
        <f t="shared" si="7"/>
        <v>2139</v>
      </c>
      <c r="T145" s="17"/>
      <c r="U145" s="17"/>
      <c r="V145" s="17"/>
      <c r="W145" s="17"/>
      <c r="X145" s="17"/>
      <c r="Y145" s="17"/>
      <c r="Z145" s="17"/>
      <c r="AA145" s="17"/>
      <c r="AB145" s="17"/>
      <c r="AC145" s="17"/>
      <c r="AD145" s="17"/>
      <c r="AE145" s="17"/>
      <c r="AF145" s="17"/>
      <c r="AG145" s="17"/>
      <c r="AH145" s="17"/>
      <c r="AI145" s="17"/>
      <c r="AJ145" s="17"/>
      <c r="AK145" s="17"/>
      <c r="AL145" s="17"/>
      <c r="AM145" s="17"/>
      <c r="AN145" s="17"/>
      <c r="AO145" s="17"/>
      <c r="AP145" s="17"/>
      <c r="AQ145" s="17"/>
    </row>
    <row r="146" spans="1:43">
      <c r="A146" s="16">
        <f t="shared" si="8"/>
        <v>2140</v>
      </c>
      <c r="B146" s="17">
        <f>(1-economy!$AU$5)*economy!K186</f>
        <v>75917.6992645274</v>
      </c>
      <c r="C146" s="17">
        <f>(1-economy!$AU$5)*economy!L186</f>
        <v>25290.494486376076</v>
      </c>
      <c r="D146" s="17">
        <f>(1-economy!$AU$5)*economy!M186</f>
        <v>2978.9345239360728</v>
      </c>
      <c r="E146" s="17">
        <f>(1-economy!$AU$5)*SUMPRODUCT(economy!B186:D186,economy!K186:M186)/SUM(economy!B186:D186)</f>
        <v>17858.308661180596</v>
      </c>
      <c r="F146" s="17">
        <v>75917.6992645274</v>
      </c>
      <c r="G146" s="17">
        <v>25290.494486376076</v>
      </c>
      <c r="H146" s="17">
        <v>2978.9345239360728</v>
      </c>
      <c r="I146" s="17">
        <v>17858.308661180596</v>
      </c>
      <c r="J146" s="17">
        <v>78986.745440760787</v>
      </c>
      <c r="K146" s="17">
        <v>26031.556720519569</v>
      </c>
      <c r="L146" s="17">
        <v>3043.6410430143014</v>
      </c>
      <c r="M146" s="17">
        <v>18461.57894778578</v>
      </c>
      <c r="N146" s="17">
        <f t="shared" si="6"/>
        <v>2140</v>
      </c>
      <c r="O146" s="17">
        <v>82081.074670858492</v>
      </c>
      <c r="P146" s="17">
        <v>26773.569555681446</v>
      </c>
      <c r="Q146" s="17">
        <v>3107.9221395663553</v>
      </c>
      <c r="R146" s="17">
        <v>19067.681248712426</v>
      </c>
      <c r="S146" s="17">
        <f t="shared" si="7"/>
        <v>2140</v>
      </c>
      <c r="T146" s="17"/>
      <c r="U146" s="17"/>
      <c r="V146" s="17"/>
      <c r="W146" s="17"/>
      <c r="X146" s="17"/>
      <c r="Y146" s="17"/>
      <c r="Z146" s="17"/>
      <c r="AA146" s="17"/>
      <c r="AB146" s="17"/>
      <c r="AC146" s="17"/>
      <c r="AD146" s="17"/>
      <c r="AE146" s="17"/>
      <c r="AF146" s="17"/>
      <c r="AG146" s="17"/>
      <c r="AH146" s="17"/>
      <c r="AI146" s="17"/>
      <c r="AJ146" s="17"/>
      <c r="AK146" s="17"/>
      <c r="AL146" s="17"/>
      <c r="AM146" s="17"/>
      <c r="AN146" s="17"/>
      <c r="AO146" s="17"/>
      <c r="AP146" s="17"/>
      <c r="AQ146" s="17"/>
    </row>
    <row r="147" spans="1:43">
      <c r="A147" s="16">
        <f t="shared" si="8"/>
        <v>2141</v>
      </c>
      <c r="B147" s="17">
        <f>(1-economy!$AU$5)*economy!K187</f>
        <v>75726.637786691732</v>
      </c>
      <c r="C147" s="17">
        <f>(1-economy!$AU$5)*economy!L187</f>
        <v>25372.916097657784</v>
      </c>
      <c r="D147" s="17">
        <f>(1-economy!$AU$5)*economy!M187</f>
        <v>2985.6226255750057</v>
      </c>
      <c r="E147" s="17">
        <f>(1-economy!$AU$5)*SUMPRODUCT(economy!B187:D187,economy!K187:M187)/SUM(economy!B187:D187)</f>
        <v>17866.053406023457</v>
      </c>
      <c r="F147" s="17">
        <v>75726.637786691732</v>
      </c>
      <c r="G147" s="17">
        <v>25372.916097657784</v>
      </c>
      <c r="H147" s="17">
        <v>2985.6226255750057</v>
      </c>
      <c r="I147" s="17">
        <v>17866.053406023457</v>
      </c>
      <c r="J147" s="17">
        <v>78835.248615626697</v>
      </c>
      <c r="K147" s="17">
        <v>26126.164816368735</v>
      </c>
      <c r="L147" s="17">
        <v>3051.2202688864199</v>
      </c>
      <c r="M147" s="17">
        <v>18477.928055279273</v>
      </c>
      <c r="N147" s="17">
        <f t="shared" si="6"/>
        <v>2141</v>
      </c>
      <c r="O147" s="17">
        <v>81972.03977142564</v>
      </c>
      <c r="P147" s="17">
        <v>26880.990444048577</v>
      </c>
      <c r="Q147" s="17">
        <v>3116.4405703040302</v>
      </c>
      <c r="R147" s="17">
        <v>19093.174100547385</v>
      </c>
      <c r="S147" s="17">
        <f t="shared" si="7"/>
        <v>2141</v>
      </c>
      <c r="T147" s="17"/>
      <c r="U147" s="17"/>
      <c r="V147" s="17"/>
      <c r="W147" s="17"/>
      <c r="X147" s="17"/>
      <c r="Y147" s="17"/>
      <c r="Z147" s="17"/>
      <c r="AA147" s="17"/>
      <c r="AB147" s="17"/>
      <c r="AC147" s="17"/>
      <c r="AD147" s="17"/>
      <c r="AE147" s="17"/>
      <c r="AF147" s="17"/>
      <c r="AG147" s="17"/>
      <c r="AH147" s="17"/>
      <c r="AI147" s="17"/>
      <c r="AJ147" s="17"/>
      <c r="AK147" s="17"/>
      <c r="AL147" s="17"/>
      <c r="AM147" s="17"/>
      <c r="AN147" s="17"/>
      <c r="AO147" s="17"/>
      <c r="AP147" s="17"/>
      <c r="AQ147" s="17"/>
    </row>
    <row r="148" spans="1:43">
      <c r="A148" s="16">
        <f t="shared" si="8"/>
        <v>2142</v>
      </c>
      <c r="B148" s="17">
        <f>(1-economy!$AU$5)*economy!K188</f>
        <v>75531.687568114765</v>
      </c>
      <c r="C148" s="17">
        <f>(1-economy!$AU$5)*economy!L188</f>
        <v>25453.617446842851</v>
      </c>
      <c r="D148" s="17">
        <f>(1-economy!$AU$5)*economy!M188</f>
        <v>2992.1785327065054</v>
      </c>
      <c r="E148" s="17">
        <f>(1-economy!$AU$5)*SUMPRODUCT(economy!B188:D188,economy!K188:M188)/SUM(economy!B188:D188)</f>
        <v>17872.781844461748</v>
      </c>
      <c r="F148" s="17">
        <v>75531.687568114765</v>
      </c>
      <c r="G148" s="17">
        <v>25453.617446842851</v>
      </c>
      <c r="H148" s="17">
        <v>2992.1785327065054</v>
      </c>
      <c r="I148" s="17">
        <v>17872.781844461748</v>
      </c>
      <c r="J148" s="17">
        <v>78679.392257972373</v>
      </c>
      <c r="K148" s="17">
        <v>26218.996942416386</v>
      </c>
      <c r="L148" s="17">
        <v>3058.6595759483298</v>
      </c>
      <c r="M148" s="17">
        <v>18493.187644798843</v>
      </c>
      <c r="N148" s="17">
        <f t="shared" si="6"/>
        <v>2142</v>
      </c>
      <c r="O148" s="17">
        <v>81858.210215709594</v>
      </c>
      <c r="P148" s="17">
        <v>26986.591804716831</v>
      </c>
      <c r="Q148" s="17">
        <v>3124.8120964025429</v>
      </c>
      <c r="R148" s="17">
        <v>19117.512291889714</v>
      </c>
      <c r="S148" s="17">
        <f t="shared" si="7"/>
        <v>2142</v>
      </c>
      <c r="T148" s="17"/>
      <c r="U148" s="17"/>
      <c r="V148" s="17"/>
      <c r="W148" s="17"/>
      <c r="X148" s="17"/>
      <c r="Y148" s="17"/>
      <c r="Z148" s="17"/>
      <c r="AA148" s="17"/>
      <c r="AB148" s="17"/>
      <c r="AC148" s="17"/>
      <c r="AD148" s="17"/>
      <c r="AE148" s="17"/>
      <c r="AF148" s="17"/>
      <c r="AG148" s="17"/>
      <c r="AH148" s="17"/>
      <c r="AI148" s="17"/>
      <c r="AJ148" s="17"/>
      <c r="AK148" s="17"/>
      <c r="AL148" s="17"/>
      <c r="AM148" s="17"/>
      <c r="AN148" s="17"/>
      <c r="AO148" s="17"/>
      <c r="AP148" s="17"/>
      <c r="AQ148" s="17"/>
    </row>
    <row r="149" spans="1:43">
      <c r="A149" s="16">
        <f t="shared" si="8"/>
        <v>2143</v>
      </c>
      <c r="B149" s="17">
        <f>(1-economy!$AU$5)*economy!K189</f>
        <v>75333.098670898398</v>
      </c>
      <c r="C149" s="17">
        <f>(1-economy!$AU$5)*economy!L189</f>
        <v>25532.645673305833</v>
      </c>
      <c r="D149" s="17">
        <f>(1-economy!$AU$5)*economy!M189</f>
        <v>2998.6067740464728</v>
      </c>
      <c r="E149" s="17">
        <f>(1-economy!$AU$5)*SUMPRODUCT(economy!B189:D189,economy!K189:M189)/SUM(economy!B189:D189)</f>
        <v>17878.537846642212</v>
      </c>
      <c r="F149" s="17">
        <v>75333.098670898398</v>
      </c>
      <c r="G149" s="17">
        <v>25532.645673305833</v>
      </c>
      <c r="H149" s="17">
        <v>2998.6067740464728</v>
      </c>
      <c r="I149" s="17">
        <v>17878.537846642212</v>
      </c>
      <c r="J149" s="17">
        <v>78519.416606292638</v>
      </c>
      <c r="K149" s="17">
        <v>26310.096183037491</v>
      </c>
      <c r="L149" s="17">
        <v>3065.9632530976214</v>
      </c>
      <c r="M149" s="17">
        <v>18507.399119109723</v>
      </c>
      <c r="N149" s="17">
        <f t="shared" si="6"/>
        <v>2143</v>
      </c>
      <c r="O149" s="17">
        <v>81739.81479741646</v>
      </c>
      <c r="P149" s="17">
        <v>27090.412353935659</v>
      </c>
      <c r="Q149" s="17">
        <v>3133.0407398895977</v>
      </c>
      <c r="R149" s="17">
        <v>19140.734468586263</v>
      </c>
      <c r="S149" s="17">
        <f t="shared" si="7"/>
        <v>2143</v>
      </c>
      <c r="T149" s="17"/>
      <c r="U149" s="17"/>
      <c r="V149" s="17"/>
      <c r="W149" s="17"/>
      <c r="X149" s="17"/>
      <c r="Y149" s="17"/>
      <c r="Z149" s="17"/>
      <c r="AA149" s="17"/>
      <c r="AB149" s="17"/>
      <c r="AC149" s="17"/>
      <c r="AD149" s="17"/>
      <c r="AE149" s="17"/>
      <c r="AF149" s="17"/>
      <c r="AG149" s="17"/>
      <c r="AH149" s="17"/>
      <c r="AI149" s="17"/>
      <c r="AJ149" s="17"/>
      <c r="AK149" s="17"/>
      <c r="AL149" s="17"/>
      <c r="AM149" s="17"/>
      <c r="AN149" s="17"/>
      <c r="AO149" s="17"/>
      <c r="AP149" s="17"/>
      <c r="AQ149" s="17"/>
    </row>
    <row r="150" spans="1:43">
      <c r="A150" s="16">
        <f t="shared" si="8"/>
        <v>2144</v>
      </c>
      <c r="B150" s="17">
        <f>(1-economy!$AU$5)*economy!K190</f>
        <v>75131.117487664116</v>
      </c>
      <c r="C150" s="17">
        <f>(1-economy!$AU$5)*economy!L190</f>
        <v>25610.048122788994</v>
      </c>
      <c r="D150" s="17">
        <f>(1-economy!$AU$5)*economy!M190</f>
        <v>3004.91183990426</v>
      </c>
      <c r="E150" s="17">
        <f>(1-economy!$AU$5)*SUMPRODUCT(economy!B190:D190,economy!K190:M190)/SUM(economy!B190:D190)</f>
        <v>17883.364953187891</v>
      </c>
      <c r="F150" s="17">
        <v>75131.117487664116</v>
      </c>
      <c r="G150" s="17">
        <v>25610.048122788994</v>
      </c>
      <c r="H150" s="17">
        <v>3004.91183990426</v>
      </c>
      <c r="I150" s="17">
        <v>17883.364953187891</v>
      </c>
      <c r="J150" s="17">
        <v>78355.55892450815</v>
      </c>
      <c r="K150" s="17">
        <v>26399.505967535813</v>
      </c>
      <c r="L150" s="17">
        <v>3073.1355630294433</v>
      </c>
      <c r="M150" s="17">
        <v>18520.603677299936</v>
      </c>
      <c r="N150" s="17">
        <f t="shared" si="6"/>
        <v>2144</v>
      </c>
      <c r="O150" s="17">
        <v>81617.08001697273</v>
      </c>
      <c r="P150" s="17">
        <v>27192.491283104657</v>
      </c>
      <c r="Q150" s="17">
        <v>3141.1305084768837</v>
      </c>
      <c r="R150" s="17">
        <v>19162.879194379744</v>
      </c>
      <c r="S150" s="17">
        <f t="shared" si="7"/>
        <v>2144</v>
      </c>
      <c r="T150" s="17"/>
      <c r="U150" s="17"/>
      <c r="V150" s="17"/>
      <c r="W150" s="17"/>
      <c r="X150" s="17"/>
      <c r="Y150" s="17"/>
      <c r="Z150" s="17"/>
      <c r="AA150" s="17"/>
      <c r="AB150" s="17"/>
      <c r="AC150" s="17"/>
      <c r="AD150" s="17"/>
      <c r="AE150" s="17"/>
      <c r="AF150" s="17"/>
      <c r="AG150" s="17"/>
      <c r="AH150" s="17"/>
      <c r="AI150" s="17"/>
      <c r="AJ150" s="17"/>
      <c r="AK150" s="17"/>
      <c r="AL150" s="17"/>
      <c r="AM150" s="17"/>
      <c r="AN150" s="17"/>
      <c r="AO150" s="17"/>
      <c r="AP150" s="17"/>
      <c r="AQ150" s="17"/>
    </row>
    <row r="151" spans="1:43">
      <c r="A151" s="16">
        <f t="shared" si="8"/>
        <v>2145</v>
      </c>
      <c r="B151" s="17">
        <f>(1-economy!$AU$5)*economy!K191</f>
        <v>74925.98657899558</v>
      </c>
      <c r="C151" s="17">
        <f>(1-economy!$AU$5)*economy!L191</f>
        <v>25685.872281961525</v>
      </c>
      <c r="D151" s="17">
        <f>(1-economy!$AU$5)*economy!M191</f>
        <v>3011.0981783318721</v>
      </c>
      <c r="E151" s="17">
        <f>(1-economy!$AU$5)*SUMPRODUCT(economy!B191:D191,economy!K191:M191)/SUM(economy!B191:D191)</f>
        <v>17887.306333676399</v>
      </c>
      <c r="F151" s="17">
        <v>74925.98657899558</v>
      </c>
      <c r="G151" s="17">
        <v>25685.872281961525</v>
      </c>
      <c r="H151" s="17">
        <v>3011.0981783318721</v>
      </c>
      <c r="I151" s="17">
        <v>17887.306333676399</v>
      </c>
      <c r="J151" s="17">
        <v>78188.053331640913</v>
      </c>
      <c r="K151" s="17">
        <v>26487.270006211813</v>
      </c>
      <c r="L151" s="17">
        <v>3080.1807383300697</v>
      </c>
      <c r="M151" s="17">
        <v>18532.842272861188</v>
      </c>
      <c r="N151" s="17">
        <f t="shared" si="6"/>
        <v>2145</v>
      </c>
      <c r="O151" s="17">
        <v>81490.22990605743</v>
      </c>
      <c r="P151" s="17">
        <v>27292.868196950309</v>
      </c>
      <c r="Q151" s="17">
        <v>3149.0853916415158</v>
      </c>
      <c r="R151" s="17">
        <v>19183.984909091072</v>
      </c>
      <c r="S151" s="17">
        <f t="shared" si="7"/>
        <v>2145</v>
      </c>
      <c r="T151" s="17"/>
      <c r="U151" s="17"/>
      <c r="V151" s="17"/>
      <c r="W151" s="17"/>
      <c r="X151" s="17"/>
      <c r="Y151" s="17"/>
      <c r="Z151" s="17"/>
      <c r="AA151" s="17"/>
      <c r="AB151" s="17"/>
      <c r="AC151" s="17"/>
      <c r="AD151" s="17"/>
      <c r="AE151" s="17"/>
      <c r="AF151" s="17"/>
      <c r="AG151" s="17"/>
      <c r="AH151" s="17"/>
      <c r="AI151" s="17"/>
      <c r="AJ151" s="17"/>
      <c r="AK151" s="17"/>
      <c r="AL151" s="17"/>
      <c r="AM151" s="17"/>
      <c r="AN151" s="17"/>
      <c r="AO151" s="17"/>
      <c r="AP151" s="17"/>
      <c r="AQ151" s="17"/>
    </row>
    <row r="152" spans="1:43">
      <c r="A152" s="16">
        <f t="shared" si="8"/>
        <v>2146</v>
      </c>
      <c r="B152" s="17">
        <f>(1-economy!$AU$5)*economy!K192</f>
        <v>74717.944522821621</v>
      </c>
      <c r="C152" s="17">
        <f>(1-economy!$AU$5)*economy!L192</f>
        <v>25760.165715141422</v>
      </c>
      <c r="D152" s="17">
        <f>(1-economy!$AU$5)*economy!M192</f>
        <v>3017.1701914800055</v>
      </c>
      <c r="E152" s="17">
        <f>(1-economy!$AU$5)*SUMPRODUCT(economy!B192:D192,economy!K192:M192)/SUM(economy!B192:D192)</f>
        <v>17890.404747254117</v>
      </c>
      <c r="F152" s="17">
        <v>74717.944522821621</v>
      </c>
      <c r="G152" s="17">
        <v>25760.165715141422</v>
      </c>
      <c r="H152" s="17">
        <v>3017.1701914800055</v>
      </c>
      <c r="I152" s="17">
        <v>17890.404747254117</v>
      </c>
      <c r="J152" s="17">
        <v>78017.130642433709</v>
      </c>
      <c r="K152" s="17">
        <v>26573.432228289057</v>
      </c>
      <c r="L152" s="17">
        <v>3087.1029777584622</v>
      </c>
      <c r="M152" s="17">
        <v>18544.155573690336</v>
      </c>
      <c r="N152" s="17">
        <f t="shared" si="6"/>
        <v>2146</v>
      </c>
      <c r="O152" s="17">
        <v>81359.485862032598</v>
      </c>
      <c r="P152" s="17">
        <v>27391.583053257302</v>
      </c>
      <c r="Q152" s="17">
        <v>3156.9093568758453</v>
      </c>
      <c r="R152" s="17">
        <v>19204.089888501247</v>
      </c>
      <c r="S152" s="17">
        <f t="shared" si="7"/>
        <v>2146</v>
      </c>
      <c r="T152" s="17"/>
      <c r="U152" s="17"/>
      <c r="V152" s="17"/>
      <c r="W152" s="17"/>
      <c r="X152" s="17"/>
      <c r="Y152" s="17"/>
      <c r="Z152" s="17"/>
      <c r="AA152" s="17"/>
      <c r="AB152" s="17"/>
      <c r="AC152" s="17"/>
      <c r="AD152" s="17"/>
      <c r="AE152" s="17"/>
      <c r="AF152" s="17"/>
      <c r="AG152" s="17"/>
      <c r="AH152" s="17"/>
      <c r="AI152" s="17"/>
      <c r="AJ152" s="17"/>
      <c r="AK152" s="17"/>
      <c r="AL152" s="17"/>
      <c r="AM152" s="17"/>
      <c r="AN152" s="17"/>
      <c r="AO152" s="17"/>
      <c r="AP152" s="17"/>
      <c r="AQ152" s="17"/>
    </row>
    <row r="153" spans="1:43">
      <c r="A153" s="16">
        <f t="shared" si="8"/>
        <v>2147</v>
      </c>
      <c r="B153" s="17">
        <f>(1-economy!$AU$5)*economy!K193</f>
        <v>74507.225775537168</v>
      </c>
      <c r="C153" s="17">
        <f>(1-economy!$AU$5)*economy!L193</f>
        <v>25832.976003218479</v>
      </c>
      <c r="D153" s="17">
        <f>(1-economy!$AU$5)*economy!M193</f>
        <v>3023.1322321591797</v>
      </c>
      <c r="E153" s="17">
        <f>(1-economy!$AU$5)*SUMPRODUCT(economy!B193:D193,economy!K193:M193)/SUM(economy!B193:D193)</f>
        <v>17892.702505374578</v>
      </c>
      <c r="F153" s="17">
        <v>74507.225775537168</v>
      </c>
      <c r="G153" s="17">
        <v>25832.976003218479</v>
      </c>
      <c r="H153" s="17">
        <v>3023.1322321591797</v>
      </c>
      <c r="I153" s="17">
        <v>17892.702505374578</v>
      </c>
      <c r="J153" s="17">
        <v>77843.018218769474</v>
      </c>
      <c r="K153" s="17">
        <v>26658.036721746463</v>
      </c>
      <c r="L153" s="17">
        <v>3093.9064427148883</v>
      </c>
      <c r="M153" s="17">
        <v>18554.583924009406</v>
      </c>
      <c r="N153" s="17">
        <f t="shared" si="6"/>
        <v>2147</v>
      </c>
      <c r="O153" s="17">
        <v>81225.066492182945</v>
      </c>
      <c r="P153" s="17">
        <v>27488.676104209306</v>
      </c>
      <c r="Q153" s="17">
        <v>3164.6063461056456</v>
      </c>
      <c r="R153" s="17">
        <v>19223.232205939672</v>
      </c>
      <c r="S153" s="17">
        <f t="shared" si="7"/>
        <v>2147</v>
      </c>
      <c r="T153" s="17"/>
      <c r="U153" s="17"/>
      <c r="V153" s="17"/>
      <c r="W153" s="17"/>
      <c r="X153" s="17"/>
      <c r="Y153" s="17"/>
      <c r="Z153" s="17"/>
      <c r="AA153" s="17"/>
      <c r="AB153" s="17"/>
      <c r="AC153" s="17"/>
      <c r="AD153" s="17"/>
      <c r="AE153" s="17"/>
      <c r="AF153" s="17"/>
      <c r="AG153" s="17"/>
      <c r="AH153" s="17"/>
      <c r="AI153" s="17"/>
      <c r="AJ153" s="17"/>
      <c r="AK153" s="17"/>
      <c r="AL153" s="17"/>
      <c r="AM153" s="17"/>
      <c r="AN153" s="17"/>
      <c r="AO153" s="17"/>
      <c r="AP153" s="17"/>
      <c r="AQ153" s="17"/>
    </row>
    <row r="154" spans="1:43">
      <c r="A154" s="16">
        <f t="shared" si="8"/>
        <v>2148</v>
      </c>
      <c r="B154" s="17">
        <f>(1-economy!$AU$5)*economy!K194</f>
        <v>74294.060544641354</v>
      </c>
      <c r="C154" s="17">
        <f>(1-economy!$AU$5)*economy!L194</f>
        <v>25904.350684810808</v>
      </c>
      <c r="D154" s="17">
        <f>(1-economy!$AU$5)*economy!M194</f>
        <v>3028.9886006038309</v>
      </c>
      <c r="E154" s="17">
        <f>(1-economy!$AU$5)*SUMPRODUCT(economy!B194:D194,economy!K194:M194)/SUM(economy!B194:D194)</f>
        <v>17894.241436645363</v>
      </c>
      <c r="F154" s="17">
        <v>74294.060544641354</v>
      </c>
      <c r="G154" s="17">
        <v>25904.350684810808</v>
      </c>
      <c r="H154" s="17">
        <v>3028.9886006038309</v>
      </c>
      <c r="I154" s="17">
        <v>17894.241436645363</v>
      </c>
      <c r="J154" s="17">
        <v>77665.93983173171</v>
      </c>
      <c r="K154" s="17">
        <v>26741.127675098323</v>
      </c>
      <c r="L154" s="17">
        <v>3100.5952538954866</v>
      </c>
      <c r="M154" s="17">
        <v>18564.167308198819</v>
      </c>
      <c r="N154" s="17">
        <f t="shared" si="6"/>
        <v>2148</v>
      </c>
      <c r="O154" s="17">
        <v>81087.187467661366</v>
      </c>
      <c r="P154" s="17">
        <v>27584.187839388687</v>
      </c>
      <c r="Q154" s="17">
        <v>3172.1802722763073</v>
      </c>
      <c r="R154" s="17">
        <v>19241.449695582323</v>
      </c>
      <c r="S154" s="17">
        <f t="shared" si="7"/>
        <v>2148</v>
      </c>
      <c r="T154" s="17"/>
      <c r="U154" s="17"/>
      <c r="V154" s="17"/>
      <c r="W154" s="17"/>
      <c r="X154" s="17"/>
      <c r="Y154" s="17"/>
      <c r="Z154" s="17"/>
      <c r="AA154" s="17"/>
      <c r="AB154" s="17"/>
      <c r="AC154" s="17"/>
      <c r="AD154" s="17"/>
      <c r="AE154" s="17"/>
      <c r="AF154" s="17"/>
      <c r="AG154" s="17"/>
      <c r="AH154" s="17"/>
      <c r="AI154" s="17"/>
      <c r="AJ154" s="17"/>
      <c r="AK154" s="17"/>
      <c r="AL154" s="17"/>
      <c r="AM154" s="17"/>
      <c r="AN154" s="17"/>
      <c r="AO154" s="17"/>
      <c r="AP154" s="17"/>
      <c r="AQ154" s="17"/>
    </row>
    <row r="155" spans="1:43">
      <c r="A155" s="16">
        <f t="shared" si="8"/>
        <v>2149</v>
      </c>
      <c r="B155" s="17">
        <f>(1-economy!$AU$5)*economy!K195</f>
        <v>74078.67467265208</v>
      </c>
      <c r="C155" s="17">
        <f>(1-economy!$AU$5)*economy!L195</f>
        <v>25974.337199680096</v>
      </c>
      <c r="D155" s="17">
        <f>(1-economy!$AU$5)*economy!M195</f>
        <v>3034.7435414367428</v>
      </c>
      <c r="E155" s="17">
        <f>(1-economy!$AU$5)*SUMPRODUCT(economy!B195:D195,economy!K195:M195)/SUM(economy!B195:D195)</f>
        <v>17895.062853762902</v>
      </c>
      <c r="F155" s="17">
        <v>74078.67467265208</v>
      </c>
      <c r="G155" s="17">
        <v>25974.337199680096</v>
      </c>
      <c r="H155" s="17">
        <v>3034.7435414367428</v>
      </c>
      <c r="I155" s="17">
        <v>17895.062853762902</v>
      </c>
      <c r="J155" s="17">
        <v>77486.115534122466</v>
      </c>
      <c r="K155" s="17">
        <v>26822.74932115648</v>
      </c>
      <c r="L155" s="17">
        <v>3107.1734881310103</v>
      </c>
      <c r="M155" s="17">
        <v>18572.945316532769</v>
      </c>
      <c r="N155" s="17">
        <f t="shared" si="6"/>
        <v>2149</v>
      </c>
      <c r="O155" s="17">
        <v>80946.061387013644</v>
      </c>
      <c r="P155" s="17">
        <v>27678.158930478286</v>
      </c>
      <c r="Q155" s="17">
        <v>3179.6350161061964</v>
      </c>
      <c r="R155" s="17">
        <v>19258.779917458411</v>
      </c>
      <c r="S155" s="17">
        <f t="shared" si="7"/>
        <v>2149</v>
      </c>
      <c r="T155" s="17"/>
      <c r="U155" s="17"/>
      <c r="V155" s="17"/>
      <c r="W155" s="17"/>
      <c r="X155" s="17"/>
      <c r="Y155" s="17"/>
      <c r="Z155" s="17"/>
      <c r="AA155" s="17"/>
      <c r="AB155" s="17"/>
      <c r="AC155" s="17"/>
      <c r="AD155" s="17"/>
      <c r="AE155" s="17"/>
      <c r="AF155" s="17"/>
      <c r="AG155" s="17"/>
      <c r="AH155" s="17"/>
      <c r="AI155" s="17"/>
      <c r="AJ155" s="17"/>
      <c r="AK155" s="17"/>
      <c r="AL155" s="17"/>
      <c r="AM155" s="17"/>
      <c r="AN155" s="17"/>
      <c r="AO155" s="17"/>
      <c r="AP155" s="17"/>
      <c r="AQ155" s="17"/>
    </row>
    <row r="156" spans="1:43">
      <c r="A156" s="16">
        <f t="shared" si="8"/>
        <v>2150</v>
      </c>
      <c r="B156" s="17">
        <f>(1-economy!$AU$5)*economy!K196</f>
        <v>73861.289532043782</v>
      </c>
      <c r="C156" s="17">
        <f>(1-economy!$AU$5)*economy!L196</f>
        <v>26042.982834423095</v>
      </c>
      <c r="D156" s="17">
        <f>(1-economy!$AU$5)*economy!M196</f>
        <v>3040.4012408310623</v>
      </c>
      <c r="E156" s="17">
        <f>(1-economy!$AU$5)*SUMPRODUCT(economy!B196:D196,economy!K196:M196)/SUM(economy!B196:D196)</f>
        <v>17895.207522510751</v>
      </c>
      <c r="F156" s="17">
        <v>73861.289532043782</v>
      </c>
      <c r="G156" s="17">
        <v>26042.982834423095</v>
      </c>
      <c r="H156" s="17">
        <v>3040.4012408310623</v>
      </c>
      <c r="I156" s="17">
        <v>17895.207522510751</v>
      </c>
      <c r="J156" s="17">
        <v>77303.761543245433</v>
      </c>
      <c r="K156" s="17">
        <v>26902.945882802673</v>
      </c>
      <c r="L156" s="17">
        <v>3113.6451754079435</v>
      </c>
      <c r="M156" s="17">
        <v>18580.957112802978</v>
      </c>
      <c r="N156" s="17">
        <f t="shared" si="6"/>
        <v>2150</v>
      </c>
      <c r="O156" s="17">
        <v>80801.897649142877</v>
      </c>
      <c r="P156" s="17">
        <v>27770.630177701521</v>
      </c>
      <c r="Q156" s="17">
        <v>3186.9744230062156</v>
      </c>
      <c r="R156" s="17">
        <v>19275.260124160359</v>
      </c>
      <c r="S156" s="17">
        <f t="shared" si="7"/>
        <v>2150</v>
      </c>
      <c r="T156" s="17"/>
      <c r="U156" s="17"/>
      <c r="V156" s="17"/>
      <c r="W156" s="17"/>
      <c r="X156" s="17"/>
      <c r="Y156" s="17"/>
      <c r="Z156" s="17"/>
      <c r="AA156" s="17"/>
      <c r="AB156" s="17"/>
      <c r="AC156" s="17"/>
      <c r="AD156" s="17"/>
      <c r="AE156" s="17"/>
      <c r="AF156" s="17"/>
      <c r="AG156" s="17"/>
      <c r="AH156" s="17"/>
      <c r="AI156" s="17"/>
      <c r="AJ156" s="17"/>
      <c r="AK156" s="17"/>
      <c r="AL156" s="17"/>
      <c r="AM156" s="17"/>
      <c r="AN156" s="17"/>
      <c r="AO156" s="17"/>
      <c r="AP156" s="17"/>
      <c r="AQ156" s="17"/>
    </row>
    <row r="157" spans="1:43">
      <c r="A157" s="16">
        <f t="shared" si="8"/>
        <v>2151</v>
      </c>
      <c r="B157" s="17">
        <f>(1-economy!$AU$5)*economy!K197</f>
        <v>73642.121930937516</v>
      </c>
      <c r="C157" s="17">
        <f>(1-economy!$AU$5)*economy!L197</f>
        <v>26110.334670452448</v>
      </c>
      <c r="D157" s="17">
        <f>(1-economy!$AU$5)*economy!M197</f>
        <v>3045.9658238666411</v>
      </c>
      <c r="E157" s="17">
        <f>(1-economy!$AU$5)*SUMPRODUCT(economy!B197:D197,economy!K197:M197)/SUM(economy!B197:D197)</f>
        <v>17894.71563279333</v>
      </c>
      <c r="F157" s="17">
        <v>73642.121930937516</v>
      </c>
      <c r="G157" s="17">
        <v>26110.334670452448</v>
      </c>
      <c r="H157" s="17">
        <v>3045.9658238666411</v>
      </c>
      <c r="I157" s="17">
        <v>17894.71563279333</v>
      </c>
      <c r="J157" s="17">
        <v>77119.090133740785</v>
      </c>
      <c r="K157" s="17">
        <v>26981.761520794298</v>
      </c>
      <c r="L157" s="17">
        <v>3120.0142960696339</v>
      </c>
      <c r="M157" s="17">
        <v>18588.241403812575</v>
      </c>
      <c r="N157" s="17">
        <f t="shared" si="6"/>
        <v>2151</v>
      </c>
      <c r="O157" s="17">
        <v>80654.902335558087</v>
      </c>
      <c r="P157" s="17">
        <v>27861.642458033424</v>
      </c>
      <c r="Q157" s="17">
        <v>3194.2023001640482</v>
      </c>
      <c r="R157" s="17">
        <v>19290.927229248904</v>
      </c>
      <c r="S157" s="17">
        <f t="shared" si="7"/>
        <v>2151</v>
      </c>
      <c r="T157" s="17"/>
      <c r="U157" s="17"/>
      <c r="V157" s="17"/>
      <c r="W157" s="17"/>
      <c r="X157" s="17"/>
      <c r="Y157" s="17"/>
      <c r="Z157" s="17"/>
      <c r="AA157" s="17"/>
      <c r="AB157" s="17"/>
      <c r="AC157" s="17"/>
      <c r="AD157" s="17"/>
      <c r="AE157" s="17"/>
      <c r="AF157" s="17"/>
      <c r="AG157" s="17"/>
      <c r="AH157" s="17"/>
      <c r="AI157" s="17"/>
      <c r="AJ157" s="17"/>
      <c r="AK157" s="17"/>
      <c r="AL157" s="17"/>
      <c r="AM157" s="17"/>
      <c r="AN157" s="17"/>
      <c r="AO157" s="17"/>
      <c r="AP157" s="17"/>
      <c r="AQ157" s="17"/>
    </row>
    <row r="158" spans="1:43">
      <c r="A158" s="16">
        <f t="shared" si="8"/>
        <v>2152</v>
      </c>
      <c r="B158" s="17">
        <f>(1-economy!$AU$5)*economy!K198</f>
        <v>73421.384029262103</v>
      </c>
      <c r="C158" s="17">
        <f>(1-economy!$AU$5)*economy!L198</f>
        <v>26176.439534271471</v>
      </c>
      <c r="D158" s="17">
        <f>(1-economy!$AU$5)*economy!M198</f>
        <v>3051.441352077296</v>
      </c>
      <c r="E158" s="17">
        <f>(1-economy!$AU$5)*SUMPRODUCT(economy!B198:D198,economy!K198:M198)/SUM(economy!B198:D198)</f>
        <v>17893.626771673007</v>
      </c>
      <c r="F158" s="17">
        <v>73421.384029262103</v>
      </c>
      <c r="G158" s="17">
        <v>26176.439534271471</v>
      </c>
      <c r="H158" s="17">
        <v>3051.441352077296</v>
      </c>
      <c r="I158" s="17">
        <v>17893.626771673007</v>
      </c>
      <c r="J158" s="17">
        <v>76932.309540248112</v>
      </c>
      <c r="K158" s="17">
        <v>27059.240283618437</v>
      </c>
      <c r="L158" s="17">
        <v>3126.2847781949667</v>
      </c>
      <c r="M158" s="17">
        <v>18594.836410718282</v>
      </c>
      <c r="N158" s="17">
        <f t="shared" si="6"/>
        <v>2152</v>
      </c>
      <c r="O158" s="17">
        <v>80505.278101735981</v>
      </c>
      <c r="P158" s="17">
        <v>27951.23667520691</v>
      </c>
      <c r="Q158" s="17">
        <v>3201.3224137915049</v>
      </c>
      <c r="R158" s="17">
        <v>19305.817777340428</v>
      </c>
      <c r="S158" s="17">
        <f t="shared" si="7"/>
        <v>2152</v>
      </c>
      <c r="T158" s="17"/>
      <c r="U158" s="17"/>
      <c r="V158" s="17"/>
      <c r="W158" s="17"/>
      <c r="X158" s="17"/>
      <c r="Y158" s="17"/>
      <c r="Z158" s="17"/>
      <c r="AA158" s="17"/>
      <c r="AB158" s="17"/>
      <c r="AC158" s="17"/>
      <c r="AD158" s="17"/>
      <c r="AE158" s="17"/>
      <c r="AF158" s="17"/>
      <c r="AG158" s="17"/>
      <c r="AH158" s="17"/>
      <c r="AI158" s="17"/>
      <c r="AJ158" s="17"/>
      <c r="AK158" s="17"/>
      <c r="AL158" s="17"/>
      <c r="AM158" s="17"/>
      <c r="AN158" s="17"/>
      <c r="AO158" s="17"/>
      <c r="AP158" s="17"/>
      <c r="AQ158" s="17"/>
    </row>
    <row r="159" spans="1:43">
      <c r="A159" s="16">
        <f t="shared" si="8"/>
        <v>2153</v>
      </c>
      <c r="B159" s="17">
        <f>(1-economy!$AU$5)*economy!K199</f>
        <v>73199.283265091522</v>
      </c>
      <c r="C159" s="17">
        <f>(1-economy!$AU$5)*economy!L199</f>
        <v>26241.343950043829</v>
      </c>
      <c r="D159" s="17">
        <f>(1-economy!$AU$5)*economy!M199</f>
        <v>3056.8318211852097</v>
      </c>
      <c r="E159" s="17">
        <f>(1-economy!$AU$5)*SUMPRODUCT(economy!B199:D199,economy!K199:M199)/SUM(economy!B199:D199)</f>
        <v>17891.979898375841</v>
      </c>
      <c r="F159" s="17">
        <v>73199.283265091522</v>
      </c>
      <c r="G159" s="17">
        <v>26241.343950043829</v>
      </c>
      <c r="H159" s="17">
        <v>3056.8318211852097</v>
      </c>
      <c r="I159" s="17">
        <v>17891.979898375841</v>
      </c>
      <c r="J159" s="17">
        <v>76743.623869659714</v>
      </c>
      <c r="K159" s="17">
        <v>27135.426059406425</v>
      </c>
      <c r="L159" s="17">
        <v>3132.4604951516876</v>
      </c>
      <c r="M159" s="17">
        <v>18600.779842196349</v>
      </c>
      <c r="N159" s="17">
        <f t="shared" si="6"/>
        <v>2153</v>
      </c>
      <c r="O159" s="17">
        <v>80353.224077413528</v>
      </c>
      <c r="P159" s="17">
        <v>28039.453711535847</v>
      </c>
      <c r="Q159" s="17">
        <v>3208.3384865329076</v>
      </c>
      <c r="R159" s="17">
        <v>19319.967915861649</v>
      </c>
      <c r="S159" s="17">
        <f t="shared" si="7"/>
        <v>2153</v>
      </c>
      <c r="T159" s="17"/>
      <c r="U159" s="17"/>
      <c r="V159" s="17"/>
      <c r="W159" s="17"/>
      <c r="X159" s="17"/>
      <c r="Y159" s="17"/>
      <c r="Z159" s="17"/>
      <c r="AA159" s="17"/>
      <c r="AB159" s="17"/>
      <c r="AC159" s="17"/>
      <c r="AD159" s="17"/>
      <c r="AE159" s="17"/>
      <c r="AF159" s="17"/>
      <c r="AG159" s="17"/>
      <c r="AH159" s="17"/>
      <c r="AI159" s="17"/>
      <c r="AJ159" s="17"/>
      <c r="AK159" s="17"/>
      <c r="AL159" s="17"/>
      <c r="AM159" s="17"/>
      <c r="AN159" s="17"/>
      <c r="AO159" s="17"/>
      <c r="AP159" s="17"/>
      <c r="AQ159" s="17"/>
    </row>
    <row r="160" spans="1:43">
      <c r="A160" s="16">
        <f t="shared" si="8"/>
        <v>2154</v>
      </c>
      <c r="B160" s="17">
        <f>(1-economy!$AU$5)*economy!K200</f>
        <v>72976.022290855923</v>
      </c>
      <c r="C160" s="17">
        <f>(1-economy!$AU$5)*economy!L200</f>
        <v>26305.094094452455</v>
      </c>
      <c r="D160" s="17">
        <f>(1-economy!$AU$5)*economy!M200</f>
        <v>3062.1411590185971</v>
      </c>
      <c r="E160" s="17">
        <f>(1-economy!$AU$5)*SUMPRODUCT(economy!B200:D200,economy!K200:M200)/SUM(economy!B200:D200)</f>
        <v>17889.813321227997</v>
      </c>
      <c r="F160" s="17">
        <v>72976.022290855923</v>
      </c>
      <c r="G160" s="17">
        <v>26305.094094452455</v>
      </c>
      <c r="H160" s="17">
        <v>3062.1411590185971</v>
      </c>
      <c r="I160" s="17">
        <v>17889.813321227997</v>
      </c>
      <c r="J160" s="17">
        <v>76553.23302271709</v>
      </c>
      <c r="K160" s="17">
        <v>27210.362529913618</v>
      </c>
      <c r="L160" s="17">
        <v>3138.5452633214036</v>
      </c>
      <c r="M160" s="17">
        <v>18606.108869404135</v>
      </c>
      <c r="N160" s="17">
        <f t="shared" si="6"/>
        <v>2154</v>
      </c>
      <c r="O160" s="17">
        <v>80198.935775616716</v>
      </c>
      <c r="P160" s="17">
        <v>28126.334381569737</v>
      </c>
      <c r="Q160" s="17">
        <v>3215.2541950324176</v>
      </c>
      <c r="R160" s="17">
        <v>19333.413368452915</v>
      </c>
      <c r="S160" s="17">
        <f t="shared" si="7"/>
        <v>2154</v>
      </c>
      <c r="T160" s="17"/>
      <c r="U160" s="17"/>
      <c r="V160" s="17"/>
      <c r="W160" s="17"/>
      <c r="X160" s="17"/>
      <c r="Y160" s="17"/>
      <c r="Z160" s="17"/>
      <c r="AA160" s="17"/>
      <c r="AB160" s="17"/>
      <c r="AC160" s="17"/>
      <c r="AD160" s="17"/>
      <c r="AE160" s="17"/>
      <c r="AF160" s="17"/>
      <c r="AG160" s="17"/>
      <c r="AH160" s="17"/>
      <c r="AI160" s="17"/>
      <c r="AJ160" s="17"/>
      <c r="AK160" s="17"/>
      <c r="AL160" s="17"/>
      <c r="AM160" s="17"/>
      <c r="AN160" s="17"/>
      <c r="AO160" s="17"/>
      <c r="AP160" s="17"/>
      <c r="AQ160" s="17"/>
    </row>
    <row r="161" spans="1:43">
      <c r="A161" s="16">
        <f t="shared" si="8"/>
        <v>2155</v>
      </c>
      <c r="B161" s="17">
        <f>(1-economy!$AU$5)*economy!K201</f>
        <v>72751.798919112945</v>
      </c>
      <c r="C161" s="17">
        <f>(1-economy!$AU$5)*economy!L201</f>
        <v>26367.73575383611</v>
      </c>
      <c r="D161" s="17">
        <f>(1-economy!$AU$5)*economy!M201</f>
        <v>3067.3732236083747</v>
      </c>
      <c r="E161" s="17">
        <f>(1-economy!$AU$5)*SUMPRODUCT(economy!B201:D201,economy!K201:M201)/SUM(economy!B201:D201)</f>
        <v>17887.164676481756</v>
      </c>
      <c r="F161" s="17">
        <v>72751.798919112945</v>
      </c>
      <c r="G161" s="17">
        <v>26367.73575383611</v>
      </c>
      <c r="H161" s="17">
        <v>3067.3732236083747</v>
      </c>
      <c r="I161" s="17">
        <v>17887.164676481756</v>
      </c>
      <c r="J161" s="17">
        <v>76361.332624691218</v>
      </c>
      <c r="K161" s="17">
        <v>27284.093126564043</v>
      </c>
      <c r="L161" s="17">
        <v>3144.5428399928619</v>
      </c>
      <c r="M161" s="17">
        <v>18610.860102706276</v>
      </c>
      <c r="N161" s="17">
        <f t="shared" si="6"/>
        <v>2155</v>
      </c>
      <c r="O161" s="17">
        <v>80042.605010218962</v>
      </c>
      <c r="P161" s="17">
        <v>28211.919387589762</v>
      </c>
      <c r="Q161" s="17">
        <v>3222.0731676577298</v>
      </c>
      <c r="R161" s="17">
        <v>19346.189409998438</v>
      </c>
      <c r="S161" s="17">
        <f t="shared" si="7"/>
        <v>2155</v>
      </c>
      <c r="T161" s="17"/>
      <c r="U161" s="17"/>
      <c r="V161" s="17"/>
      <c r="W161" s="17"/>
      <c r="X161" s="17"/>
      <c r="Y161" s="17"/>
      <c r="Z161" s="17"/>
      <c r="AA161" s="17"/>
      <c r="AB161" s="17"/>
      <c r="AC161" s="17"/>
      <c r="AD161" s="17"/>
      <c r="AE161" s="17"/>
      <c r="AF161" s="17"/>
      <c r="AG161" s="17"/>
      <c r="AH161" s="17"/>
      <c r="AI161" s="17"/>
      <c r="AJ161" s="17"/>
      <c r="AK161" s="17"/>
      <c r="AL161" s="17"/>
      <c r="AM161" s="17"/>
      <c r="AN161" s="17"/>
      <c r="AO161" s="17"/>
      <c r="AP161" s="17"/>
      <c r="AQ161" s="17"/>
    </row>
    <row r="162" spans="1:43">
      <c r="A162" s="16">
        <f t="shared" si="8"/>
        <v>2156</v>
      </c>
      <c r="B162" s="17">
        <f>(1-economy!$AU$5)*economy!K202</f>
        <v>72526.806077560133</v>
      </c>
      <c r="C162" s="17">
        <f>(1-economy!$AU$5)*economy!L202</f>
        <v>26429.314283589683</v>
      </c>
      <c r="D162" s="17">
        <f>(1-economy!$AU$5)*economy!M202</f>
        <v>3072.5318014594905</v>
      </c>
      <c r="E162" s="17">
        <f>(1-economy!$AU$5)*SUMPRODUCT(economy!B202:D202,economy!K202:M202)/SUM(economy!B202:D202)</f>
        <v>17884.070908988619</v>
      </c>
      <c r="F162" s="17">
        <v>72526.806077560133</v>
      </c>
      <c r="G162" s="17">
        <v>26429.314283589683</v>
      </c>
      <c r="H162" s="17">
        <v>3072.5318014594905</v>
      </c>
      <c r="I162" s="17">
        <v>17884.070908988619</v>
      </c>
      <c r="J162" s="17">
        <v>76168.113964882024</v>
      </c>
      <c r="K162" s="17">
        <v>27356.660988557258</v>
      </c>
      <c r="L162" s="17">
        <v>3150.4569214200501</v>
      </c>
      <c r="M162" s="17">
        <v>18615.069570132746</v>
      </c>
      <c r="N162" s="17">
        <f t="shared" si="6"/>
        <v>2156</v>
      </c>
      <c r="O162" s="17">
        <v>79884.419821815842</v>
      </c>
      <c r="P162" s="17">
        <v>28296.249276953291</v>
      </c>
      <c r="Q162" s="17">
        <v>3228.7989823775188</v>
      </c>
      <c r="R162" s="17">
        <v>19358.330843260021</v>
      </c>
      <c r="S162" s="17">
        <f t="shared" si="7"/>
        <v>2156</v>
      </c>
      <c r="T162" s="17"/>
      <c r="U162" s="17"/>
      <c r="V162" s="17"/>
      <c r="W162" s="17"/>
      <c r="X162" s="17"/>
      <c r="Y162" s="17"/>
      <c r="Z162" s="17"/>
      <c r="AA162" s="17"/>
      <c r="AB162" s="17"/>
      <c r="AC162" s="17"/>
      <c r="AD162" s="17"/>
      <c r="AE162" s="17"/>
      <c r="AF162" s="17"/>
      <c r="AG162" s="17"/>
      <c r="AH162" s="17"/>
      <c r="AI162" s="17"/>
      <c r="AJ162" s="17"/>
      <c r="AK162" s="17"/>
      <c r="AL162" s="17"/>
      <c r="AM162" s="17"/>
      <c r="AN162" s="17"/>
      <c r="AO162" s="17"/>
      <c r="AP162" s="17"/>
      <c r="AQ162" s="17"/>
    </row>
    <row r="163" spans="1:43">
      <c r="A163" s="16">
        <f t="shared" si="8"/>
        <v>2157</v>
      </c>
      <c r="B163" s="17">
        <f>(1-economy!$AU$5)*economy!K203</f>
        <v>72301.23177296271</v>
      </c>
      <c r="C163" s="17">
        <f>(1-economy!$AU$5)*economy!L203</f>
        <v>26489.874569806092</v>
      </c>
      <c r="D163" s="17">
        <f>(1-economy!$AU$5)*economy!M203</f>
        <v>3077.6206059924111</v>
      </c>
      <c r="E163" s="17">
        <f>(1-economy!$AU$5)*SUMPRODUCT(economy!B203:D203,economy!K203:M203)/SUM(economy!B203:D203)</f>
        <v>17880.568254673472</v>
      </c>
      <c r="F163" s="17">
        <v>72301.23177296271</v>
      </c>
      <c r="G163" s="17">
        <v>26489.874569806092</v>
      </c>
      <c r="H163" s="17">
        <v>3077.6206059924111</v>
      </c>
      <c r="I163" s="17">
        <v>17880.568254673472</v>
      </c>
      <c r="J163" s="17">
        <v>75973.763944661347</v>
      </c>
      <c r="K163" s="17">
        <v>27428.108923025851</v>
      </c>
      <c r="L163" s="17">
        <v>3156.2911410414495</v>
      </c>
      <c r="M163" s="17">
        <v>18618.772697532317</v>
      </c>
      <c r="N163" s="17">
        <f t="shared" si="6"/>
        <v>2157</v>
      </c>
      <c r="O163" s="17">
        <v>79724.56441169075</v>
      </c>
      <c r="P163" s="17">
        <v>28379.364401286126</v>
      </c>
      <c r="Q163" s="17">
        <v>3235.4351647898093</v>
      </c>
      <c r="R163" s="17">
        <v>19369.871977087067</v>
      </c>
      <c r="S163" s="17">
        <f t="shared" si="7"/>
        <v>2157</v>
      </c>
      <c r="T163" s="17"/>
      <c r="U163" s="17"/>
      <c r="V163" s="17"/>
      <c r="W163" s="17"/>
      <c r="X163" s="17"/>
      <c r="Y163" s="17"/>
      <c r="Z163" s="17"/>
      <c r="AA163" s="17"/>
      <c r="AB163" s="17"/>
      <c r="AC163" s="17"/>
      <c r="AD163" s="17"/>
      <c r="AE163" s="17"/>
      <c r="AF163" s="17"/>
      <c r="AG163" s="17"/>
      <c r="AH163" s="17"/>
      <c r="AI163" s="17"/>
      <c r="AJ163" s="17"/>
      <c r="AK163" s="17"/>
      <c r="AL163" s="17"/>
      <c r="AM163" s="17"/>
      <c r="AN163" s="17"/>
      <c r="AO163" s="17"/>
      <c r="AP163" s="17"/>
      <c r="AQ163" s="17"/>
    </row>
    <row r="164" spans="1:43">
      <c r="A164" s="16">
        <f t="shared" si="8"/>
        <v>2158</v>
      </c>
      <c r="B164" s="17">
        <f>(1-economy!$AU$5)*economy!K204</f>
        <v>72075.259063665668</v>
      </c>
      <c r="C164" s="17">
        <f>(1-economy!$AU$5)*economy!L204</f>
        <v>26549.46099313689</v>
      </c>
      <c r="D164" s="17">
        <f>(1-economy!$AU$5)*economy!M204</f>
        <v>3082.6432761500128</v>
      </c>
      <c r="E164" s="17">
        <f>(1-economy!$AU$5)*SUMPRODUCT(economy!B204:D204,economy!K204:M204)/SUM(economy!B204:D204)</f>
        <v>17876.692224762999</v>
      </c>
      <c r="F164" s="17">
        <v>72075.259063665668</v>
      </c>
      <c r="G164" s="17">
        <v>26549.46099313689</v>
      </c>
      <c r="H164" s="17">
        <v>3082.6432761500128</v>
      </c>
      <c r="I164" s="17">
        <v>17876.692224762999</v>
      </c>
      <c r="J164" s="17">
        <v>75778.46503378026</v>
      </c>
      <c r="K164" s="17">
        <v>27498.479367232358</v>
      </c>
      <c r="L164" s="17">
        <v>3162.0490678565352</v>
      </c>
      <c r="M164" s="17">
        <v>18622.00429038419</v>
      </c>
      <c r="N164" s="17">
        <f t="shared" si="6"/>
        <v>2158</v>
      </c>
      <c r="O164" s="17">
        <v>79563.21908364183</v>
      </c>
      <c r="P164" s="17">
        <v>28461.304877521005</v>
      </c>
      <c r="Q164" s="17">
        <v>3241.98518629812</v>
      </c>
      <c r="R164" s="17">
        <v>19380.846606174702</v>
      </c>
      <c r="S164" s="17">
        <f t="shared" si="7"/>
        <v>2158</v>
      </c>
      <c r="T164" s="17"/>
      <c r="U164" s="17"/>
      <c r="V164" s="17"/>
      <c r="W164" s="17"/>
      <c r="X164" s="17"/>
      <c r="Y164" s="17"/>
      <c r="Z164" s="17"/>
      <c r="AA164" s="17"/>
      <c r="AB164" s="17"/>
      <c r="AC164" s="17"/>
      <c r="AD164" s="17"/>
      <c r="AE164" s="17"/>
      <c r="AF164" s="17"/>
      <c r="AG164" s="17"/>
      <c r="AH164" s="17"/>
      <c r="AI164" s="17"/>
      <c r="AJ164" s="17"/>
      <c r="AK164" s="17"/>
      <c r="AL164" s="17"/>
      <c r="AM164" s="17"/>
      <c r="AN164" s="17"/>
      <c r="AO164" s="17"/>
      <c r="AP164" s="17"/>
      <c r="AQ164" s="17"/>
    </row>
    <row r="165" spans="1:43">
      <c r="A165" s="16">
        <f t="shared" si="8"/>
        <v>2159</v>
      </c>
      <c r="B165" s="17">
        <f>(1-economy!$AU$5)*economy!K205</f>
        <v>71849.066040356905</v>
      </c>
      <c r="C165" s="17">
        <f>(1-economy!$AU$5)*economy!L205</f>
        <v>26608.117394841644</v>
      </c>
      <c r="D165" s="17">
        <f>(1-economy!$AU$5)*economy!M205</f>
        <v>3087.6033751650884</v>
      </c>
      <c r="E165" s="17">
        <f>(1-economy!$AU$5)*SUMPRODUCT(economy!B205:D205,economy!K205:M205)/SUM(economy!B205:D205)</f>
        <v>17872.477591718856</v>
      </c>
      <c r="F165" s="17">
        <v>71849.066040356905</v>
      </c>
      <c r="G165" s="17">
        <v>26608.117394841644</v>
      </c>
      <c r="H165" s="17">
        <v>3087.6033751650884</v>
      </c>
      <c r="I165" s="17">
        <v>17872.477591718856</v>
      </c>
      <c r="J165" s="17">
        <v>75582.395234654789</v>
      </c>
      <c r="K165" s="17">
        <v>27567.81435278631</v>
      </c>
      <c r="L165" s="17">
        <v>3167.7342049555109</v>
      </c>
      <c r="M165" s="17">
        <v>18624.79851722746</v>
      </c>
      <c r="N165" s="17">
        <f t="shared" si="6"/>
        <v>2159</v>
      </c>
      <c r="O165" s="17">
        <v>79400.560193432248</v>
      </c>
      <c r="P165" s="17">
        <v>28542.110550773999</v>
      </c>
      <c r="Q165" s="17">
        <v>3248.4524624322239</v>
      </c>
      <c r="R165" s="17">
        <v>19391.287992338632</v>
      </c>
      <c r="S165" s="17">
        <f t="shared" si="7"/>
        <v>2159</v>
      </c>
      <c r="T165" s="17"/>
      <c r="U165" s="17"/>
      <c r="V165" s="17"/>
      <c r="W165" s="17"/>
      <c r="X165" s="17"/>
      <c r="Y165" s="17"/>
      <c r="Z165" s="17"/>
      <c r="AA165" s="17"/>
      <c r="AB165" s="17"/>
      <c r="AC165" s="17"/>
      <c r="AD165" s="17"/>
      <c r="AE165" s="17"/>
      <c r="AF165" s="17"/>
      <c r="AG165" s="17"/>
      <c r="AH165" s="17"/>
      <c r="AI165" s="17"/>
      <c r="AJ165" s="17"/>
      <c r="AK165" s="17"/>
      <c r="AL165" s="17"/>
      <c r="AM165" s="17"/>
      <c r="AN165" s="17"/>
      <c r="AO165" s="17"/>
      <c r="AP165" s="17"/>
      <c r="AQ165" s="17"/>
    </row>
    <row r="166" spans="1:43">
      <c r="A166" s="16">
        <f t="shared" si="8"/>
        <v>2160</v>
      </c>
      <c r="B166" s="17">
        <f>(1-economy!$AU$5)*economy!K206</f>
        <v>71622.825814743657</v>
      </c>
      <c r="C166" s="17">
        <f>(1-economy!$AU$5)*economy!L206</f>
        <v>26665.887044994961</v>
      </c>
      <c r="D166" s="17">
        <f>(1-economy!$AU$5)*economy!M206</f>
        <v>3092.5043894834967</v>
      </c>
      <c r="E166" s="17">
        <f>(1-economy!$AU$5)*SUMPRODUCT(economy!B206:D206,economy!K206:M206)/SUM(economy!B206:D206)</f>
        <v>17867.958376825405</v>
      </c>
      <c r="F166" s="17">
        <v>71622.825814743657</v>
      </c>
      <c r="G166" s="17">
        <v>26665.887044994961</v>
      </c>
      <c r="H166" s="17">
        <v>3092.5043894834967</v>
      </c>
      <c r="I166" s="17">
        <v>17867.958376825405</v>
      </c>
      <c r="J166" s="17">
        <v>75385.728054341147</v>
      </c>
      <c r="K166" s="17">
        <v>27636.155471861446</v>
      </c>
      <c r="L166" s="17">
        <v>3173.3499881981343</v>
      </c>
      <c r="M166" s="17">
        <v>18627.188894667386</v>
      </c>
      <c r="N166" s="17">
        <f t="shared" si="6"/>
        <v>2160</v>
      </c>
      <c r="O166" s="17">
        <v>79236.76010562008</v>
      </c>
      <c r="P166" s="17">
        <v>28621.82095904876</v>
      </c>
      <c r="Q166" s="17">
        <v>3254.8403513101221</v>
      </c>
      <c r="R166" s="17">
        <v>19401.228847274488</v>
      </c>
      <c r="S166" s="17">
        <f t="shared" si="7"/>
        <v>2160</v>
      </c>
      <c r="T166" s="17"/>
      <c r="U166" s="17"/>
      <c r="V166" s="17"/>
      <c r="W166" s="17"/>
      <c r="X166" s="17"/>
      <c r="Y166" s="17"/>
      <c r="Z166" s="17"/>
      <c r="AA166" s="17"/>
      <c r="AB166" s="17"/>
      <c r="AC166" s="17"/>
      <c r="AD166" s="17"/>
      <c r="AE166" s="17"/>
      <c r="AF166" s="17"/>
      <c r="AG166" s="17"/>
      <c r="AH166" s="17"/>
      <c r="AI166" s="17"/>
      <c r="AJ166" s="17"/>
      <c r="AK166" s="17"/>
      <c r="AL166" s="17"/>
      <c r="AM166" s="17"/>
      <c r="AN166" s="17"/>
      <c r="AO166" s="17"/>
      <c r="AP166" s="17"/>
      <c r="AQ166" s="17"/>
    </row>
    <row r="167" spans="1:43">
      <c r="A167" s="16">
        <f t="shared" si="8"/>
        <v>2161</v>
      </c>
      <c r="B167" s="17">
        <f>(1-economy!$AU$5)*economy!K207</f>
        <v>71396.706515805141</v>
      </c>
      <c r="C167" s="17">
        <f>(1-economy!$AU$5)*economy!L207</f>
        <v>26722.812612814912</v>
      </c>
      <c r="D167" s="17">
        <f>(1-economy!$AU$5)*economy!M207</f>
        <v>3097.3497278379982</v>
      </c>
      <c r="E167" s="17">
        <f>(1-economy!$AU$5)*SUMPRODUCT(economy!B207:D207,economy!K207:M207)/SUM(economy!B207:D207)</f>
        <v>17863.167839379963</v>
      </c>
      <c r="F167" s="17">
        <v>71396.706515805141</v>
      </c>
      <c r="G167" s="17">
        <v>26722.812612814912</v>
      </c>
      <c r="H167" s="17">
        <v>3097.3497278379982</v>
      </c>
      <c r="I167" s="17">
        <v>17863.167839379963</v>
      </c>
      <c r="J167" s="17">
        <v>75188.632483907379</v>
      </c>
      <c r="K167" s="17">
        <v>27703.543845387765</v>
      </c>
      <c r="L167" s="17">
        <v>3178.8997850374235</v>
      </c>
      <c r="M167" s="17">
        <v>18629.20827391525</v>
      </c>
      <c r="N167" s="17">
        <f t="shared" si="6"/>
        <v>2161</v>
      </c>
      <c r="O167" s="17">
        <v>79071.987157522643</v>
      </c>
      <c r="P167" s="17">
        <v>28700.475299753587</v>
      </c>
      <c r="Q167" s="17">
        <v>3261.1521522377757</v>
      </c>
      <c r="R167" s="17">
        <v>19410.701316767023</v>
      </c>
      <c r="S167" s="17">
        <f t="shared" si="7"/>
        <v>2161</v>
      </c>
      <c r="T167" s="17"/>
      <c r="U167" s="17"/>
      <c r="V167" s="17"/>
      <c r="W167" s="17"/>
      <c r="X167" s="17"/>
      <c r="Y167" s="17"/>
      <c r="Z167" s="17"/>
      <c r="AA167" s="17"/>
      <c r="AB167" s="17"/>
      <c r="AC167" s="17"/>
      <c r="AD167" s="17"/>
      <c r="AE167" s="17"/>
      <c r="AF167" s="17"/>
      <c r="AG167" s="17"/>
      <c r="AH167" s="17"/>
      <c r="AI167" s="17"/>
      <c r="AJ167" s="17"/>
      <c r="AK167" s="17"/>
      <c r="AL167" s="17"/>
      <c r="AM167" s="17"/>
      <c r="AN167" s="17"/>
      <c r="AO167" s="17"/>
      <c r="AP167" s="17"/>
      <c r="AQ167" s="17"/>
    </row>
    <row r="168" spans="1:43">
      <c r="A168" s="16">
        <f t="shared" si="8"/>
        <v>2162</v>
      </c>
      <c r="B168" s="17">
        <f>(1-economy!$AU$5)*economy!K208</f>
        <v>71170.871293281918</v>
      </c>
      <c r="C168" s="17">
        <f>(1-economy!$AU$5)*economy!L208</f>
        <v>26778.936139073532</v>
      </c>
      <c r="D168" s="17">
        <f>(1-economy!$AU$5)*economy!M208</f>
        <v>3102.1427204675638</v>
      </c>
      <c r="E168" s="17">
        <f>(1-economy!$AU$5)*SUMPRODUCT(economy!B208:D208,economy!K208:M208)/SUM(economy!B208:D208)</f>
        <v>17858.138467432487</v>
      </c>
      <c r="F168" s="17">
        <v>71170.871293281918</v>
      </c>
      <c r="G168" s="17">
        <v>26778.936139073532</v>
      </c>
      <c r="H168" s="17">
        <v>3102.1427204675638</v>
      </c>
      <c r="I168" s="17">
        <v>17858.138467432487</v>
      </c>
      <c r="J168" s="17">
        <v>74991.272984906551</v>
      </c>
      <c r="K168" s="17">
        <v>27770.020093189491</v>
      </c>
      <c r="L168" s="17">
        <v>3184.3868934837701</v>
      </c>
      <c r="M168" s="17">
        <v>18630.888828817169</v>
      </c>
      <c r="N168" s="17">
        <f t="shared" si="6"/>
        <v>2162</v>
      </c>
      <c r="O168" s="17">
        <v>78906.405630060777</v>
      </c>
      <c r="P168" s="17">
        <v>28778.112398013218</v>
      </c>
      <c r="Q168" s="17">
        <v>3267.3911044428905</v>
      </c>
      <c r="R168" s="17">
        <v>19419.736966313016</v>
      </c>
      <c r="S168" s="17">
        <f t="shared" si="7"/>
        <v>2162</v>
      </c>
      <c r="T168" s="17"/>
      <c r="U168" s="17"/>
      <c r="V168" s="17"/>
      <c r="W168" s="17"/>
      <c r="X168" s="17"/>
      <c r="Y168" s="17"/>
      <c r="Z168" s="17"/>
      <c r="AA168" s="17"/>
      <c r="AB168" s="17"/>
      <c r="AC168" s="17"/>
      <c r="AD168" s="17"/>
      <c r="AE168" s="17"/>
      <c r="AF168" s="17"/>
      <c r="AG168" s="17"/>
      <c r="AH168" s="17"/>
      <c r="AI168" s="17"/>
      <c r="AJ168" s="17"/>
      <c r="AK168" s="17"/>
      <c r="AL168" s="17"/>
      <c r="AM168" s="17"/>
      <c r="AN168" s="17"/>
      <c r="AO168" s="17"/>
      <c r="AP168" s="17"/>
      <c r="AQ168" s="17"/>
    </row>
    <row r="169" spans="1:43">
      <c r="A169" s="16">
        <f t="shared" si="8"/>
        <v>2163</v>
      </c>
      <c r="B169" s="17">
        <f>(1-economy!$AU$5)*economy!K209</f>
        <v>70945.478328064128</v>
      </c>
      <c r="C169" s="17">
        <f>(1-economy!$AU$5)*economy!L209</f>
        <v>26834.29901054897</v>
      </c>
      <c r="D169" s="17">
        <f>(1-economy!$AU$5)*economy!M209</f>
        <v>3106.8866184770795</v>
      </c>
      <c r="E169" s="17">
        <f>(1-economy!$AU$5)*SUMPRODUCT(economy!B209:D209,economy!K209:M209)/SUM(economy!B209:D209)</f>
        <v>17852.901970021281</v>
      </c>
      <c r="F169" s="17">
        <v>70945.478328064128</v>
      </c>
      <c r="G169" s="17">
        <v>26834.29901054897</v>
      </c>
      <c r="H169" s="17">
        <v>3106.8866184770795</v>
      </c>
      <c r="I169" s="17">
        <v>17852.901970021281</v>
      </c>
      <c r="J169" s="17">
        <v>74793.809482655735</v>
      </c>
      <c r="K169" s="17">
        <v>27835.624306039495</v>
      </c>
      <c r="L169" s="17">
        <v>3189.8145412051344</v>
      </c>
      <c r="M169" s="17">
        <v>18632.262045326974</v>
      </c>
      <c r="N169" s="17">
        <f t="shared" si="6"/>
        <v>2163</v>
      </c>
      <c r="O169" s="17">
        <v>78740.175725232039</v>
      </c>
      <c r="P169" s="17">
        <v>28854.770676755168</v>
      </c>
      <c r="Q169" s="17">
        <v>3273.5603859390917</v>
      </c>
      <c r="R169" s="17">
        <v>19428.36676812117</v>
      </c>
      <c r="S169" s="17">
        <f t="shared" si="7"/>
        <v>2163</v>
      </c>
      <c r="T169" s="17"/>
      <c r="U169" s="17"/>
      <c r="V169" s="17"/>
      <c r="W169" s="17"/>
      <c r="X169" s="17"/>
      <c r="Y169" s="17"/>
      <c r="Z169" s="17"/>
      <c r="AA169" s="17"/>
      <c r="AB169" s="17"/>
      <c r="AC169" s="17"/>
      <c r="AD169" s="17"/>
      <c r="AE169" s="17"/>
      <c r="AF169" s="17"/>
      <c r="AG169" s="17"/>
      <c r="AH169" s="17"/>
      <c r="AI169" s="17"/>
      <c r="AJ169" s="17"/>
      <c r="AK169" s="17"/>
      <c r="AL169" s="17"/>
      <c r="AM169" s="17"/>
      <c r="AN169" s="17"/>
      <c r="AO169" s="17"/>
      <c r="AP169" s="17"/>
      <c r="AQ169" s="17"/>
    </row>
    <row r="170" spans="1:43">
      <c r="A170" s="16">
        <f t="shared" si="8"/>
        <v>2164</v>
      </c>
      <c r="B170" s="17">
        <f>(1-economy!$AU$5)*economy!K210</f>
        <v>70720.680849142533</v>
      </c>
      <c r="C170" s="17">
        <f>(1-economy!$AU$5)*economy!L210</f>
        <v>26888.941936473348</v>
      </c>
      <c r="D170" s="17">
        <f>(1-economy!$AU$5)*economy!M210</f>
        <v>3111.584593332198</v>
      </c>
      <c r="E170" s="17">
        <f>(1-economy!$AU$5)*SUMPRODUCT(economy!B210:D210,economy!K210:M210)/SUM(economy!B210:D210)</f>
        <v>17847.489270849841</v>
      </c>
      <c r="F170" s="17">
        <v>70720.680849142533</v>
      </c>
      <c r="G170" s="17">
        <v>26888.941936473348</v>
      </c>
      <c r="H170" s="17">
        <v>3111.584593332198</v>
      </c>
      <c r="I170" s="17">
        <v>17847.489270849841</v>
      </c>
      <c r="J170" s="17">
        <v>74596.397366023943</v>
      </c>
      <c r="K170" s="17">
        <v>27900.396019594507</v>
      </c>
      <c r="L170" s="17">
        <v>3195.1858847587082</v>
      </c>
      <c r="M170" s="17">
        <v>18633.358712376135</v>
      </c>
      <c r="N170" s="17">
        <f t="shared" si="6"/>
        <v>2164</v>
      </c>
      <c r="O170" s="17">
        <v>78573.453549955288</v>
      </c>
      <c r="P170" s="17">
        <v>28930.48812854565</v>
      </c>
      <c r="Q170" s="17">
        <v>3279.6631125166664</v>
      </c>
      <c r="R170" s="17">
        <v>19436.621089449956</v>
      </c>
      <c r="S170" s="17">
        <f t="shared" si="7"/>
        <v>2164</v>
      </c>
      <c r="T170" s="17"/>
      <c r="U170" s="17"/>
      <c r="V170" s="17"/>
      <c r="W170" s="17"/>
      <c r="X170" s="17"/>
      <c r="Y170" s="17"/>
      <c r="Z170" s="17"/>
      <c r="AA170" s="17"/>
      <c r="AB170" s="17"/>
      <c r="AC170" s="17"/>
      <c r="AD170" s="17"/>
      <c r="AE170" s="17"/>
      <c r="AF170" s="17"/>
      <c r="AG170" s="17"/>
      <c r="AH170" s="17"/>
      <c r="AI170" s="17"/>
      <c r="AJ170" s="17"/>
      <c r="AK170" s="17"/>
      <c r="AL170" s="17"/>
      <c r="AM170" s="17"/>
      <c r="AN170" s="17"/>
      <c r="AO170" s="17"/>
      <c r="AP170" s="17"/>
      <c r="AQ170" s="17"/>
    </row>
    <row r="171" spans="1:43">
      <c r="A171" s="16">
        <f t="shared" si="8"/>
        <v>2165</v>
      </c>
      <c r="B171" s="17">
        <f>(1-economy!$AU$5)*economy!K211</f>
        <v>70496.627156786592</v>
      </c>
      <c r="C171" s="17">
        <f>(1-economy!$AU$5)*economy!L211</f>
        <v>26942.904926931064</v>
      </c>
      <c r="D171" s="17">
        <f>(1-economy!$AU$5)*economy!M211</f>
        <v>3116.239736484124</v>
      </c>
      <c r="E171" s="17">
        <f>(1-economy!$AU$5)*SUMPRODUCT(economy!B211:D211,economy!K211:M211)/SUM(economy!B211:D211)</f>
        <v>17841.93050335014</v>
      </c>
      <c r="F171" s="17">
        <v>70496.627156786592</v>
      </c>
      <c r="G171" s="17">
        <v>26942.904926931064</v>
      </c>
      <c r="H171" s="17">
        <v>3116.239736484124</v>
      </c>
      <c r="I171" s="17">
        <v>17841.93050335014</v>
      </c>
      <c r="J171" s="17">
        <v>74399.187493433579</v>
      </c>
      <c r="K171" s="17">
        <v>27964.374190175913</v>
      </c>
      <c r="L171" s="17">
        <v>3200.5040089495797</v>
      </c>
      <c r="M171" s="17">
        <v>18634.208914094146</v>
      </c>
      <c r="N171" s="17">
        <f t="shared" si="6"/>
        <v>2165</v>
      </c>
      <c r="O171" s="17">
        <v>78406.39110602971</v>
      </c>
      <c r="P171" s="17">
        <v>29005.302289149517</v>
      </c>
      <c r="Q171" s="17">
        <v>3285.7023368559503</v>
      </c>
      <c r="R171" s="17">
        <v>19444.529682244432</v>
      </c>
      <c r="S171" s="17">
        <f t="shared" si="7"/>
        <v>2165</v>
      </c>
      <c r="T171" s="17"/>
      <c r="U171" s="17"/>
      <c r="V171" s="17"/>
      <c r="W171" s="17"/>
      <c r="X171" s="17"/>
      <c r="Y171" s="17"/>
      <c r="Z171" s="17"/>
      <c r="AA171" s="17"/>
      <c r="AB171" s="17"/>
      <c r="AC171" s="17"/>
      <c r="AD171" s="17"/>
      <c r="AE171" s="17"/>
      <c r="AF171" s="17"/>
      <c r="AG171" s="17"/>
      <c r="AH171" s="17"/>
      <c r="AI171" s="17"/>
      <c r="AJ171" s="17"/>
      <c r="AK171" s="17"/>
      <c r="AL171" s="17"/>
      <c r="AM171" s="17"/>
      <c r="AN171" s="17"/>
      <c r="AO171" s="17"/>
      <c r="AP171" s="17"/>
      <c r="AQ171" s="17"/>
    </row>
    <row r="172" spans="1:43">
      <c r="A172" s="16">
        <f t="shared" si="8"/>
        <v>2166</v>
      </c>
      <c r="B172" s="17">
        <f>(1-economy!$AU$5)*economy!K212</f>
        <v>70273.460651619098</v>
      </c>
      <c r="C172" s="17">
        <f>(1-economy!$AU$5)*economy!L212</f>
        <v>26996.227273157667</v>
      </c>
      <c r="D172" s="17">
        <f>(1-economy!$AU$5)*economy!M212</f>
        <v>3120.8550591190601</v>
      </c>
      <c r="E172" s="17">
        <f>(1-economy!$AU$5)*SUMPRODUCT(economy!B212:D212,economy!K212:M212)/SUM(economy!B212:D212)</f>
        <v>17836.255007076834</v>
      </c>
      <c r="F172" s="17">
        <v>70273.460651619098</v>
      </c>
      <c r="G172" s="17">
        <v>26996.227273157667</v>
      </c>
      <c r="H172" s="17">
        <v>3120.8550591190601</v>
      </c>
      <c r="I172" s="17">
        <v>17836.255007076834</v>
      </c>
      <c r="J172" s="17">
        <v>74202.326204779092</v>
      </c>
      <c r="K172" s="17">
        <v>28027.597172356283</v>
      </c>
      <c r="L172" s="17">
        <v>3205.7719263116905</v>
      </c>
      <c r="M172" s="17">
        <v>18634.84202333081</v>
      </c>
      <c r="N172" s="17">
        <f t="shared" si="6"/>
        <v>2166</v>
      </c>
      <c r="O172" s="17">
        <v>78239.136285951128</v>
      </c>
      <c r="P172" s="17">
        <v>29079.250212783867</v>
      </c>
      <c r="Q172" s="17">
        <v>3291.6810477594536</v>
      </c>
      <c r="R172" s="17">
        <v>19452.121674031394</v>
      </c>
      <c r="S172" s="17">
        <f t="shared" si="7"/>
        <v>2166</v>
      </c>
      <c r="T172" s="17"/>
      <c r="U172" s="17"/>
      <c r="V172" s="17"/>
      <c r="W172" s="17"/>
      <c r="X172" s="17"/>
      <c r="Y172" s="17"/>
      <c r="Z172" s="17"/>
      <c r="AA172" s="17"/>
      <c r="AB172" s="17"/>
      <c r="AC172" s="17"/>
      <c r="AD172" s="17"/>
      <c r="AE172" s="17"/>
      <c r="AF172" s="17"/>
      <c r="AG172" s="17"/>
      <c r="AH172" s="17"/>
      <c r="AI172" s="17"/>
      <c r="AJ172" s="17"/>
      <c r="AK172" s="17"/>
      <c r="AL172" s="17"/>
      <c r="AM172" s="17"/>
      <c r="AN172" s="17"/>
      <c r="AO172" s="17"/>
      <c r="AP172" s="17"/>
      <c r="AQ172" s="17"/>
    </row>
    <row r="173" spans="1:43">
      <c r="A173" s="16">
        <f t="shared" si="8"/>
        <v>2167</v>
      </c>
      <c r="B173" s="17">
        <f>(1-economy!$AU$5)*economy!K213</f>
        <v>70051.319869259256</v>
      </c>
      <c r="C173" s="17">
        <f>(1-economy!$AU$5)*economy!L213</f>
        <v>27048.947529689638</v>
      </c>
      <c r="D173" s="17">
        <f>(1-economy!$AU$5)*economy!M213</f>
        <v>3125.4334920270944</v>
      </c>
      <c r="E173" s="17">
        <f>(1-economy!$AU$5)*SUMPRODUCT(economy!B213:D213,economy!K213:M213)/SUM(economy!B213:D213)</f>
        <v>17830.491325377199</v>
      </c>
      <c r="F173" s="17">
        <v>70051.319869259256</v>
      </c>
      <c r="G173" s="17">
        <v>27048.947529689638</v>
      </c>
      <c r="H173" s="17">
        <v>3125.4334920270944</v>
      </c>
      <c r="I173" s="17">
        <v>17830.491325377199</v>
      </c>
      <c r="J173" s="17">
        <v>74005.955338971457</v>
      </c>
      <c r="K173" s="17">
        <v>28090.102698311788</v>
      </c>
      <c r="L173" s="17">
        <v>3210.9925767065679</v>
      </c>
      <c r="M173" s="17">
        <v>18635.286696433006</v>
      </c>
      <c r="N173" s="17">
        <f t="shared" si="6"/>
        <v>2167</v>
      </c>
      <c r="O173" s="17">
        <v>78071.832874327316</v>
      </c>
      <c r="P173" s="17">
        <v>29152.368449035523</v>
      </c>
      <c r="Q173" s="17">
        <v>3297.6021694986762</v>
      </c>
      <c r="R173" s="17">
        <v>19459.425560032094</v>
      </c>
      <c r="S173" s="17">
        <f t="shared" si="7"/>
        <v>2167</v>
      </c>
      <c r="T173" s="17"/>
      <c r="U173" s="17"/>
      <c r="V173" s="17"/>
      <c r="W173" s="17"/>
      <c r="X173" s="17"/>
      <c r="Y173" s="17"/>
      <c r="Z173" s="17"/>
      <c r="AA173" s="17"/>
      <c r="AB173" s="17"/>
      <c r="AC173" s="17"/>
      <c r="AD173" s="17"/>
      <c r="AE173" s="17"/>
      <c r="AF173" s="17"/>
      <c r="AG173" s="17"/>
      <c r="AH173" s="17"/>
      <c r="AI173" s="17"/>
      <c r="AJ173" s="17"/>
      <c r="AK173" s="17"/>
      <c r="AL173" s="17"/>
      <c r="AM173" s="17"/>
      <c r="AN173" s="17"/>
      <c r="AO173" s="17"/>
      <c r="AP173" s="17"/>
      <c r="AQ173" s="17"/>
    </row>
    <row r="174" spans="1:43">
      <c r="A174" s="16">
        <f t="shared" si="8"/>
        <v>2168</v>
      </c>
      <c r="B174" s="17">
        <f>(1-economy!$AU$5)*economy!K214</f>
        <v>69830.338520210818</v>
      </c>
      <c r="C174" s="17">
        <f>(1-economy!$AU$5)*economy!L214</f>
        <v>27101.103498312179</v>
      </c>
      <c r="D174" s="17">
        <f>(1-economy!$AU$5)*economy!M214</f>
        <v>3129.9778855852983</v>
      </c>
      <c r="E174" s="17">
        <f>(1-economy!$AU$5)*SUMPRODUCT(economy!B214:D214,economy!K214:M214)/SUM(economy!B214:D214)</f>
        <v>17824.667204281144</v>
      </c>
      <c r="F174" s="17">
        <v>69830.338520210818</v>
      </c>
      <c r="G174" s="17">
        <v>27101.103498312179</v>
      </c>
      <c r="H174" s="17">
        <v>3129.9778855852983</v>
      </c>
      <c r="I174" s="17">
        <v>17824.667204281144</v>
      </c>
      <c r="J174" s="17">
        <v>73810.21225681658</v>
      </c>
      <c r="K174" s="17">
        <v>28151.927858896979</v>
      </c>
      <c r="L174" s="17">
        <v>3216.1688270351115</v>
      </c>
      <c r="M174" s="17">
        <v>18635.570869226805</v>
      </c>
      <c r="N174" s="17">
        <f t="shared" si="6"/>
        <v>2168</v>
      </c>
      <c r="O174" s="17">
        <v>77904.620554636364</v>
      </c>
      <c r="P174" s="17">
        <v>29224.693021407573</v>
      </c>
      <c r="Q174" s="17">
        <v>3303.4685612716385</v>
      </c>
      <c r="R174" s="17">
        <v>19466.469196450882</v>
      </c>
      <c r="S174" s="17">
        <f t="shared" si="7"/>
        <v>2168</v>
      </c>
      <c r="T174" s="17"/>
      <c r="U174" s="17"/>
      <c r="V174" s="17"/>
      <c r="W174" s="17"/>
      <c r="X174" s="17"/>
      <c r="Y174" s="17"/>
      <c r="Z174" s="17"/>
      <c r="AA174" s="17"/>
      <c r="AB174" s="17"/>
      <c r="AC174" s="17"/>
      <c r="AD174" s="17"/>
      <c r="AE174" s="17"/>
      <c r="AF174" s="17"/>
      <c r="AG174" s="17"/>
      <c r="AH174" s="17"/>
      <c r="AI174" s="17"/>
      <c r="AJ174" s="17"/>
      <c r="AK174" s="17"/>
      <c r="AL174" s="17"/>
      <c r="AM174" s="17"/>
      <c r="AN174" s="17"/>
      <c r="AO174" s="17"/>
      <c r="AP174" s="17"/>
      <c r="AQ174" s="17"/>
    </row>
    <row r="175" spans="1:43">
      <c r="A175" s="16">
        <f t="shared" si="8"/>
        <v>2169</v>
      </c>
      <c r="B175" s="17">
        <f>(1-economy!$AU$5)*economy!K215</f>
        <v>69610.645534676834</v>
      </c>
      <c r="C175" s="17">
        <f>(1-economy!$AU$5)*economy!L215</f>
        <v>27152.7322137515</v>
      </c>
      <c r="D175" s="17">
        <f>(1-economy!$AU$5)*economy!M215</f>
        <v>3134.4910098497853</v>
      </c>
      <c r="E175" s="17">
        <f>(1-economy!$AU$5)*SUMPRODUCT(economy!B215:D215,economy!K215:M215)/SUM(economy!B215:D215)</f>
        <v>17818.809592555976</v>
      </c>
      <c r="F175" s="17">
        <v>69610.645534676834</v>
      </c>
      <c r="G175" s="17">
        <v>27152.7322137515</v>
      </c>
      <c r="H175" s="17">
        <v>3134.4910098497853</v>
      </c>
      <c r="I175" s="17">
        <v>17818.809592555976</v>
      </c>
      <c r="J175" s="17">
        <v>73615.229868941722</v>
      </c>
      <c r="K175" s="17">
        <v>28213.109086397508</v>
      </c>
      <c r="L175" s="17">
        <v>3221.3034710577904</v>
      </c>
      <c r="M175" s="17">
        <v>18635.721754156384</v>
      </c>
      <c r="N175" s="17">
        <f t="shared" si="6"/>
        <v>2169</v>
      </c>
      <c r="O175" s="17">
        <v>77737.634921073215</v>
      </c>
      <c r="P175" s="17">
        <v>29296.25940746002</v>
      </c>
      <c r="Q175" s="17">
        <v>3309.2830167669936</v>
      </c>
      <c r="R175" s="17">
        <v>19473.279794897604</v>
      </c>
      <c r="S175" s="17">
        <f t="shared" si="7"/>
        <v>2169</v>
      </c>
      <c r="T175" s="17"/>
      <c r="U175" s="17"/>
      <c r="V175" s="17"/>
      <c r="W175" s="17"/>
      <c r="X175" s="17"/>
      <c r="Y175" s="17"/>
      <c r="Z175" s="17"/>
      <c r="AA175" s="17"/>
      <c r="AB175" s="17"/>
      <c r="AC175" s="17"/>
      <c r="AD175" s="17"/>
      <c r="AE175" s="17"/>
      <c r="AF175" s="17"/>
      <c r="AG175" s="17"/>
      <c r="AH175" s="17"/>
      <c r="AI175" s="17"/>
      <c r="AJ175" s="17"/>
      <c r="AK175" s="17"/>
      <c r="AL175" s="17"/>
      <c r="AM175" s="17"/>
      <c r="AN175" s="17"/>
      <c r="AO175" s="17"/>
      <c r="AP175" s="17"/>
      <c r="AQ175" s="17"/>
    </row>
    <row r="176" spans="1:43">
      <c r="A176" s="16">
        <f t="shared" si="8"/>
        <v>2170</v>
      </c>
      <c r="B176" s="17">
        <f>(1-economy!$AU$5)*economy!K216</f>
        <v>69392.365111988081</v>
      </c>
      <c r="C176" s="17">
        <f>(1-economy!$AU$5)*economy!L216</f>
        <v>27203.869931057314</v>
      </c>
      <c r="D176" s="17">
        <f>(1-economy!$AU$5)*economy!M216</f>
        <v>3138.9755547516834</v>
      </c>
      <c r="E176" s="17">
        <f>(1-economy!$AU$5)*SUMPRODUCT(economy!B216:D216,economy!K216:M216)/SUM(economy!B216:D216)</f>
        <v>17812.944642871134</v>
      </c>
      <c r="F176" s="17">
        <v>69392.365111988081</v>
      </c>
      <c r="G176" s="17">
        <v>27203.869931057314</v>
      </c>
      <c r="H176" s="17">
        <v>3138.9755547516834</v>
      </c>
      <c r="I176" s="17">
        <v>17812.944642871134</v>
      </c>
      <c r="J176" s="17">
        <v>73421.136668483596</v>
      </c>
      <c r="K176" s="17">
        <v>28273.68213891557</v>
      </c>
      <c r="L176" s="17">
        <v>3226.3992293187466</v>
      </c>
      <c r="M176" s="17">
        <v>18635.765838531075</v>
      </c>
      <c r="N176" s="17">
        <f t="shared" si="6"/>
        <v>2170</v>
      </c>
      <c r="O176" s="17">
        <v>77571.007495229584</v>
      </c>
      <c r="P176" s="17">
        <v>29367.102520508241</v>
      </c>
      <c r="Q176" s="17">
        <v>3315.0482638307512</v>
      </c>
      <c r="R176" s="17">
        <v>19479.883917901829</v>
      </c>
      <c r="S176" s="17">
        <f t="shared" si="7"/>
        <v>2170</v>
      </c>
      <c r="T176" s="17"/>
      <c r="U176" s="17"/>
      <c r="V176" s="17"/>
      <c r="W176" s="17"/>
      <c r="X176" s="17"/>
      <c r="Y176" s="17"/>
      <c r="Z176" s="17"/>
      <c r="AA176" s="17"/>
      <c r="AB176" s="17"/>
      <c r="AC176" s="17"/>
      <c r="AD176" s="17"/>
      <c r="AE176" s="17"/>
      <c r="AF176" s="17"/>
      <c r="AG176" s="17"/>
      <c r="AH176" s="17"/>
      <c r="AI176" s="17"/>
      <c r="AJ176" s="17"/>
      <c r="AK176" s="17"/>
      <c r="AL176" s="17"/>
      <c r="AM176" s="17"/>
      <c r="AN176" s="17"/>
      <c r="AO176" s="17"/>
      <c r="AP176" s="17"/>
      <c r="AQ176" s="17"/>
    </row>
    <row r="177" spans="1:43">
      <c r="A177" s="16">
        <f t="shared" si="8"/>
        <v>2171</v>
      </c>
      <c r="B177" s="17">
        <f>(1-economy!$AU$5)*economy!K217</f>
        <v>69175.616774339564</v>
      </c>
      <c r="C177" s="17">
        <f>(1-economy!$AU$5)*economy!L217</f>
        <v>27254.552114619684</v>
      </c>
      <c r="D177" s="17">
        <f>(1-economy!$AU$5)*economy!M217</f>
        <v>3143.4341303917226</v>
      </c>
      <c r="E177" s="17">
        <f>(1-economy!$AU$5)*SUMPRODUCT(economy!B217:D217,economy!K217:M217)/SUM(economy!B217:D217)</f>
        <v>17807.0977140182</v>
      </c>
      <c r="F177" s="17">
        <v>69175.616774339564</v>
      </c>
      <c r="G177" s="17">
        <v>27254.552114619684</v>
      </c>
      <c r="H177" s="17">
        <v>3143.4341303917226</v>
      </c>
      <c r="I177" s="17">
        <v>17807.0977140182</v>
      </c>
      <c r="J177" s="17">
        <v>73228.05676826305</v>
      </c>
      <c r="K177" s="17">
        <v>28333.68208634073</v>
      </c>
      <c r="L177" s="17">
        <v>3231.4587491690017</v>
      </c>
      <c r="M177" s="17">
        <v>18635.728883832082</v>
      </c>
      <c r="N177" s="17">
        <f t="shared" si="6"/>
        <v>2171</v>
      </c>
      <c r="O177" s="17">
        <v>77404.865747359741</v>
      </c>
      <c r="P177" s="17">
        <v>29437.256692840037</v>
      </c>
      <c r="Q177" s="17">
        <v>3320.766964231409</v>
      </c>
      <c r="R177" s="17">
        <v>19486.307475476198</v>
      </c>
      <c r="S177" s="17">
        <f t="shared" si="7"/>
        <v>2171</v>
      </c>
      <c r="T177" s="17"/>
      <c r="U177" s="17"/>
      <c r="V177" s="17"/>
      <c r="W177" s="17"/>
      <c r="X177" s="17"/>
      <c r="Y177" s="17"/>
      <c r="Z177" s="17"/>
      <c r="AA177" s="17"/>
      <c r="AB177" s="17"/>
      <c r="AC177" s="17"/>
      <c r="AD177" s="17"/>
      <c r="AE177" s="17"/>
      <c r="AF177" s="17"/>
      <c r="AG177" s="17"/>
      <c r="AH177" s="17"/>
      <c r="AI177" s="17"/>
      <c r="AJ177" s="17"/>
      <c r="AK177" s="17"/>
      <c r="AL177" s="17"/>
      <c r="AM177" s="17"/>
      <c r="AN177" s="17"/>
      <c r="AO177" s="17"/>
      <c r="AP177" s="17"/>
      <c r="AQ177" s="17"/>
    </row>
    <row r="178" spans="1:43">
      <c r="A178" s="16">
        <f t="shared" si="8"/>
        <v>2172</v>
      </c>
      <c r="B178" s="17">
        <f>(1-economy!$AU$5)*economy!K218</f>
        <v>68960.515424533296</v>
      </c>
      <c r="C178" s="17">
        <f>(1-economy!$AU$5)*economy!L218</f>
        <v>27304.813428763446</v>
      </c>
      <c r="D178" s="17">
        <f>(1-economy!$AU$5)*economy!M218</f>
        <v>3147.8692674285639</v>
      </c>
      <c r="E178" s="17">
        <f>(1-economy!$AU$5)*SUMPRODUCT(economy!B218:D218,economy!K218:M218)/SUM(economy!B218:D218)</f>
        <v>17801.293374132005</v>
      </c>
      <c r="F178" s="17">
        <v>68960.515424533296</v>
      </c>
      <c r="G178" s="17">
        <v>27304.813428763446</v>
      </c>
      <c r="H178" s="17">
        <v>3147.8692674285639</v>
      </c>
      <c r="I178" s="17">
        <v>17801.293374132005</v>
      </c>
      <c r="J178" s="17">
        <v>73036.109942167561</v>
      </c>
      <c r="K178" s="17">
        <v>28393.14329785743</v>
      </c>
      <c r="L178" s="17">
        <v>3236.4846048843683</v>
      </c>
      <c r="M178" s="17">
        <v>18635.6359260301</v>
      </c>
      <c r="N178" s="17">
        <f t="shared" si="6"/>
        <v>2172</v>
      </c>
      <c r="O178" s="17">
        <v>77239.333121981588</v>
      </c>
      <c r="P178" s="17">
        <v>29506.755660411713</v>
      </c>
      <c r="Q178" s="17">
        <v>3326.4417135195381</v>
      </c>
      <c r="R178" s="17">
        <v>19492.57572268643</v>
      </c>
      <c r="S178" s="17">
        <f t="shared" si="7"/>
        <v>2172</v>
      </c>
      <c r="T178" s="17"/>
      <c r="U178" s="17"/>
      <c r="V178" s="17"/>
      <c r="W178" s="17"/>
      <c r="X178" s="17"/>
      <c r="Y178" s="17"/>
      <c r="Z178" s="17"/>
      <c r="AA178" s="17"/>
      <c r="AB178" s="17"/>
      <c r="AC178" s="17"/>
      <c r="AD178" s="17"/>
      <c r="AE178" s="17"/>
      <c r="AF178" s="17"/>
      <c r="AG178" s="17"/>
      <c r="AH178" s="17"/>
      <c r="AI178" s="17"/>
      <c r="AJ178" s="17"/>
      <c r="AK178" s="17"/>
      <c r="AL178" s="17"/>
      <c r="AM178" s="17"/>
      <c r="AN178" s="17"/>
      <c r="AO178" s="17"/>
      <c r="AP178" s="17"/>
      <c r="AQ178" s="17"/>
    </row>
    <row r="179" spans="1:43">
      <c r="A179" s="16">
        <f t="shared" si="8"/>
        <v>2173</v>
      </c>
      <c r="B179" s="17">
        <f>(1-economy!$AU$5)*economy!K219</f>
        <v>68747.171407435628</v>
      </c>
      <c r="C179" s="17">
        <f>(1-economy!$AU$5)*economy!L219</f>
        <v>27354.687729863428</v>
      </c>
      <c r="D179" s="17">
        <f>(1-economy!$AU$5)*economy!M219</f>
        <v>3152.2834175557473</v>
      </c>
      <c r="E179" s="17">
        <f>(1-economy!$AU$5)*SUMPRODUCT(economy!B219:D219,economy!K219:M219)/SUM(economy!B219:D219)</f>
        <v>17795.555404859551</v>
      </c>
      <c r="F179" s="17">
        <v>68747.171407435628</v>
      </c>
      <c r="G179" s="17">
        <v>27354.687729863428</v>
      </c>
      <c r="H179" s="17">
        <v>3152.2834175557473</v>
      </c>
      <c r="I179" s="17">
        <v>17795.555404859551</v>
      </c>
      <c r="J179" s="17">
        <v>72845.41167047467</v>
      </c>
      <c r="K179" s="17">
        <v>28452.099430940958</v>
      </c>
      <c r="L179" s="17">
        <v>3241.4792978734122</v>
      </c>
      <c r="M179" s="17">
        <v>18635.511276866077</v>
      </c>
      <c r="N179" s="17">
        <f t="shared" si="6"/>
        <v>2173</v>
      </c>
      <c r="O179" s="17">
        <v>77074.529067571217</v>
      </c>
      <c r="P179" s="17">
        <v>29575.632548981946</v>
      </c>
      <c r="Q179" s="17">
        <v>3332.0750409776974</v>
      </c>
      <c r="R179" s="17">
        <v>19498.713258185457</v>
      </c>
      <c r="S179" s="17">
        <f t="shared" si="7"/>
        <v>2173</v>
      </c>
      <c r="T179" s="17"/>
      <c r="U179" s="17"/>
      <c r="V179" s="17"/>
      <c r="W179" s="17"/>
      <c r="X179" s="17"/>
      <c r="Y179" s="17"/>
      <c r="Z179" s="17"/>
      <c r="AA179" s="17"/>
      <c r="AB179" s="17"/>
      <c r="AC179" s="17"/>
      <c r="AD179" s="17"/>
      <c r="AE179" s="17"/>
      <c r="AF179" s="17"/>
      <c r="AG179" s="17"/>
      <c r="AH179" s="17"/>
      <c r="AI179" s="17"/>
      <c r="AJ179" s="17"/>
      <c r="AK179" s="17"/>
      <c r="AL179" s="17"/>
      <c r="AM179" s="17"/>
      <c r="AN179" s="17"/>
      <c r="AO179" s="17"/>
      <c r="AP179" s="17"/>
      <c r="AQ179" s="17"/>
    </row>
    <row r="180" spans="1:43">
      <c r="A180" s="16">
        <f t="shared" si="8"/>
        <v>2174</v>
      </c>
      <c r="B180" s="17">
        <f>(1-economy!$AU$5)*economy!K220</f>
        <v>68535.690574862107</v>
      </c>
      <c r="C180" s="17">
        <f>(1-economy!$AU$5)*economy!L220</f>
        <v>27404.208059923574</v>
      </c>
      <c r="D180" s="17">
        <f>(1-economy!$AU$5)*economy!M220</f>
        <v>3156.6789540624241</v>
      </c>
      <c r="E180" s="17">
        <f>(1-economy!$AU$5)*SUMPRODUCT(economy!B220:D220,economy!K220:M220)/SUM(economy!B220:D220)</f>
        <v>17789.906806424158</v>
      </c>
      <c r="F180" s="17">
        <v>68535.690574862107</v>
      </c>
      <c r="G180" s="17">
        <v>27404.208059923574</v>
      </c>
      <c r="H180" s="17">
        <v>3156.6789540624241</v>
      </c>
      <c r="I180" s="17">
        <v>17789.906806424158</v>
      </c>
      <c r="J180" s="17">
        <v>72656.07318885134</v>
      </c>
      <c r="K180" s="17">
        <v>28510.583421791795</v>
      </c>
      <c r="L180" s="17">
        <v>3246.4452569710684</v>
      </c>
      <c r="M180" s="17">
        <v>18635.378526047498</v>
      </c>
      <c r="N180" s="17">
        <f t="shared" si="6"/>
        <v>2174</v>
      </c>
      <c r="O180" s="17">
        <v>76910.569070110185</v>
      </c>
      <c r="P180" s="17">
        <v>29643.919861642484</v>
      </c>
      <c r="Q180" s="17">
        <v>3337.6694096566798</v>
      </c>
      <c r="R180" s="17">
        <v>19504.744023669766</v>
      </c>
      <c r="S180" s="17">
        <f t="shared" si="7"/>
        <v>2174</v>
      </c>
      <c r="T180" s="17"/>
      <c r="U180" s="17"/>
      <c r="V180" s="17"/>
      <c r="W180" s="17"/>
      <c r="X180" s="17"/>
      <c r="Y180" s="17"/>
      <c r="Z180" s="17"/>
      <c r="AA180" s="17"/>
      <c r="AB180" s="17"/>
      <c r="AC180" s="17"/>
      <c r="AD180" s="17"/>
      <c r="AE180" s="17"/>
      <c r="AF180" s="17"/>
      <c r="AG180" s="17"/>
      <c r="AH180" s="17"/>
      <c r="AI180" s="17"/>
      <c r="AJ180" s="17"/>
      <c r="AK180" s="17"/>
      <c r="AL180" s="17"/>
      <c r="AM180" s="17"/>
      <c r="AN180" s="17"/>
      <c r="AO180" s="17"/>
      <c r="AP180" s="17"/>
      <c r="AQ180" s="17"/>
    </row>
    <row r="181" spans="1:43">
      <c r="A181" s="16">
        <f t="shared" si="8"/>
        <v>2175</v>
      </c>
      <c r="B181" s="17">
        <f>(1-economy!$AU$5)*economy!K221</f>
        <v>68326.174353613736</v>
      </c>
      <c r="C181" s="17">
        <f>(1-economy!$AU$5)*economy!L221</f>
        <v>27453.406641561713</v>
      </c>
      <c r="D181" s="17">
        <f>(1-economy!$AU$5)*economy!M221</f>
        <v>3161.05817247296</v>
      </c>
      <c r="E181" s="17">
        <f>(1-economy!$AU$5)*SUMPRODUCT(economy!B221:D221,economy!K221:M221)/SUM(economy!B221:D221)</f>
        <v>17784.369803532907</v>
      </c>
      <c r="F181" s="17">
        <v>68326.174353613736</v>
      </c>
      <c r="G181" s="17">
        <v>27453.406641561713</v>
      </c>
      <c r="H181" s="17">
        <v>3161.05817247296</v>
      </c>
      <c r="I181" s="17">
        <v>17784.369803532907</v>
      </c>
      <c r="J181" s="17">
        <v>72468.201540772599</v>
      </c>
      <c r="K181" s="17">
        <v>28568.627477158276</v>
      </c>
      <c r="L181" s="17">
        <v>3251.3848388133838</v>
      </c>
      <c r="M181" s="17">
        <v>18635.260544313071</v>
      </c>
      <c r="N181" s="17">
        <f t="shared" si="6"/>
        <v>2175</v>
      </c>
      <c r="O181" s="17">
        <v>76747.564690249899</v>
      </c>
      <c r="P181" s="17">
        <v>29711.649467701776</v>
      </c>
      <c r="Q181" s="17">
        <v>3343.2272164940728</v>
      </c>
      <c r="R181" s="17">
        <v>19510.691304215336</v>
      </c>
      <c r="S181" s="17">
        <f t="shared" si="7"/>
        <v>2175</v>
      </c>
      <c r="T181" s="17"/>
      <c r="U181" s="17"/>
      <c r="V181" s="17"/>
      <c r="W181" s="17"/>
      <c r="X181" s="17"/>
      <c r="Y181" s="17"/>
      <c r="Z181" s="17"/>
      <c r="AA181" s="17"/>
      <c r="AB181" s="17"/>
      <c r="AC181" s="17"/>
      <c r="AD181" s="17"/>
      <c r="AE181" s="17"/>
      <c r="AF181" s="17"/>
      <c r="AG181" s="17"/>
      <c r="AH181" s="17"/>
      <c r="AI181" s="17"/>
      <c r="AJ181" s="17"/>
      <c r="AK181" s="17"/>
      <c r="AL181" s="17"/>
      <c r="AM181" s="17"/>
      <c r="AN181" s="17"/>
      <c r="AO181" s="17"/>
      <c r="AP181" s="17"/>
      <c r="AQ181" s="17"/>
    </row>
    <row r="182" spans="1:43">
      <c r="A182" s="16">
        <f t="shared" si="8"/>
        <v>2176</v>
      </c>
      <c r="B182" s="17">
        <f>(1-economy!$AU$5)*economy!K222</f>
        <v>68118.719816392273</v>
      </c>
      <c r="C182" s="17">
        <f>(1-economy!$AU$5)*economy!L222</f>
        <v>27502.314874342981</v>
      </c>
      <c r="D182" s="17">
        <f>(1-economy!$AU$5)*economy!M222</f>
        <v>3165.4232912607858</v>
      </c>
      <c r="E182" s="17">
        <f>(1-economy!$AU$5)*SUMPRODUCT(economy!B222:D222,economy!K222:M222)/SUM(economy!B222:D222)</f>
        <v>17778.965852076661</v>
      </c>
      <c r="F182" s="17">
        <v>68118.719816392273</v>
      </c>
      <c r="G182" s="17">
        <v>27502.314874342981</v>
      </c>
      <c r="H182" s="17">
        <v>3165.4232912607858</v>
      </c>
      <c r="I182" s="17">
        <v>17778.965852076661</v>
      </c>
      <c r="J182" s="17">
        <v>72281.899633106528</v>
      </c>
      <c r="K182" s="17">
        <v>28626.263067496704</v>
      </c>
      <c r="L182" s="17">
        <v>3256.3003282891545</v>
      </c>
      <c r="M182" s="17">
        <v>18635.179487319328</v>
      </c>
      <c r="N182" s="17">
        <f t="shared" si="6"/>
        <v>2176</v>
      </c>
      <c r="O182" s="17">
        <v>76585.623603863016</v>
      </c>
      <c r="P182" s="17">
        <v>29778.85259287907</v>
      </c>
      <c r="Q182" s="17">
        <v>3348.7507925112318</v>
      </c>
      <c r="R182" s="17">
        <v>19516.577729452092</v>
      </c>
      <c r="S182" s="17">
        <f t="shared" si="7"/>
        <v>2176</v>
      </c>
      <c r="T182" s="17"/>
      <c r="U182" s="17"/>
      <c r="V182" s="17"/>
      <c r="W182" s="17"/>
      <c r="X182" s="17"/>
      <c r="Y182" s="17"/>
      <c r="Z182" s="17"/>
      <c r="AA182" s="17"/>
      <c r="AB182" s="17"/>
      <c r="AC182" s="17"/>
      <c r="AD182" s="17"/>
      <c r="AE182" s="17"/>
      <c r="AF182" s="17"/>
      <c r="AG182" s="17"/>
      <c r="AH182" s="17"/>
      <c r="AI182" s="17"/>
      <c r="AJ182" s="17"/>
      <c r="AK182" s="17"/>
      <c r="AL182" s="17"/>
      <c r="AM182" s="17"/>
      <c r="AN182" s="17"/>
      <c r="AO182" s="17"/>
      <c r="AP182" s="17"/>
      <c r="AQ182" s="17"/>
    </row>
    <row r="183" spans="1:43">
      <c r="A183" s="16">
        <f t="shared" si="8"/>
        <v>2177</v>
      </c>
      <c r="B183" s="17">
        <f>(1-economy!$AU$5)*economy!K223</f>
        <v>67913.419755333685</v>
      </c>
      <c r="C183" s="17">
        <f>(1-economy!$AU$5)*economy!L223</f>
        <v>27550.96333240372</v>
      </c>
      <c r="D183" s="17">
        <f>(1-economy!$AU$5)*economy!M223</f>
        <v>3169.7764526317078</v>
      </c>
      <c r="E183" s="17">
        <f>(1-economy!$AU$5)*SUMPRODUCT(economy!B223:D223,economy!K223:M223)/SUM(economy!B223:D223)</f>
        <v>17773.715646572433</v>
      </c>
      <c r="F183" s="17">
        <v>67913.419755333685</v>
      </c>
      <c r="G183" s="17">
        <v>27550.96333240372</v>
      </c>
      <c r="H183" s="17">
        <v>3169.7764526317078</v>
      </c>
      <c r="I183" s="17">
        <v>17773.715646572433</v>
      </c>
      <c r="J183" s="17">
        <v>72097.266294621775</v>
      </c>
      <c r="K183" s="17">
        <v>28683.520921418305</v>
      </c>
      <c r="L183" s="17">
        <v>3261.1939390639991</v>
      </c>
      <c r="M183" s="17">
        <v>18635.156800303495</v>
      </c>
      <c r="N183" s="17">
        <f t="shared" si="6"/>
        <v>2177</v>
      </c>
      <c r="O183" s="17">
        <v>76424.849645753959</v>
      </c>
      <c r="P183" s="17">
        <v>29845.559810764164</v>
      </c>
      <c r="Q183" s="17">
        <v>3354.2424030846446</v>
      </c>
      <c r="R183" s="17">
        <v>19522.425275534992</v>
      </c>
      <c r="S183" s="17">
        <f t="shared" si="7"/>
        <v>2177</v>
      </c>
      <c r="T183" s="17"/>
      <c r="U183" s="17"/>
      <c r="V183" s="17"/>
      <c r="W183" s="17"/>
      <c r="X183" s="17"/>
      <c r="Y183" s="17"/>
      <c r="Z183" s="17"/>
      <c r="AA183" s="17"/>
      <c r="AB183" s="17"/>
      <c r="AC183" s="17"/>
      <c r="AD183" s="17"/>
      <c r="AE183" s="17"/>
      <c r="AF183" s="17"/>
      <c r="AG183" s="17"/>
      <c r="AH183" s="17"/>
      <c r="AI183" s="17"/>
      <c r="AJ183" s="17"/>
      <c r="AK183" s="17"/>
      <c r="AL183" s="17"/>
      <c r="AM183" s="17"/>
      <c r="AN183" s="17"/>
      <c r="AO183" s="17"/>
      <c r="AP183" s="17"/>
      <c r="AQ183" s="17"/>
    </row>
    <row r="184" spans="1:43">
      <c r="A184" s="16">
        <f t="shared" si="8"/>
        <v>2178</v>
      </c>
      <c r="B184" s="17">
        <f>(1-economy!$AU$5)*economy!K224</f>
        <v>67710.362757906798</v>
      </c>
      <c r="C184" s="17">
        <f>(1-economy!$AU$5)*economy!L224</f>
        <v>27599.381763309866</v>
      </c>
      <c r="D184" s="17">
        <f>(1-economy!$AU$5)*economy!M224</f>
        <v>3174.1197233722678</v>
      </c>
      <c r="E184" s="17">
        <f>(1-economy!$AU$5)*SUMPRODUCT(economy!B224:D224,economy!K224:M224)/SUM(economy!B224:D224)</f>
        <v>17768.639128299994</v>
      </c>
      <c r="F184" s="17">
        <v>67710.362757906798</v>
      </c>
      <c r="G184" s="17">
        <v>27599.381763309866</v>
      </c>
      <c r="H184" s="17">
        <v>3174.1197233722678</v>
      </c>
      <c r="I184" s="17">
        <v>17768.639128299994</v>
      </c>
      <c r="J184" s="17">
        <v>71914.396337178085</v>
      </c>
      <c r="K184" s="17">
        <v>28740.431021372406</v>
      </c>
      <c r="L184" s="17">
        <v>3266.067814172839</v>
      </c>
      <c r="M184" s="17">
        <v>18635.213223477731</v>
      </c>
      <c r="N184" s="17">
        <f t="shared" si="6"/>
        <v>2178</v>
      </c>
      <c r="O184" s="17">
        <v>76265.342856310192</v>
      </c>
      <c r="P184" s="17">
        <v>29911.801035499924</v>
      </c>
      <c r="Q184" s="17">
        <v>3359.7042482879924</v>
      </c>
      <c r="R184" s="17">
        <v>19528.25526787166</v>
      </c>
      <c r="S184" s="17">
        <f t="shared" si="7"/>
        <v>2178</v>
      </c>
      <c r="T184" s="17"/>
      <c r="U184" s="17"/>
      <c r="V184" s="17"/>
      <c r="W184" s="17"/>
      <c r="X184" s="17"/>
      <c r="Y184" s="17"/>
      <c r="Z184" s="17"/>
      <c r="AA184" s="17"/>
      <c r="AB184" s="17"/>
      <c r="AC184" s="17"/>
      <c r="AD184" s="17"/>
      <c r="AE184" s="17"/>
      <c r="AF184" s="17"/>
      <c r="AG184" s="17"/>
      <c r="AH184" s="17"/>
      <c r="AI184" s="17"/>
      <c r="AJ184" s="17"/>
      <c r="AK184" s="17"/>
      <c r="AL184" s="17"/>
      <c r="AM184" s="17"/>
      <c r="AN184" s="17"/>
      <c r="AO184" s="17"/>
      <c r="AP184" s="17"/>
      <c r="AQ184" s="17"/>
    </row>
    <row r="185" spans="1:43">
      <c r="A185" s="16">
        <f t="shared" si="8"/>
        <v>2179</v>
      </c>
      <c r="B185" s="17">
        <f>(1-economy!$AU$5)*economy!K225</f>
        <v>67509.633284931522</v>
      </c>
      <c r="C185" s="17">
        <f>(1-economy!$AU$5)*economy!L225</f>
        <v>27647.599088091072</v>
      </c>
      <c r="D185" s="17">
        <f>(1-economy!$AU$5)*economy!M225</f>
        <v>3178.4550957586125</v>
      </c>
      <c r="E185" s="17">
        <f>(1-economy!$AU$5)*SUMPRODUCT(economy!B225:D225,economy!K225:M225)/SUM(economy!B225:D225)</f>
        <v>17763.75549408422</v>
      </c>
      <c r="F185" s="17">
        <v>67509.633284931522</v>
      </c>
      <c r="G185" s="17">
        <v>27647.599088091072</v>
      </c>
      <c r="H185" s="17">
        <v>3178.4550957586125</v>
      </c>
      <c r="I185" s="17">
        <v>17763.75549408422</v>
      </c>
      <c r="J185" s="17">
        <v>71733.380619370946</v>
      </c>
      <c r="K185" s="17">
        <v>28797.022600514218</v>
      </c>
      <c r="L185" s="17">
        <v>3270.9240266764855</v>
      </c>
      <c r="M185" s="17">
        <v>18635.368798110521</v>
      </c>
      <c r="N185" s="17">
        <f t="shared" si="6"/>
        <v>2179</v>
      </c>
      <c r="O185" s="17">
        <v>76107.199530877624</v>
      </c>
      <c r="P185" s="17">
        <v>29977.605515641138</v>
      </c>
      <c r="Q185" s="17">
        <v>3365.1384633009548</v>
      </c>
      <c r="R185" s="17">
        <v>19534.088384565759</v>
      </c>
      <c r="S185" s="17">
        <f t="shared" si="7"/>
        <v>2179</v>
      </c>
      <c r="T185" s="17"/>
      <c r="U185" s="17"/>
      <c r="V185" s="17"/>
      <c r="W185" s="17"/>
      <c r="X185" s="17"/>
      <c r="Y185" s="17"/>
      <c r="Z185" s="17"/>
      <c r="AA185" s="17"/>
      <c r="AB185" s="17"/>
      <c r="AC185" s="17"/>
      <c r="AD185" s="17"/>
      <c r="AE185" s="17"/>
      <c r="AF185" s="17"/>
      <c r="AG185" s="17"/>
      <c r="AH185" s="17"/>
      <c r="AI185" s="17"/>
      <c r="AJ185" s="17"/>
      <c r="AK185" s="17"/>
      <c r="AL185" s="17"/>
      <c r="AM185" s="17"/>
      <c r="AN185" s="17"/>
      <c r="AO185" s="17"/>
      <c r="AP185" s="17"/>
      <c r="AQ185" s="17"/>
    </row>
    <row r="186" spans="1:43">
      <c r="A186" s="16">
        <f t="shared" si="8"/>
        <v>2180</v>
      </c>
      <c r="B186" s="17">
        <f>(1-economy!$AU$5)*economy!K226</f>
        <v>67311.311750479668</v>
      </c>
      <c r="C186" s="17">
        <f>(1-economy!$AU$5)*economy!L226</f>
        <v>27695.643402396639</v>
      </c>
      <c r="D186" s="17">
        <f>(1-economy!$AU$5)*economy!M226</f>
        <v>3182.7844885216123</v>
      </c>
      <c r="E186" s="17">
        <f>(1-economy!$AU$5)*SUMPRODUCT(economy!B226:D226,economy!K226:M226)/SUM(economy!B226:D226)</f>
        <v>17759.083205677522</v>
      </c>
      <c r="F186" s="17">
        <v>67311.311750479668</v>
      </c>
      <c r="G186" s="17">
        <v>27695.643402396639</v>
      </c>
      <c r="H186" s="17">
        <v>3182.7844885216123</v>
      </c>
      <c r="I186" s="17">
        <v>17759.083205677522</v>
      </c>
      <c r="J186" s="17">
        <v>71554.306112403036</v>
      </c>
      <c r="K186" s="17">
        <v>28853.32414070758</v>
      </c>
      <c r="L186" s="17">
        <v>3275.7645803783871</v>
      </c>
      <c r="M186" s="17">
        <v>18635.64287325212</v>
      </c>
      <c r="N186" s="17">
        <f t="shared" si="6"/>
        <v>2180</v>
      </c>
      <c r="O186" s="17">
        <v>75950.512271650761</v>
      </c>
      <c r="P186" s="17">
        <v>30043.001829147161</v>
      </c>
      <c r="Q186" s="17">
        <v>3370.5471188811207</v>
      </c>
      <c r="R186" s="17">
        <v>19539.944660537098</v>
      </c>
      <c r="S186" s="17">
        <f t="shared" si="7"/>
        <v>2180</v>
      </c>
      <c r="T186" s="17"/>
      <c r="U186" s="17"/>
      <c r="V186" s="17"/>
      <c r="W186" s="17"/>
      <c r="X186" s="17"/>
      <c r="Y186" s="17"/>
      <c r="Z186" s="17"/>
      <c r="AA186" s="17"/>
      <c r="AB186" s="17"/>
      <c r="AC186" s="17"/>
      <c r="AD186" s="17"/>
      <c r="AE186" s="17"/>
      <c r="AF186" s="17"/>
      <c r="AG186" s="17"/>
      <c r="AH186" s="17"/>
      <c r="AI186" s="17"/>
      <c r="AJ186" s="17"/>
      <c r="AK186" s="17"/>
      <c r="AL186" s="17"/>
      <c r="AM186" s="17"/>
      <c r="AN186" s="17"/>
      <c r="AO186" s="17"/>
      <c r="AP186" s="17"/>
      <c r="AQ186" s="17"/>
    </row>
    <row r="187" spans="1:43">
      <c r="A187" s="16">
        <f t="shared" si="8"/>
        <v>2181</v>
      </c>
      <c r="B187" s="17">
        <f>(1-economy!$AU$5)*economy!K227</f>
        <v>67115.474603433264</v>
      </c>
      <c r="C187" s="17">
        <f>(1-economy!$AU$5)*economy!L227</f>
        <v>27743.54197871513</v>
      </c>
      <c r="D187" s="17">
        <f>(1-economy!$AU$5)*economy!M227</f>
        <v>3187.1097478639686</v>
      </c>
      <c r="E187" s="17">
        <f>(1-economy!$AU$5)*SUMPRODUCT(economy!B227:D227,economy!K227:M227)/SUM(economy!B227:D227)</f>
        <v>17754.639999696537</v>
      </c>
      <c r="F187" s="17">
        <v>67115.474603433264</v>
      </c>
      <c r="G187" s="17">
        <v>27743.54197871513</v>
      </c>
      <c r="H187" s="17">
        <v>3187.1097478639686</v>
      </c>
      <c r="I187" s="17">
        <v>17754.639999696537</v>
      </c>
      <c r="J187" s="17">
        <v>71377.25596796941</v>
      </c>
      <c r="K187" s="17">
        <v>28909.363371611278</v>
      </c>
      <c r="L187" s="17">
        <v>3280.5914105975603</v>
      </c>
      <c r="M187" s="17">
        <v>18636.054113061822</v>
      </c>
      <c r="N187" s="17">
        <f t="shared" si="6"/>
        <v>2181</v>
      </c>
      <c r="O187" s="17">
        <v>75795.370041875154</v>
      </c>
      <c r="P187" s="17">
        <v>30108.01787946179</v>
      </c>
      <c r="Q187" s="17">
        <v>3375.9322218953257</v>
      </c>
      <c r="R187" s="17">
        <v>19545.843492279299</v>
      </c>
      <c r="S187" s="17">
        <f t="shared" si="7"/>
        <v>2181</v>
      </c>
      <c r="T187" s="17"/>
      <c r="U187" s="17"/>
      <c r="V187" s="17"/>
      <c r="W187" s="17"/>
      <c r="X187" s="17"/>
      <c r="Y187" s="17"/>
      <c r="Z187" s="17"/>
      <c r="AA187" s="17"/>
      <c r="AB187" s="17"/>
      <c r="AC187" s="17"/>
      <c r="AD187" s="17"/>
      <c r="AE187" s="17"/>
      <c r="AF187" s="17"/>
      <c r="AG187" s="17"/>
      <c r="AH187" s="17"/>
      <c r="AI187" s="17"/>
      <c r="AJ187" s="17"/>
      <c r="AK187" s="17"/>
      <c r="AL187" s="17"/>
      <c r="AM187" s="17"/>
      <c r="AN187" s="17"/>
      <c r="AO187" s="17"/>
      <c r="AP187" s="17"/>
      <c r="AQ187" s="17"/>
    </row>
    <row r="188" spans="1:43">
      <c r="A188" s="16">
        <f t="shared" si="8"/>
        <v>2182</v>
      </c>
      <c r="B188" s="17">
        <f>(1-economy!$AU$5)*economy!K228</f>
        <v>66922.194410478987</v>
      </c>
      <c r="C188" s="17">
        <f>(1-economy!$AU$5)*economy!L228</f>
        <v>27791.321269604538</v>
      </c>
      <c r="D188" s="17">
        <f>(1-economy!$AU$5)*economy!M228</f>
        <v>3191.4326485253</v>
      </c>
      <c r="E188" s="17">
        <f>(1-economy!$AU$5)*SUMPRODUCT(economy!B228:D228,economy!K228:M228)/SUM(economy!B228:D228)</f>
        <v>17750.442898069556</v>
      </c>
      <c r="F188" s="17">
        <v>66922.194410478987</v>
      </c>
      <c r="G188" s="17">
        <v>27791.321269604538</v>
      </c>
      <c r="H188" s="17">
        <v>3191.4326485253</v>
      </c>
      <c r="I188" s="17">
        <v>17750.442898069556</v>
      </c>
      <c r="J188" s="17">
        <v>71202.309587944561</v>
      </c>
      <c r="K188" s="17">
        <v>28965.167270799775</v>
      </c>
      <c r="L188" s="17">
        <v>3285.4063849938484</v>
      </c>
      <c r="M188" s="17">
        <v>18636.620504695875</v>
      </c>
      <c r="N188" s="17">
        <f t="shared" si="6"/>
        <v>2182</v>
      </c>
      <c r="O188" s="17">
        <v>75641.858222163093</v>
      </c>
      <c r="P188" s="17">
        <v>30172.680892636989</v>
      </c>
      <c r="Q188" s="17">
        <v>3381.2957159068246</v>
      </c>
      <c r="R188" s="17">
        <v>19551.803643217085</v>
      </c>
      <c r="S188" s="17">
        <f t="shared" si="7"/>
        <v>2182</v>
      </c>
      <c r="T188" s="17"/>
      <c r="U188" s="17"/>
      <c r="V188" s="17"/>
      <c r="W188" s="17"/>
      <c r="X188" s="17"/>
      <c r="Y188" s="17"/>
      <c r="Z188" s="17"/>
      <c r="AA188" s="17"/>
      <c r="AB188" s="17"/>
      <c r="AC188" s="17"/>
      <c r="AD188" s="17"/>
      <c r="AE188" s="17"/>
      <c r="AF188" s="17"/>
      <c r="AG188" s="17"/>
      <c r="AH188" s="17"/>
      <c r="AI188" s="17"/>
      <c r="AJ188" s="17"/>
      <c r="AK188" s="17"/>
      <c r="AL188" s="17"/>
      <c r="AM188" s="17"/>
      <c r="AN188" s="17"/>
      <c r="AO188" s="17"/>
      <c r="AP188" s="17"/>
      <c r="AQ188" s="17"/>
    </row>
    <row r="189" spans="1:43">
      <c r="A189" s="16">
        <f t="shared" si="8"/>
        <v>2183</v>
      </c>
      <c r="B189" s="17">
        <f>(1-economy!$AU$5)*economy!K229</f>
        <v>66731.539940331248</v>
      </c>
      <c r="C189" s="17">
        <f>(1-economy!$AU$5)*economy!L229</f>
        <v>27839.006911877863</v>
      </c>
      <c r="D189" s="17">
        <f>(1-economy!$AU$5)*economy!M229</f>
        <v>3195.7548948911171</v>
      </c>
      <c r="E189" s="17">
        <f>(1-economy!$AU$5)*SUMPRODUCT(economy!B229:D229,economy!K229:M229)/SUM(economy!B229:D229)</f>
        <v>17746.508218951865</v>
      </c>
      <c r="F189" s="17">
        <v>66731.539940331248</v>
      </c>
      <c r="G189" s="17">
        <v>27839.006911877863</v>
      </c>
      <c r="H189" s="17">
        <v>3195.7548948911171</v>
      </c>
      <c r="I189" s="17">
        <v>17746.508218951865</v>
      </c>
      <c r="J189" s="17">
        <v>71029.542695670811</v>
      </c>
      <c r="K189" s="17">
        <v>29020.762064868504</v>
      </c>
      <c r="L189" s="17">
        <v>3290.2113044417247</v>
      </c>
      <c r="M189" s="17">
        <v>18637.359366715857</v>
      </c>
      <c r="N189" s="17">
        <f t="shared" si="6"/>
        <v>2183</v>
      </c>
      <c r="O189" s="17">
        <v>75490.058668732803</v>
      </c>
      <c r="P189" s="17">
        <v>30237.017415455935</v>
      </c>
      <c r="Q189" s="17">
        <v>3386.6394818147814</v>
      </c>
      <c r="R189" s="17">
        <v>19557.843249625996</v>
      </c>
      <c r="S189" s="17">
        <f t="shared" si="7"/>
        <v>2183</v>
      </c>
      <c r="T189" s="17"/>
      <c r="U189" s="17"/>
      <c r="V189" s="17"/>
      <c r="W189" s="17"/>
      <c r="X189" s="17"/>
      <c r="Y189" s="17"/>
      <c r="Z189" s="17"/>
      <c r="AA189" s="17"/>
      <c r="AB189" s="17"/>
      <c r="AC189" s="17"/>
      <c r="AD189" s="17"/>
      <c r="AE189" s="17"/>
      <c r="AF189" s="17"/>
      <c r="AG189" s="17"/>
      <c r="AH189" s="17"/>
      <c r="AI189" s="17"/>
      <c r="AJ189" s="17"/>
      <c r="AK189" s="17"/>
      <c r="AL189" s="17"/>
      <c r="AM189" s="17"/>
      <c r="AN189" s="17"/>
      <c r="AO189" s="17"/>
      <c r="AP189" s="17"/>
      <c r="AQ189" s="17"/>
    </row>
    <row r="190" spans="1:43">
      <c r="A190" s="16">
        <f t="shared" si="8"/>
        <v>2184</v>
      </c>
      <c r="B190" s="17">
        <f>(1-economy!$AU$5)*economy!K230</f>
        <v>66543.576248981801</v>
      </c>
      <c r="C190" s="17">
        <f>(1-economy!$AU$5)*economy!L230</f>
        <v>27886.623731691085</v>
      </c>
      <c r="D190" s="17">
        <f>(1-economy!$AU$5)*economy!M230</f>
        <v>3200.0781221419256</v>
      </c>
      <c r="E190" s="17">
        <f>(1-economy!$AU$5)*SUMPRODUCT(economy!B230:D230,economy!K230:M230)/SUM(economy!B230:D230)</f>
        <v>17742.851588067802</v>
      </c>
      <c r="F190" s="17">
        <v>66543.576248981801</v>
      </c>
      <c r="G190" s="17">
        <v>27886.623731691085</v>
      </c>
      <c r="H190" s="17">
        <v>3200.0781221419256</v>
      </c>
      <c r="I190" s="17">
        <v>17742.851588067802</v>
      </c>
      <c r="J190" s="17">
        <v>70859.027408654059</v>
      </c>
      <c r="K190" s="17">
        <v>29076.173231474939</v>
      </c>
      <c r="L190" s="17">
        <v>3295.0079039490229</v>
      </c>
      <c r="M190" s="17">
        <v>18638.287357978563</v>
      </c>
      <c r="N190" s="17">
        <f t="shared" si="6"/>
        <v>2184</v>
      </c>
      <c r="O190" s="17">
        <v>75340.049773385152</v>
      </c>
      <c r="P190" s="17">
        <v>30301.053314510642</v>
      </c>
      <c r="Q190" s="17">
        <v>3391.9653385426327</v>
      </c>
      <c r="R190" s="17">
        <v>19563.979827077932</v>
      </c>
      <c r="S190" s="17">
        <f t="shared" si="7"/>
        <v>2184</v>
      </c>
      <c r="T190" s="17"/>
      <c r="U190" s="17"/>
      <c r="V190" s="17"/>
      <c r="W190" s="17"/>
      <c r="X190" s="17"/>
      <c r="Y190" s="17"/>
      <c r="Z190" s="17"/>
      <c r="AA190" s="17"/>
      <c r="AB190" s="17"/>
      <c r="AC190" s="17"/>
      <c r="AD190" s="17"/>
      <c r="AE190" s="17"/>
      <c r="AF190" s="17"/>
      <c r="AG190" s="17"/>
      <c r="AH190" s="17"/>
      <c r="AI190" s="17"/>
      <c r="AJ190" s="17"/>
      <c r="AK190" s="17"/>
      <c r="AL190" s="17"/>
      <c r="AM190" s="17"/>
      <c r="AN190" s="17"/>
      <c r="AO190" s="17"/>
      <c r="AP190" s="17"/>
      <c r="AQ190" s="17"/>
    </row>
    <row r="191" spans="1:43">
      <c r="A191" s="16">
        <f t="shared" si="8"/>
        <v>2185</v>
      </c>
      <c r="B191" s="17">
        <f>(1-economy!$AU$5)*economy!K231</f>
        <v>66358.364765784805</v>
      </c>
      <c r="C191" s="17">
        <f>(1-economy!$AU$5)*economy!L231</f>
        <v>27934.195750481358</v>
      </c>
      <c r="D191" s="17">
        <f>(1-economy!$AU$5)*economy!M231</f>
        <v>3204.4038974387549</v>
      </c>
      <c r="E191" s="17">
        <f>(1-economy!$AU$5)*SUMPRODUCT(economy!B231:D231,economy!K231:M231)/SUM(economy!B231:D231)</f>
        <v>17739.487950439696</v>
      </c>
      <c r="F191" s="17">
        <v>66358.364765784805</v>
      </c>
      <c r="G191" s="17">
        <v>27934.195750481358</v>
      </c>
      <c r="H191" s="17">
        <v>3204.4038974387549</v>
      </c>
      <c r="I191" s="17">
        <v>17739.487950439696</v>
      </c>
      <c r="J191" s="17">
        <v>70690.832312480066</v>
      </c>
      <c r="K191" s="17">
        <v>29131.425502267142</v>
      </c>
      <c r="L191" s="17">
        <v>3299.7978536170458</v>
      </c>
      <c r="M191" s="17">
        <v>18639.420486969317</v>
      </c>
      <c r="N191" s="17">
        <f t="shared" si="6"/>
        <v>2185</v>
      </c>
      <c r="O191" s="17">
        <v>75191.906525040191</v>
      </c>
      <c r="P191" s="17">
        <v>30364.813776191553</v>
      </c>
      <c r="Q191" s="17">
        <v>3397.2750437720733</v>
      </c>
      <c r="R191" s="17">
        <v>19570.230277377232</v>
      </c>
      <c r="S191" s="17">
        <f t="shared" si="7"/>
        <v>2185</v>
      </c>
      <c r="T191" s="17"/>
      <c r="U191" s="17"/>
      <c r="V191" s="17"/>
      <c r="W191" s="17"/>
      <c r="X191" s="17"/>
      <c r="Y191" s="17"/>
      <c r="Z191" s="17"/>
      <c r="AA191" s="17"/>
      <c r="AB191" s="17"/>
      <c r="AC191" s="17"/>
      <c r="AD191" s="17"/>
      <c r="AE191" s="17"/>
      <c r="AF191" s="17"/>
      <c r="AG191" s="17"/>
      <c r="AH191" s="17"/>
      <c r="AI191" s="17"/>
      <c r="AJ191" s="17"/>
      <c r="AK191" s="17"/>
      <c r="AL191" s="17"/>
      <c r="AM191" s="17"/>
      <c r="AN191" s="17"/>
      <c r="AO191" s="17"/>
      <c r="AP191" s="17"/>
      <c r="AQ191" s="17"/>
    </row>
    <row r="192" spans="1:43">
      <c r="A192" s="16">
        <f t="shared" si="8"/>
        <v>2186</v>
      </c>
      <c r="B192" s="17">
        <f>(1-economy!$AU$5)*economy!K232</f>
        <v>66175.963380193512</v>
      </c>
      <c r="C192" s="17">
        <f>(1-economy!$AU$5)*economy!L232</f>
        <v>27981.746191703955</v>
      </c>
      <c r="D192" s="17">
        <f>(1-economy!$AU$5)*economy!M232</f>
        <v>3208.7337211414069</v>
      </c>
      <c r="E192" s="17">
        <f>(1-economy!$AU$5)*SUMPRODUCT(economy!B232:D232,economy!K232:M232)/SUM(economy!B232:D232)</f>
        <v>17736.431582464982</v>
      </c>
      <c r="F192" s="17">
        <v>66175.963380193512</v>
      </c>
      <c r="G192" s="17">
        <v>27981.746191703955</v>
      </c>
      <c r="H192" s="17">
        <v>3208.7337211414069</v>
      </c>
      <c r="I192" s="17">
        <v>17736.431582464982</v>
      </c>
      <c r="J192" s="17">
        <v>70525.022535772965</v>
      </c>
      <c r="K192" s="17">
        <v>29186.54286665257</v>
      </c>
      <c r="L192" s="17">
        <v>3304.5827596385457</v>
      </c>
      <c r="M192" s="17">
        <v>18640.774121542148</v>
      </c>
      <c r="N192" s="17">
        <f t="shared" si="6"/>
        <v>2186</v>
      </c>
      <c r="O192" s="17">
        <v>75045.700572660615</v>
      </c>
      <c r="P192" s="17">
        <v>30428.323307544884</v>
      </c>
      <c r="Q192" s="17">
        <v>3402.5702947192822</v>
      </c>
      <c r="R192" s="17">
        <v>19576.610895952475</v>
      </c>
      <c r="S192" s="17">
        <f t="shared" si="7"/>
        <v>2186</v>
      </c>
      <c r="T192" s="17"/>
      <c r="U192" s="17"/>
      <c r="V192" s="17"/>
      <c r="W192" s="17"/>
      <c r="X192" s="17"/>
      <c r="Y192" s="17"/>
      <c r="Z192" s="17"/>
      <c r="AA192" s="17"/>
      <c r="AB192" s="17"/>
      <c r="AC192" s="17"/>
      <c r="AD192" s="17"/>
      <c r="AE192" s="17"/>
      <c r="AF192" s="17"/>
      <c r="AG192" s="17"/>
      <c r="AH192" s="17"/>
      <c r="AI192" s="17"/>
      <c r="AJ192" s="17"/>
      <c r="AK192" s="17"/>
      <c r="AL192" s="17"/>
      <c r="AM192" s="17"/>
      <c r="AN192" s="17"/>
      <c r="AO192" s="17"/>
      <c r="AP192" s="17"/>
      <c r="AQ192" s="17"/>
    </row>
    <row r="193" spans="1:43">
      <c r="A193" s="16">
        <f t="shared" si="8"/>
        <v>2187</v>
      </c>
      <c r="B193" s="17">
        <f>(1-economy!$AU$5)*economy!K233</f>
        <v>65996.426528975266</v>
      </c>
      <c r="C193" s="17">
        <f>(1-economy!$AU$5)*economy!L233</f>
        <v>28029.297488318465</v>
      </c>
      <c r="D193" s="17">
        <f>(1-economy!$AU$5)*economy!M233</f>
        <v>3213.069028056038</v>
      </c>
      <c r="E193" s="17">
        <f>(1-economy!$AU$5)*SUMPRODUCT(economy!B233:D233,economy!K233:M233)/SUM(economy!B233:D233)</f>
        <v>17733.696104304767</v>
      </c>
      <c r="F193" s="17">
        <v>65996.426528975266</v>
      </c>
      <c r="G193" s="17">
        <v>28029.297488318465</v>
      </c>
      <c r="H193" s="17">
        <v>3213.069028056038</v>
      </c>
      <c r="I193" s="17">
        <v>17733.696104304767</v>
      </c>
      <c r="J193" s="17">
        <v>70361.659826024144</v>
      </c>
      <c r="K193" s="17">
        <v>29241.548576360448</v>
      </c>
      <c r="L193" s="17">
        <v>3309.3641653303175</v>
      </c>
      <c r="M193" s="17">
        <v>18642.362999031095</v>
      </c>
      <c r="N193" s="17">
        <f t="shared" si="6"/>
        <v>2187</v>
      </c>
      <c r="O193" s="17">
        <v>74901.500289397154</v>
      </c>
      <c r="P193" s="17">
        <v>30491.605737955735</v>
      </c>
      <c r="Q193" s="17">
        <v>3407.8527289502813</v>
      </c>
      <c r="R193" s="17">
        <v>19583.137379670447</v>
      </c>
      <c r="S193" s="17">
        <f t="shared" si="7"/>
        <v>2187</v>
      </c>
      <c r="T193" s="17"/>
      <c r="U193" s="17"/>
      <c r="V193" s="17"/>
      <c r="W193" s="17"/>
      <c r="X193" s="17"/>
      <c r="Y193" s="17"/>
      <c r="Z193" s="17"/>
      <c r="AA193" s="17"/>
      <c r="AB193" s="17"/>
      <c r="AC193" s="17"/>
      <c r="AD193" s="17"/>
      <c r="AE193" s="17"/>
      <c r="AF193" s="17"/>
      <c r="AG193" s="17"/>
      <c r="AH193" s="17"/>
      <c r="AI193" s="17"/>
      <c r="AJ193" s="17"/>
      <c r="AK193" s="17"/>
      <c r="AL193" s="17"/>
      <c r="AM193" s="17"/>
      <c r="AN193" s="17"/>
      <c r="AO193" s="17"/>
      <c r="AP193" s="17"/>
      <c r="AQ193" s="17"/>
    </row>
    <row r="194" spans="1:43">
      <c r="A194" s="16">
        <f t="shared" si="8"/>
        <v>2188</v>
      </c>
      <c r="B194" s="17">
        <f>(1-economy!$AU$5)*economy!K234</f>
        <v>65819.805283737369</v>
      </c>
      <c r="C194" s="17">
        <f>(1-economy!$AU$5)*economy!L234</f>
        <v>28076.871290974246</v>
      </c>
      <c r="D194" s="17">
        <f>(1-economy!$AU$5)*economy!M234</f>
        <v>3217.4111887087652</v>
      </c>
      <c r="E194" s="17">
        <f>(1-economy!$AU$5)*SUMPRODUCT(economy!B234:D234,economy!K234:M234)/SUM(economy!B234:D234)</f>
        <v>17731.294492547575</v>
      </c>
      <c r="F194" s="17">
        <v>65819.805283737369</v>
      </c>
      <c r="G194" s="17">
        <v>28076.871290974246</v>
      </c>
      <c r="H194" s="17">
        <v>3217.4111887087652</v>
      </c>
      <c r="I194" s="17">
        <v>17731.294492547575</v>
      </c>
      <c r="J194" s="17">
        <v>70200.802626128498</v>
      </c>
      <c r="K194" s="17">
        <v>29296.465150751821</v>
      </c>
      <c r="L194" s="17">
        <v>3314.1435521971612</v>
      </c>
      <c r="M194" s="17">
        <v>18644.201236698227</v>
      </c>
      <c r="N194" s="17">
        <f t="shared" si="6"/>
        <v>2188</v>
      </c>
      <c r="O194" s="17">
        <v>74759.370837796538</v>
      </c>
      <c r="P194" s="17">
        <v>30554.684221614625</v>
      </c>
      <c r="Q194" s="17">
        <v>3413.1239252324081</v>
      </c>
      <c r="R194" s="17">
        <v>19589.824835039606</v>
      </c>
      <c r="S194" s="17">
        <f t="shared" si="7"/>
        <v>2188</v>
      </c>
      <c r="T194" s="17"/>
      <c r="U194" s="17"/>
      <c r="V194" s="17"/>
      <c r="W194" s="17"/>
      <c r="X194" s="17"/>
      <c r="Y194" s="17"/>
      <c r="Z194" s="17"/>
      <c r="AA194" s="17"/>
      <c r="AB194" s="17"/>
      <c r="AC194" s="17"/>
      <c r="AD194" s="17"/>
      <c r="AE194" s="17"/>
      <c r="AF194" s="17"/>
      <c r="AG194" s="17"/>
      <c r="AH194" s="17"/>
      <c r="AI194" s="17"/>
      <c r="AJ194" s="17"/>
      <c r="AK194" s="17"/>
      <c r="AL194" s="17"/>
      <c r="AM194" s="17"/>
      <c r="AN194" s="17"/>
      <c r="AO194" s="17"/>
      <c r="AP194" s="17"/>
      <c r="AQ194" s="17"/>
    </row>
    <row r="195" spans="1:43">
      <c r="A195" s="16">
        <f t="shared" si="8"/>
        <v>2189</v>
      </c>
      <c r="B195" s="17">
        <f>(1-economy!$AU$5)*economy!K235</f>
        <v>65646.147438609609</v>
      </c>
      <c r="C195" s="17">
        <f>(1-economy!$AU$5)*economy!L235</f>
        <v>28124.488476848994</v>
      </c>
      <c r="D195" s="17">
        <f>(1-economy!$AU$5)*economy!M235</f>
        <v>3221.761510641958</v>
      </c>
      <c r="E195" s="17">
        <f>(1-economy!$AU$5)*SUMPRODUCT(economy!B235:D235,economy!K235:M235)/SUM(economy!B235:D235)</f>
        <v>17729.239093114738</v>
      </c>
      <c r="F195" s="17">
        <v>65646.147438609609</v>
      </c>
      <c r="G195" s="17">
        <v>28124.488476848994</v>
      </c>
      <c r="H195" s="17">
        <v>3221.761510641958</v>
      </c>
      <c r="I195" s="17">
        <v>17729.239093114738</v>
      </c>
      <c r="J195" s="17">
        <v>70042.506151472175</v>
      </c>
      <c r="K195" s="17">
        <v>29351.314382832934</v>
      </c>
      <c r="L195" s="17">
        <v>3318.9223410240274</v>
      </c>
      <c r="M195" s="17">
        <v>18646.302342485349</v>
      </c>
      <c r="N195" s="17">
        <f t="shared" si="6"/>
        <v>2189</v>
      </c>
      <c r="O195" s="17">
        <v>74619.374235919735</v>
      </c>
      <c r="P195" s="17">
        <v>30617.581240726216</v>
      </c>
      <c r="Q195" s="17">
        <v>3418.385404418801</v>
      </c>
      <c r="R195" s="17">
        <v>19596.687786771308</v>
      </c>
      <c r="S195" s="17">
        <f t="shared" si="7"/>
        <v>2189</v>
      </c>
      <c r="T195" s="17"/>
      <c r="U195" s="17"/>
      <c r="V195" s="17"/>
      <c r="W195" s="17"/>
      <c r="X195" s="17"/>
      <c r="Y195" s="17"/>
      <c r="Z195" s="17"/>
      <c r="AA195" s="17"/>
      <c r="AB195" s="17"/>
      <c r="AC195" s="17"/>
      <c r="AD195" s="17"/>
      <c r="AE195" s="17"/>
      <c r="AF195" s="17"/>
      <c r="AG195" s="17"/>
      <c r="AH195" s="17"/>
      <c r="AI195" s="17"/>
      <c r="AJ195" s="17"/>
      <c r="AK195" s="17"/>
      <c r="AL195" s="17"/>
      <c r="AM195" s="17"/>
      <c r="AN195" s="17"/>
      <c r="AO195" s="17"/>
      <c r="AP195" s="17"/>
      <c r="AQ195" s="17"/>
    </row>
    <row r="196" spans="1:43">
      <c r="A196" s="16">
        <f t="shared" si="8"/>
        <v>2190</v>
      </c>
      <c r="B196" s="17">
        <f>(1-economy!$AU$5)*economy!K236</f>
        <v>65475.497597931215</v>
      </c>
      <c r="C196" s="17">
        <f>(1-economy!$AU$5)*economy!L236</f>
        <v>28172.16915909222</v>
      </c>
      <c r="D196" s="17">
        <f>(1-economy!$AU$5)*economy!M236</f>
        <v>3226.121239730257</v>
      </c>
      <c r="E196" s="17">
        <f>(1-economy!$AU$5)*SUMPRODUCT(economy!B236:D236,economy!K236:M236)/SUM(economy!B236:D236)</f>
        <v>17727.541634373709</v>
      </c>
      <c r="F196" s="17">
        <v>65475.497597931215</v>
      </c>
      <c r="G196" s="17">
        <v>28172.16915909222</v>
      </c>
      <c r="H196" s="17">
        <v>3226.121239730257</v>
      </c>
      <c r="I196" s="17">
        <v>17727.541634373709</v>
      </c>
      <c r="J196" s="17">
        <v>69886.822467422418</v>
      </c>
      <c r="K196" s="17">
        <v>29406.117345927651</v>
      </c>
      <c r="L196" s="17">
        <v>3323.701892993462</v>
      </c>
      <c r="M196" s="17">
        <v>18648.679226037144</v>
      </c>
      <c r="N196" s="17">
        <f t="shared" si="6"/>
        <v>2190</v>
      </c>
      <c r="O196" s="17">
        <v>74481.569424223533</v>
      </c>
      <c r="P196" s="17">
        <v>30680.318609419413</v>
      </c>
      <c r="Q196" s="17">
        <v>3423.6386303631152</v>
      </c>
      <c r="R196" s="17">
        <v>19603.740186668092</v>
      </c>
      <c r="S196" s="17">
        <f t="shared" si="7"/>
        <v>2190</v>
      </c>
      <c r="T196" s="17"/>
      <c r="U196" s="17"/>
      <c r="V196" s="17"/>
      <c r="W196" s="17"/>
      <c r="X196" s="17"/>
      <c r="Y196" s="17"/>
      <c r="Z196" s="17"/>
      <c r="AA196" s="17"/>
      <c r="AB196" s="17"/>
      <c r="AC196" s="17"/>
      <c r="AD196" s="17"/>
      <c r="AE196" s="17"/>
      <c r="AF196" s="17"/>
      <c r="AG196" s="17"/>
      <c r="AH196" s="17"/>
      <c r="AI196" s="17"/>
      <c r="AJ196" s="17"/>
      <c r="AK196" s="17"/>
      <c r="AL196" s="17"/>
      <c r="AM196" s="17"/>
      <c r="AN196" s="17"/>
      <c r="AO196" s="17"/>
      <c r="AP196" s="17"/>
      <c r="AQ196" s="17"/>
    </row>
    <row r="197" spans="1:43">
      <c r="A197" s="16">
        <f t="shared" si="8"/>
        <v>2191</v>
      </c>
      <c r="B197" s="17">
        <f>(1-economy!$AU$5)*economy!K237</f>
        <v>65307.897263805091</v>
      </c>
      <c r="C197" s="17">
        <f>(1-economy!$AU$5)*economy!L237</f>
        <v>28219.932696830121</v>
      </c>
      <c r="D197" s="17">
        <f>(1-economy!$AU$5)*economy!M237</f>
        <v>3230.4915615133036</v>
      </c>
      <c r="E197" s="17">
        <f>(1-economy!$AU$5)*SUMPRODUCT(economy!B237:D237,economy!K237:M237)/SUM(economy!B237:D237)</f>
        <v>17726.213240428551</v>
      </c>
      <c r="F197" s="17">
        <v>65307.897263805091</v>
      </c>
      <c r="G197" s="17">
        <v>28219.932696830121</v>
      </c>
      <c r="H197" s="17">
        <v>3230.4915615133036</v>
      </c>
      <c r="I197" s="17">
        <v>17726.213240428551</v>
      </c>
      <c r="J197" s="17">
        <v>69733.800567079292</v>
      </c>
      <c r="K197" s="17">
        <v>29460.894400966623</v>
      </c>
      <c r="L197" s="17">
        <v>3328.4835108253751</v>
      </c>
      <c r="M197" s="17">
        <v>18651.344209965177</v>
      </c>
      <c r="N197" s="17">
        <f t="shared" si="6"/>
        <v>2191</v>
      </c>
      <c r="O197" s="17">
        <v>74346.01233306728</v>
      </c>
      <c r="P197" s="17">
        <v>30742.917478319119</v>
      </c>
      <c r="Q197" s="17">
        <v>3428.8850108616471</v>
      </c>
      <c r="R197" s="17">
        <v>19610.995422809443</v>
      </c>
      <c r="S197" s="17">
        <f t="shared" si="7"/>
        <v>2191</v>
      </c>
      <c r="T197" s="17"/>
      <c r="U197" s="17"/>
      <c r="V197" s="17"/>
      <c r="W197" s="17"/>
      <c r="X197" s="17"/>
      <c r="Y197" s="17"/>
      <c r="Z197" s="17"/>
      <c r="AA197" s="17"/>
      <c r="AB197" s="17"/>
      <c r="AC197" s="17"/>
      <c r="AD197" s="17"/>
      <c r="AE197" s="17"/>
      <c r="AF197" s="17"/>
      <c r="AG197" s="17"/>
      <c r="AH197" s="17"/>
      <c r="AI197" s="17"/>
      <c r="AJ197" s="17"/>
      <c r="AK197" s="17"/>
      <c r="AL197" s="17"/>
      <c r="AM197" s="17"/>
      <c r="AN197" s="17"/>
      <c r="AO197" s="17"/>
      <c r="AP197" s="17"/>
      <c r="AQ197" s="17"/>
    </row>
    <row r="198" spans="1:43">
      <c r="A198" s="16">
        <f t="shared" si="8"/>
        <v>2192</v>
      </c>
      <c r="B198" s="17">
        <f>(1-economy!$AU$5)*economy!K238</f>
        <v>65143.38492338467</v>
      </c>
      <c r="C198" s="17">
        <f>(1-economy!$AU$5)*economy!L238</f>
        <v>28267.797705687164</v>
      </c>
      <c r="D198" s="17">
        <f>(1-economy!$AU$5)*economy!M238</f>
        <v>3234.8736025423109</v>
      </c>
      <c r="E198" s="17">
        <f>(1-economy!$AU$5)*SUMPRODUCT(economy!B238:D238,economy!K238:M238)/SUM(economy!B238:D238)</f>
        <v>17725.264444557051</v>
      </c>
      <c r="F198" s="17">
        <v>65143.38492338467</v>
      </c>
      <c r="G198" s="17">
        <v>28267.797705687164</v>
      </c>
      <c r="H198" s="17">
        <v>3234.8736025423109</v>
      </c>
      <c r="I198" s="17">
        <v>17725.264444557051</v>
      </c>
      <c r="J198" s="17">
        <v>69583.486449154399</v>
      </c>
      <c r="K198" s="17">
        <v>29515.665204351462</v>
      </c>
      <c r="L198" s="17">
        <v>3333.2684399363407</v>
      </c>
      <c r="M198" s="17">
        <v>18654.309041323089</v>
      </c>
      <c r="N198" s="17">
        <f t="shared" si="6"/>
        <v>2192</v>
      </c>
      <c r="O198" s="17">
        <v>74212.755950709441</v>
      </c>
      <c r="P198" s="17">
        <v>30805.398339740776</v>
      </c>
      <c r="Q198" s="17">
        <v>3434.125898620111</v>
      </c>
      <c r="R198" s="17">
        <v>19618.466329006296</v>
      </c>
      <c r="S198" s="17">
        <f t="shared" si="7"/>
        <v>2192</v>
      </c>
      <c r="T198" s="17"/>
      <c r="U198" s="17"/>
      <c r="V198" s="17"/>
      <c r="W198" s="17"/>
      <c r="X198" s="17"/>
      <c r="Y198" s="17"/>
      <c r="Z198" s="17"/>
      <c r="AA198" s="17"/>
      <c r="AB198" s="17"/>
      <c r="AC198" s="17"/>
      <c r="AD198" s="17"/>
      <c r="AE198" s="17"/>
      <c r="AF198" s="17"/>
      <c r="AG198" s="17"/>
      <c r="AH198" s="17"/>
      <c r="AI198" s="17"/>
      <c r="AJ198" s="17"/>
      <c r="AK198" s="17"/>
      <c r="AL198" s="17"/>
      <c r="AM198" s="17"/>
      <c r="AN198" s="17"/>
      <c r="AO198" s="17"/>
      <c r="AP198" s="17"/>
      <c r="AQ198" s="17"/>
    </row>
    <row r="199" spans="1:43">
      <c r="A199" s="16">
        <f t="shared" si="8"/>
        <v>2193</v>
      </c>
      <c r="B199" s="17">
        <f>(1-economy!$AU$5)*economy!K239</f>
        <v>64981.996135770591</v>
      </c>
      <c r="C199" s="17">
        <f>(1-economy!$AU$5)*economy!L239</f>
        <v>28315.782068782137</v>
      </c>
      <c r="D199" s="17">
        <f>(1-economy!$AU$5)*economy!M239</f>
        <v>3239.2684317378585</v>
      </c>
      <c r="E199" s="17">
        <f>(1-economy!$AU$5)*SUMPRODUCT(economy!B239:D239,economy!K239:M239)/SUM(economy!B239:D239)</f>
        <v>17724.705202765999</v>
      </c>
      <c r="F199" s="17">
        <v>64981.996135770591</v>
      </c>
      <c r="G199" s="17">
        <v>28315.782068782137</v>
      </c>
      <c r="H199" s="17">
        <v>3239.2684317378585</v>
      </c>
      <c r="I199" s="17">
        <v>17724.705202765999</v>
      </c>
      <c r="J199" s="17">
        <v>69435.923195850963</v>
      </c>
      <c r="K199" s="17">
        <v>29570.448716353207</v>
      </c>
      <c r="L199" s="17">
        <v>3338.0578696158209</v>
      </c>
      <c r="M199" s="17">
        <v>18657.584903264677</v>
      </c>
      <c r="N199" s="17">
        <f t="shared" ref="N199:N262" si="9">IF(M199&gt;$I199,$A199,9999)</f>
        <v>2193</v>
      </c>
      <c r="O199" s="17">
        <v>74081.850391669272</v>
      </c>
      <c r="P199" s="17">
        <v>30867.781033469291</v>
      </c>
      <c r="Q199" s="17">
        <v>3439.3625922425863</v>
      </c>
      <c r="R199" s="17">
        <v>19626.165194496862</v>
      </c>
      <c r="S199" s="17">
        <f t="shared" ref="S199:S262" si="10">IF(R199&gt;$I199,$A199,9999)</f>
        <v>2193</v>
      </c>
      <c r="T199" s="17"/>
      <c r="U199" s="17"/>
      <c r="V199" s="17"/>
      <c r="W199" s="17"/>
      <c r="X199" s="17"/>
      <c r="Y199" s="17"/>
      <c r="Z199" s="17"/>
      <c r="AA199" s="17"/>
      <c r="AB199" s="17"/>
      <c r="AC199" s="17"/>
      <c r="AD199" s="17"/>
      <c r="AE199" s="17"/>
      <c r="AF199" s="17"/>
      <c r="AG199" s="17"/>
      <c r="AH199" s="17"/>
      <c r="AI199" s="17"/>
      <c r="AJ199" s="17"/>
      <c r="AK199" s="17"/>
      <c r="AL199" s="17"/>
      <c r="AM199" s="17"/>
      <c r="AN199" s="17"/>
      <c r="AO199" s="17"/>
      <c r="AP199" s="17"/>
      <c r="AQ199" s="17"/>
    </row>
    <row r="200" spans="1:43">
      <c r="A200" s="16">
        <f t="shared" ref="A200:A263" si="11">1+A199</f>
        <v>2194</v>
      </c>
      <c r="B200" s="17">
        <f>(1-economy!$AU$5)*economy!K240</f>
        <v>64823.763618399913</v>
      </c>
      <c r="C200" s="17">
        <f>(1-economy!$AU$5)*economy!L240</f>
        <v>28363.902948157687</v>
      </c>
      <c r="D200" s="17">
        <f>(1-economy!$AU$5)*economy!M240</f>
        <v>3243.6770617562433</v>
      </c>
      <c r="E200" s="17">
        <f>(1-economy!$AU$5)*SUMPRODUCT(economy!B240:D240,economy!K240:M240)/SUM(economy!B240:D240)</f>
        <v>17724.544907437121</v>
      </c>
      <c r="F200" s="17">
        <v>64823.763618399913</v>
      </c>
      <c r="G200" s="17">
        <v>28363.902948157687</v>
      </c>
      <c r="H200" s="17">
        <v>3243.6770617562433</v>
      </c>
      <c r="I200" s="17">
        <v>17724.544907437121</v>
      </c>
      <c r="J200" s="17">
        <v>69291.15105062451</v>
      </c>
      <c r="K200" s="17">
        <v>29625.263210005956</v>
      </c>
      <c r="L200" s="17">
        <v>3342.8529342167067</v>
      </c>
      <c r="M200" s="17">
        <v>18661.182426857664</v>
      </c>
      <c r="N200" s="17">
        <f t="shared" si="9"/>
        <v>2194</v>
      </c>
      <c r="O200" s="17">
        <v>73953.34296533106</v>
      </c>
      <c r="P200" s="17">
        <v>30930.084753085128</v>
      </c>
      <c r="Q200" s="17">
        <v>3444.5963372399965</v>
      </c>
      <c r="R200" s="17">
        <v>19634.103773856878</v>
      </c>
      <c r="S200" s="17">
        <f t="shared" si="10"/>
        <v>2194</v>
      </c>
      <c r="T200" s="17"/>
      <c r="U200" s="17"/>
      <c r="V200" s="17"/>
      <c r="W200" s="17"/>
      <c r="X200" s="17"/>
      <c r="Y200" s="17"/>
      <c r="Z200" s="17"/>
      <c r="AA200" s="17"/>
      <c r="AB200" s="17"/>
      <c r="AC200" s="17"/>
      <c r="AD200" s="17"/>
      <c r="AE200" s="17"/>
      <c r="AF200" s="17"/>
      <c r="AG200" s="17"/>
      <c r="AH200" s="17"/>
      <c r="AI200" s="17"/>
      <c r="AJ200" s="17"/>
      <c r="AK200" s="17"/>
      <c r="AL200" s="17"/>
      <c r="AM200" s="17"/>
      <c r="AN200" s="17"/>
      <c r="AO200" s="17"/>
      <c r="AP200" s="17"/>
      <c r="AQ200" s="17"/>
    </row>
    <row r="201" spans="1:43">
      <c r="A201" s="16">
        <f t="shared" si="11"/>
        <v>2195</v>
      </c>
      <c r="B201" s="17">
        <f>(1-economy!$AU$5)*economy!K241</f>
        <v>64668.717332818895</v>
      </c>
      <c r="C201" s="17">
        <f>(1-economy!$AU$5)*economy!L241</f>
        <v>28412.176796604064</v>
      </c>
      <c r="D201" s="17">
        <f>(1-economy!$AU$5)*economy!M241</f>
        <v>3248.1004503619879</v>
      </c>
      <c r="E201" s="17">
        <f>(1-economy!$AU$5)*SUMPRODUCT(economy!B241:D241,economy!K241:M241)/SUM(economy!B241:D241)</f>
        <v>17724.792401037936</v>
      </c>
      <c r="F201" s="17">
        <v>64668.717332818895</v>
      </c>
      <c r="G201" s="17">
        <v>28412.176796604064</v>
      </c>
      <c r="H201" s="17">
        <v>3248.1004503619879</v>
      </c>
      <c r="I201" s="17">
        <v>17724.792401037936</v>
      </c>
      <c r="J201" s="17">
        <v>69149.207495711715</v>
      </c>
      <c r="K201" s="17">
        <v>29680.126280457524</v>
      </c>
      <c r="L201" s="17">
        <v>3347.6547143577855</v>
      </c>
      <c r="M201" s="17">
        <v>18665.111703027284</v>
      </c>
      <c r="N201" s="17">
        <f t="shared" si="9"/>
        <v>2195</v>
      </c>
      <c r="O201" s="17">
        <v>73827.278244677218</v>
      </c>
      <c r="P201" s="17">
        <v>30992.328052801757</v>
      </c>
      <c r="Q201" s="17">
        <v>3449.8283270558686</v>
      </c>
      <c r="R201" s="17">
        <v>19642.293297099266</v>
      </c>
      <c r="S201" s="17">
        <f t="shared" si="10"/>
        <v>2195</v>
      </c>
      <c r="T201" s="17"/>
      <c r="U201" s="17"/>
      <c r="V201" s="17"/>
      <c r="W201" s="17"/>
      <c r="X201" s="17"/>
      <c r="Y201" s="17"/>
      <c r="Z201" s="17"/>
      <c r="AA201" s="17"/>
      <c r="AB201" s="17"/>
      <c r="AC201" s="17"/>
      <c r="AD201" s="17"/>
      <c r="AE201" s="17"/>
      <c r="AF201" s="17"/>
      <c r="AG201" s="17"/>
      <c r="AH201" s="17"/>
      <c r="AI201" s="17"/>
      <c r="AJ201" s="17"/>
      <c r="AK201" s="17"/>
      <c r="AL201" s="17"/>
      <c r="AM201" s="17"/>
      <c r="AN201" s="17"/>
      <c r="AO201" s="17"/>
      <c r="AP201" s="17"/>
      <c r="AQ201" s="17"/>
    </row>
    <row r="202" spans="1:43">
      <c r="A202" s="16">
        <f t="shared" si="11"/>
        <v>2196</v>
      </c>
      <c r="B202" s="17">
        <f>(1-economy!$AU$5)*economy!K242</f>
        <v>64516.884569737886</v>
      </c>
      <c r="C202" s="17">
        <f>(1-economy!$AU$5)*economy!L242</f>
        <v>28460.619369838121</v>
      </c>
      <c r="D202" s="17">
        <f>(1-economy!$AU$5)*economy!M242</f>
        <v>3252.5395018040781</v>
      </c>
      <c r="E202" s="17">
        <f>(1-economy!$AU$5)*SUMPRODUCT(economy!B242:D242,economy!K242:M242)/SUM(economy!B242:D242)</f>
        <v>17725.455989872538</v>
      </c>
      <c r="F202" s="17">
        <v>64516.884569737886</v>
      </c>
      <c r="G202" s="17">
        <v>28460.619369838121</v>
      </c>
      <c r="H202" s="17">
        <v>3252.5395018040781</v>
      </c>
      <c r="I202" s="17">
        <v>17725.455989872538</v>
      </c>
      <c r="J202" s="17">
        <v>69010.127329321025</v>
      </c>
      <c r="K202" s="17">
        <v>29735.054854739843</v>
      </c>
      <c r="L202" s="17">
        <v>3352.4642381356311</v>
      </c>
      <c r="M202" s="17">
        <v>18669.38229460474</v>
      </c>
      <c r="N202" s="17">
        <f t="shared" si="9"/>
        <v>2196</v>
      </c>
      <c r="O202" s="17">
        <v>73703.69813504121</v>
      </c>
      <c r="P202" s="17">
        <v>31054.528854778517</v>
      </c>
      <c r="Q202" s="17">
        <v>3455.0597041068636</v>
      </c>
      <c r="R202" s="17">
        <v>19650.744479938119</v>
      </c>
      <c r="S202" s="17">
        <f t="shared" si="10"/>
        <v>2196</v>
      </c>
      <c r="T202" s="17"/>
      <c r="U202" s="17"/>
      <c r="V202" s="17"/>
      <c r="W202" s="17"/>
      <c r="X202" s="17"/>
      <c r="Y202" s="17"/>
      <c r="Z202" s="17"/>
      <c r="AA202" s="17"/>
      <c r="AB202" s="17"/>
      <c r="AC202" s="17"/>
      <c r="AD202" s="17"/>
      <c r="AE202" s="17"/>
      <c r="AF202" s="17"/>
      <c r="AG202" s="17"/>
      <c r="AH202" s="17"/>
      <c r="AI202" s="17"/>
      <c r="AJ202" s="17"/>
      <c r="AK202" s="17"/>
      <c r="AL202" s="17"/>
      <c r="AM202" s="17"/>
      <c r="AN202" s="17"/>
      <c r="AO202" s="17"/>
      <c r="AP202" s="17"/>
      <c r="AQ202" s="17"/>
    </row>
    <row r="203" spans="1:43">
      <c r="A203" s="16">
        <f t="shared" si="11"/>
        <v>2197</v>
      </c>
      <c r="B203" s="17">
        <f>(1-economy!$AU$5)*economy!K243</f>
        <v>64368.290033274148</v>
      </c>
      <c r="C203" s="17">
        <f>(1-economy!$AU$5)*economy!L243</f>
        <v>28509.245739001148</v>
      </c>
      <c r="D203" s="17">
        <f>(1-economy!$AU$5)*economy!M243</f>
        <v>3256.9950681938371</v>
      </c>
      <c r="E203" s="17">
        <f>(1-economy!$AU$5)*SUMPRODUCT(economy!B243:D243,economy!K243:M243)/SUM(economy!B243:D243)</f>
        <v>17726.543457849206</v>
      </c>
      <c r="F203" s="17">
        <v>64368.290033274148</v>
      </c>
      <c r="G203" s="17">
        <v>28509.245739001148</v>
      </c>
      <c r="H203" s="17">
        <v>3256.9950681938371</v>
      </c>
      <c r="I203" s="17">
        <v>17726.543457849206</v>
      </c>
      <c r="J203" s="17">
        <v>68873.942742386382</v>
      </c>
      <c r="K203" s="17">
        <v>29790.065201923368</v>
      </c>
      <c r="L203" s="17">
        <v>3357.2824823439378</v>
      </c>
      <c r="M203" s="17">
        <v>18674.003248457149</v>
      </c>
      <c r="N203" s="17">
        <f t="shared" si="9"/>
        <v>2197</v>
      </c>
      <c r="O203" s="17">
        <v>73582.641942778588</v>
      </c>
      <c r="P203" s="17">
        <v>31116.704456874973</v>
      </c>
      <c r="Q203" s="17">
        <v>3460.2915608360863</v>
      </c>
      <c r="R203" s="17">
        <v>19659.467534194133</v>
      </c>
      <c r="S203" s="17">
        <f t="shared" si="10"/>
        <v>2197</v>
      </c>
      <c r="T203" s="17"/>
      <c r="U203" s="17"/>
      <c r="V203" s="17"/>
      <c r="W203" s="17"/>
      <c r="X203" s="17"/>
      <c r="Y203" s="17"/>
      <c r="Z203" s="17"/>
      <c r="AA203" s="17"/>
      <c r="AB203" s="17"/>
      <c r="AC203" s="17"/>
      <c r="AD203" s="17"/>
      <c r="AE203" s="17"/>
      <c r="AF203" s="17"/>
      <c r="AG203" s="17"/>
      <c r="AH203" s="17"/>
      <c r="AI203" s="17"/>
      <c r="AJ203" s="17"/>
      <c r="AK203" s="17"/>
      <c r="AL203" s="17"/>
      <c r="AM203" s="17"/>
      <c r="AN203" s="17"/>
      <c r="AO203" s="17"/>
      <c r="AP203" s="17"/>
      <c r="AQ203" s="17"/>
    </row>
    <row r="204" spans="1:43">
      <c r="A204" s="16">
        <f t="shared" si="11"/>
        <v>2198</v>
      </c>
      <c r="B204" s="17">
        <f>(1-economy!$AU$5)*economy!K244</f>
        <v>64222.955924294365</v>
      </c>
      <c r="C204" s="17">
        <f>(1-economy!$AU$5)*economy!L244</f>
        <v>28558.070303440432</v>
      </c>
      <c r="D204" s="17">
        <f>(1-economy!$AU$5)*economy!M244</f>
        <v>3261.4679508821864</v>
      </c>
      <c r="E204" s="17">
        <f>(1-economy!$AU$5)*SUMPRODUCT(economy!B244:D244,economy!K244:M244)/SUM(economy!B244:D244)</f>
        <v>17728.06208024274</v>
      </c>
      <c r="F204" s="17">
        <v>64222.955924294365</v>
      </c>
      <c r="G204" s="17">
        <v>28558.070303440432</v>
      </c>
      <c r="H204" s="17">
        <v>3261.4679508821864</v>
      </c>
      <c r="I204" s="17">
        <v>17728.06208024274</v>
      </c>
      <c r="J204" s="17">
        <v>68740.683394789754</v>
      </c>
      <c r="K204" s="17">
        <v>29845.172943621219</v>
      </c>
      <c r="L204" s="17">
        <v>3362.1103736979258</v>
      </c>
      <c r="M204" s="17">
        <v>18678.983107676402</v>
      </c>
      <c r="N204" s="17">
        <f t="shared" si="9"/>
        <v>2198</v>
      </c>
      <c r="O204" s="17">
        <v>73464.146443758218</v>
      </c>
      <c r="P204" s="17">
        <v>31178.871540813474</v>
      </c>
      <c r="Q204" s="17">
        <v>3465.524940776842</v>
      </c>
      <c r="R204" s="17">
        <v>19668.47217831853</v>
      </c>
      <c r="S204" s="17">
        <f t="shared" si="10"/>
        <v>2198</v>
      </c>
      <c r="T204" s="17"/>
      <c r="U204" s="17"/>
      <c r="V204" s="17"/>
      <c r="W204" s="17"/>
      <c r="X204" s="17"/>
      <c r="Y204" s="17"/>
      <c r="Z204" s="17"/>
      <c r="AA204" s="17"/>
      <c r="AB204" s="17"/>
      <c r="AC204" s="17"/>
      <c r="AD204" s="17"/>
      <c r="AE204" s="17"/>
      <c r="AF204" s="17"/>
      <c r="AG204" s="17"/>
      <c r="AH204" s="17"/>
      <c r="AI204" s="17"/>
      <c r="AJ204" s="17"/>
      <c r="AK204" s="17"/>
      <c r="AL204" s="17"/>
      <c r="AM204" s="17"/>
      <c r="AN204" s="17"/>
      <c r="AO204" s="17"/>
      <c r="AP204" s="17"/>
      <c r="AQ204" s="17"/>
    </row>
    <row r="205" spans="1:43">
      <c r="A205" s="16">
        <f t="shared" si="11"/>
        <v>2199</v>
      </c>
      <c r="B205" s="17">
        <f>(1-economy!$AU$5)*economy!K245</f>
        <v>64080.902022777009</v>
      </c>
      <c r="C205" s="17">
        <f>(1-economy!$AU$5)*economy!L245</f>
        <v>28607.106803739644</v>
      </c>
      <c r="D205" s="17">
        <f>(1-economy!$AU$5)*economy!M245</f>
        <v>3265.9589018344295</v>
      </c>
      <c r="E205" s="17">
        <f>(1-economy!$AU$5)*SUMPRODUCT(economy!B245:D245,economy!K245:M245)/SUM(economy!B245:D245)</f>
        <v>17730.018637430501</v>
      </c>
      <c r="F205" s="17">
        <v>64080.902022777009</v>
      </c>
      <c r="G205" s="17">
        <v>28607.106803739644</v>
      </c>
      <c r="H205" s="17">
        <v>3265.9589018344295</v>
      </c>
      <c r="I205" s="17">
        <v>17730.018637430501</v>
      </c>
      <c r="J205" s="17">
        <v>68610.376490965937</v>
      </c>
      <c r="K205" s="17">
        <v>29900.393064809166</v>
      </c>
      <c r="L205" s="17">
        <v>3366.9487900619456</v>
      </c>
      <c r="M205" s="17">
        <v>18684.329923805555</v>
      </c>
      <c r="N205" s="17">
        <f t="shared" si="9"/>
        <v>2199</v>
      </c>
      <c r="O205" s="17">
        <v>73348.245951583187</v>
      </c>
      <c r="P205" s="17">
        <v>31241.046180717352</v>
      </c>
      <c r="Q205" s="17">
        <v>3470.7608396249948</v>
      </c>
      <c r="R205" s="17">
        <v>19677.767648014429</v>
      </c>
      <c r="S205" s="17">
        <f t="shared" si="10"/>
        <v>2199</v>
      </c>
      <c r="T205" s="17"/>
      <c r="U205" s="17"/>
      <c r="V205" s="17"/>
      <c r="W205" s="17"/>
      <c r="X205" s="17"/>
      <c r="Y205" s="17"/>
      <c r="Z205" s="17"/>
      <c r="AA205" s="17"/>
      <c r="AB205" s="17"/>
      <c r="AC205" s="17"/>
      <c r="AD205" s="17"/>
      <c r="AE205" s="17"/>
      <c r="AF205" s="17"/>
      <c r="AG205" s="17"/>
      <c r="AH205" s="17"/>
      <c r="AI205" s="17"/>
      <c r="AJ205" s="17"/>
      <c r="AK205" s="17"/>
      <c r="AL205" s="17"/>
      <c r="AM205" s="17"/>
      <c r="AN205" s="17"/>
      <c r="AO205" s="17"/>
      <c r="AP205" s="17"/>
      <c r="AQ205" s="17"/>
    </row>
    <row r="206" spans="1:43">
      <c r="A206" s="16">
        <f t="shared" si="11"/>
        <v>2200</v>
      </c>
      <c r="B206" s="17">
        <f>(1-economy!$AU$5)*economy!K246</f>
        <v>63942.145769118833</v>
      </c>
      <c r="C206" s="17">
        <f>(1-economy!$AU$5)*economy!L246</f>
        <v>28656.368334966766</v>
      </c>
      <c r="D206" s="17">
        <f>(1-economy!$AU$5)*economy!M246</f>
        <v>3270.4686250005434</v>
      </c>
      <c r="E206" s="17">
        <f>(1-economy!$AU$5)*SUMPRODUCT(economy!B246:D246,economy!K246:M246)/SUM(economy!B246:D246)</f>
        <v>17732.419428582853</v>
      </c>
      <c r="F206" s="17">
        <v>63942.145769118833</v>
      </c>
      <c r="G206" s="17">
        <v>28656.368334966766</v>
      </c>
      <c r="H206" s="17">
        <v>3270.4686250005434</v>
      </c>
      <c r="I206" s="17">
        <v>17732.419428582853</v>
      </c>
      <c r="J206" s="17">
        <v>68483.046854808868</v>
      </c>
      <c r="K206" s="17">
        <v>29955.739924930123</v>
      </c>
      <c r="L206" s="17">
        <v>3371.7985616782771</v>
      </c>
      <c r="M206" s="17">
        <v>18690.051269082778</v>
      </c>
      <c r="N206" s="17">
        <f t="shared" si="9"/>
        <v>2200</v>
      </c>
      <c r="O206" s="17">
        <v>73234.972385455418</v>
      </c>
      <c r="P206" s="17">
        <v>31303.243851994142</v>
      </c>
      <c r="Q206" s="17">
        <v>3476.0002063178163</v>
      </c>
      <c r="R206" s="17">
        <v>19687.362706934993</v>
      </c>
      <c r="S206" s="17">
        <f t="shared" si="10"/>
        <v>2200</v>
      </c>
      <c r="T206" s="17"/>
      <c r="U206" s="17"/>
      <c r="V206" s="17"/>
      <c r="W206" s="17"/>
      <c r="X206" s="17"/>
      <c r="Y206" s="17"/>
      <c r="Z206" s="17"/>
      <c r="AA206" s="17"/>
      <c r="AB206" s="17"/>
      <c r="AC206" s="17"/>
      <c r="AD206" s="17"/>
      <c r="AE206" s="17"/>
      <c r="AF206" s="17"/>
      <c r="AG206" s="17"/>
      <c r="AH206" s="17"/>
      <c r="AI206" s="17"/>
      <c r="AJ206" s="17"/>
      <c r="AK206" s="17"/>
      <c r="AL206" s="17"/>
      <c r="AM206" s="17"/>
      <c r="AN206" s="17"/>
      <c r="AO206" s="17"/>
      <c r="AP206" s="17"/>
      <c r="AQ206" s="17"/>
    </row>
    <row r="207" spans="1:43">
      <c r="A207" s="16">
        <f t="shared" si="11"/>
        <v>2201</v>
      </c>
      <c r="B207" s="17">
        <f>(1-economy!$AU$5)*economy!K247</f>
        <v>63806.702344319405</v>
      </c>
      <c r="C207" s="17">
        <f>(1-economy!$AU$5)*economy!L247</f>
        <v>28705.867360106677</v>
      </c>
      <c r="D207" s="17">
        <f>(1-economy!$AU$5)*economy!M247</f>
        <v>3274.9977776793503</v>
      </c>
      <c r="E207" s="17">
        <f>(1-economy!$AU$5)*SUMPRODUCT(economy!B247:D247,economy!K247:M247)/SUM(economy!B247:D247)</f>
        <v>17735.270285289298</v>
      </c>
      <c r="F207" s="17">
        <v>63806.702344319405</v>
      </c>
      <c r="G207" s="17">
        <v>28705.867360106677</v>
      </c>
      <c r="H207" s="17">
        <v>3274.9977776793503</v>
      </c>
      <c r="I207" s="17">
        <v>17735.270285289298</v>
      </c>
      <c r="J207" s="17">
        <v>68358.717003804806</v>
      </c>
      <c r="K207" s="17">
        <v>30011.2272692509</v>
      </c>
      <c r="L207" s="17">
        <v>3376.6604723953483</v>
      </c>
      <c r="M207" s="17">
        <v>18696.154248683419</v>
      </c>
      <c r="N207" s="17">
        <f t="shared" si="9"/>
        <v>2201</v>
      </c>
      <c r="O207" s="17">
        <v>73124.355337604284</v>
      </c>
      <c r="P207" s="17">
        <v>31365.479440532756</v>
      </c>
      <c r="Q207" s="17">
        <v>3481.2439441176393</v>
      </c>
      <c r="R207" s="17">
        <v>19697.265657438915</v>
      </c>
      <c r="S207" s="17">
        <f t="shared" si="10"/>
        <v>2201</v>
      </c>
      <c r="T207" s="17"/>
      <c r="U207" s="17"/>
      <c r="V207" s="17"/>
      <c r="W207" s="17"/>
      <c r="X207" s="17"/>
      <c r="Y207" s="17"/>
      <c r="Z207" s="17"/>
      <c r="AA207" s="17"/>
      <c r="AB207" s="17"/>
      <c r="AC207" s="17"/>
      <c r="AD207" s="17"/>
      <c r="AE207" s="17"/>
      <c r="AF207" s="17"/>
      <c r="AG207" s="17"/>
      <c r="AH207" s="17"/>
      <c r="AI207" s="17"/>
      <c r="AJ207" s="17"/>
      <c r="AK207" s="17"/>
      <c r="AL207" s="17"/>
      <c r="AM207" s="17"/>
      <c r="AN207" s="17"/>
      <c r="AO207" s="17"/>
      <c r="AP207" s="17"/>
      <c r="AQ207" s="17"/>
    </row>
    <row r="208" spans="1:43">
      <c r="A208" s="16">
        <f t="shared" si="11"/>
        <v>2202</v>
      </c>
      <c r="B208" s="17">
        <f>(1-economy!$AU$5)*economy!K248</f>
        <v>63674.584748979825</v>
      </c>
      <c r="C208" s="17">
        <f>(1-economy!$AU$5)*economy!L248</f>
        <v>28755.615723650048</v>
      </c>
      <c r="D208" s="17">
        <f>(1-economy!$AU$5)*economy!M248</f>
        <v>3279.5469718747636</v>
      </c>
      <c r="E208" s="17">
        <f>(1-economy!$AU$5)*SUMPRODUCT(economy!B248:D248,economy!K248:M248)/SUM(economy!B248:D248)</f>
        <v>17738.576585103237</v>
      </c>
      <c r="F208" s="17">
        <v>63674.584748979825</v>
      </c>
      <c r="G208" s="17">
        <v>28755.615723650048</v>
      </c>
      <c r="H208" s="17">
        <v>3279.5469718747636</v>
      </c>
      <c r="I208" s="17">
        <v>17738.576585103237</v>
      </c>
      <c r="J208" s="17">
        <v>68237.407222321781</v>
      </c>
      <c r="K208" s="17">
        <v>30066.868240443055</v>
      </c>
      <c r="L208" s="17">
        <v>3381.53526089362</v>
      </c>
      <c r="M208" s="17">
        <v>18702.645512942461</v>
      </c>
      <c r="N208" s="17">
        <f t="shared" si="9"/>
        <v>2202</v>
      </c>
      <c r="O208" s="17">
        <v>73016.422140204013</v>
      </c>
      <c r="P208" s="17">
        <v>31427.767252186397</v>
      </c>
      <c r="Q208" s="17">
        <v>3486.4929116984422</v>
      </c>
      <c r="R208" s="17">
        <v>19707.484351384901</v>
      </c>
      <c r="S208" s="17">
        <f t="shared" si="10"/>
        <v>2202</v>
      </c>
      <c r="T208" s="17"/>
      <c r="U208" s="17"/>
      <c r="V208" s="17"/>
      <c r="W208" s="17"/>
      <c r="X208" s="17"/>
      <c r="Y208" s="17"/>
      <c r="Z208" s="17"/>
      <c r="AA208" s="17"/>
      <c r="AB208" s="17"/>
      <c r="AC208" s="17"/>
      <c r="AD208" s="17"/>
      <c r="AE208" s="17"/>
      <c r="AF208" s="17"/>
      <c r="AG208" s="17"/>
      <c r="AH208" s="17"/>
      <c r="AI208" s="17"/>
      <c r="AJ208" s="17"/>
      <c r="AK208" s="17"/>
      <c r="AL208" s="17"/>
      <c r="AM208" s="17"/>
      <c r="AN208" s="17"/>
      <c r="AO208" s="17"/>
      <c r="AP208" s="17"/>
      <c r="AQ208" s="17"/>
    </row>
    <row r="209" spans="1:43">
      <c r="A209" s="16">
        <f t="shared" si="11"/>
        <v>2203</v>
      </c>
      <c r="B209" s="17">
        <f>(1-economy!$AU$5)*economy!K249</f>
        <v>63545.803881060594</v>
      </c>
      <c r="C209" s="17">
        <f>(1-economy!$AU$5)*economy!L249</f>
        <v>28805.624665309169</v>
      </c>
      <c r="D209" s="17">
        <f>(1-economy!$AU$5)*economy!M249</f>
        <v>3284.1167756426676</v>
      </c>
      <c r="E209" s="17">
        <f>(1-economy!$AU$5)*SUMPRODUCT(economy!B249:D249,economy!K249:M249)/SUM(economy!B249:D249)</f>
        <v>17742.343264989217</v>
      </c>
      <c r="F209" s="17">
        <v>63545.803881060594</v>
      </c>
      <c r="G209" s="17">
        <v>28805.624665309169</v>
      </c>
      <c r="H209" s="17">
        <v>3284.1167756426676</v>
      </c>
      <c r="I209" s="17">
        <v>17742.343264989217</v>
      </c>
      <c r="J209" s="17">
        <v>68119.135633993268</v>
      </c>
      <c r="K209" s="17">
        <v>30122.675390358218</v>
      </c>
      <c r="L209" s="17">
        <v>3386.4236219075378</v>
      </c>
      <c r="M209" s="17">
        <v>18709.531269540239</v>
      </c>
      <c r="N209" s="17">
        <f t="shared" si="9"/>
        <v>2203</v>
      </c>
      <c r="O209" s="17">
        <v>72911.197931709758</v>
      </c>
      <c r="P209" s="17">
        <v>31490.121022512481</v>
      </c>
      <c r="Q209" s="17">
        <v>3491.7479242337781</v>
      </c>
      <c r="R209" s="17">
        <v>19718.026200947363</v>
      </c>
      <c r="S209" s="17">
        <f t="shared" si="10"/>
        <v>2203</v>
      </c>
      <c r="T209" s="17"/>
      <c r="U209" s="17"/>
      <c r="V209" s="17"/>
      <c r="W209" s="17"/>
      <c r="X209" s="17"/>
      <c r="Y209" s="17"/>
      <c r="Z209" s="17"/>
      <c r="AA209" s="17"/>
      <c r="AB209" s="17"/>
      <c r="AC209" s="17"/>
      <c r="AD209" s="17"/>
      <c r="AE209" s="17"/>
      <c r="AF209" s="17"/>
      <c r="AG209" s="17"/>
      <c r="AH209" s="17"/>
      <c r="AI209" s="17"/>
      <c r="AJ209" s="17"/>
      <c r="AK209" s="17"/>
      <c r="AL209" s="17"/>
      <c r="AM209" s="17"/>
      <c r="AN209" s="17"/>
      <c r="AO209" s="17"/>
      <c r="AP209" s="17"/>
      <c r="AQ209" s="17"/>
    </row>
    <row r="210" spans="1:43">
      <c r="A210" s="16">
        <f t="shared" si="11"/>
        <v>2204</v>
      </c>
      <c r="B210" s="17">
        <f>(1-economy!$AU$5)*economy!K250</f>
        <v>63420.368612347767</v>
      </c>
      <c r="C210" s="17">
        <f>(1-economy!$AU$5)*economy!L250</f>
        <v>28855.904833833996</v>
      </c>
      <c r="D210" s="17">
        <f>(1-economy!$AU$5)*economy!M250</f>
        <v>3288.7077144268587</v>
      </c>
      <c r="E210" s="17">
        <f>(1-economy!$AU$5)*SUMPRODUCT(economy!B250:D250,economy!K250:M250)/SUM(economy!B250:D250)</f>
        <v>17746.574834657647</v>
      </c>
      <c r="F210" s="17">
        <v>63420.368612347767</v>
      </c>
      <c r="G210" s="17">
        <v>28855.904833833996</v>
      </c>
      <c r="H210" s="17">
        <v>3288.7077144268587</v>
      </c>
      <c r="I210" s="17">
        <v>17746.574834657647</v>
      </c>
      <c r="J210" s="17">
        <v>68003.918273135539</v>
      </c>
      <c r="K210" s="17">
        <v>30178.660691971309</v>
      </c>
      <c r="L210" s="17">
        <v>3391.3262074419472</v>
      </c>
      <c r="M210" s="17">
        <v>18716.817295635348</v>
      </c>
      <c r="N210" s="17">
        <f t="shared" si="9"/>
        <v>2204</v>
      </c>
      <c r="O210" s="17">
        <v>72808.705722547995</v>
      </c>
      <c r="P210" s="17">
        <v>31552.553926743185</v>
      </c>
      <c r="Q210" s="17">
        <v>3497.0097544843688</v>
      </c>
      <c r="R210" s="17">
        <v>19728.898189437026</v>
      </c>
      <c r="S210" s="17">
        <f t="shared" si="10"/>
        <v>2204</v>
      </c>
      <c r="T210" s="17"/>
      <c r="U210" s="17"/>
      <c r="V210" s="17"/>
      <c r="W210" s="17"/>
      <c r="X210" s="17"/>
      <c r="Y210" s="17"/>
      <c r="Z210" s="17"/>
      <c r="AA210" s="17"/>
      <c r="AB210" s="17"/>
      <c r="AC210" s="17"/>
      <c r="AD210" s="17"/>
      <c r="AE210" s="17"/>
      <c r="AF210" s="17"/>
      <c r="AG210" s="17"/>
      <c r="AH210" s="17"/>
      <c r="AI210" s="17"/>
      <c r="AJ210" s="17"/>
      <c r="AK210" s="17"/>
      <c r="AL210" s="17"/>
      <c r="AM210" s="17"/>
      <c r="AN210" s="17"/>
      <c r="AO210" s="17"/>
      <c r="AP210" s="17"/>
      <c r="AQ210" s="17"/>
    </row>
    <row r="211" spans="1:43">
      <c r="A211" s="16">
        <f t="shared" si="11"/>
        <v>2205</v>
      </c>
      <c r="B211" s="17">
        <f>(1-economy!$AU$5)*economy!K251</f>
        <v>63298.285863581303</v>
      </c>
      <c r="C211" s="17">
        <f>(1-economy!$AU$5)*economy!L251</f>
        <v>28906.466300902059</v>
      </c>
      <c r="D211" s="17">
        <f>(1-economy!$AU$5)*economy!M251</f>
        <v>3293.3202723827812</v>
      </c>
      <c r="E211" s="17">
        <f>(1-economy!$AU$5)*SUMPRODUCT(economy!B251:D251,economy!K251:M251)/SUM(economy!B251:D251)</f>
        <v>17751.275389772785</v>
      </c>
      <c r="F211" s="17">
        <v>63298.285863581303</v>
      </c>
      <c r="G211" s="17">
        <v>28906.466300902059</v>
      </c>
      <c r="H211" s="17">
        <v>3293.3202723827812</v>
      </c>
      <c r="I211" s="17">
        <v>17751.275389772785</v>
      </c>
      <c r="J211" s="17">
        <v>67891.769155146918</v>
      </c>
      <c r="K211" s="17">
        <v>30234.835551464774</v>
      </c>
      <c r="L211" s="17">
        <v>3396.2436279816511</v>
      </c>
      <c r="M211" s="17">
        <v>18724.508949929874</v>
      </c>
      <c r="N211" s="17">
        <f t="shared" si="9"/>
        <v>2205</v>
      </c>
      <c r="O211" s="17">
        <v>72708.966460100317</v>
      </c>
      <c r="P211" s="17">
        <v>31615.078589959619</v>
      </c>
      <c r="Q211" s="17">
        <v>3502.2791338840102</v>
      </c>
      <c r="R211" s="17">
        <v>19740.106882110267</v>
      </c>
      <c r="S211" s="17">
        <f t="shared" si="10"/>
        <v>2205</v>
      </c>
      <c r="T211" s="17"/>
      <c r="U211" s="17"/>
      <c r="V211" s="17"/>
      <c r="W211" s="17"/>
      <c r="X211" s="17"/>
      <c r="Y211" s="17"/>
      <c r="Z211" s="17"/>
      <c r="AA211" s="17"/>
      <c r="AB211" s="17"/>
      <c r="AC211" s="17"/>
      <c r="AD211" s="17"/>
      <c r="AE211" s="17"/>
      <c r="AF211" s="17"/>
      <c r="AG211" s="17"/>
      <c r="AH211" s="17"/>
      <c r="AI211" s="17"/>
      <c r="AJ211" s="17"/>
      <c r="AK211" s="17"/>
      <c r="AL211" s="17"/>
      <c r="AM211" s="17"/>
      <c r="AN211" s="17"/>
      <c r="AO211" s="17"/>
      <c r="AP211" s="17"/>
      <c r="AQ211" s="17"/>
    </row>
    <row r="212" spans="1:43">
      <c r="A212" s="16">
        <f t="shared" si="11"/>
        <v>2206</v>
      </c>
      <c r="B212" s="17">
        <f>(1-economy!$AU$5)*economy!K252</f>
        <v>63179.560678206668</v>
      </c>
      <c r="C212" s="17">
        <f>(1-economy!$AU$5)*economy!L252</f>
        <v>28957.318575058413</v>
      </c>
      <c r="D212" s="17">
        <f>(1-economy!$AU$5)*economy!M252</f>
        <v>3297.9548936876927</v>
      </c>
      <c r="E212" s="17">
        <f>(1-economy!$AU$5)*SUMPRODUCT(economy!B252:D252,economy!K252:M252)/SUM(economy!B252:D252)</f>
        <v>17756.448625021476</v>
      </c>
      <c r="F212" s="17">
        <v>63179.560678206668</v>
      </c>
      <c r="G212" s="17">
        <v>28957.318575058413</v>
      </c>
      <c r="H212" s="17">
        <v>3297.9548936876927</v>
      </c>
      <c r="I212" s="17">
        <v>17756.448625021476</v>
      </c>
      <c r="J212" s="17">
        <v>67782.700345838894</v>
      </c>
      <c r="K212" s="17">
        <v>30291.210820429733</v>
      </c>
      <c r="L212" s="17">
        <v>3401.1764536926112</v>
      </c>
      <c r="M212" s="17">
        <v>18732.611184652858</v>
      </c>
      <c r="N212" s="17">
        <f t="shared" si="9"/>
        <v>2206</v>
      </c>
      <c r="O212" s="17">
        <v>72611.999092926082</v>
      </c>
      <c r="P212" s="17">
        <v>31677.707097446088</v>
      </c>
      <c r="Q212" s="17">
        <v>3507.5567536222038</v>
      </c>
      <c r="R212" s="17">
        <v>19751.658436952868</v>
      </c>
      <c r="S212" s="17">
        <f t="shared" si="10"/>
        <v>2206</v>
      </c>
      <c r="T212" s="17"/>
      <c r="U212" s="17"/>
      <c r="V212" s="17"/>
      <c r="W212" s="17"/>
      <c r="X212" s="17"/>
      <c r="Y212" s="17"/>
      <c r="Z212" s="17"/>
      <c r="AA212" s="17"/>
      <c r="AB212" s="17"/>
      <c r="AC212" s="17"/>
      <c r="AD212" s="17"/>
      <c r="AE212" s="17"/>
      <c r="AF212" s="17"/>
      <c r="AG212" s="17"/>
      <c r="AH212" s="17"/>
      <c r="AI212" s="17"/>
      <c r="AJ212" s="17"/>
      <c r="AK212" s="17"/>
      <c r="AL212" s="17"/>
      <c r="AM212" s="17"/>
      <c r="AN212" s="17"/>
      <c r="AO212" s="17"/>
      <c r="AP212" s="17"/>
      <c r="AQ212" s="17"/>
    </row>
    <row r="213" spans="1:43">
      <c r="A213" s="16">
        <f t="shared" si="11"/>
        <v>2207</v>
      </c>
      <c r="B213" s="17">
        <f>(1-economy!$AU$5)*economy!K253</f>
        <v>63064.196294713685</v>
      </c>
      <c r="C213" s="17">
        <f>(1-economy!$AU$5)*economy!L253</f>
        <v>29008.470615681726</v>
      </c>
      <c r="D213" s="17">
        <f>(1-economy!$AU$5)*economy!M253</f>
        <v>3302.6119838361833</v>
      </c>
      <c r="E213" s="17">
        <f>(1-economy!$AU$5)*SUMPRODUCT(economy!B253:D253,economy!K253:M253)/SUM(economy!B253:D253)</f>
        <v>17762.097847030349</v>
      </c>
      <c r="F213" s="17">
        <v>63064.196294713685</v>
      </c>
      <c r="G213" s="17">
        <v>29008.470615681726</v>
      </c>
      <c r="H213" s="17">
        <v>3302.6119838361833</v>
      </c>
      <c r="I213" s="17">
        <v>17762.097847030349</v>
      </c>
      <c r="J213" s="17">
        <v>67676.722029656521</v>
      </c>
      <c r="K213" s="17">
        <v>30347.796808159899</v>
      </c>
      <c r="L213" s="17">
        <v>3406.1252156136538</v>
      </c>
      <c r="M213" s="17">
        <v>18741.128557448967</v>
      </c>
      <c r="N213" s="17">
        <f t="shared" si="9"/>
        <v>2207</v>
      </c>
      <c r="O213" s="17">
        <v>72517.820634171876</v>
      </c>
      <c r="P213" s="17">
        <v>31740.451005199309</v>
      </c>
      <c r="Q213" s="17">
        <v>3512.8432657223443</v>
      </c>
      <c r="R213" s="17">
        <v>19763.558615423906</v>
      </c>
      <c r="S213" s="17">
        <f t="shared" si="10"/>
        <v>2207</v>
      </c>
      <c r="T213" s="17"/>
      <c r="U213" s="17"/>
      <c r="V213" s="17"/>
      <c r="W213" s="17"/>
      <c r="X213" s="17"/>
      <c r="Y213" s="17"/>
      <c r="Z213" s="17"/>
      <c r="AA213" s="17"/>
      <c r="AB213" s="17"/>
      <c r="AC213" s="17"/>
      <c r="AD213" s="17"/>
      <c r="AE213" s="17"/>
      <c r="AF213" s="17"/>
      <c r="AG213" s="17"/>
      <c r="AH213" s="17"/>
      <c r="AI213" s="17"/>
      <c r="AJ213" s="17"/>
      <c r="AK213" s="17"/>
      <c r="AL213" s="17"/>
      <c r="AM213" s="17"/>
      <c r="AN213" s="17"/>
      <c r="AO213" s="17"/>
      <c r="AP213" s="17"/>
      <c r="AQ213" s="17"/>
    </row>
    <row r="214" spans="1:43">
      <c r="A214" s="16">
        <f t="shared" si="11"/>
        <v>2208</v>
      </c>
      <c r="B214" s="17">
        <f>(1-economy!$AU$5)*economy!K254</f>
        <v>62952.194217531898</v>
      </c>
      <c r="C214" s="17">
        <f>(1-economy!$AU$5)*economy!L254</f>
        <v>29059.930846954871</v>
      </c>
      <c r="D214" s="17">
        <f>(1-economy!$AU$5)*economy!M254</f>
        <v>3307.2919109198506</v>
      </c>
      <c r="E214" s="17">
        <f>(1-economy!$AU$5)*SUMPRODUCT(economy!B254:D254,economy!K254:M254)/SUM(economy!B254:D254)</f>
        <v>17768.225987120604</v>
      </c>
      <c r="F214" s="17">
        <v>62952.194217531898</v>
      </c>
      <c r="G214" s="17">
        <v>29059.930846954871</v>
      </c>
      <c r="H214" s="17">
        <v>3307.2919109198506</v>
      </c>
      <c r="I214" s="17">
        <v>17768.225987120604</v>
      </c>
      <c r="J214" s="17">
        <v>67573.842576747978</v>
      </c>
      <c r="K214" s="17">
        <v>30404.603294015531</v>
      </c>
      <c r="L214" s="17">
        <v>3411.0904068373902</v>
      </c>
      <c r="M214" s="17">
        <v>18750.065243160087</v>
      </c>
      <c r="N214" s="17">
        <f t="shared" si="9"/>
        <v>2208</v>
      </c>
      <c r="O214" s="17">
        <v>72426.446224122614</v>
      </c>
      <c r="P214" s="17">
        <v>31803.321350570572</v>
      </c>
      <c r="Q214" s="17">
        <v>3518.13928411405</v>
      </c>
      <c r="R214" s="17">
        <v>19775.812793146808</v>
      </c>
      <c r="S214" s="17">
        <f t="shared" si="10"/>
        <v>2208</v>
      </c>
      <c r="T214" s="17"/>
      <c r="U214" s="17"/>
      <c r="V214" s="17"/>
      <c r="W214" s="17"/>
      <c r="X214" s="17"/>
      <c r="Y214" s="17"/>
      <c r="Z214" s="17"/>
      <c r="AA214" s="17"/>
      <c r="AB214" s="17"/>
      <c r="AC214" s="17"/>
      <c r="AD214" s="17"/>
      <c r="AE214" s="17"/>
      <c r="AF214" s="17"/>
      <c r="AG214" s="17"/>
      <c r="AH214" s="17"/>
      <c r="AI214" s="17"/>
      <c r="AJ214" s="17"/>
      <c r="AK214" s="17"/>
      <c r="AL214" s="17"/>
      <c r="AM214" s="17"/>
      <c r="AN214" s="17"/>
      <c r="AO214" s="17"/>
      <c r="AP214" s="17"/>
      <c r="AQ214" s="17"/>
    </row>
    <row r="215" spans="1:43">
      <c r="A215" s="16">
        <f t="shared" si="11"/>
        <v>2209</v>
      </c>
      <c r="B215" s="17">
        <f>(1-economy!$AU$5)*economy!K255</f>
        <v>62843.554286456158</v>
      </c>
      <c r="C215" s="17">
        <f>(1-economy!$AU$5)*economy!L255</f>
        <v>29111.707171819042</v>
      </c>
      <c r="D215" s="17">
        <f>(1-economy!$AU$5)*economy!M255</f>
        <v>3311.9950068902253</v>
      </c>
      <c r="E215" s="17">
        <f>(1-economy!$AU$5)*SUMPRODUCT(economy!B255:D255,economy!K255:M255)/SUM(economy!B255:D255)</f>
        <v>17774.835613890318</v>
      </c>
      <c r="F215" s="17">
        <v>62843.554286456158</v>
      </c>
      <c r="G215" s="17">
        <v>29111.707171819042</v>
      </c>
      <c r="H215" s="17">
        <v>3311.9950068902253</v>
      </c>
      <c r="I215" s="17">
        <v>17774.835613890318</v>
      </c>
      <c r="J215" s="17">
        <v>67474.068608847752</v>
      </c>
      <c r="K215" s="17">
        <v>30461.639539835989</v>
      </c>
      <c r="L215" s="17">
        <v>3416.0724836793484</v>
      </c>
      <c r="M215" s="17">
        <v>18759.425045488504</v>
      </c>
      <c r="N215" s="17">
        <f t="shared" si="9"/>
        <v>2209</v>
      </c>
      <c r="O215" s="17">
        <v>72337.889191848575</v>
      </c>
      <c r="P215" s="17">
        <v>31866.328663018481</v>
      </c>
      <c r="Q215" s="17">
        <v>3523.4453856986097</v>
      </c>
      <c r="R215" s="17">
        <v>19788.425970535121</v>
      </c>
      <c r="S215" s="17">
        <f t="shared" si="10"/>
        <v>2209</v>
      </c>
      <c r="T215" s="17"/>
      <c r="U215" s="17"/>
      <c r="V215" s="17"/>
      <c r="W215" s="17"/>
      <c r="X215" s="17"/>
      <c r="Y215" s="17"/>
      <c r="Z215" s="17"/>
      <c r="AA215" s="17"/>
      <c r="AB215" s="17"/>
      <c r="AC215" s="17"/>
      <c r="AD215" s="17"/>
      <c r="AE215" s="17"/>
      <c r="AF215" s="17"/>
      <c r="AG215" s="17"/>
      <c r="AH215" s="17"/>
      <c r="AI215" s="17"/>
      <c r="AJ215" s="17"/>
      <c r="AK215" s="17"/>
      <c r="AL215" s="17"/>
      <c r="AM215" s="17"/>
      <c r="AN215" s="17"/>
      <c r="AO215" s="17"/>
      <c r="AP215" s="17"/>
      <c r="AQ215" s="17"/>
    </row>
    <row r="216" spans="1:43">
      <c r="A216" s="16">
        <f t="shared" si="11"/>
        <v>2210</v>
      </c>
      <c r="B216" s="17">
        <f>(1-economy!$AU$5)*economy!K256</f>
        <v>62738.274744581235</v>
      </c>
      <c r="C216" s="17">
        <f>(1-economy!$AU$5)*economy!L256</f>
        <v>29163.806985891832</v>
      </c>
      <c r="D216" s="17">
        <f>(1-economy!$AU$5)*economy!M256</f>
        <v>3316.7215688039564</v>
      </c>
      <c r="E216" s="17">
        <f>(1-economy!$AU$5)*SUMPRODUCT(economy!B256:D256,economy!K256:M256)/SUM(economy!B256:D256)</f>
        <v>17781.928945615105</v>
      </c>
      <c r="F216" s="17">
        <v>62738.274744581235</v>
      </c>
      <c r="G216" s="17">
        <v>29163.806985891832</v>
      </c>
      <c r="H216" s="17">
        <v>3316.7215688039564</v>
      </c>
      <c r="I216" s="17">
        <v>17781.928945615105</v>
      </c>
      <c r="J216" s="17">
        <v>67377.405063944156</v>
      </c>
      <c r="K216" s="17">
        <v>30518.914302380897</v>
      </c>
      <c r="L216" s="17">
        <v>3421.071866834206</v>
      </c>
      <c r="M216" s="17">
        <v>18769.211408531522</v>
      </c>
      <c r="N216" s="17">
        <f t="shared" si="9"/>
        <v>2210</v>
      </c>
      <c r="O216" s="17">
        <v>72252.16111591435</v>
      </c>
      <c r="P216" s="17">
        <v>31929.482974951628</v>
      </c>
      <c r="Q216" s="17">
        <v>3528.7621114063113</v>
      </c>
      <c r="R216" s="17">
        <v>19801.402783341764</v>
      </c>
      <c r="S216" s="17">
        <f t="shared" si="10"/>
        <v>2210</v>
      </c>
      <c r="T216" s="17"/>
      <c r="U216" s="17"/>
      <c r="V216" s="17"/>
      <c r="W216" s="17"/>
      <c r="X216" s="17"/>
      <c r="Y216" s="17"/>
      <c r="Z216" s="17"/>
      <c r="AA216" s="17"/>
      <c r="AB216" s="17"/>
      <c r="AC216" s="17"/>
      <c r="AD216" s="17"/>
      <c r="AE216" s="17"/>
      <c r="AF216" s="17"/>
      <c r="AG216" s="17"/>
      <c r="AH216" s="17"/>
      <c r="AI216" s="17"/>
      <c r="AJ216" s="17"/>
      <c r="AK216" s="17"/>
      <c r="AL216" s="17"/>
      <c r="AM216" s="17"/>
      <c r="AN216" s="17"/>
      <c r="AO216" s="17"/>
      <c r="AP216" s="17"/>
      <c r="AQ216" s="17"/>
    </row>
    <row r="217" spans="1:43">
      <c r="A217" s="16">
        <f t="shared" si="11"/>
        <v>2211</v>
      </c>
      <c r="B217" s="17">
        <f>(1-economy!$AU$5)*economy!K257</f>
        <v>62636.352304725806</v>
      </c>
      <c r="C217" s="17">
        <f>(1-economy!$AU$5)*economy!L257</f>
        <v>29216.237191330707</v>
      </c>
      <c r="D217" s="17">
        <f>(1-economy!$AU$5)*economy!M257</f>
        <v>3321.4718600494498</v>
      </c>
      <c r="E217" s="17">
        <f>(1-economy!$AU$5)*SUMPRODUCT(economy!B257:D257,economy!K257:M257)/SUM(economy!B257:D257)</f>
        <v>17789.507862458671</v>
      </c>
      <c r="F217" s="17">
        <v>62636.352304725806</v>
      </c>
      <c r="G217" s="17">
        <v>29216.237191330707</v>
      </c>
      <c r="H217" s="17">
        <v>3321.4718600494498</v>
      </c>
      <c r="I217" s="17">
        <v>17789.507862458671</v>
      </c>
      <c r="J217" s="17">
        <v>67283.855259701944</v>
      </c>
      <c r="K217" s="17">
        <v>30576.435845779648</v>
      </c>
      <c r="L217" s="17">
        <v>3426.0889425182427</v>
      </c>
      <c r="M217" s="17">
        <v>18779.427428177187</v>
      </c>
      <c r="N217" s="17">
        <f t="shared" si="9"/>
        <v>2211</v>
      </c>
      <c r="O217" s="17">
        <v>72169.271884109708</v>
      </c>
      <c r="P217" s="17">
        <v>31992.793832641353</v>
      </c>
      <c r="Q217" s="17">
        <v>3534.0899672447035</v>
      </c>
      <c r="R217" s="17">
        <v>19814.74751312067</v>
      </c>
      <c r="S217" s="17">
        <f t="shared" si="10"/>
        <v>2211</v>
      </c>
      <c r="T217" s="17"/>
      <c r="U217" s="17"/>
      <c r="V217" s="17"/>
      <c r="W217" s="17"/>
      <c r="X217" s="17"/>
      <c r="Y217" s="17"/>
      <c r="Z217" s="17"/>
      <c r="AA217" s="17"/>
      <c r="AB217" s="17"/>
      <c r="AC217" s="17"/>
      <c r="AD217" s="17"/>
      <c r="AE217" s="17"/>
      <c r="AF217" s="17"/>
      <c r="AG217" s="17"/>
      <c r="AH217" s="17"/>
      <c r="AI217" s="17"/>
      <c r="AJ217" s="17"/>
      <c r="AK217" s="17"/>
      <c r="AL217" s="17"/>
      <c r="AM217" s="17"/>
      <c r="AN217" s="17"/>
      <c r="AO217" s="17"/>
      <c r="AP217" s="17"/>
      <c r="AQ217" s="17"/>
    </row>
    <row r="218" spans="1:43">
      <c r="A218" s="16">
        <f t="shared" si="11"/>
        <v>2212</v>
      </c>
      <c r="B218" s="17">
        <f>(1-economy!$AU$5)*economy!K258</f>
        <v>62537.782214333063</v>
      </c>
      <c r="C218" s="17">
        <f>(1-economy!$AU$5)*economy!L258</f>
        <v>29269.004210624695</v>
      </c>
      <c r="D218" s="17">
        <f>(1-economy!$AU$5)*economy!M258</f>
        <v>3326.246111554171</v>
      </c>
      <c r="E218" s="17">
        <f>(1-economy!$AU$5)*SUMPRODUCT(economy!B258:D258,economy!K258:M258)/SUM(economy!B258:D258)</f>
        <v>17797.573918485879</v>
      </c>
      <c r="F218" s="17">
        <v>62537.782214333063</v>
      </c>
      <c r="G218" s="17">
        <v>29269.004210624695</v>
      </c>
      <c r="H218" s="17">
        <v>3326.246111554171</v>
      </c>
      <c r="I218" s="17">
        <v>17797.573918485879</v>
      </c>
      <c r="J218" s="17">
        <v>67193.420955618785</v>
      </c>
      <c r="K218" s="17">
        <v>30634.211953971942</v>
      </c>
      <c r="L218" s="17">
        <v>3431.1240635970967</v>
      </c>
      <c r="M218" s="17">
        <v>18790.075863353064</v>
      </c>
      <c r="N218" s="17">
        <f t="shared" si="9"/>
        <v>2212</v>
      </c>
      <c r="O218" s="17">
        <v>72089.229752176005</v>
      </c>
      <c r="P218" s="17">
        <v>32056.270307185478</v>
      </c>
      <c r="Q218" s="17">
        <v>3539.4294253367843</v>
      </c>
      <c r="R218" s="17">
        <v>19828.464097591252</v>
      </c>
      <c r="S218" s="17">
        <f t="shared" si="10"/>
        <v>2212</v>
      </c>
      <c r="T218" s="17"/>
      <c r="U218" s="17"/>
      <c r="V218" s="17"/>
      <c r="W218" s="17"/>
      <c r="X218" s="17"/>
      <c r="Y218" s="17"/>
      <c r="Z218" s="17"/>
      <c r="AA218" s="17"/>
      <c r="AB218" s="17"/>
      <c r="AC218" s="17"/>
      <c r="AD218" s="17"/>
      <c r="AE218" s="17"/>
      <c r="AF218" s="17"/>
      <c r="AG218" s="17"/>
      <c r="AH218" s="17"/>
      <c r="AI218" s="17"/>
      <c r="AJ218" s="17"/>
      <c r="AK218" s="17"/>
      <c r="AL218" s="17"/>
      <c r="AM218" s="17"/>
      <c r="AN218" s="17"/>
      <c r="AO218" s="17"/>
      <c r="AP218" s="17"/>
      <c r="AQ218" s="17"/>
    </row>
    <row r="219" spans="1:43">
      <c r="A219" s="16">
        <f t="shared" si="11"/>
        <v>2213</v>
      </c>
      <c r="B219" s="17">
        <f>(1-economy!$AU$5)*economy!K259</f>
        <v>62442.558318836614</v>
      </c>
      <c r="C219" s="17">
        <f>(1-economy!$AU$5)*economy!L259</f>
        <v>29322.11400029801</v>
      </c>
      <c r="D219" s="17">
        <f>(1-economy!$AU$5)*economy!M259</f>
        <v>3331.044522971973</v>
      </c>
      <c r="E219" s="17">
        <f>(1-economy!$AU$5)*SUMPRODUCT(economy!B259:D259,economy!K259:M259)/SUM(economy!B259:D259)</f>
        <v>17806.128353471551</v>
      </c>
      <c r="F219" s="17">
        <v>62442.558318836614</v>
      </c>
      <c r="G219" s="17">
        <v>29322.11400029801</v>
      </c>
      <c r="H219" s="17">
        <v>3331.044522971973</v>
      </c>
      <c r="I219" s="17">
        <v>17806.128353471551</v>
      </c>
      <c r="J219" s="17">
        <v>67106.102413894536</v>
      </c>
      <c r="K219" s="17">
        <v>30692.249943121704</v>
      </c>
      <c r="L219" s="17">
        <v>3436.1775506980553</v>
      </c>
      <c r="M219" s="17">
        <v>18801.159147119408</v>
      </c>
      <c r="N219" s="17">
        <f t="shared" si="9"/>
        <v>2213</v>
      </c>
      <c r="O219" s="17">
        <v>72012.041401496652</v>
      </c>
      <c r="P219" s="17">
        <v>32119.921005505483</v>
      </c>
      <c r="Q219" s="17">
        <v>3544.7809249482584</v>
      </c>
      <c r="R219" s="17">
        <v>19842.556140896108</v>
      </c>
      <c r="S219" s="17">
        <f t="shared" si="10"/>
        <v>2213</v>
      </c>
      <c r="T219" s="17"/>
      <c r="U219" s="17"/>
      <c r="V219" s="17"/>
      <c r="W219" s="17"/>
      <c r="X219" s="17"/>
      <c r="Y219" s="17"/>
      <c r="Z219" s="17"/>
      <c r="AA219" s="17"/>
      <c r="AB219" s="17"/>
      <c r="AC219" s="17"/>
      <c r="AD219" s="17"/>
      <c r="AE219" s="17"/>
      <c r="AF219" s="17"/>
      <c r="AG219" s="17"/>
      <c r="AH219" s="17"/>
      <c r="AI219" s="17"/>
      <c r="AJ219" s="17"/>
      <c r="AK219" s="17"/>
      <c r="AL219" s="17"/>
      <c r="AM219" s="17"/>
      <c r="AN219" s="17"/>
      <c r="AO219" s="17"/>
      <c r="AP219" s="17"/>
      <c r="AQ219" s="17"/>
    </row>
    <row r="220" spans="1:43">
      <c r="A220" s="16">
        <f t="shared" si="11"/>
        <v>2214</v>
      </c>
      <c r="B220" s="17">
        <f>(1-economy!$AU$5)*economy!K260</f>
        <v>62350.673123483815</v>
      </c>
      <c r="C220" s="17">
        <f>(1-economy!$AU$5)*economy!L260</f>
        <v>29375.57206451043</v>
      </c>
      <c r="D220" s="17">
        <f>(1-economy!$AU$5)*economy!M260</f>
        <v>3335.8672638497383</v>
      </c>
      <c r="E220" s="17">
        <f>(1-economy!$AU$5)*SUMPRODUCT(economy!B260:D260,economy!K260:M260)/SUM(economy!B260:D260)</f>
        <v>17815.172104498975</v>
      </c>
      <c r="F220" s="17">
        <v>62350.673123483815</v>
      </c>
      <c r="G220" s="17">
        <v>29375.57206451043</v>
      </c>
      <c r="H220" s="17">
        <v>3335.8672638497383</v>
      </c>
      <c r="I220" s="17">
        <v>17815.172104498975</v>
      </c>
      <c r="J220" s="17">
        <v>67021.898458997413</v>
      </c>
      <c r="K220" s="17">
        <v>30750.556673988038</v>
      </c>
      <c r="L220" s="17">
        <v>3441.2496933061248</v>
      </c>
      <c r="M220" s="17">
        <v>18812.679397599521</v>
      </c>
      <c r="N220" s="17">
        <f t="shared" si="9"/>
        <v>2214</v>
      </c>
      <c r="O220" s="17">
        <v>71937.711995729653</v>
      </c>
      <c r="P220" s="17">
        <v>32183.754081359526</v>
      </c>
      <c r="Q220" s="17">
        <v>3550.1448735029721</v>
      </c>
      <c r="R220" s="17">
        <v>19857.026923743539</v>
      </c>
      <c r="S220" s="17">
        <f t="shared" si="10"/>
        <v>2214</v>
      </c>
      <c r="T220" s="17"/>
      <c r="U220" s="17"/>
      <c r="V220" s="17"/>
      <c r="W220" s="17"/>
      <c r="X220" s="17"/>
      <c r="Y220" s="17"/>
      <c r="Z220" s="17"/>
      <c r="AA220" s="17"/>
      <c r="AB220" s="17"/>
      <c r="AC220" s="17"/>
      <c r="AD220" s="17"/>
      <c r="AE220" s="17"/>
      <c r="AF220" s="17"/>
      <c r="AG220" s="17"/>
      <c r="AH220" s="17"/>
      <c r="AI220" s="17"/>
      <c r="AJ220" s="17"/>
      <c r="AK220" s="17"/>
      <c r="AL220" s="17"/>
      <c r="AM220" s="17"/>
      <c r="AN220" s="17"/>
      <c r="AO220" s="17"/>
      <c r="AP220" s="17"/>
      <c r="AQ220" s="17"/>
    </row>
    <row r="221" spans="1:43">
      <c r="A221" s="16">
        <f t="shared" si="11"/>
        <v>2215</v>
      </c>
      <c r="B221" s="17">
        <f>(1-economy!$AU$5)*economy!K261</f>
        <v>62262.11785361325</v>
      </c>
      <c r="C221" s="17">
        <f>(1-economy!$AU$5)*economy!L261</f>
        <v>29429.38346854008</v>
      </c>
      <c r="D221" s="17">
        <f>(1-economy!$AU$5)*economy!M261</f>
        <v>3340.7144747728885</v>
      </c>
      <c r="E221" s="17">
        <f>(1-economy!$AU$5)*SUMPRODUCT(economy!B261:D261,economy!K261:M261)/SUM(economy!B261:D261)</f>
        <v>17824.705817342758</v>
      </c>
      <c r="F221" s="17">
        <v>62262.11785361325</v>
      </c>
      <c r="G221" s="17">
        <v>29429.38346854008</v>
      </c>
      <c r="H221" s="17">
        <v>3340.7144747728885</v>
      </c>
      <c r="I221" s="17">
        <v>17824.705817342758</v>
      </c>
      <c r="J221" s="17">
        <v>66940.806535914264</v>
      </c>
      <c r="K221" s="17">
        <v>30809.138564237874</v>
      </c>
      <c r="L221" s="17">
        <v>3446.3407508432374</v>
      </c>
      <c r="M221" s="17">
        <v>18824.638428740593</v>
      </c>
      <c r="N221" s="17">
        <f t="shared" si="9"/>
        <v>2215</v>
      </c>
      <c r="O221" s="17">
        <v>71866.245236360308</v>
      </c>
      <c r="P221" s="17">
        <v>32247.777246355749</v>
      </c>
      <c r="Q221" s="17">
        <v>3555.5216475858615</v>
      </c>
      <c r="R221" s="17">
        <v>19871.879413427119</v>
      </c>
      <c r="S221" s="17">
        <f t="shared" si="10"/>
        <v>2215</v>
      </c>
      <c r="T221" s="17"/>
      <c r="U221" s="17"/>
      <c r="V221" s="17"/>
      <c r="W221" s="17"/>
      <c r="X221" s="17"/>
      <c r="Y221" s="17"/>
      <c r="Z221" s="17"/>
      <c r="AA221" s="17"/>
      <c r="AB221" s="17"/>
      <c r="AC221" s="17"/>
      <c r="AD221" s="17"/>
      <c r="AE221" s="17"/>
      <c r="AF221" s="17"/>
      <c r="AG221" s="17"/>
      <c r="AH221" s="17"/>
      <c r="AI221" s="17"/>
      <c r="AJ221" s="17"/>
      <c r="AK221" s="17"/>
      <c r="AL221" s="17"/>
      <c r="AM221" s="17"/>
      <c r="AN221" s="17"/>
      <c r="AO221" s="17"/>
      <c r="AP221" s="17"/>
      <c r="AQ221" s="17"/>
    </row>
    <row r="222" spans="1:43">
      <c r="A222" s="16">
        <f t="shared" si="11"/>
        <v>2216</v>
      </c>
      <c r="B222" s="17">
        <f>(1-economy!$AU$5)*economy!K262</f>
        <v>62176.882513384306</v>
      </c>
      <c r="C222" s="17">
        <f>(1-economy!$AU$5)*economy!L262</f>
        <v>29483.552852135741</v>
      </c>
      <c r="D222" s="17">
        <f>(1-economy!$AU$5)*economy!M262</f>
        <v>3345.586268489164</v>
      </c>
      <c r="E222" s="17">
        <f>(1-economy!$AU$5)*SUMPRODUCT(economy!B262:D262,economy!K262:M262)/SUM(economy!B262:D262)</f>
        <v>17834.72985763157</v>
      </c>
      <c r="F222" s="17">
        <v>62176.882513384306</v>
      </c>
      <c r="G222" s="17">
        <v>29483.552852135741</v>
      </c>
      <c r="H222" s="17">
        <v>3345.586268489164</v>
      </c>
      <c r="I222" s="17">
        <v>17834.72985763157</v>
      </c>
      <c r="J222" s="17">
        <v>66862.822767074074</v>
      </c>
      <c r="K222" s="17">
        <v>30868.001600686341</v>
      </c>
      <c r="L222" s="17">
        <v>3451.4509537299332</v>
      </c>
      <c r="M222" s="17">
        <v>18837.037760899024</v>
      </c>
      <c r="N222" s="17">
        <f t="shared" si="9"/>
        <v>2216</v>
      </c>
      <c r="O222" s="17">
        <v>71797.643417155239</v>
      </c>
      <c r="P222" s="17">
        <v>32311.997780949863</v>
      </c>
      <c r="Q222" s="17">
        <v>3560.911593932567</v>
      </c>
      <c r="R222" s="17">
        <v>19887.11627371463</v>
      </c>
      <c r="S222" s="17">
        <f t="shared" si="10"/>
        <v>2216</v>
      </c>
      <c r="T222" s="17"/>
      <c r="U222" s="17"/>
      <c r="V222" s="17"/>
      <c r="W222" s="17"/>
      <c r="X222" s="17"/>
      <c r="Y222" s="17"/>
      <c r="Z222" s="17"/>
      <c r="AA222" s="17"/>
      <c r="AB222" s="17"/>
      <c r="AC222" s="17"/>
      <c r="AD222" s="17"/>
      <c r="AE222" s="17"/>
      <c r="AF222" s="17"/>
      <c r="AG222" s="17"/>
      <c r="AH222" s="17"/>
      <c r="AI222" s="17"/>
      <c r="AJ222" s="17"/>
      <c r="AK222" s="17"/>
      <c r="AL222" s="17"/>
      <c r="AM222" s="17"/>
      <c r="AN222" s="17"/>
      <c r="AO222" s="17"/>
      <c r="AP222" s="17"/>
      <c r="AQ222" s="17"/>
    </row>
    <row r="223" spans="1:43">
      <c r="A223" s="16">
        <f t="shared" si="11"/>
        <v>2217</v>
      </c>
      <c r="B223" s="17">
        <f>(1-economy!$AU$5)*economy!K263</f>
        <v>62094.955942960645</v>
      </c>
      <c r="C223" s="17">
        <f>(1-economy!$AU$5)*economy!L263</f>
        <v>29538.08444272642</v>
      </c>
      <c r="D223" s="17">
        <f>(1-economy!$AU$5)*economy!M263</f>
        <v>3350.4827310103888</v>
      </c>
      <c r="E223" s="17">
        <f>(1-economy!$AU$5)*SUMPRODUCT(economy!B263:D263,economy!K263:M263)/SUM(economy!B263:D263)</f>
        <v>17845.244321786715</v>
      </c>
      <c r="F223" s="17">
        <v>62094.955942960645</v>
      </c>
      <c r="G223" s="17">
        <v>29538.08444272642</v>
      </c>
      <c r="H223" s="17">
        <v>3350.4827310103888</v>
      </c>
      <c r="I223" s="17">
        <v>17845.244321786715</v>
      </c>
      <c r="J223" s="17">
        <v>66787.942007938065</v>
      </c>
      <c r="K223" s="17">
        <v>30927.151351451212</v>
      </c>
      <c r="L223" s="17">
        <v>3456.5805044291119</v>
      </c>
      <c r="M223" s="17">
        <v>18849.878631244912</v>
      </c>
      <c r="N223" s="17">
        <f t="shared" si="9"/>
        <v>2217</v>
      </c>
      <c r="O223" s="17">
        <v>71731.907477503686</v>
      </c>
      <c r="P223" s="17">
        <v>32376.422545413603</v>
      </c>
      <c r="Q223" s="17">
        <v>3566.3150304052651</v>
      </c>
      <c r="R223" s="17">
        <v>19902.739874600404</v>
      </c>
      <c r="S223" s="17">
        <f t="shared" si="10"/>
        <v>2217</v>
      </c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  <c r="AM223" s="17"/>
      <c r="AN223" s="17"/>
      <c r="AO223" s="17"/>
      <c r="AP223" s="17"/>
      <c r="AQ223" s="17"/>
    </row>
    <row r="224" spans="1:43">
      <c r="A224" s="16">
        <f t="shared" si="11"/>
        <v>2218</v>
      </c>
      <c r="B224" s="17">
        <f>(1-economy!$AU$5)*economy!K264</f>
        <v>62016.325874152688</v>
      </c>
      <c r="C224" s="17">
        <f>(1-economy!$AU$5)*economy!L264</f>
        <v>29592.982068476849</v>
      </c>
      <c r="D224" s="17">
        <f>(1-economy!$AU$5)*economy!M264</f>
        <v>3355.4039226916584</v>
      </c>
      <c r="E224" s="17">
        <f>(1-economy!$AU$5)*SUMPRODUCT(economy!B264:D264,economy!K264:M264)/SUM(economy!B264:D264)</f>
        <v>17856.249047733221</v>
      </c>
      <c r="F224" s="17">
        <v>62016.325874152688</v>
      </c>
      <c r="G224" s="17">
        <v>29592.982068476849</v>
      </c>
      <c r="H224" s="17">
        <v>3355.4039226916584</v>
      </c>
      <c r="I224" s="17">
        <v>17856.249047733221</v>
      </c>
      <c r="J224" s="17">
        <v>66716.157901251951</v>
      </c>
      <c r="K224" s="17">
        <v>30986.592978008983</v>
      </c>
      <c r="L224" s="17">
        <v>3461.7295784711587</v>
      </c>
      <c r="M224" s="17">
        <v>18863.162003980837</v>
      </c>
      <c r="N224" s="17">
        <f t="shared" si="9"/>
        <v>2218</v>
      </c>
      <c r="O224" s="17">
        <v>71669.037054633067</v>
      </c>
      <c r="P224" s="17">
        <v>32441.05799075996</v>
      </c>
      <c r="Q224" s="17">
        <v>3571.7322469538844</v>
      </c>
      <c r="R224" s="17">
        <v>19918.752301914599</v>
      </c>
      <c r="S224" s="17">
        <f t="shared" si="10"/>
        <v>2218</v>
      </c>
      <c r="T224" s="17"/>
      <c r="U224" s="17"/>
      <c r="V224" s="17"/>
      <c r="W224" s="17"/>
      <c r="X224" s="17"/>
      <c r="Y224" s="17"/>
      <c r="Z224" s="17"/>
      <c r="AA224" s="17"/>
      <c r="AB224" s="17"/>
      <c r="AC224" s="17"/>
      <c r="AD224" s="17"/>
      <c r="AE224" s="17"/>
      <c r="AF224" s="17"/>
      <c r="AG224" s="17"/>
      <c r="AH224" s="17"/>
      <c r="AI224" s="17"/>
      <c r="AJ224" s="17"/>
      <c r="AK224" s="17"/>
      <c r="AL224" s="17"/>
      <c r="AM224" s="17"/>
      <c r="AN224" s="17"/>
      <c r="AO224" s="17"/>
      <c r="AP224" s="17"/>
      <c r="AQ224" s="17"/>
    </row>
    <row r="225" spans="1:43">
      <c r="A225" s="16">
        <f t="shared" si="11"/>
        <v>2219</v>
      </c>
      <c r="B225" s="17">
        <f>(1-economy!$AU$5)*economy!K265</f>
        <v>61940.978984522859</v>
      </c>
      <c r="C225" s="17">
        <f>(1-economy!$AU$5)*economy!L265</f>
        <v>29648.249171178541</v>
      </c>
      <c r="D225" s="17">
        <f>(1-economy!$AU$5)*economy!M265</f>
        <v>3360.3498792878399</v>
      </c>
      <c r="E225" s="17">
        <f>(1-economy!$AU$5)*SUMPRODUCT(economy!B265:D265,economy!K265:M265)/SUM(economy!B265:D265)</f>
        <v>17867.743625380539</v>
      </c>
      <c r="F225" s="17">
        <v>61940.978984522859</v>
      </c>
      <c r="G225" s="17">
        <v>29648.249171178541</v>
      </c>
      <c r="H225" s="17">
        <v>3360.3498792878399</v>
      </c>
      <c r="I225" s="17">
        <v>17867.743625380539</v>
      </c>
      <c r="J225" s="17">
        <v>66647.46292995711</v>
      </c>
      <c r="K225" s="17">
        <v>31046.331247140592</v>
      </c>
      <c r="L225" s="17">
        <v>3466.8983254602153</v>
      </c>
      <c r="M225" s="17">
        <v>18876.888580370691</v>
      </c>
      <c r="N225" s="17">
        <f t="shared" si="9"/>
        <v>2219</v>
      </c>
      <c r="O225" s="17">
        <v>71609.030534687787</v>
      </c>
      <c r="P225" s="17">
        <v>32505.91016961202</v>
      </c>
      <c r="Q225" s="17">
        <v>3577.1635065624027</v>
      </c>
      <c r="R225" s="17">
        <v>19935.155366783863</v>
      </c>
      <c r="S225" s="17">
        <f t="shared" si="10"/>
        <v>2219</v>
      </c>
      <c r="T225" s="17"/>
      <c r="U225" s="17"/>
      <c r="V225" s="17"/>
      <c r="W225" s="17"/>
      <c r="X225" s="17"/>
      <c r="Y225" s="17"/>
      <c r="Z225" s="17"/>
      <c r="AA225" s="17"/>
      <c r="AB225" s="17"/>
      <c r="AC225" s="17"/>
      <c r="AD225" s="17"/>
      <c r="AE225" s="17"/>
      <c r="AF225" s="17"/>
      <c r="AG225" s="17"/>
      <c r="AH225" s="17"/>
      <c r="AI225" s="17"/>
      <c r="AJ225" s="17"/>
      <c r="AK225" s="17"/>
      <c r="AL225" s="17"/>
      <c r="AM225" s="17"/>
      <c r="AN225" s="17"/>
      <c r="AO225" s="17"/>
      <c r="AP225" s="17"/>
      <c r="AQ225" s="17"/>
    </row>
    <row r="226" spans="1:43">
      <c r="A226" s="16">
        <f t="shared" si="11"/>
        <v>2220</v>
      </c>
      <c r="B226" s="17">
        <f>(1-economy!$AU$5)*economy!K266</f>
        <v>61868.900949966606</v>
      </c>
      <c r="C226" s="17">
        <f>(1-economy!$AU$5)*economy!L266</f>
        <v>29703.88881896669</v>
      </c>
      <c r="D226" s="17">
        <f>(1-economy!$AU$5)*economy!M266</f>
        <v>3365.3206129870264</v>
      </c>
      <c r="E226" s="17">
        <f>(1-economy!$AU$5)*SUMPRODUCT(economy!B266:D266,economy!K266:M266)/SUM(economy!B266:D266)</f>
        <v>17879.727406870858</v>
      </c>
      <c r="F226" s="17">
        <v>61868.900949966606</v>
      </c>
      <c r="G226" s="17">
        <v>29703.88881896669</v>
      </c>
      <c r="H226" s="17">
        <v>3365.3206129870264</v>
      </c>
      <c r="I226" s="17">
        <v>17879.727406870858</v>
      </c>
      <c r="J226" s="17">
        <v>66581.848468763026</v>
      </c>
      <c r="K226" s="17">
        <v>31106.370542756355</v>
      </c>
      <c r="L226" s="17">
        <v>3472.08687006115</v>
      </c>
      <c r="M226" s="17">
        <v>18891.058808575177</v>
      </c>
      <c r="N226" s="17">
        <f t="shared" si="9"/>
        <v>2220</v>
      </c>
      <c r="O226" s="17">
        <v>71551.885102666143</v>
      </c>
      <c r="P226" s="17">
        <v>32570.984747004477</v>
      </c>
      <c r="Q226" s="17">
        <v>3582.6090461796175</v>
      </c>
      <c r="R226" s="17">
        <v>19951.950614939018</v>
      </c>
      <c r="S226" s="17">
        <f t="shared" si="10"/>
        <v>2220</v>
      </c>
      <c r="T226" s="17"/>
      <c r="U226" s="17"/>
      <c r="V226" s="17"/>
      <c r="W226" s="17"/>
      <c r="X226" s="17"/>
      <c r="Y226" s="17"/>
      <c r="Z226" s="17"/>
      <c r="AA226" s="17"/>
      <c r="AB226" s="17"/>
      <c r="AC226" s="17"/>
      <c r="AD226" s="17"/>
      <c r="AE226" s="17"/>
      <c r="AF226" s="17"/>
      <c r="AG226" s="17"/>
      <c r="AH226" s="17"/>
      <c r="AI226" s="17"/>
      <c r="AJ226" s="17"/>
      <c r="AK226" s="17"/>
      <c r="AL226" s="17"/>
      <c r="AM226" s="17"/>
      <c r="AN226" s="17"/>
      <c r="AO226" s="17"/>
      <c r="AP226" s="17"/>
      <c r="AQ226" s="17"/>
    </row>
    <row r="227" spans="1:43">
      <c r="A227" s="16">
        <f t="shared" si="11"/>
        <v>2221</v>
      </c>
      <c r="B227" s="17">
        <f>(1-economy!$AU$5)*economy!K267</f>
        <v>61800.076495775837</v>
      </c>
      <c r="C227" s="17">
        <f>(1-economy!$AU$5)*economy!L267</f>
        <v>29759.903718855199</v>
      </c>
      <c r="D227" s="17">
        <f>(1-economy!$AU$5)*economy!M267</f>
        <v>3370.3161134206866</v>
      </c>
      <c r="E227" s="17">
        <f>(1-economy!$AU$5)*SUMPRODUCT(economy!B267:D267,economy!K267:M267)/SUM(economy!B267:D267)</f>
        <v>17892.199516593217</v>
      </c>
      <c r="F227" s="17">
        <v>61800.076495775837</v>
      </c>
      <c r="G227" s="17">
        <v>29759.903718855199</v>
      </c>
      <c r="H227" s="17">
        <v>3370.3161134206866</v>
      </c>
      <c r="I227" s="17">
        <v>17892.199516593217</v>
      </c>
      <c r="J227" s="17">
        <v>66519.304834381313</v>
      </c>
      <c r="K227" s="17">
        <v>31166.71487759041</v>
      </c>
      <c r="L227" s="17">
        <v>3477.2953129668226</v>
      </c>
      <c r="M227" s="17">
        <v>18905.672893290743</v>
      </c>
      <c r="N227" s="17">
        <f t="shared" si="9"/>
        <v>2221</v>
      </c>
      <c r="O227" s="17">
        <v>71497.596791207267</v>
      </c>
      <c r="P227" s="17">
        <v>32636.28701110628</v>
      </c>
      <c r="Q227" s="17">
        <v>3588.0690776339561</v>
      </c>
      <c r="R227" s="17">
        <v>19969.139335864962</v>
      </c>
      <c r="S227" s="17">
        <f t="shared" si="10"/>
        <v>2221</v>
      </c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  <c r="AN227" s="17"/>
      <c r="AO227" s="17"/>
      <c r="AP227" s="17"/>
      <c r="AQ227" s="17"/>
    </row>
    <row r="228" spans="1:43">
      <c r="A228" s="16">
        <f t="shared" si="11"/>
        <v>2222</v>
      </c>
      <c r="B228" s="17">
        <f>(1-economy!$AU$5)*economy!K268</f>
        <v>61734.489446200714</v>
      </c>
      <c r="C228" s="17">
        <f>(1-economy!$AU$5)*economy!L268</f>
        <v>29816.296229080082</v>
      </c>
      <c r="D228" s="17">
        <f>(1-economy!$AU$5)*economy!M268</f>
        <v>3375.3363486504927</v>
      </c>
      <c r="E228" s="17">
        <f>(1-economy!$AU$5)*SUMPRODUCT(economy!B268:D268,economy!K268:M268)/SUM(economy!B268:D268)</f>
        <v>17905.158860961998</v>
      </c>
      <c r="F228" s="17">
        <v>61734.489446200714</v>
      </c>
      <c r="G228" s="17">
        <v>29816.296229080082</v>
      </c>
      <c r="H228" s="17">
        <v>3375.3363486504927</v>
      </c>
      <c r="I228" s="17">
        <v>17905.158860961998</v>
      </c>
      <c r="J228" s="17">
        <v>66459.821334428081</v>
      </c>
      <c r="K228" s="17">
        <v>31227.367904754112</v>
      </c>
      <c r="L228" s="17">
        <v>3482.5237318455033</v>
      </c>
      <c r="M228" s="17">
        <v>18920.730805189149</v>
      </c>
      <c r="N228" s="17">
        <f t="shared" si="9"/>
        <v>2222</v>
      </c>
      <c r="O228" s="17">
        <v>71446.160528227338</v>
      </c>
      <c r="P228" s="17">
        <v>32701.82188385323</v>
      </c>
      <c r="Q228" s="17">
        <v>3593.5437885320061</v>
      </c>
      <c r="R228" s="17">
        <v>19986.722571788898</v>
      </c>
      <c r="S228" s="17">
        <f t="shared" si="10"/>
        <v>2222</v>
      </c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7"/>
      <c r="AM228" s="17"/>
      <c r="AN228" s="17"/>
      <c r="AO228" s="17"/>
      <c r="AP228" s="17"/>
      <c r="AQ228" s="17"/>
    </row>
    <row r="229" spans="1:43">
      <c r="A229" s="16">
        <f t="shared" si="11"/>
        <v>2223</v>
      </c>
      <c r="B229" s="17">
        <f>(1-economy!$AU$5)*economy!K269</f>
        <v>61672.122772522787</v>
      </c>
      <c r="C229" s="17">
        <f>(1-economy!$AU$5)*economy!L269</f>
        <v>29873.068371246325</v>
      </c>
      <c r="D229" s="17">
        <f>(1-economy!$AU$5)*economy!M269</f>
        <v>3380.3812661316206</v>
      </c>
      <c r="E229" s="17">
        <f>(1-economy!$AU$5)*SUMPRODUCT(economy!B269:D269,economy!K269:M269)/SUM(economy!B269:D269)</f>
        <v>17918.604137959552</v>
      </c>
      <c r="F229" s="17">
        <v>61672.122772522787</v>
      </c>
      <c r="G229" s="17">
        <v>29873.068371246325</v>
      </c>
      <c r="H229" s="17">
        <v>3380.3812661316206</v>
      </c>
      <c r="I229" s="17">
        <v>17918.604137959552</v>
      </c>
      <c r="J229" s="17">
        <v>66403.386314999443</v>
      </c>
      <c r="K229" s="17">
        <v>31288.332929141554</v>
      </c>
      <c r="L229" s="17">
        <v>3487.7721822681633</v>
      </c>
      <c r="M229" s="17">
        <v>18936.232290155953</v>
      </c>
      <c r="N229" s="17">
        <f t="shared" si="9"/>
        <v>2223</v>
      </c>
      <c r="O229" s="17">
        <v>71397.570183402873</v>
      </c>
      <c r="P229" s="17">
        <v>32767.593931482144</v>
      </c>
      <c r="Q229" s="17">
        <v>3599.0333431404079</v>
      </c>
      <c r="R229" s="17">
        <v>20004.701126503856</v>
      </c>
      <c r="S229" s="17">
        <f t="shared" si="10"/>
        <v>2223</v>
      </c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  <c r="AL229" s="17"/>
      <c r="AM229" s="17"/>
      <c r="AN229" s="17"/>
      <c r="AO229" s="17"/>
      <c r="AP229" s="17"/>
      <c r="AQ229" s="17"/>
    </row>
    <row r="230" spans="1:43">
      <c r="A230" s="16">
        <f t="shared" si="11"/>
        <v>2224</v>
      </c>
      <c r="B230" s="17">
        <f>(1-economy!$AU$5)*economy!K270</f>
        <v>61612.958639655975</v>
      </c>
      <c r="C230" s="17">
        <f>(1-economy!$AU$5)*economy!L270</f>
        <v>29930.221842269973</v>
      </c>
      <c r="D230" s="17">
        <f>(1-economy!$AU$5)*economy!M270</f>
        <v>3385.4507936524351</v>
      </c>
      <c r="E230" s="17">
        <f>(1-economy!$AU$5)*SUMPRODUCT(economy!B270:D270,economy!K270:M270)/SUM(economy!B270:D270)</f>
        <v>17932.533846442024</v>
      </c>
      <c r="F230" s="17">
        <v>61612.958639655975</v>
      </c>
      <c r="G230" s="17">
        <v>29930.221842269973</v>
      </c>
      <c r="H230" s="17">
        <v>3385.4507936524351</v>
      </c>
      <c r="I230" s="17">
        <v>17932.533846442024</v>
      </c>
      <c r="J230" s="17">
        <v>66349.9872069298</v>
      </c>
      <c r="K230" s="17">
        <v>31349.612918678242</v>
      </c>
      <c r="L230" s="17">
        <v>3493.0406986153912</v>
      </c>
      <c r="M230" s="17">
        <v>18952.176878325892</v>
      </c>
      <c r="N230" s="17">
        <f t="shared" si="9"/>
        <v>2224</v>
      </c>
      <c r="O230" s="17">
        <v>71351.818613502372</v>
      </c>
      <c r="P230" s="17">
        <v>32833.607374956577</v>
      </c>
      <c r="Q230" s="17">
        <v>3604.5378832507508</v>
      </c>
      <c r="R230" s="17">
        <v>20023.075574024231</v>
      </c>
      <c r="S230" s="17">
        <f t="shared" si="10"/>
        <v>2224</v>
      </c>
      <c r="T230" s="17"/>
      <c r="U230" s="17"/>
      <c r="V230" s="17"/>
      <c r="W230" s="17"/>
      <c r="X230" s="17"/>
      <c r="Y230" s="17"/>
      <c r="Z230" s="17"/>
      <c r="AA230" s="17"/>
      <c r="AB230" s="17"/>
      <c r="AC230" s="17"/>
      <c r="AD230" s="17"/>
      <c r="AE230" s="17"/>
      <c r="AF230" s="17"/>
      <c r="AG230" s="17"/>
      <c r="AH230" s="17"/>
      <c r="AI230" s="17"/>
      <c r="AJ230" s="17"/>
      <c r="AK230" s="17"/>
      <c r="AL230" s="17"/>
      <c r="AM230" s="17"/>
      <c r="AN230" s="17"/>
      <c r="AO230" s="17"/>
      <c r="AP230" s="17"/>
      <c r="AQ230" s="17"/>
    </row>
    <row r="231" spans="1:43">
      <c r="A231" s="16">
        <f t="shared" si="11"/>
        <v>2225</v>
      </c>
      <c r="B231" s="17">
        <f>(1-economy!$AU$5)*economy!K271</f>
        <v>61556.978451294468</v>
      </c>
      <c r="C231" s="17">
        <f>(1-economy!$AU$5)*economy!L271</f>
        <v>29987.758026110896</v>
      </c>
      <c r="D231" s="17">
        <f>(1-economy!$AU$5)*economy!M271</f>
        <v>3390.5448402506186</v>
      </c>
      <c r="E231" s="17">
        <f>(1-economy!$AU$5)*SUMPRODUCT(economy!B271:D271,economy!K271:M271)/SUM(economy!B271:D271)</f>
        <v>17946.946295209094</v>
      </c>
      <c r="F231" s="17">
        <v>61556.978451294468</v>
      </c>
      <c r="G231" s="17">
        <v>29987.758026110896</v>
      </c>
      <c r="H231" s="17">
        <v>3390.5448402506186</v>
      </c>
      <c r="I231" s="17">
        <v>17946.946295209094</v>
      </c>
      <c r="J231" s="17">
        <v>66299.610570742268</v>
      </c>
      <c r="K231" s="17">
        <v>31411.210515406106</v>
      </c>
      <c r="L231" s="17">
        <v>3498.3292949638922</v>
      </c>
      <c r="M231" s="17">
        <v>18968.56389291404</v>
      </c>
      <c r="N231" s="17">
        <f t="shared" si="9"/>
        <v>2225</v>
      </c>
      <c r="O231" s="17">
        <v>71308.897706569114</v>
      </c>
      <c r="P231" s="17">
        <v>32899.86610027626</v>
      </c>
      <c r="Q231" s="17">
        <v>3610.0575290273418</v>
      </c>
      <c r="R231" s="17">
        <v>20041.846267071021</v>
      </c>
      <c r="S231" s="17">
        <f t="shared" si="10"/>
        <v>2225</v>
      </c>
      <c r="T231" s="17"/>
      <c r="U231" s="17"/>
      <c r="V231" s="17"/>
      <c r="W231" s="17"/>
      <c r="X231" s="17"/>
      <c r="Y231" s="17"/>
      <c r="Z231" s="17"/>
      <c r="AA231" s="17"/>
      <c r="AB231" s="17"/>
      <c r="AC231" s="17"/>
      <c r="AD231" s="17"/>
      <c r="AE231" s="17"/>
      <c r="AF231" s="17"/>
      <c r="AG231" s="17"/>
      <c r="AH231" s="17"/>
      <c r="AI231" s="17"/>
      <c r="AJ231" s="17"/>
      <c r="AK231" s="17"/>
      <c r="AL231" s="17"/>
      <c r="AM231" s="17"/>
      <c r="AN231" s="17"/>
      <c r="AO231" s="17"/>
      <c r="AP231" s="17"/>
      <c r="AQ231" s="17"/>
    </row>
    <row r="232" spans="1:43">
      <c r="A232" s="16">
        <f t="shared" si="11"/>
        <v>2226</v>
      </c>
      <c r="B232" s="17">
        <f>(1-economy!$AU$5)*economy!K272</f>
        <v>61504.162893623929</v>
      </c>
      <c r="C232" s="17">
        <f>(1-economy!$AU$5)*economy!L272</f>
        <v>30045.678005290534</v>
      </c>
      <c r="D232" s="17">
        <f>(1-economy!$AU$5)*economy!M272</f>
        <v>3395.6632971056497</v>
      </c>
      <c r="E232" s="17">
        <f>(1-economy!$AU$5)*SUMPRODUCT(economy!B272:D272,economy!K272:M272)/SUM(economy!B272:D272)</f>
        <v>17961.839611837455</v>
      </c>
      <c r="F232" s="17">
        <v>61504.162893623929</v>
      </c>
      <c r="G232" s="17">
        <v>30045.678005290534</v>
      </c>
      <c r="H232" s="17">
        <v>3395.6632971056497</v>
      </c>
      <c r="I232" s="17">
        <v>17961.839611837455</v>
      </c>
      <c r="J232" s="17">
        <v>66252.242140303235</v>
      </c>
      <c r="K232" s="17">
        <v>31473.128046398768</v>
      </c>
      <c r="L232" s="17">
        <v>3503.6379659523914</v>
      </c>
      <c r="M232" s="17">
        <v>18985.392458841896</v>
      </c>
      <c r="N232" s="17">
        <f t="shared" si="9"/>
        <v>2226</v>
      </c>
      <c r="O232" s="17">
        <v>71268.798424958979</v>
      </c>
      <c r="P232" s="17">
        <v>32966.373668662301</v>
      </c>
      <c r="Q232" s="17">
        <v>3615.5923798375206</v>
      </c>
      <c r="R232" s="17">
        <v>20061.013345384512</v>
      </c>
      <c r="S232" s="17">
        <f t="shared" si="10"/>
        <v>2226</v>
      </c>
      <c r="T232" s="17"/>
      <c r="U232" s="17"/>
      <c r="V232" s="17"/>
      <c r="W232" s="17"/>
      <c r="X232" s="17"/>
      <c r="Y232" s="17"/>
      <c r="Z232" s="17"/>
      <c r="AA232" s="17"/>
      <c r="AB232" s="17"/>
      <c r="AC232" s="17"/>
      <c r="AD232" s="17"/>
      <c r="AE232" s="17"/>
      <c r="AF232" s="17"/>
      <c r="AG232" s="17"/>
      <c r="AH232" s="17"/>
      <c r="AI232" s="17"/>
      <c r="AJ232" s="17"/>
      <c r="AK232" s="17"/>
      <c r="AL232" s="17"/>
      <c r="AM232" s="17"/>
      <c r="AN232" s="17"/>
      <c r="AO232" s="17"/>
      <c r="AP232" s="17"/>
      <c r="AQ232" s="17"/>
    </row>
    <row r="233" spans="1:43">
      <c r="A233" s="16">
        <f t="shared" si="11"/>
        <v>2227</v>
      </c>
      <c r="B233" s="17">
        <f>(1-economy!$AU$5)*economy!K273</f>
        <v>61454.491977618731</v>
      </c>
      <c r="C233" s="17">
        <f>(1-economy!$AU$5)*economy!L273</f>
        <v>30103.982572190722</v>
      </c>
      <c r="D233" s="17">
        <f>(1-economy!$AU$5)*economy!M273</f>
        <v>3400.8060384077944</v>
      </c>
      <c r="E233" s="17">
        <f>(1-economy!$AU$5)*SUMPRODUCT(economy!B273:D273,economy!K273:M273)/SUM(economy!B273:D273)</f>
        <v>17977.211751279454</v>
      </c>
      <c r="F233" s="17">
        <v>61454.491977618731</v>
      </c>
      <c r="G233" s="17">
        <v>30103.982572190722</v>
      </c>
      <c r="H233" s="17">
        <v>3400.8060384077944</v>
      </c>
      <c r="I233" s="17">
        <v>17977.211751279454</v>
      </c>
      <c r="J233" s="17">
        <v>66207.86686519334</v>
      </c>
      <c r="K233" s="17">
        <v>31535.367534501154</v>
      </c>
      <c r="L233" s="17">
        <v>3508.9666876269289</v>
      </c>
      <c r="M233" s="17">
        <v>19002.661511157978</v>
      </c>
      <c r="N233" s="17">
        <f t="shared" si="9"/>
        <v>2227</v>
      </c>
      <c r="O233" s="17">
        <v>71231.510847239857</v>
      </c>
      <c r="P233" s="17">
        <v>33033.133326611642</v>
      </c>
      <c r="Q233" s="17">
        <v>3621.1425150644204</v>
      </c>
      <c r="R233" s="17">
        <v>20080.57674386301</v>
      </c>
      <c r="S233" s="17">
        <f t="shared" si="10"/>
        <v>2227</v>
      </c>
      <c r="T233" s="17"/>
      <c r="U233" s="17"/>
      <c r="V233" s="17"/>
      <c r="W233" s="17"/>
      <c r="X233" s="17"/>
      <c r="Y233" s="17"/>
      <c r="Z233" s="17"/>
      <c r="AA233" s="17"/>
      <c r="AB233" s="17"/>
      <c r="AC233" s="17"/>
      <c r="AD233" s="17"/>
      <c r="AE233" s="17"/>
      <c r="AF233" s="17"/>
      <c r="AG233" s="17"/>
      <c r="AH233" s="17"/>
      <c r="AI233" s="17"/>
      <c r="AJ233" s="17"/>
      <c r="AK233" s="17"/>
      <c r="AL233" s="17"/>
      <c r="AM233" s="17"/>
      <c r="AN233" s="17"/>
      <c r="AO233" s="17"/>
      <c r="AP233" s="17"/>
      <c r="AQ233" s="17"/>
    </row>
    <row r="234" spans="1:43">
      <c r="A234" s="16">
        <f t="shared" si="11"/>
        <v>2228</v>
      </c>
      <c r="B234" s="17">
        <f>(1-economy!$AU$5)*economy!K274</f>
        <v>61407.945079946832</v>
      </c>
      <c r="C234" s="17">
        <f>(1-economy!$AU$5)*economy!L274</f>
        <v>30162.672240129177</v>
      </c>
      <c r="D234" s="17">
        <f>(1-economy!$AU$5)*economy!M274</f>
        <v>3405.9729222035708</v>
      </c>
      <c r="E234" s="17">
        <f>(1-economy!$AU$5)*SUMPRODUCT(economy!B274:D274,economy!K274:M274)/SUM(economy!B274:D274)</f>
        <v>17993.060504227702</v>
      </c>
      <c r="F234" s="17">
        <v>61407.945079946832</v>
      </c>
      <c r="G234" s="17">
        <v>30162.672240129177</v>
      </c>
      <c r="H234" s="17">
        <v>3405.9729222035708</v>
      </c>
      <c r="I234" s="17">
        <v>17993.060504227702</v>
      </c>
      <c r="J234" s="17">
        <v>66166.468951810806</v>
      </c>
      <c r="K234" s="17">
        <v>31597.930708887536</v>
      </c>
      <c r="L234" s="17">
        <v>3514.3154182654725</v>
      </c>
      <c r="M234" s="17">
        <v>19020.369803252659</v>
      </c>
      <c r="N234" s="17">
        <f t="shared" si="9"/>
        <v>2228</v>
      </c>
      <c r="O234" s="17">
        <v>71197.024208960342</v>
      </c>
      <c r="P234" s="17">
        <v>33100.148015813269</v>
      </c>
      <c r="Q234" s="17">
        <v>3626.7079949020244</v>
      </c>
      <c r="R234" s="17">
        <v>20100.536200525927</v>
      </c>
      <c r="S234" s="17">
        <f t="shared" si="10"/>
        <v>2228</v>
      </c>
      <c r="T234" s="17"/>
      <c r="U234" s="17"/>
      <c r="V234" s="17"/>
      <c r="W234" s="17"/>
      <c r="X234" s="17"/>
      <c r="Y234" s="17"/>
      <c r="Z234" s="17"/>
      <c r="AA234" s="17"/>
      <c r="AB234" s="17"/>
      <c r="AC234" s="17"/>
      <c r="AD234" s="17"/>
      <c r="AE234" s="17"/>
      <c r="AF234" s="17"/>
      <c r="AG234" s="17"/>
      <c r="AH234" s="17"/>
      <c r="AI234" s="17"/>
      <c r="AJ234" s="17"/>
      <c r="AK234" s="17"/>
      <c r="AL234" s="17"/>
      <c r="AM234" s="17"/>
      <c r="AN234" s="17"/>
      <c r="AO234" s="17"/>
      <c r="AP234" s="17"/>
      <c r="AQ234" s="17"/>
    </row>
    <row r="235" spans="1:43">
      <c r="A235" s="16">
        <f t="shared" si="11"/>
        <v>2229</v>
      </c>
      <c r="B235" s="17">
        <f>(1-economy!$AU$5)*economy!K275</f>
        <v>61364.500982502082</v>
      </c>
      <c r="C235" s="17">
        <f>(1-economy!$AU$5)*economy!L275</f>
        <v>30221.747254209316</v>
      </c>
      <c r="D235" s="17">
        <f>(1-economy!$AU$5)*economy!M275</f>
        <v>3411.1637912178958</v>
      </c>
      <c r="E235" s="17">
        <f>(1-economy!$AU$5)*SUMPRODUCT(economy!B275:D275,economy!K275:M275)/SUM(economy!B275:D275)</f>
        <v>18009.383505247206</v>
      </c>
      <c r="F235" s="17">
        <v>61364.500982502082</v>
      </c>
      <c r="G235" s="17">
        <v>30221.747254209316</v>
      </c>
      <c r="H235" s="17">
        <v>3411.1637912178958</v>
      </c>
      <c r="I235" s="17">
        <v>18009.383505247206</v>
      </c>
      <c r="J235" s="17">
        <v>66128.031903220355</v>
      </c>
      <c r="K235" s="17">
        <v>31660.819015434812</v>
      </c>
      <c r="L235" s="17">
        <v>3519.6840991818844</v>
      </c>
      <c r="M235" s="17">
        <v>19038.515914867614</v>
      </c>
      <c r="N235" s="17">
        <f t="shared" si="9"/>
        <v>2229</v>
      </c>
      <c r="O235" s="17">
        <v>71165.326942294807</v>
      </c>
      <c r="P235" s="17">
        <v>33167.420382921831</v>
      </c>
      <c r="Q235" s="17">
        <v>3632.2888611323901</v>
      </c>
      <c r="R235" s="17">
        <v>20120.891264300539</v>
      </c>
      <c r="S235" s="17">
        <f t="shared" si="10"/>
        <v>2229</v>
      </c>
      <c r="T235" s="17"/>
      <c r="U235" s="17"/>
      <c r="V235" s="17"/>
      <c r="W235" s="17"/>
      <c r="X235" s="17"/>
      <c r="Y235" s="17"/>
      <c r="Z235" s="17"/>
      <c r="AA235" s="17"/>
      <c r="AB235" s="17"/>
      <c r="AC235" s="17"/>
      <c r="AD235" s="17"/>
      <c r="AE235" s="17"/>
      <c r="AF235" s="17"/>
      <c r="AG235" s="17"/>
      <c r="AH235" s="17"/>
      <c r="AI235" s="17"/>
      <c r="AJ235" s="17"/>
      <c r="AK235" s="17"/>
      <c r="AL235" s="17"/>
      <c r="AM235" s="17"/>
      <c r="AN235" s="17"/>
      <c r="AO235" s="17"/>
      <c r="AP235" s="17"/>
      <c r="AQ235" s="17"/>
    </row>
    <row r="236" spans="1:43">
      <c r="A236" s="16">
        <f t="shared" si="11"/>
        <v>2230</v>
      </c>
      <c r="B236" s="17">
        <f>(1-economy!$AU$5)*economy!K276</f>
        <v>61324.137910590129</v>
      </c>
      <c r="C236" s="17">
        <f>(1-economy!$AU$5)*economy!L276</f>
        <v>30281.20760194086</v>
      </c>
      <c r="D236" s="17">
        <f>(1-economy!$AU$5)*economy!M276</f>
        <v>3416.3784736530056</v>
      </c>
      <c r="E236" s="17">
        <f>(1-economy!$AU$5)*SUMPRODUCT(economy!B276:D276,economy!K276:M276)/SUM(economy!B276:D276)</f>
        <v>18026.178240676836</v>
      </c>
      <c r="F236" s="17">
        <v>61324.137910590129</v>
      </c>
      <c r="G236" s="17">
        <v>30281.20760194086</v>
      </c>
      <c r="H236" s="17">
        <v>3416.3784736530056</v>
      </c>
      <c r="I236" s="17">
        <v>18026.178240676836</v>
      </c>
      <c r="J236" s="17">
        <v>66092.538557766122</v>
      </c>
      <c r="K236" s="17">
        <v>31724.033626905621</v>
      </c>
      <c r="L236" s="17">
        <v>3525.0726555092428</v>
      </c>
      <c r="M236" s="17">
        <v>19057.098259900329</v>
      </c>
      <c r="N236" s="17">
        <f t="shared" si="9"/>
        <v>2230</v>
      </c>
      <c r="O236" s="17">
        <v>71136.406714576777</v>
      </c>
      <c r="P236" s="17">
        <v>33234.952789181632</v>
      </c>
      <c r="Q236" s="17">
        <v>3637.8851378850022</v>
      </c>
      <c r="R236" s="17">
        <v>20141.641302631506</v>
      </c>
      <c r="S236" s="17">
        <f t="shared" si="10"/>
        <v>2230</v>
      </c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  <c r="AK236" s="17"/>
      <c r="AL236" s="17"/>
      <c r="AM236" s="17"/>
      <c r="AN236" s="17"/>
      <c r="AO236" s="17"/>
      <c r="AP236" s="17"/>
      <c r="AQ236" s="17"/>
    </row>
    <row r="237" spans="1:43">
      <c r="A237" s="16">
        <f t="shared" si="11"/>
        <v>2231</v>
      </c>
      <c r="B237" s="17">
        <f>(1-economy!$AU$5)*economy!K277</f>
        <v>61286.833569791124</v>
      </c>
      <c r="C237" s="17">
        <f>(1-economy!$AU$5)*economy!L277</f>
        <v>30341.053023629287</v>
      </c>
      <c r="D237" s="17">
        <f>(1-economy!$AU$5)*economy!M277</f>
        <v>3421.6167839643176</v>
      </c>
      <c r="E237" s="17">
        <f>(1-economy!$AU$5)*SUMPRODUCT(economy!B277:D277,economy!K277:M277)/SUM(economy!B277:D277)</f>
        <v>18043.442056302043</v>
      </c>
      <c r="F237" s="17">
        <v>61286.833569791124</v>
      </c>
      <c r="G237" s="17">
        <v>30341.053023629287</v>
      </c>
      <c r="H237" s="17">
        <v>3421.6167839643176</v>
      </c>
      <c r="I237" s="17">
        <v>18043.442056302043</v>
      </c>
      <c r="J237" s="17">
        <v>66059.971126465593</v>
      </c>
      <c r="K237" s="17">
        <v>31787.575452938225</v>
      </c>
      <c r="L237" s="17">
        <v>3530.4809969626135</v>
      </c>
      <c r="M237" s="17">
        <v>19076.115094004417</v>
      </c>
      <c r="N237" s="17">
        <f t="shared" si="9"/>
        <v>2231</v>
      </c>
      <c r="O237" s="17">
        <v>71110.250465730918</v>
      </c>
      <c r="P237" s="17">
        <v>33302.747319897397</v>
      </c>
      <c r="Q237" s="17">
        <v>3643.4968323781886</v>
      </c>
      <c r="R237" s="17">
        <v>20162.785508913064</v>
      </c>
      <c r="S237" s="17">
        <f t="shared" si="10"/>
        <v>2231</v>
      </c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  <c r="AJ237" s="17"/>
      <c r="AK237" s="17"/>
      <c r="AL237" s="17"/>
      <c r="AM237" s="17"/>
      <c r="AN237" s="17"/>
      <c r="AO237" s="17"/>
      <c r="AP237" s="17"/>
      <c r="AQ237" s="17"/>
    </row>
    <row r="238" spans="1:43">
      <c r="A238" s="16">
        <f t="shared" si="11"/>
        <v>2232</v>
      </c>
      <c r="B238" s="17">
        <f>(1-economy!$AU$5)*economy!K278</f>
        <v>61252.565181523787</v>
      </c>
      <c r="C238" s="17">
        <f>(1-economy!$AU$5)*economy!L278</f>
        <v>30401.2830225332</v>
      </c>
      <c r="D238" s="17">
        <f>(1-economy!$AU$5)*economy!M278</f>
        <v>3426.8785236134654</v>
      </c>
      <c r="E238" s="17">
        <f>(1-economy!$AU$5)*SUMPRODUCT(economy!B278:D278,economy!K278:M278)/SUM(economy!B278:D278)</f>
        <v>18061.172164801344</v>
      </c>
      <c r="F238" s="17">
        <v>61252.565181523787</v>
      </c>
      <c r="G238" s="17">
        <v>30401.2830225332</v>
      </c>
      <c r="H238" s="17">
        <v>3426.8785236134654</v>
      </c>
      <c r="I238" s="17">
        <v>18061.172164801344</v>
      </c>
      <c r="J238" s="17">
        <v>66030.311229202955</v>
      </c>
      <c r="K238" s="17">
        <v>31851.445149840823</v>
      </c>
      <c r="L238" s="17">
        <v>3535.9090185813475</v>
      </c>
      <c r="M238" s="17">
        <v>19095.564521987129</v>
      </c>
      <c r="N238" s="17">
        <f t="shared" si="9"/>
        <v>2232</v>
      </c>
      <c r="O238" s="17">
        <v>71086.844444615752</v>
      </c>
      <c r="P238" s="17">
        <v>33370.805793747495</v>
      </c>
      <c r="Q238" s="17">
        <v>3649.1239356426227</v>
      </c>
      <c r="R238" s="17">
        <v>20184.322909743769</v>
      </c>
      <c r="S238" s="17">
        <f t="shared" si="10"/>
        <v>2232</v>
      </c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  <c r="AJ238" s="17"/>
      <c r="AK238" s="17"/>
      <c r="AL238" s="17"/>
      <c r="AM238" s="17"/>
      <c r="AN238" s="17"/>
      <c r="AO238" s="17"/>
      <c r="AP238" s="17"/>
      <c r="AQ238" s="17"/>
    </row>
    <row r="239" spans="1:43">
      <c r="A239" s="16">
        <f t="shared" si="11"/>
        <v>2233</v>
      </c>
      <c r="B239" s="17">
        <f>(1-economy!$AU$5)*economy!K279</f>
        <v>61221.309517335379</v>
      </c>
      <c r="C239" s="17">
        <f>(1-economy!$AU$5)*economy!L279</f>
        <v>30461.896874787111</v>
      </c>
      <c r="D239" s="17">
        <f>(1-economy!$AU$5)*economy!M279</f>
        <v>3432.163481798686</v>
      </c>
      <c r="E239" s="17">
        <f>(1-economy!$AU$5)*SUMPRODUCT(economy!B279:D279,economy!K279:M279)/SUM(economy!B279:D279)</f>
        <v>18079.365652968565</v>
      </c>
      <c r="F239" s="17">
        <v>61221.309517335379</v>
      </c>
      <c r="G239" s="17">
        <v>30461.896874787111</v>
      </c>
      <c r="H239" s="17">
        <v>3432.163481798686</v>
      </c>
      <c r="I239" s="17">
        <v>18079.365652968565</v>
      </c>
      <c r="J239" s="17">
        <v>66003.539929740553</v>
      </c>
      <c r="K239" s="17">
        <v>31915.643130186545</v>
      </c>
      <c r="L239" s="17">
        <v>3541.3566014510116</v>
      </c>
      <c r="M239" s="17">
        <v>19115.444505004947</v>
      </c>
      <c r="N239" s="17">
        <f t="shared" si="9"/>
        <v>2233</v>
      </c>
      <c r="O239" s="17">
        <v>71066.174244289999</v>
      </c>
      <c r="P239" s="17">
        <v>33439.129771934924</v>
      </c>
      <c r="Q239" s="17">
        <v>3654.7664232268808</v>
      </c>
      <c r="R239" s="17">
        <v>20206.252372003793</v>
      </c>
      <c r="S239" s="17">
        <f t="shared" si="10"/>
        <v>2233</v>
      </c>
      <c r="T239" s="17"/>
      <c r="U239" s="17"/>
      <c r="V239" s="17"/>
      <c r="W239" s="17"/>
      <c r="X239" s="17"/>
      <c r="Y239" s="17"/>
      <c r="Z239" s="17"/>
      <c r="AA239" s="17"/>
      <c r="AB239" s="17"/>
      <c r="AC239" s="17"/>
      <c r="AD239" s="17"/>
      <c r="AE239" s="17"/>
      <c r="AF239" s="17"/>
      <c r="AG239" s="17"/>
      <c r="AH239" s="17"/>
      <c r="AI239" s="17"/>
      <c r="AJ239" s="17"/>
      <c r="AK239" s="17"/>
      <c r="AL239" s="17"/>
      <c r="AM239" s="17"/>
      <c r="AN239" s="17"/>
      <c r="AO239" s="17"/>
      <c r="AP239" s="17"/>
      <c r="AQ239" s="17"/>
    </row>
    <row r="240" spans="1:43">
      <c r="A240" s="16">
        <f t="shared" si="11"/>
        <v>2234</v>
      </c>
      <c r="B240" s="17">
        <f>(1-economy!$AU$5)*economy!K280</f>
        <v>61193.042931946802</v>
      </c>
      <c r="C240" s="17">
        <f>(1-economy!$AU$5)*economy!L280</f>
        <v>30522.893639090122</v>
      </c>
      <c r="D240" s="17">
        <f>(1-economy!$AU$5)*economy!M280</f>
        <v>3437.4714361628321</v>
      </c>
      <c r="E240" s="17">
        <f>(1-economy!$AU$5)*SUMPRODUCT(economy!B280:D280,economy!K280:M280)/SUM(economy!B280:D280)</f>
        <v>18098.019488714272</v>
      </c>
      <c r="F240" s="17">
        <v>61193.042931946802</v>
      </c>
      <c r="G240" s="17">
        <v>30522.893639090122</v>
      </c>
      <c r="H240" s="17">
        <v>3437.4714361628321</v>
      </c>
      <c r="I240" s="17">
        <v>18098.019488714272</v>
      </c>
      <c r="J240" s="17">
        <v>65979.637769570356</v>
      </c>
      <c r="K240" s="17">
        <v>31980.169572208048</v>
      </c>
      <c r="L240" s="17">
        <v>3546.8236134051203</v>
      </c>
      <c r="M240" s="17">
        <v>19135.752867559306</v>
      </c>
      <c r="N240" s="17">
        <f t="shared" si="9"/>
        <v>2234</v>
      </c>
      <c r="O240" s="17">
        <v>71048.224836218098</v>
      </c>
      <c r="P240" s="17">
        <v>33507.720567173616</v>
      </c>
      <c r="Q240" s="17">
        <v>3660.4242558851602</v>
      </c>
      <c r="R240" s="17">
        <v>20228.572609755654</v>
      </c>
      <c r="S240" s="17">
        <f t="shared" si="10"/>
        <v>2234</v>
      </c>
      <c r="T240" s="17"/>
      <c r="U240" s="17"/>
      <c r="V240" s="17"/>
      <c r="W240" s="17"/>
      <c r="X240" s="17"/>
      <c r="Y240" s="17"/>
      <c r="Z240" s="17"/>
      <c r="AA240" s="17"/>
      <c r="AB240" s="17"/>
      <c r="AC240" s="17"/>
      <c r="AD240" s="17"/>
      <c r="AE240" s="17"/>
      <c r="AF240" s="17"/>
      <c r="AG240" s="17"/>
      <c r="AH240" s="17"/>
      <c r="AI240" s="17"/>
      <c r="AJ240" s="17"/>
      <c r="AK240" s="17"/>
      <c r="AL240" s="17"/>
      <c r="AM240" s="17"/>
      <c r="AN240" s="17"/>
      <c r="AO240" s="17"/>
      <c r="AP240" s="17"/>
      <c r="AQ240" s="17"/>
    </row>
    <row r="241" spans="1:43">
      <c r="A241" s="16">
        <f t="shared" si="11"/>
        <v>2235</v>
      </c>
      <c r="B241" s="17">
        <f>(1-economy!$AU$5)*economy!K281</f>
        <v>61167.74139507427</v>
      </c>
      <c r="C241" s="17">
        <f>(1-economy!$AU$5)*economy!L281</f>
        <v>30584.27216615928</v>
      </c>
      <c r="D241" s="17">
        <f>(1-economy!$AU$5)*economy!M281</f>
        <v>3442.8021534792479</v>
      </c>
      <c r="E241" s="17">
        <f>(1-economy!$AU$5)*SUMPRODUCT(economy!B281:D281,economy!K281:M281)/SUM(economy!B281:D281)</f>
        <v>18117.130527848502</v>
      </c>
      <c r="F241" s="17">
        <v>61167.74139507427</v>
      </c>
      <c r="G241" s="17">
        <v>30584.27216615928</v>
      </c>
      <c r="H241" s="17">
        <v>3442.8021534792479</v>
      </c>
      <c r="I241" s="17">
        <v>18117.130527848502</v>
      </c>
      <c r="J241" s="17">
        <v>65958.584800622993</v>
      </c>
      <c r="K241" s="17">
        <v>32045.024428989414</v>
      </c>
      <c r="L241" s="17">
        <v>3552.3099097067993</v>
      </c>
      <c r="M241" s="17">
        <v>19156.487304293863</v>
      </c>
      <c r="N241" s="17">
        <f t="shared" si="9"/>
        <v>2235</v>
      </c>
      <c r="O241" s="17">
        <v>71032.980603427233</v>
      </c>
      <c r="P241" s="17">
        <v>33576.579252506977</v>
      </c>
      <c r="Q241" s="17">
        <v>3666.0973802471572</v>
      </c>
      <c r="R241" s="17">
        <v>20251.282190968795</v>
      </c>
      <c r="S241" s="17">
        <f t="shared" si="10"/>
        <v>2235</v>
      </c>
      <c r="T241" s="17"/>
      <c r="U241" s="17"/>
      <c r="V241" s="17"/>
      <c r="W241" s="17"/>
      <c r="X241" s="17"/>
      <c r="Y241" s="17"/>
      <c r="Z241" s="17"/>
      <c r="AA241" s="17"/>
      <c r="AB241" s="17"/>
      <c r="AC241" s="17"/>
      <c r="AD241" s="17"/>
      <c r="AE241" s="17"/>
      <c r="AF241" s="17"/>
      <c r="AG241" s="17"/>
      <c r="AH241" s="17"/>
      <c r="AI241" s="17"/>
      <c r="AJ241" s="17"/>
      <c r="AK241" s="17"/>
      <c r="AL241" s="17"/>
      <c r="AM241" s="17"/>
      <c r="AN241" s="17"/>
      <c r="AO241" s="17"/>
      <c r="AP241" s="17"/>
      <c r="AQ241" s="17"/>
    </row>
    <row r="242" spans="1:43">
      <c r="A242" s="16">
        <f t="shared" si="11"/>
        <v>2236</v>
      </c>
      <c r="B242" s="17">
        <f>(1-economy!$AU$5)*economy!K282</f>
        <v>61145.380522059255</v>
      </c>
      <c r="C242" s="17">
        <f>(1-economy!$AU$5)*economy!L282</f>
        <v>30646.031107948278</v>
      </c>
      <c r="D242" s="17">
        <f>(1-economy!$AU$5)*economy!M282</f>
        <v>3448.1553903158065</v>
      </c>
      <c r="E242" s="17">
        <f>(1-economy!$AU$5)*SUMPRODUCT(economy!B282:D282,economy!K282:M282)/SUM(economy!B282:D282)</f>
        <v>18136.695520648555</v>
      </c>
      <c r="F242" s="17">
        <v>61145.380522059255</v>
      </c>
      <c r="G242" s="17">
        <v>30646.031107948278</v>
      </c>
      <c r="H242" s="17">
        <v>3448.1553903158065</v>
      </c>
      <c r="I242" s="17">
        <v>18136.695520648555</v>
      </c>
      <c r="J242" s="17">
        <v>65940.360616859005</v>
      </c>
      <c r="K242" s="17">
        <v>32110.20743745449</v>
      </c>
      <c r="L242" s="17">
        <v>3557.8153337106</v>
      </c>
      <c r="M242" s="17">
        <v>19177.645386595585</v>
      </c>
      <c r="N242" s="17">
        <f t="shared" si="9"/>
        <v>2236</v>
      </c>
      <c r="O242" s="17">
        <v>71020.425372634199</v>
      </c>
      <c r="P242" s="17">
        <v>33645.706669955682</v>
      </c>
      <c r="Q242" s="17">
        <v>3671.785729470254</v>
      </c>
      <c r="R242" s="17">
        <v>20274.379544069092</v>
      </c>
      <c r="S242" s="17">
        <f t="shared" si="10"/>
        <v>2236</v>
      </c>
      <c r="T242" s="17"/>
      <c r="U242" s="17"/>
      <c r="V242" s="17"/>
      <c r="W242" s="17"/>
      <c r="X242" s="17"/>
      <c r="Y242" s="17"/>
      <c r="Z242" s="17"/>
      <c r="AA242" s="17"/>
      <c r="AB242" s="17"/>
      <c r="AC242" s="17"/>
      <c r="AD242" s="17"/>
      <c r="AE242" s="17"/>
      <c r="AF242" s="17"/>
      <c r="AG242" s="17"/>
      <c r="AH242" s="17"/>
      <c r="AI242" s="17"/>
      <c r="AJ242" s="17"/>
      <c r="AK242" s="17"/>
      <c r="AL242" s="17"/>
      <c r="AM242" s="17"/>
      <c r="AN242" s="17"/>
      <c r="AO242" s="17"/>
      <c r="AP242" s="17"/>
      <c r="AQ242" s="17"/>
    </row>
    <row r="243" spans="1:43">
      <c r="A243" s="16">
        <f t="shared" si="11"/>
        <v>2237</v>
      </c>
      <c r="B243" s="17">
        <f>(1-economy!$AU$5)*economy!K283</f>
        <v>61125.93560332973</v>
      </c>
      <c r="C243" s="17">
        <f>(1-economy!$AU$5)*economy!L283</f>
        <v>30708.168926631115</v>
      </c>
      <c r="D243" s="17">
        <f>(1-economy!$AU$5)*economy!M283</f>
        <v>3453.5308936773981</v>
      </c>
      <c r="E243" s="17">
        <f>(1-economy!$AU$5)*SUMPRODUCT(economy!B283:D283,economy!K283:M283)/SUM(economy!B283:D283)</f>
        <v>18156.711118214404</v>
      </c>
      <c r="F243" s="17">
        <v>61125.93560332973</v>
      </c>
      <c r="G243" s="17">
        <v>30708.168926631115</v>
      </c>
      <c r="H243" s="17">
        <v>3453.5308936773981</v>
      </c>
      <c r="I243" s="17">
        <v>18156.711118214404</v>
      </c>
      <c r="J243" s="17">
        <v>65924.944384760616</v>
      </c>
      <c r="K243" s="17">
        <v>32175.718127150511</v>
      </c>
      <c r="L243" s="17">
        <v>3563.3397175046302</v>
      </c>
      <c r="M243" s="17">
        <v>19199.224569001588</v>
      </c>
      <c r="N243" s="17">
        <f t="shared" si="9"/>
        <v>2237</v>
      </c>
      <c r="O243" s="17">
        <v>71010.54244535607</v>
      </c>
      <c r="P243" s="17">
        <v>33715.103438993123</v>
      </c>
      <c r="Q243" s="17">
        <v>3677.4892238740804</v>
      </c>
      <c r="R243" s="17">
        <v>20297.862964314332</v>
      </c>
      <c r="S243" s="17">
        <f t="shared" si="10"/>
        <v>2237</v>
      </c>
      <c r="T243" s="17"/>
      <c r="U243" s="17"/>
      <c r="V243" s="17"/>
      <c r="W243" s="17"/>
      <c r="X243" s="17"/>
      <c r="Y243" s="17"/>
      <c r="Z243" s="17"/>
      <c r="AA243" s="17"/>
      <c r="AB243" s="17"/>
      <c r="AC243" s="17"/>
      <c r="AD243" s="17"/>
      <c r="AE243" s="17"/>
      <c r="AF243" s="17"/>
      <c r="AG243" s="17"/>
      <c r="AH243" s="17"/>
      <c r="AI243" s="17"/>
      <c r="AJ243" s="17"/>
      <c r="AK243" s="17"/>
      <c r="AL243" s="17"/>
      <c r="AM243" s="17"/>
      <c r="AN243" s="17"/>
      <c r="AO243" s="17"/>
      <c r="AP243" s="17"/>
      <c r="AQ243" s="17"/>
    </row>
    <row r="244" spans="1:43">
      <c r="A244" s="16">
        <f t="shared" si="11"/>
        <v>2238</v>
      </c>
      <c r="B244" s="17">
        <f>(1-economy!$AU$5)*economy!K284</f>
        <v>61109.381632722325</v>
      </c>
      <c r="C244" s="17">
        <f>(1-economy!$AU$5)*economy!L284</f>
        <v>30770.68390335251</v>
      </c>
      <c r="D244" s="17">
        <f>(1-economy!$AU$5)*economy!M284</f>
        <v>3458.9284016271704</v>
      </c>
      <c r="E244" s="17">
        <f>(1-economy!$AU$5)*SUMPRODUCT(economy!B284:D284,economy!K284:M284)/SUM(economy!B284:D284)</f>
        <v>18177.1738786157</v>
      </c>
      <c r="F244" s="17">
        <v>61109.381632722325</v>
      </c>
      <c r="G244" s="17">
        <v>30770.68390335251</v>
      </c>
      <c r="H244" s="17">
        <v>3458.9284016271704</v>
      </c>
      <c r="I244" s="17">
        <v>18177.1738786157</v>
      </c>
      <c r="J244" s="17">
        <v>65912.314872748932</v>
      </c>
      <c r="K244" s="17">
        <v>32241.555828826964</v>
      </c>
      <c r="L244" s="17">
        <v>3568.8828825332503</v>
      </c>
      <c r="M244" s="17">
        <v>19221.222195414426</v>
      </c>
      <c r="N244" s="17">
        <f t="shared" si="9"/>
        <v>2238</v>
      </c>
      <c r="O244" s="17">
        <v>71003.314628022999</v>
      </c>
      <c r="P244" s="17">
        <v>33784.769964847015</v>
      </c>
      <c r="Q244" s="17">
        <v>3683.2077715575961</v>
      </c>
      <c r="R244" s="17">
        <v>20321.730619997306</v>
      </c>
      <c r="S244" s="17">
        <f t="shared" si="10"/>
        <v>2238</v>
      </c>
      <c r="T244" s="17"/>
      <c r="U244" s="17"/>
      <c r="V244" s="17"/>
      <c r="W244" s="17"/>
      <c r="X244" s="17"/>
      <c r="Y244" s="17"/>
      <c r="Z244" s="17"/>
      <c r="AA244" s="17"/>
      <c r="AB244" s="17"/>
      <c r="AC244" s="17"/>
      <c r="AD244" s="17"/>
      <c r="AE244" s="17"/>
      <c r="AF244" s="17"/>
      <c r="AG244" s="17"/>
      <c r="AH244" s="17"/>
      <c r="AI244" s="17"/>
      <c r="AJ244" s="17"/>
      <c r="AK244" s="17"/>
      <c r="AL244" s="17"/>
      <c r="AM244" s="17"/>
      <c r="AN244" s="17"/>
      <c r="AO244" s="17"/>
      <c r="AP244" s="17"/>
      <c r="AQ244" s="17"/>
    </row>
    <row r="245" spans="1:43">
      <c r="A245" s="16">
        <f t="shared" si="11"/>
        <v>2239</v>
      </c>
      <c r="B245" s="17">
        <f>(1-economy!$AU$5)*economy!K285</f>
        <v>61095.693334691321</v>
      </c>
      <c r="C245" s="17">
        <f>(1-economy!$AU$5)*economy!L285</f>
        <v>30833.574146745181</v>
      </c>
      <c r="D245" s="17">
        <f>(1-economy!$AU$5)*economy!M285</f>
        <v>3464.3476438868875</v>
      </c>
      <c r="E245" s="17">
        <f>(1-economy!$AU$5)*SUMPRODUCT(economy!B285:D285,economy!K285:M285)/SUM(economy!B285:D285)</f>
        <v>18198.080272833387</v>
      </c>
      <c r="F245" s="17">
        <v>61095.693334691321</v>
      </c>
      <c r="G245" s="17">
        <v>30833.574146745181</v>
      </c>
      <c r="H245" s="17">
        <v>3464.3476438868875</v>
      </c>
      <c r="I245" s="17">
        <v>18198.080272833387</v>
      </c>
      <c r="J245" s="17">
        <v>65902.450479546271</v>
      </c>
      <c r="K245" s="17">
        <v>32307.719682808733</v>
      </c>
      <c r="L245" s="17">
        <v>3574.444640200556</v>
      </c>
      <c r="M245" s="17">
        <v>19243.63550512783</v>
      </c>
      <c r="N245" s="17">
        <f t="shared" si="9"/>
        <v>2239</v>
      </c>
      <c r="O245" s="17">
        <v>70998.724261109412</v>
      </c>
      <c r="P245" s="17">
        <v>33854.706446625023</v>
      </c>
      <c r="Q245" s="17">
        <v>3688.9412689988603</v>
      </c>
      <c r="R245" s="17">
        <v>20345.98055847763</v>
      </c>
      <c r="S245" s="17">
        <f t="shared" si="10"/>
        <v>2239</v>
      </c>
      <c r="T245" s="17"/>
      <c r="U245" s="17"/>
      <c r="V245" s="17"/>
      <c r="W245" s="17"/>
      <c r="X245" s="17"/>
      <c r="Y245" s="17"/>
      <c r="Z245" s="17"/>
      <c r="AA245" s="17"/>
      <c r="AB245" s="17"/>
      <c r="AC245" s="17"/>
      <c r="AD245" s="17"/>
      <c r="AE245" s="17"/>
      <c r="AF245" s="17"/>
      <c r="AG245" s="17"/>
      <c r="AH245" s="17"/>
      <c r="AI245" s="17"/>
      <c r="AJ245" s="17"/>
      <c r="AK245" s="17"/>
      <c r="AL245" s="17"/>
      <c r="AM245" s="17"/>
      <c r="AN245" s="17"/>
      <c r="AO245" s="17"/>
      <c r="AP245" s="17"/>
      <c r="AQ245" s="17"/>
    </row>
    <row r="246" spans="1:43">
      <c r="A246" s="16">
        <f t="shared" si="11"/>
        <v>2240</v>
      </c>
      <c r="B246" s="17">
        <f>(1-economy!$AU$5)*economy!K286</f>
        <v>61084.845190432912</v>
      </c>
      <c r="C246" s="17">
        <f>(1-economy!$AU$5)*economy!L286</f>
        <v>30896.837601215935</v>
      </c>
      <c r="D246" s="17">
        <f>(1-economy!$AU$5)*economy!M286</f>
        <v>3469.7883424166866</v>
      </c>
      <c r="E246" s="17">
        <f>(1-economy!$AU$5)*SUMPRODUCT(economy!B286:D286,economy!K286:M286)/SUM(economy!B286:D286)</f>
        <v>18219.426690499698</v>
      </c>
      <c r="F246" s="17">
        <v>61084.845190432912</v>
      </c>
      <c r="G246" s="17">
        <v>30896.837601215935</v>
      </c>
      <c r="H246" s="17">
        <v>3469.7883424166866</v>
      </c>
      <c r="I246" s="17">
        <v>18219.426690499698</v>
      </c>
      <c r="J246" s="17">
        <v>65895.329261508974</v>
      </c>
      <c r="K246" s="17">
        <v>32374.208647164836</v>
      </c>
      <c r="L246" s="17">
        <v>3580.0247924549376</v>
      </c>
      <c r="M246" s="17">
        <v>19266.461638666158</v>
      </c>
      <c r="N246" s="17">
        <f t="shared" si="9"/>
        <v>2240</v>
      </c>
      <c r="O246" s="17">
        <v>70996.753247302317</v>
      </c>
      <c r="P246" s="17">
        <v>33924.912885264363</v>
      </c>
      <c r="Q246" s="17">
        <v>3694.6896016376322</v>
      </c>
      <c r="R246" s="17">
        <v>20370.610712044396</v>
      </c>
      <c r="S246" s="17">
        <f t="shared" si="10"/>
        <v>2240</v>
      </c>
      <c r="T246" s="17"/>
      <c r="U246" s="17"/>
      <c r="V246" s="17"/>
      <c r="W246" s="17"/>
      <c r="X246" s="17"/>
      <c r="Y246" s="17"/>
      <c r="Z246" s="17"/>
      <c r="AA246" s="17"/>
      <c r="AB246" s="17"/>
      <c r="AC246" s="17"/>
      <c r="AD246" s="17"/>
      <c r="AE246" s="17"/>
      <c r="AF246" s="17"/>
      <c r="AG246" s="17"/>
      <c r="AH246" s="17"/>
      <c r="AI246" s="17"/>
      <c r="AJ246" s="17"/>
      <c r="AK246" s="17"/>
      <c r="AL246" s="17"/>
      <c r="AM246" s="17"/>
      <c r="AN246" s="17"/>
      <c r="AO246" s="17"/>
      <c r="AP246" s="17"/>
      <c r="AQ246" s="17"/>
    </row>
    <row r="247" spans="1:43">
      <c r="A247" s="16">
        <f t="shared" si="11"/>
        <v>2241</v>
      </c>
      <c r="B247" s="17">
        <f>(1-economy!$AU$5)*economy!K287</f>
        <v>61076.811462951679</v>
      </c>
      <c r="C247" s="17">
        <f>(1-economy!$AU$5)*economy!L287</f>
        <v>30960.472055001675</v>
      </c>
      <c r="D247" s="17">
        <f>(1-economy!$AU$5)*economy!M287</f>
        <v>3475.2502119746782</v>
      </c>
      <c r="E247" s="17">
        <f>(1-economy!$AU$5)*SUMPRODUCT(economy!B287:D287,economy!K287:M287)/SUM(economy!B287:D287)</f>
        <v>18241.209445440276</v>
      </c>
      <c r="F247" s="17">
        <v>61076.811462951679</v>
      </c>
      <c r="G247" s="17">
        <v>30960.472055001675</v>
      </c>
      <c r="H247" s="17">
        <v>3475.2502119746782</v>
      </c>
      <c r="I247" s="17">
        <v>18241.209445440276</v>
      </c>
      <c r="J247" s="17">
        <v>65890.928958950986</v>
      </c>
      <c r="K247" s="17">
        <v>32441.021505671655</v>
      </c>
      <c r="L247" s="17">
        <v>3585.6231323549105</v>
      </c>
      <c r="M247" s="17">
        <v>19289.697643439671</v>
      </c>
      <c r="N247" s="17">
        <f t="shared" si="9"/>
        <v>2241</v>
      </c>
      <c r="O247" s="17">
        <v>70997.383078723899</v>
      </c>
      <c r="P247" s="17">
        <v>33995.38909130347</v>
      </c>
      <c r="Q247" s="17">
        <v>3700.4526444409807</v>
      </c>
      <c r="R247" s="17">
        <v>20395.618903611095</v>
      </c>
      <c r="S247" s="17">
        <f t="shared" si="10"/>
        <v>2241</v>
      </c>
      <c r="T247" s="17"/>
      <c r="U247" s="17"/>
      <c r="V247" s="17"/>
      <c r="W247" s="17"/>
      <c r="X247" s="17"/>
      <c r="Y247" s="17"/>
      <c r="Z247" s="17"/>
      <c r="AA247" s="17"/>
      <c r="AB247" s="17"/>
      <c r="AC247" s="17"/>
      <c r="AD247" s="17"/>
      <c r="AE247" s="17"/>
      <c r="AF247" s="17"/>
      <c r="AG247" s="17"/>
      <c r="AH247" s="17"/>
      <c r="AI247" s="17"/>
      <c r="AJ247" s="17"/>
      <c r="AK247" s="17"/>
      <c r="AL247" s="17"/>
      <c r="AM247" s="17"/>
      <c r="AN247" s="17"/>
      <c r="AO247" s="17"/>
      <c r="AP247" s="17"/>
      <c r="AQ247" s="17"/>
    </row>
    <row r="248" spans="1:43">
      <c r="A248" s="16">
        <f t="shared" si="11"/>
        <v>2242</v>
      </c>
      <c r="B248" s="17">
        <f>(1-economy!$AU$5)*economy!K288</f>
        <v>61071.566221096007</v>
      </c>
      <c r="C248" s="17">
        <f>(1-economy!$AU$5)*economy!L288</f>
        <v>31024.475147998171</v>
      </c>
      <c r="D248" s="17">
        <f>(1-economy!$AU$5)*economy!M288</f>
        <v>3480.7329606565991</v>
      </c>
      <c r="E248" s="17">
        <f>(1-economy!$AU$5)*SUMPRODUCT(economy!B288:D288,economy!K288:M288)/SUM(economy!B288:D288)</f>
        <v>18263.42478102204</v>
      </c>
      <c r="F248" s="17">
        <v>61071.566221096007</v>
      </c>
      <c r="G248" s="17">
        <v>31024.475147998171</v>
      </c>
      <c r="H248" s="17">
        <v>3480.7329606565991</v>
      </c>
      <c r="I248" s="17">
        <v>18263.42478102204</v>
      </c>
      <c r="J248" s="17">
        <v>65889.227021483108</v>
      </c>
      <c r="K248" s="17">
        <v>32508.156875573299</v>
      </c>
      <c r="L248" s="17">
        <v>3591.2394446165545</v>
      </c>
      <c r="M248" s="17">
        <v>19313.340479219092</v>
      </c>
      <c r="N248" s="17">
        <f t="shared" si="9"/>
        <v>2242</v>
      </c>
      <c r="O248" s="17">
        <v>71000.594863227612</v>
      </c>
      <c r="P248" s="17">
        <v>34066.13469247723</v>
      </c>
      <c r="Q248" s="17">
        <v>3706.230262452103</v>
      </c>
      <c r="R248" s="17">
        <v>20421.002852245307</v>
      </c>
      <c r="S248" s="17">
        <f t="shared" si="10"/>
        <v>2242</v>
      </c>
      <c r="T248" s="17"/>
      <c r="U248" s="17"/>
      <c r="V248" s="17"/>
      <c r="W248" s="17"/>
      <c r="X248" s="17"/>
      <c r="Y248" s="17"/>
      <c r="Z248" s="17"/>
      <c r="AA248" s="17"/>
      <c r="AB248" s="17"/>
      <c r="AC248" s="17"/>
      <c r="AD248" s="17"/>
      <c r="AE248" s="17"/>
      <c r="AF248" s="17"/>
      <c r="AG248" s="17"/>
      <c r="AH248" s="17"/>
      <c r="AI248" s="17"/>
      <c r="AJ248" s="17"/>
      <c r="AK248" s="17"/>
      <c r="AL248" s="17"/>
      <c r="AM248" s="17"/>
      <c r="AN248" s="17"/>
      <c r="AO248" s="17"/>
      <c r="AP248" s="17"/>
      <c r="AQ248" s="17"/>
    </row>
    <row r="249" spans="1:43">
      <c r="A249" s="16">
        <f t="shared" si="11"/>
        <v>2243</v>
      </c>
      <c r="B249" s="17">
        <f>(1-economy!$AU$5)*economy!K289</f>
        <v>61069.083362590885</v>
      </c>
      <c r="C249" s="17">
        <f>(1-economy!$AU$5)*economy!L289</f>
        <v>31088.844379362377</v>
      </c>
      <c r="D249" s="17">
        <f>(1-economy!$AU$5)*economy!M289</f>
        <v>3486.23629041608</v>
      </c>
      <c r="E249" s="17">
        <f>(1-economy!$AU$5)*SUMPRODUCT(economy!B289:D289,economy!K289:M289)/SUM(economy!B289:D289)</f>
        <v>18286.068875310699</v>
      </c>
      <c r="F249" s="17">
        <v>61069.083362590885</v>
      </c>
      <c r="G249" s="17">
        <v>31088.844379362377</v>
      </c>
      <c r="H249" s="17">
        <v>3486.23629041608</v>
      </c>
      <c r="I249" s="17">
        <v>18286.068875310699</v>
      </c>
      <c r="J249" s="17">
        <v>65890.20063238978</v>
      </c>
      <c r="K249" s="17">
        <v>32575.613215138452</v>
      </c>
      <c r="L249" s="17">
        <v>3596.8735061428483</v>
      </c>
      <c r="M249" s="17">
        <v>19337.387023432093</v>
      </c>
      <c r="N249" s="17">
        <f t="shared" si="9"/>
        <v>2243</v>
      </c>
      <c r="O249" s="17">
        <v>71006.36934978611</v>
      </c>
      <c r="P249" s="17">
        <v>34137.149141133319</v>
      </c>
      <c r="Q249" s="17">
        <v>3712.0223113225748</v>
      </c>
      <c r="R249" s="17">
        <v>20446.7601785347</v>
      </c>
      <c r="S249" s="17">
        <f t="shared" si="10"/>
        <v>2243</v>
      </c>
      <c r="T249" s="17"/>
      <c r="U249" s="17"/>
      <c r="V249" s="17"/>
      <c r="W249" s="17"/>
      <c r="X249" s="17"/>
      <c r="Y249" s="17"/>
      <c r="Z249" s="17"/>
      <c r="AA249" s="17"/>
      <c r="AB249" s="17"/>
      <c r="AC249" s="17"/>
      <c r="AD249" s="17"/>
      <c r="AE249" s="17"/>
      <c r="AF249" s="17"/>
      <c r="AG249" s="17"/>
      <c r="AH249" s="17"/>
      <c r="AI249" s="17"/>
      <c r="AJ249" s="17"/>
      <c r="AK249" s="17"/>
      <c r="AL249" s="17"/>
      <c r="AM249" s="17"/>
      <c r="AN249" s="17"/>
      <c r="AO249" s="17"/>
      <c r="AP249" s="17"/>
      <c r="AQ249" s="17"/>
    </row>
    <row r="250" spans="1:43">
      <c r="A250" s="16">
        <f t="shared" si="11"/>
        <v>2244</v>
      </c>
      <c r="B250" s="17">
        <f>(1-economy!$AU$5)*economy!K290</f>
        <v>61069.3366360949</v>
      </c>
      <c r="C250" s="17">
        <f>(1-economy!$AU$5)*economy!L290</f>
        <v>31153.577114891756</v>
      </c>
      <c r="D250" s="17">
        <f>(1-economy!$AU$5)*economy!M290</f>
        <v>3491.7598975657561</v>
      </c>
      <c r="E250" s="17">
        <f>(1-economy!$AU$5)*SUMPRODUCT(economy!B290:D290,economy!K290:M290)/SUM(economy!B290:D290)</f>
        <v>18309.137846041835</v>
      </c>
      <c r="F250" s="17">
        <v>61069.3366360949</v>
      </c>
      <c r="G250" s="17">
        <v>31153.577114891756</v>
      </c>
      <c r="H250" s="17">
        <v>3491.7598975657561</v>
      </c>
      <c r="I250" s="17">
        <v>18309.137846041835</v>
      </c>
      <c r="J250" s="17">
        <v>65893.826732067508</v>
      </c>
      <c r="K250" s="17">
        <v>32643.388831015654</v>
      </c>
      <c r="L250" s="17">
        <v>3602.5250865351768</v>
      </c>
      <c r="M250" s="17">
        <v>19361.834076284773</v>
      </c>
      <c r="N250" s="17">
        <f t="shared" si="9"/>
        <v>2244</v>
      </c>
      <c r="O250" s="17">
        <v>71014.686952990451</v>
      </c>
      <c r="P250" s="17">
        <v>34208.43172147189</v>
      </c>
      <c r="Q250" s="17">
        <v>3717.8286378282573</v>
      </c>
      <c r="R250" s="17">
        <v>20472.888409792075</v>
      </c>
      <c r="S250" s="17">
        <f t="shared" si="10"/>
        <v>2244</v>
      </c>
      <c r="T250" s="17"/>
      <c r="U250" s="17"/>
      <c r="V250" s="17"/>
      <c r="W250" s="17"/>
      <c r="X250" s="17"/>
      <c r="Y250" s="17"/>
      <c r="Z250" s="17"/>
      <c r="AA250" s="17"/>
      <c r="AB250" s="17"/>
      <c r="AC250" s="17"/>
      <c r="AD250" s="17"/>
      <c r="AE250" s="17"/>
      <c r="AF250" s="17"/>
      <c r="AG250" s="17"/>
      <c r="AH250" s="17"/>
      <c r="AI250" s="17"/>
      <c r="AJ250" s="17"/>
      <c r="AK250" s="17"/>
      <c r="AL250" s="17"/>
      <c r="AM250" s="17"/>
      <c r="AN250" s="17"/>
      <c r="AO250" s="17"/>
      <c r="AP250" s="17"/>
      <c r="AQ250" s="17"/>
    </row>
    <row r="251" spans="1:43">
      <c r="A251" s="16">
        <f t="shared" si="11"/>
        <v>2245</v>
      </c>
      <c r="B251" s="17">
        <f>(1-economy!$AU$5)*economy!K291</f>
        <v>61072.299662307829</v>
      </c>
      <c r="C251" s="17">
        <f>(1-economy!$AU$5)*economy!L291</f>
        <v>31218.67059418295</v>
      </c>
      <c r="D251" s="17">
        <f>(1-economy!$AU$5)*economy!M291</f>
        <v>3497.3034732596534</v>
      </c>
      <c r="E251" s="17">
        <f>(1-economy!$AU$5)*SUMPRODUCT(economy!B291:D291,economy!K291:M291)/SUM(economy!B291:D291)</f>
        <v>18332.627755409569</v>
      </c>
      <c r="F251" s="17">
        <v>61072.299662307829</v>
      </c>
      <c r="G251" s="17">
        <v>31218.67059418295</v>
      </c>
      <c r="H251" s="17">
        <v>3497.3034732596534</v>
      </c>
      <c r="I251" s="17">
        <v>18332.627755409569</v>
      </c>
      <c r="J251" s="17">
        <v>65900.082040547626</v>
      </c>
      <c r="K251" s="17">
        <v>32711.481885389006</v>
      </c>
      <c r="L251" s="17">
        <v>3608.1939485873054</v>
      </c>
      <c r="M251" s="17">
        <v>19386.678365711647</v>
      </c>
      <c r="N251" s="17">
        <f t="shared" si="9"/>
        <v>2245</v>
      </c>
      <c r="O251" s="17">
        <v>71025.527776678893</v>
      </c>
      <c r="P251" s="17">
        <v>34279.981556607941</v>
      </c>
      <c r="Q251" s="17">
        <v>3723.6490803690431</v>
      </c>
      <c r="R251" s="17">
        <v>20499.384985101511</v>
      </c>
      <c r="S251" s="17">
        <f t="shared" si="10"/>
        <v>2245</v>
      </c>
      <c r="T251" s="17"/>
      <c r="U251" s="17"/>
      <c r="V251" s="17"/>
      <c r="W251" s="17"/>
      <c r="X251" s="17"/>
      <c r="Y251" s="17"/>
      <c r="Z251" s="17"/>
      <c r="AA251" s="17"/>
      <c r="AB251" s="17"/>
      <c r="AC251" s="17"/>
      <c r="AD251" s="17"/>
      <c r="AE251" s="17"/>
      <c r="AF251" s="17"/>
      <c r="AG251" s="17"/>
      <c r="AH251" s="17"/>
      <c r="AI251" s="17"/>
      <c r="AJ251" s="17"/>
      <c r="AK251" s="17"/>
      <c r="AL251" s="17"/>
      <c r="AM251" s="17"/>
      <c r="AN251" s="17"/>
      <c r="AO251" s="17"/>
      <c r="AP251" s="17"/>
      <c r="AQ251" s="17"/>
    </row>
    <row r="252" spans="1:43">
      <c r="A252" s="16">
        <f t="shared" si="11"/>
        <v>2246</v>
      </c>
      <c r="B252" s="17">
        <f>(1-economy!$AU$5)*economy!K292</f>
        <v>61077.94595415661</v>
      </c>
      <c r="C252" s="17">
        <f>(1-economy!$AU$5)*economy!L292</f>
        <v>31284.121937571963</v>
      </c>
      <c r="D252" s="17">
        <f>(1-economy!$AU$5)*economy!M292</f>
        <v>3502.8667039572611</v>
      </c>
      <c r="E252" s="17">
        <f>(1-economy!$AU$5)*SUMPRODUCT(economy!B292:D292,economy!K292:M292)/SUM(economy!B292:D292)</f>
        <v>18356.534614676602</v>
      </c>
      <c r="F252" s="17">
        <v>61077.94595415661</v>
      </c>
      <c r="G252" s="17">
        <v>31284.121937571963</v>
      </c>
      <c r="H252" s="17">
        <v>3502.8667039572611</v>
      </c>
      <c r="I252" s="17">
        <v>18356.534614676602</v>
      </c>
      <c r="J252" s="17">
        <v>65908.943079126388</v>
      </c>
      <c r="K252" s="17">
        <v>32779.890402934958</v>
      </c>
      <c r="L252" s="17">
        <v>3613.8798487621966</v>
      </c>
      <c r="M252" s="17">
        <v>19411.91655215689</v>
      </c>
      <c r="N252" s="17">
        <f t="shared" si="9"/>
        <v>2246</v>
      </c>
      <c r="O252" s="17">
        <v>71038.871636715776</v>
      </c>
      <c r="P252" s="17">
        <v>34351.797615457261</v>
      </c>
      <c r="Q252" s="17">
        <v>3729.4834694527271</v>
      </c>
      <c r="R252" s="17">
        <v>20526.247260208129</v>
      </c>
      <c r="S252" s="17">
        <f t="shared" si="10"/>
        <v>2246</v>
      </c>
      <c r="T252" s="17"/>
      <c r="U252" s="17"/>
      <c r="V252" s="17"/>
      <c r="W252" s="17"/>
      <c r="X252" s="17"/>
      <c r="Y252" s="17"/>
      <c r="Z252" s="17"/>
      <c r="AA252" s="17"/>
      <c r="AB252" s="17"/>
      <c r="AC252" s="17"/>
      <c r="AD252" s="17"/>
      <c r="AE252" s="17"/>
      <c r="AF252" s="17"/>
      <c r="AG252" s="17"/>
      <c r="AH252" s="17"/>
      <c r="AI252" s="17"/>
      <c r="AJ252" s="17"/>
      <c r="AK252" s="17"/>
      <c r="AL252" s="17"/>
      <c r="AM252" s="17"/>
      <c r="AN252" s="17"/>
      <c r="AO252" s="17"/>
      <c r="AP252" s="17"/>
      <c r="AQ252" s="17"/>
    </row>
    <row r="253" spans="1:43">
      <c r="A253" s="16">
        <f t="shared" si="11"/>
        <v>2247</v>
      </c>
      <c r="B253" s="17">
        <f>(1-economy!$AU$5)*economy!K293</f>
        <v>61086.248936085554</v>
      </c>
      <c r="C253" s="17">
        <f>(1-economy!$AU$5)*economy!L293</f>
        <v>31349.928152859422</v>
      </c>
      <c r="D253" s="17">
        <f>(1-economy!$AU$5)*economy!M293</f>
        <v>3508.4492718696952</v>
      </c>
      <c r="E253" s="17">
        <f>(1-economy!$AU$5)*SUMPRODUCT(economy!B293:D293,economy!K293:M293)/SUM(economy!B293:D293)</f>
        <v>18380.854388609816</v>
      </c>
      <c r="F253" s="17">
        <v>61086.248936085554</v>
      </c>
      <c r="G253" s="17">
        <v>31349.928152859422</v>
      </c>
      <c r="H253" s="17">
        <v>3508.4492718696952</v>
      </c>
      <c r="I253" s="17">
        <v>18380.854388609816</v>
      </c>
      <c r="J253" s="17">
        <v>65920.386191125785</v>
      </c>
      <c r="K253" s="17">
        <v>32848.61227758255</v>
      </c>
      <c r="L253" s="17">
        <v>3619.5825376519601</v>
      </c>
      <c r="M253" s="17">
        <v>19437.545233190333</v>
      </c>
      <c r="N253" s="17">
        <f t="shared" si="9"/>
        <v>2247</v>
      </c>
      <c r="O253" s="17">
        <v>71054.698082938645</v>
      </c>
      <c r="P253" s="17">
        <v>34423.878719446591</v>
      </c>
      <c r="Q253" s="17">
        <v>3735.3316281632924</v>
      </c>
      <c r="R253" s="17">
        <v>20553.472512253917</v>
      </c>
      <c r="S253" s="17">
        <f t="shared" si="10"/>
        <v>2247</v>
      </c>
      <c r="T253" s="17"/>
      <c r="U253" s="17"/>
      <c r="V253" s="17"/>
      <c r="W253" s="17"/>
      <c r="X253" s="17"/>
      <c r="Y253" s="17"/>
      <c r="Z253" s="17"/>
      <c r="AA253" s="17"/>
      <c r="AB253" s="17"/>
      <c r="AC253" s="17"/>
      <c r="AD253" s="17"/>
      <c r="AE253" s="17"/>
      <c r="AF253" s="17"/>
      <c r="AG253" s="17"/>
      <c r="AH253" s="17"/>
      <c r="AI253" s="17"/>
      <c r="AJ253" s="17"/>
      <c r="AK253" s="17"/>
      <c r="AL253" s="17"/>
      <c r="AM253" s="17"/>
      <c r="AN253" s="17"/>
      <c r="AO253" s="17"/>
      <c r="AP253" s="17"/>
      <c r="AQ253" s="17"/>
    </row>
    <row r="254" spans="1:43">
      <c r="A254" s="16">
        <f t="shared" si="11"/>
        <v>2248</v>
      </c>
      <c r="B254" s="17">
        <f>(1-economy!$AU$5)*economy!K294</f>
        <v>61097.181962476956</v>
      </c>
      <c r="C254" s="17">
        <f>(1-economy!$AU$5)*economy!L294</f>
        <v>31416.086141823718</v>
      </c>
      <c r="D254" s="17">
        <f>(1-economy!$AU$5)*economy!M294</f>
        <v>3514.0508553882619</v>
      </c>
      <c r="E254" s="17">
        <f>(1-economy!$AU$5)*SUMPRODUCT(economy!B294:D294,economy!K294:M294)/SUM(economy!B294:D294)</f>
        <v>18405.582999745409</v>
      </c>
      <c r="F254" s="17">
        <v>61097.181962476956</v>
      </c>
      <c r="G254" s="17">
        <v>31416.086141823718</v>
      </c>
      <c r="H254" s="17">
        <v>3514.0508553882619</v>
      </c>
      <c r="I254" s="17">
        <v>18405.582999745409</v>
      </c>
      <c r="J254" s="17">
        <v>65934.38756180818</v>
      </c>
      <c r="K254" s="17">
        <v>32917.645279079843</v>
      </c>
      <c r="L254" s="17">
        <v>3625.3017604212132</v>
      </c>
      <c r="M254" s="17">
        <v>19463.560947961745</v>
      </c>
      <c r="N254" s="17">
        <f t="shared" si="9"/>
        <v>2248</v>
      </c>
      <c r="O254" s="17">
        <v>71072.98642029363</v>
      </c>
      <c r="P254" s="17">
        <v>34496.223549050053</v>
      </c>
      <c r="Q254" s="17">
        <v>3741.1933726137368</v>
      </c>
      <c r="R254" s="17">
        <v>20581.057944362423</v>
      </c>
      <c r="S254" s="17">
        <f t="shared" si="10"/>
        <v>2248</v>
      </c>
      <c r="T254" s="17"/>
      <c r="U254" s="17"/>
      <c r="V254" s="17"/>
      <c r="W254" s="17"/>
      <c r="X254" s="17"/>
      <c r="Y254" s="17"/>
      <c r="Z254" s="17"/>
      <c r="AA254" s="17"/>
      <c r="AB254" s="17"/>
      <c r="AC254" s="17"/>
      <c r="AD254" s="17"/>
      <c r="AE254" s="17"/>
      <c r="AF254" s="17"/>
      <c r="AG254" s="17"/>
      <c r="AH254" s="17"/>
      <c r="AI254" s="17"/>
      <c r="AJ254" s="17"/>
      <c r="AK254" s="17"/>
      <c r="AL254" s="17"/>
      <c r="AM254" s="17"/>
      <c r="AN254" s="17"/>
      <c r="AO254" s="17"/>
      <c r="AP254" s="17"/>
      <c r="AQ254" s="17"/>
    </row>
    <row r="255" spans="1:43">
      <c r="A255" s="16">
        <f t="shared" si="11"/>
        <v>2249</v>
      </c>
      <c r="B255" s="17">
        <f>(1-economy!$AU$5)*economy!K295</f>
        <v>61110.718335229431</v>
      </c>
      <c r="C255" s="17">
        <f>(1-economy!$AU$5)*economy!L295</f>
        <v>31482.592706525047</v>
      </c>
      <c r="D255" s="17">
        <f>(1-economy!$AU$5)*economy!M295</f>
        <v>3519.6711294959491</v>
      </c>
      <c r="E255" s="17">
        <f>(1-economy!$AU$5)*SUMPRODUCT(economy!B295:D295,economy!K295:M295)/SUM(economy!B295:D295)</f>
        <v>18430.716332487675</v>
      </c>
      <c r="F255" s="17">
        <v>61110.718335229431</v>
      </c>
      <c r="G255" s="17">
        <v>31482.592706525047</v>
      </c>
      <c r="H255" s="17">
        <v>3519.6711294959491</v>
      </c>
      <c r="I255" s="17">
        <v>18430.716332487675</v>
      </c>
      <c r="J255" s="17">
        <v>65950.923237467185</v>
      </c>
      <c r="K255" s="17">
        <v>32986.987059367224</v>
      </c>
      <c r="L255" s="17">
        <v>3631.0372572342881</v>
      </c>
      <c r="M255" s="17">
        <v>19489.960181496273</v>
      </c>
      <c r="N255" s="17">
        <f t="shared" si="9"/>
        <v>2249</v>
      </c>
      <c r="O255" s="17">
        <v>71093.715729179195</v>
      </c>
      <c r="P255" s="17">
        <v>34568.830650151482</v>
      </c>
      <c r="Q255" s="17">
        <v>3747.068512383863</v>
      </c>
      <c r="R255" s="17">
        <v>20609.000690074663</v>
      </c>
      <c r="S255" s="17">
        <f t="shared" si="10"/>
        <v>2249</v>
      </c>
      <c r="T255" s="17"/>
      <c r="U255" s="17"/>
      <c r="V255" s="17"/>
      <c r="W255" s="17"/>
      <c r="X255" s="17"/>
      <c r="Y255" s="17"/>
      <c r="Z255" s="17"/>
      <c r="AA255" s="17"/>
      <c r="AB255" s="17"/>
      <c r="AC255" s="17"/>
      <c r="AD255" s="17"/>
      <c r="AE255" s="17"/>
      <c r="AF255" s="17"/>
      <c r="AG255" s="17"/>
      <c r="AH255" s="17"/>
      <c r="AI255" s="17"/>
      <c r="AJ255" s="17"/>
      <c r="AK255" s="17"/>
      <c r="AL255" s="17"/>
      <c r="AM255" s="17"/>
      <c r="AN255" s="17"/>
      <c r="AO255" s="17"/>
      <c r="AP255" s="17"/>
      <c r="AQ255" s="17"/>
    </row>
    <row r="256" spans="1:43">
      <c r="A256" s="16">
        <f t="shared" si="11"/>
        <v>2250</v>
      </c>
      <c r="B256" s="17">
        <f>(1-economy!$AU$5)*economy!K296</f>
        <v>61126.831320517667</v>
      </c>
      <c r="C256" s="17">
        <f>(1-economy!$AU$5)*economy!L296</f>
        <v>31549.444555404436</v>
      </c>
      <c r="D256" s="17">
        <f>(1-economy!$AU$5)*economy!M296</f>
        <v>3525.3097661621573</v>
      </c>
      <c r="E256" s="17">
        <f>(1-economy!$AU$5)*SUMPRODUCT(economy!B296:D296,economy!K296:M296)/SUM(economy!B296:D296)</f>
        <v>18456.250237045424</v>
      </c>
      <c r="F256" s="17">
        <v>61126.831320517667</v>
      </c>
      <c r="G256" s="17">
        <v>31549.444555404436</v>
      </c>
      <c r="H256" s="17">
        <v>3525.3097661621573</v>
      </c>
      <c r="I256" s="17">
        <v>18456.250237045424</v>
      </c>
      <c r="J256" s="17">
        <v>65969.969143717812</v>
      </c>
      <c r="K256" s="17">
        <v>33056.635158762067</v>
      </c>
      <c r="L256" s="17">
        <v>3636.7887636665614</v>
      </c>
      <c r="M256" s="17">
        <v>19516.739368835089</v>
      </c>
      <c r="N256" s="17">
        <f t="shared" si="9"/>
        <v>2250</v>
      </c>
      <c r="O256" s="17">
        <v>71116.86488501585</v>
      </c>
      <c r="P256" s="17">
        <v>34641.698440236061</v>
      </c>
      <c r="Q256" s="17">
        <v>3752.9568509432011</v>
      </c>
      <c r="R256" s="17">
        <v>20637.297817639279</v>
      </c>
      <c r="S256" s="17">
        <f t="shared" si="10"/>
        <v>2250</v>
      </c>
      <c r="T256" s="17"/>
      <c r="U256" s="17"/>
      <c r="V256" s="17"/>
      <c r="W256" s="17"/>
      <c r="X256" s="17"/>
      <c r="Y256" s="17"/>
      <c r="Z256" s="17"/>
      <c r="AA256" s="17"/>
      <c r="AB256" s="17"/>
      <c r="AC256" s="17"/>
      <c r="AD256" s="17"/>
      <c r="AE256" s="17"/>
      <c r="AF256" s="17"/>
      <c r="AG256" s="17"/>
      <c r="AH256" s="17"/>
      <c r="AI256" s="17"/>
      <c r="AJ256" s="17"/>
      <c r="AK256" s="17"/>
      <c r="AL256" s="17"/>
      <c r="AM256" s="17"/>
      <c r="AN256" s="17"/>
      <c r="AO256" s="17"/>
      <c r="AP256" s="17"/>
      <c r="AQ256" s="17"/>
    </row>
    <row r="257" spans="1:43">
      <c r="A257" s="16">
        <f t="shared" si="11"/>
        <v>2251</v>
      </c>
      <c r="B257" s="17">
        <f>(1-economy!$AU$5)*economy!K297</f>
        <v>61145.494164760923</v>
      </c>
      <c r="C257" s="17">
        <f>(1-economy!$AU$5)*economy!L297</f>
        <v>31616.63830917982</v>
      </c>
      <c r="D257" s="17">
        <f>(1-economy!$AU$5)*economy!M297</f>
        <v>3530.9664347211133</v>
      </c>
      <c r="E257" s="17">
        <f>(1-economy!$AU$5)*SUMPRODUCT(economy!B297:D297,economy!K297:M297)/SUM(economy!B297:D297)</f>
        <v>18482.18053321011</v>
      </c>
      <c r="F257" s="17">
        <v>61145.494164760923</v>
      </c>
      <c r="G257" s="17">
        <v>31616.63830917982</v>
      </c>
      <c r="H257" s="17">
        <v>3530.9664347211133</v>
      </c>
      <c r="I257" s="17">
        <v>18482.18053321011</v>
      </c>
      <c r="J257" s="17">
        <v>65991.501103008282</v>
      </c>
      <c r="K257" s="17">
        <v>33126.587011955089</v>
      </c>
      <c r="L257" s="17">
        <v>3642.5560111002437</v>
      </c>
      <c r="M257" s="17">
        <v>19543.894899024017</v>
      </c>
      <c r="N257" s="17">
        <f t="shared" si="9"/>
        <v>2251</v>
      </c>
      <c r="O257" s="17">
        <v>71142.412577063835</v>
      </c>
      <c r="P257" s="17">
        <v>34714.825214411037</v>
      </c>
      <c r="Q257" s="17">
        <v>3758.8581860593886</v>
      </c>
      <c r="R257" s="17">
        <v>20665.946334159526</v>
      </c>
      <c r="S257" s="17">
        <f t="shared" si="10"/>
        <v>2251</v>
      </c>
      <c r="T257" s="17"/>
      <c r="U257" s="17"/>
      <c r="V257" s="17"/>
      <c r="W257" s="17"/>
      <c r="X257" s="17"/>
      <c r="Y257" s="17"/>
      <c r="Z257" s="17"/>
      <c r="AA257" s="17"/>
      <c r="AB257" s="17"/>
      <c r="AC257" s="17"/>
      <c r="AD257" s="17"/>
      <c r="AE257" s="17"/>
      <c r="AF257" s="17"/>
      <c r="AG257" s="17"/>
      <c r="AH257" s="17"/>
      <c r="AI257" s="17"/>
      <c r="AJ257" s="17"/>
      <c r="AK257" s="17"/>
      <c r="AL257" s="17"/>
      <c r="AM257" s="17"/>
      <c r="AN257" s="17"/>
      <c r="AO257" s="17"/>
      <c r="AP257" s="17"/>
      <c r="AQ257" s="17"/>
    </row>
    <row r="258" spans="1:43">
      <c r="A258" s="16">
        <f t="shared" si="11"/>
        <v>2252</v>
      </c>
      <c r="B258" s="17">
        <f>(1-economy!$AU$5)*economy!K298</f>
        <v>61166.680109823275</v>
      </c>
      <c r="C258" s="17">
        <f>(1-economy!$AU$5)*economy!L298</f>
        <v>31684.170506544382</v>
      </c>
      <c r="D258" s="17">
        <f>(1-economy!$AU$5)*economy!M298</f>
        <v>3536.6408022343735</v>
      </c>
      <c r="E258" s="17">
        <f>(1-economy!$AU$5)*SUMPRODUCT(economy!B298:D298,economy!K298:M298)/SUM(economy!B298:D298)</f>
        <v>18508.503013979771</v>
      </c>
      <c r="F258" s="17">
        <v>61166.680109823275</v>
      </c>
      <c r="G258" s="17">
        <v>31684.170506544382</v>
      </c>
      <c r="H258" s="17">
        <v>3536.6408022343735</v>
      </c>
      <c r="I258" s="17">
        <v>18508.503013979771</v>
      </c>
      <c r="J258" s="17">
        <v>66015.494851375581</v>
      </c>
      <c r="K258" s="17">
        <v>33196.839953822884</v>
      </c>
      <c r="L258" s="17">
        <v>3648.3387271050183</v>
      </c>
      <c r="M258" s="17">
        <v>19571.423118954117</v>
      </c>
      <c r="N258" s="17">
        <f t="shared" si="9"/>
        <v>2252</v>
      </c>
      <c r="O258" s="17">
        <v>71170.337326504989</v>
      </c>
      <c r="P258" s="17">
        <v>34788.209151258612</v>
      </c>
      <c r="Q258" s="17">
        <v>3764.7723101922625</v>
      </c>
      <c r="R258" s="17">
        <v>20694.943189599842</v>
      </c>
      <c r="S258" s="17">
        <f t="shared" si="10"/>
        <v>2252</v>
      </c>
      <c r="T258" s="17"/>
      <c r="U258" s="17"/>
      <c r="V258" s="17"/>
      <c r="W258" s="17"/>
      <c r="X258" s="17"/>
      <c r="Y258" s="17"/>
      <c r="Z258" s="17"/>
      <c r="AA258" s="17"/>
      <c r="AB258" s="17"/>
      <c r="AC258" s="17"/>
      <c r="AD258" s="17"/>
      <c r="AE258" s="17"/>
      <c r="AF258" s="17"/>
      <c r="AG258" s="17"/>
      <c r="AH258" s="17"/>
      <c r="AI258" s="17"/>
      <c r="AJ258" s="17"/>
      <c r="AK258" s="17"/>
      <c r="AL258" s="17"/>
      <c r="AM258" s="17"/>
      <c r="AN258" s="17"/>
      <c r="AO258" s="17"/>
      <c r="AP258" s="17"/>
      <c r="AQ258" s="17"/>
    </row>
    <row r="259" spans="1:43">
      <c r="A259" s="16">
        <f t="shared" si="11"/>
        <v>2253</v>
      </c>
      <c r="B259" s="17">
        <f>(1-economy!$AU$5)*economy!K299</f>
        <v>61190.362407472559</v>
      </c>
      <c r="C259" s="17">
        <f>(1-economy!$AU$5)*economy!L299</f>
        <v>31752.037609669253</v>
      </c>
      <c r="D259" s="17">
        <f>(1-economy!$AU$5)*economy!M299</f>
        <v>3542.3325338377963</v>
      </c>
      <c r="E259" s="17">
        <f>(1-economy!$AU$5)*SUMPRODUCT(economy!B299:D299,economy!K299:M299)/SUM(economy!B299:D299)</f>
        <v>18535.21344903273</v>
      </c>
      <c r="F259" s="17">
        <v>61190.362407472559</v>
      </c>
      <c r="G259" s="17">
        <v>31752.037609669253</v>
      </c>
      <c r="H259" s="17">
        <v>3542.3325338377963</v>
      </c>
      <c r="I259" s="17">
        <v>18535.21344903273</v>
      </c>
      <c r="J259" s="17">
        <v>66041.926054467229</v>
      </c>
      <c r="K259" s="17">
        <v>33267.391225058185</v>
      </c>
      <c r="L259" s="17">
        <v>3654.136635803839</v>
      </c>
      <c r="M259" s="17">
        <v>19599.320337057357</v>
      </c>
      <c r="N259" s="17">
        <f t="shared" si="9"/>
        <v>2253</v>
      </c>
      <c r="O259" s="17">
        <v>71200.617503811227</v>
      </c>
      <c r="P259" s="17">
        <v>34861.848318522287</v>
      </c>
      <c r="Q259" s="17">
        <v>3770.699010873981</v>
      </c>
      <c r="R259" s="17">
        <v>20724.285280655113</v>
      </c>
      <c r="S259" s="17">
        <f t="shared" si="10"/>
        <v>2253</v>
      </c>
      <c r="T259" s="17"/>
      <c r="U259" s="17"/>
      <c r="V259" s="17"/>
      <c r="W259" s="17"/>
      <c r="X259" s="17"/>
      <c r="Y259" s="17"/>
      <c r="Z259" s="17"/>
      <c r="AA259" s="17"/>
      <c r="AB259" s="17"/>
      <c r="AC259" s="17"/>
      <c r="AD259" s="17"/>
      <c r="AE259" s="17"/>
      <c r="AF259" s="17"/>
      <c r="AG259" s="17"/>
      <c r="AH259" s="17"/>
      <c r="AI259" s="17"/>
      <c r="AJ259" s="17"/>
      <c r="AK259" s="17"/>
      <c r="AL259" s="17"/>
      <c r="AM259" s="17"/>
      <c r="AN259" s="17"/>
      <c r="AO259" s="17"/>
      <c r="AP259" s="17"/>
      <c r="AQ259" s="17"/>
    </row>
    <row r="260" spans="1:43">
      <c r="A260" s="16">
        <f t="shared" si="11"/>
        <v>2254</v>
      </c>
      <c r="B260" s="17">
        <f>(1-economy!$AU$5)*economy!K300</f>
        <v>61216.51433311899</v>
      </c>
      <c r="C260" s="17">
        <f>(1-economy!$AU$5)*economy!L300</f>
        <v>31820.236009515567</v>
      </c>
      <c r="D260" s="17">
        <f>(1-economy!$AU$5)*economy!M300</f>
        <v>3548.0412930734174</v>
      </c>
      <c r="E260" s="17">
        <f>(1-economy!$AU$5)*SUMPRODUCT(economy!B300:D300,economy!K300:M300)/SUM(economy!B300:D300)</f>
        <v>18562.307588055133</v>
      </c>
      <c r="F260" s="17">
        <v>61216.51433311899</v>
      </c>
      <c r="G260" s="17">
        <v>31820.236009515567</v>
      </c>
      <c r="H260" s="17">
        <v>3548.0412930734174</v>
      </c>
      <c r="I260" s="17">
        <v>18562.307588055133</v>
      </c>
      <c r="J260" s="17">
        <v>66070.770322850032</v>
      </c>
      <c r="K260" s="17">
        <v>33338.23797762172</v>
      </c>
      <c r="L260" s="17">
        <v>3659.9494582242341</v>
      </c>
      <c r="M260" s="17">
        <v>19627.582826860948</v>
      </c>
      <c r="N260" s="17">
        <f t="shared" si="9"/>
        <v>2254</v>
      </c>
      <c r="O260" s="17">
        <v>71233.231345415683</v>
      </c>
      <c r="P260" s="17">
        <v>34935.740678629074</v>
      </c>
      <c r="Q260" s="17">
        <v>3776.6380710754356</v>
      </c>
      <c r="R260" s="17">
        <v>20753.969454485235</v>
      </c>
      <c r="S260" s="17">
        <f t="shared" si="10"/>
        <v>2254</v>
      </c>
      <c r="T260" s="17"/>
      <c r="U260" s="17"/>
      <c r="V260" s="17"/>
      <c r="W260" s="17"/>
      <c r="X260" s="17"/>
      <c r="Y260" s="17"/>
      <c r="Z260" s="17"/>
      <c r="AA260" s="17"/>
      <c r="AB260" s="17"/>
      <c r="AC260" s="17"/>
      <c r="AD260" s="17"/>
      <c r="AE260" s="17"/>
      <c r="AF260" s="17"/>
      <c r="AG260" s="17"/>
      <c r="AH260" s="17"/>
      <c r="AI260" s="17"/>
      <c r="AJ260" s="17"/>
      <c r="AK260" s="17"/>
      <c r="AL260" s="17"/>
      <c r="AM260" s="17"/>
      <c r="AN260" s="17"/>
      <c r="AO260" s="17"/>
      <c r="AP260" s="17"/>
      <c r="AQ260" s="17"/>
    </row>
    <row r="261" spans="1:43">
      <c r="A261" s="16">
        <f t="shared" si="11"/>
        <v>2255</v>
      </c>
      <c r="B261" s="17">
        <f>(1-economy!$AU$5)*economy!K301</f>
        <v>61245.109198860977</v>
      </c>
      <c r="C261" s="17">
        <f>(1-economy!$AU$5)*economy!L301</f>
        <v>31888.762030958329</v>
      </c>
      <c r="D261" s="17">
        <f>(1-economy!$AU$5)*economy!M301</f>
        <v>3553.7667422066197</v>
      </c>
      <c r="E261" s="17">
        <f>(1-economy!$AU$5)*SUMPRODUCT(economy!B301:D301,economy!K301:M301)/SUM(economy!B301:D301)</f>
        <v>18589.781163926247</v>
      </c>
      <c r="F261" s="17">
        <v>61245.109198860977</v>
      </c>
      <c r="G261" s="17">
        <v>31888.762030958329</v>
      </c>
      <c r="H261" s="17">
        <v>3553.7667422066197</v>
      </c>
      <c r="I261" s="17">
        <v>18589.781163926247</v>
      </c>
      <c r="J261" s="17">
        <v>66102.003226629109</v>
      </c>
      <c r="K261" s="17">
        <v>33409.377280017412</v>
      </c>
      <c r="L261" s="17">
        <v>3665.776912635487</v>
      </c>
      <c r="M261" s="17">
        <v>19656.206830403815</v>
      </c>
      <c r="N261" s="17">
        <f t="shared" si="9"/>
        <v>2255</v>
      </c>
      <c r="O261" s="17">
        <v>71268.156969708041</v>
      </c>
      <c r="P261" s="17">
        <v>35009.884094048954</v>
      </c>
      <c r="Q261" s="17">
        <v>3782.5892695592556</v>
      </c>
      <c r="R261" s="17">
        <v>20783.992512317931</v>
      </c>
      <c r="S261" s="17">
        <f t="shared" si="10"/>
        <v>2255</v>
      </c>
      <c r="T261" s="17"/>
      <c r="U261" s="17"/>
      <c r="V261" s="17"/>
      <c r="W261" s="17"/>
      <c r="X261" s="17"/>
      <c r="Y261" s="17"/>
      <c r="Z261" s="17"/>
      <c r="AA261" s="17"/>
      <c r="AB261" s="17"/>
      <c r="AC261" s="17"/>
      <c r="AD261" s="17"/>
      <c r="AE261" s="17"/>
      <c r="AF261" s="17"/>
      <c r="AG261" s="17"/>
      <c r="AH261" s="17"/>
      <c r="AI261" s="17"/>
      <c r="AJ261" s="17"/>
      <c r="AK261" s="17"/>
      <c r="AL261" s="17"/>
      <c r="AM261" s="17"/>
      <c r="AN261" s="17"/>
      <c r="AO261" s="17"/>
      <c r="AP261" s="17"/>
      <c r="AQ261" s="17"/>
    </row>
    <row r="262" spans="1:43">
      <c r="A262" s="16">
        <f t="shared" si="11"/>
        <v>2256</v>
      </c>
      <c r="B262" s="17">
        <f>(1-economy!$AU$5)*economy!K302</f>
        <v>61276.120365857743</v>
      </c>
      <c r="C262" s="17">
        <f>(1-economy!$AU$5)*economy!L302</f>
        <v>31957.611937727575</v>
      </c>
      <c r="D262" s="17">
        <f>(1-economy!$AU$5)*economy!M302</f>
        <v>3559.5085425289831</v>
      </c>
      <c r="E262" s="17">
        <f>(1-economy!$AU$5)*SUMPRODUCT(economy!B302:D302,economy!K302:M302)/SUM(economy!B302:D302)</f>
        <v>18617.629895765618</v>
      </c>
      <c r="F262" s="17">
        <v>61276.120365857743</v>
      </c>
      <c r="G262" s="17">
        <v>31957.611937727575</v>
      </c>
      <c r="H262" s="17">
        <v>3559.5085425289831</v>
      </c>
      <c r="I262" s="17">
        <v>18617.629895765618</v>
      </c>
      <c r="J262" s="17">
        <v>66135.600309395566</v>
      </c>
      <c r="K262" s="17">
        <v>33480.806122395748</v>
      </c>
      <c r="L262" s="17">
        <v>3671.618714872051</v>
      </c>
      <c r="M262" s="17">
        <v>19685.188561518666</v>
      </c>
      <c r="N262" s="17">
        <f t="shared" si="9"/>
        <v>2256</v>
      </c>
      <c r="O262" s="17">
        <v>71305.372392370526</v>
      </c>
      <c r="P262" s="17">
        <v>35084.276332495312</v>
      </c>
      <c r="Q262" s="17">
        <v>3788.5523812197339</v>
      </c>
      <c r="R262" s="17">
        <v>20814.351212922913</v>
      </c>
      <c r="S262" s="17">
        <f t="shared" si="10"/>
        <v>2256</v>
      </c>
      <c r="T262" s="17"/>
      <c r="U262" s="17"/>
      <c r="V262" s="17"/>
      <c r="W262" s="17"/>
      <c r="X262" s="17"/>
      <c r="Y262" s="17"/>
      <c r="Z262" s="17"/>
      <c r="AA262" s="17"/>
      <c r="AB262" s="17"/>
      <c r="AC262" s="17"/>
      <c r="AD262" s="17"/>
      <c r="AE262" s="17"/>
      <c r="AF262" s="17"/>
      <c r="AG262" s="17"/>
      <c r="AH262" s="17"/>
      <c r="AI262" s="17"/>
      <c r="AJ262" s="17"/>
      <c r="AK262" s="17"/>
      <c r="AL262" s="17"/>
      <c r="AM262" s="17"/>
      <c r="AN262" s="17"/>
      <c r="AO262" s="17"/>
      <c r="AP262" s="17"/>
      <c r="AQ262" s="17"/>
    </row>
    <row r="263" spans="1:43">
      <c r="A263" s="16">
        <f t="shared" si="11"/>
        <v>2257</v>
      </c>
      <c r="B263" s="17">
        <f>(1-economy!$AU$5)*economy!K303</f>
        <v>61309.521256054672</v>
      </c>
      <c r="C263" s="17">
        <f>(1-economy!$AU$5)*economy!L303</f>
        <v>32026.781937168937</v>
      </c>
      <c r="D263" s="17">
        <f>(1-economy!$AU$5)*economy!M303</f>
        <v>3565.2663546472418</v>
      </c>
      <c r="E263" s="17">
        <f>(1-economy!$AU$5)*SUMPRODUCT(economy!B303:D303,economy!K303:M303)/SUM(economy!B303:D303)</f>
        <v>18645.849491845805</v>
      </c>
      <c r="F263" s="17">
        <v>61309.521256054672</v>
      </c>
      <c r="G263" s="17">
        <v>32026.781937168937</v>
      </c>
      <c r="H263" s="17">
        <v>3565.2663546472418</v>
      </c>
      <c r="I263" s="17">
        <v>18645.849491845805</v>
      </c>
      <c r="J263" s="17">
        <v>66171.537101526934</v>
      </c>
      <c r="K263" s="17">
        <v>33552.521421486417</v>
      </c>
      <c r="L263" s="17">
        <v>3677.4745786434987</v>
      </c>
      <c r="M263" s="17">
        <v>19714.524208983046</v>
      </c>
      <c r="N263" s="17">
        <f t="shared" ref="N263:N306" si="12">IF(M263&gt;$I263,$A263,9999)</f>
        <v>2257</v>
      </c>
      <c r="O263" s="17">
        <v>71344.8555410751</v>
      </c>
      <c r="P263" s="17">
        <v>35158.91507196708</v>
      </c>
      <c r="Q263" s="17">
        <v>3794.5271774098892</v>
      </c>
      <c r="R263" s="17">
        <v>20845.042275960092</v>
      </c>
      <c r="S263" s="17">
        <f t="shared" ref="S263:S306" si="13">IF(R263&gt;$I263,$A263,9999)</f>
        <v>2257</v>
      </c>
      <c r="T263" s="17"/>
      <c r="U263" s="17"/>
      <c r="V263" s="17"/>
      <c r="W263" s="17"/>
      <c r="X263" s="17"/>
      <c r="Y263" s="17"/>
      <c r="Z263" s="17"/>
      <c r="AA263" s="17"/>
      <c r="AB263" s="17"/>
      <c r="AC263" s="17"/>
      <c r="AD263" s="17"/>
      <c r="AE263" s="17"/>
      <c r="AF263" s="17"/>
      <c r="AG263" s="17"/>
      <c r="AH263" s="17"/>
      <c r="AI263" s="17"/>
      <c r="AJ263" s="17"/>
      <c r="AK263" s="17"/>
      <c r="AL263" s="17"/>
      <c r="AM263" s="17"/>
      <c r="AN263" s="17"/>
      <c r="AO263" s="17"/>
      <c r="AP263" s="17"/>
      <c r="AQ263" s="17"/>
    </row>
    <row r="264" spans="1:43">
      <c r="A264" s="16">
        <f t="shared" ref="A264:A306" si="14">1+A263</f>
        <v>2258</v>
      </c>
      <c r="B264" s="17">
        <f>(1-economy!$AU$5)*economy!K304</f>
        <v>61345.285363281961</v>
      </c>
      <c r="C264" s="17">
        <f>(1-economy!$AU$5)*economy!L304</f>
        <v>32096.268184828667</v>
      </c>
      <c r="D264" s="17">
        <f>(1-economy!$AU$5)*economy!M304</f>
        <v>3571.0398387587252</v>
      </c>
      <c r="E264" s="17">
        <f>(1-economy!$AU$5)*SUMPRODUCT(economy!B304:D304,economy!K304:M304)/SUM(economy!B304:D304)</f>
        <v>18674.435652374716</v>
      </c>
      <c r="F264" s="17">
        <v>61345.285363281961</v>
      </c>
      <c r="G264" s="17">
        <v>32096.268184828667</v>
      </c>
      <c r="H264" s="17">
        <v>3571.0398387587252</v>
      </c>
      <c r="I264" s="17">
        <v>18674.435652374716</v>
      </c>
      <c r="J264" s="17">
        <v>66209.789132857899</v>
      </c>
      <c r="K264" s="17">
        <v>33624.520025365018</v>
      </c>
      <c r="L264" s="17">
        <v>3683.3442158314097</v>
      </c>
      <c r="M264" s="17">
        <v>19744.209939542747</v>
      </c>
      <c r="N264" s="17">
        <f t="shared" si="12"/>
        <v>2258</v>
      </c>
      <c r="O264" s="17">
        <v>71386.584269558705</v>
      </c>
      <c r="P264" s="17">
        <v>35233.797905635969</v>
      </c>
      <c r="Q264" s="17">
        <v>3800.5134262560714</v>
      </c>
      <c r="R264" s="17">
        <v>20876.06238520475</v>
      </c>
      <c r="S264" s="17">
        <f t="shared" si="13"/>
        <v>2258</v>
      </c>
      <c r="T264" s="17"/>
      <c r="U264" s="17"/>
      <c r="V264" s="17"/>
      <c r="W264" s="17"/>
      <c r="X264" s="17"/>
      <c r="Y264" s="17"/>
      <c r="Z264" s="17"/>
      <c r="AA264" s="17"/>
      <c r="AB264" s="17"/>
      <c r="AC264" s="17"/>
      <c r="AD264" s="17"/>
      <c r="AE264" s="17"/>
      <c r="AF264" s="17"/>
      <c r="AG264" s="17"/>
      <c r="AH264" s="17"/>
      <c r="AI264" s="17"/>
      <c r="AJ264" s="17"/>
      <c r="AK264" s="17"/>
      <c r="AL264" s="17"/>
      <c r="AM264" s="17"/>
      <c r="AN264" s="17"/>
      <c r="AO264" s="17"/>
      <c r="AP264" s="17"/>
      <c r="AQ264" s="17"/>
    </row>
    <row r="265" spans="1:43">
      <c r="A265" s="16">
        <f t="shared" si="14"/>
        <v>2259</v>
      </c>
      <c r="B265" s="17">
        <f>(1-economy!$AU$5)*economy!K305</f>
        <v>61383.386263748573</v>
      </c>
      <c r="C265" s="17">
        <f>(1-economy!$AU$5)*economy!L305</f>
        <v>32166.066788867065</v>
      </c>
      <c r="D265" s="17">
        <f>(1-economy!$AU$5)*economy!M305</f>
        <v>3576.8286549136992</v>
      </c>
      <c r="E265" s="17">
        <f>(1-economy!$AU$5)*SUMPRODUCT(economy!B305:D305,economy!K305:M305)/SUM(economy!B305:D305)</f>
        <v>18703.384072151373</v>
      </c>
      <c r="F265" s="17">
        <v>61383.386263748573</v>
      </c>
      <c r="G265" s="17">
        <v>32166.066788867065</v>
      </c>
      <c r="H265" s="17">
        <v>3576.8286549136992</v>
      </c>
      <c r="I265" s="17">
        <v>18703.384072151373</v>
      </c>
      <c r="J265" s="17">
        <v>66250.331944743681</v>
      </c>
      <c r="K265" s="17">
        <v>33696.798718056343</v>
      </c>
      <c r="L265" s="17">
        <v>3689.2273367735252</v>
      </c>
      <c r="M265" s="17">
        <v>19774.241900811227</v>
      </c>
      <c r="N265" s="17">
        <f t="shared" si="12"/>
        <v>2259</v>
      </c>
      <c r="O265" s="17">
        <v>71430.536371095193</v>
      </c>
      <c r="P265" s="17">
        <v>35308.922346581559</v>
      </c>
      <c r="Q265" s="17">
        <v>3806.5108929603311</v>
      </c>
      <c r="R265" s="17">
        <v>20907.408191652958</v>
      </c>
      <c r="S265" s="17">
        <f t="shared" si="13"/>
        <v>2259</v>
      </c>
      <c r="T265" s="17"/>
      <c r="U265" s="17"/>
      <c r="V265" s="17"/>
      <c r="W265" s="17"/>
      <c r="X265" s="17"/>
      <c r="Y265" s="17"/>
      <c r="Z265" s="17"/>
      <c r="AA265" s="17"/>
      <c r="AB265" s="17"/>
      <c r="AC265" s="17"/>
      <c r="AD265" s="17"/>
      <c r="AE265" s="17"/>
      <c r="AF265" s="17"/>
      <c r="AG265" s="17"/>
      <c r="AH265" s="17"/>
      <c r="AI265" s="17"/>
      <c r="AJ265" s="17"/>
      <c r="AK265" s="17"/>
      <c r="AL265" s="17"/>
      <c r="AM265" s="17"/>
      <c r="AN265" s="17"/>
      <c r="AO265" s="17"/>
      <c r="AP265" s="17"/>
      <c r="AQ265" s="17"/>
    </row>
    <row r="266" spans="1:43">
      <c r="A266" s="16">
        <f t="shared" si="14"/>
        <v>2260</v>
      </c>
      <c r="B266" s="17">
        <f>(1-economy!$AU$5)*economy!K306</f>
        <v>61423.797625954205</v>
      </c>
      <c r="C266" s="17">
        <f>(1-economy!$AU$5)*economy!L306</f>
        <v>32236.173814303143</v>
      </c>
      <c r="D266" s="17">
        <f>(1-economy!$AU$5)*economy!M306</f>
        <v>3582.6324632649116</v>
      </c>
      <c r="E266" s="17">
        <f>(1-economy!$AU$5)*SUMPRODUCT(economy!B306:D306,economy!K306:M306)/SUM(economy!B306:D306)</f>
        <v>18732.690443098723</v>
      </c>
      <c r="F266" s="17">
        <v>61423.797625954205</v>
      </c>
      <c r="G266" s="17">
        <v>32236.173814303143</v>
      </c>
      <c r="H266" s="17">
        <v>3582.6324632649116</v>
      </c>
      <c r="I266" s="17">
        <v>18732.690443098723</v>
      </c>
      <c r="J266" s="17">
        <v>66293.141101533969</v>
      </c>
      <c r="K266" s="17">
        <v>33769.354223977447</v>
      </c>
      <c r="L266" s="17">
        <v>3695.1236505354518</v>
      </c>
      <c r="M266" s="17">
        <v>19804.616224047964</v>
      </c>
      <c r="N266" s="17">
        <f t="shared" si="12"/>
        <v>2260</v>
      </c>
      <c r="O266" s="17">
        <v>71476.689591381917</v>
      </c>
      <c r="P266" s="17">
        <v>35384.285832375601</v>
      </c>
      <c r="Q266" s="17">
        <v>3812.519340090817</v>
      </c>
      <c r="R266" s="17">
        <v>20939.076316509483</v>
      </c>
      <c r="S266" s="17">
        <f t="shared" si="13"/>
        <v>2260</v>
      </c>
      <c r="T266" s="17"/>
      <c r="U266" s="17"/>
      <c r="V266" s="17"/>
      <c r="W266" s="17"/>
      <c r="X266" s="17"/>
      <c r="Y266" s="17"/>
      <c r="Z266" s="17"/>
      <c r="AA266" s="17"/>
      <c r="AB266" s="17"/>
      <c r="AC266" s="17"/>
      <c r="AD266" s="17"/>
      <c r="AE266" s="17"/>
      <c r="AF266" s="17"/>
      <c r="AG266" s="17"/>
      <c r="AH266" s="17"/>
      <c r="AI266" s="17"/>
      <c r="AJ266" s="17"/>
      <c r="AK266" s="17"/>
      <c r="AL266" s="17"/>
      <c r="AM266" s="17"/>
      <c r="AN266" s="17"/>
      <c r="AO266" s="17"/>
      <c r="AP266" s="17"/>
      <c r="AQ266" s="17"/>
    </row>
    <row r="267" spans="1:43">
      <c r="A267" s="16">
        <f t="shared" si="14"/>
        <v>2261</v>
      </c>
      <c r="B267" s="17">
        <f>(1-economy!$AU$5)*economy!K307</f>
        <v>61466.493220039098</v>
      </c>
      <c r="C267" s="17">
        <f>(1-economy!$AU$5)*economy!L307</f>
        <v>32306.585287096084</v>
      </c>
      <c r="D267" s="17">
        <f>(1-economy!$AU$5)*economy!M307</f>
        <v>3588.4509243048715</v>
      </c>
      <c r="E267" s="17">
        <f>(1-economy!$AU$5)*SUMPRODUCT(economy!B307:D307,economy!K307:M307)/SUM(economy!B307:D307)</f>
        <v>18762.350456677548</v>
      </c>
      <c r="F267" s="17">
        <v>61466.493220039098</v>
      </c>
      <c r="G267" s="17">
        <v>32306.585287096084</v>
      </c>
      <c r="H267" s="17">
        <v>3588.4509243048715</v>
      </c>
      <c r="I267" s="17">
        <v>18762.350456677548</v>
      </c>
      <c r="J267" s="17">
        <v>66338.192201479062</v>
      </c>
      <c r="K267" s="17">
        <v>33842.183212224591</v>
      </c>
      <c r="L267" s="17">
        <v>3701.0328651703953</v>
      </c>
      <c r="M267" s="17">
        <v>19835.329026819731</v>
      </c>
      <c r="N267" s="17">
        <f t="shared" si="12"/>
        <v>2261</v>
      </c>
      <c r="O267" s="17">
        <v>71525.021640858657</v>
      </c>
      <c r="P267" s="17">
        <v>35459.885729519818</v>
      </c>
      <c r="Q267" s="17">
        <v>3818.5385278606464</v>
      </c>
      <c r="R267" s="17">
        <v>20971.063354061942</v>
      </c>
      <c r="S267" s="17">
        <f t="shared" si="13"/>
        <v>2261</v>
      </c>
      <c r="T267" s="17"/>
      <c r="U267" s="17"/>
      <c r="V267" s="17"/>
      <c r="W267" s="17"/>
      <c r="X267" s="17"/>
      <c r="Y267" s="17"/>
      <c r="Z267" s="17"/>
      <c r="AA267" s="17"/>
      <c r="AB267" s="17"/>
      <c r="AC267" s="17"/>
      <c r="AD267" s="17"/>
      <c r="AE267" s="17"/>
      <c r="AF267" s="17"/>
      <c r="AG267" s="17"/>
      <c r="AH267" s="17"/>
      <c r="AI267" s="17"/>
      <c r="AJ267" s="17"/>
      <c r="AK267" s="17"/>
      <c r="AL267" s="17"/>
      <c r="AM267" s="17"/>
      <c r="AN267" s="17"/>
      <c r="AO267" s="17"/>
      <c r="AP267" s="17"/>
      <c r="AQ267" s="17"/>
    </row>
    <row r="268" spans="1:43">
      <c r="A268" s="16">
        <f t="shared" si="14"/>
        <v>2262</v>
      </c>
      <c r="B268" s="17">
        <f>(1-economy!$AU$5)*economy!K308</f>
        <v>61511.446926592456</v>
      </c>
      <c r="C268" s="17">
        <f>(1-economy!$AU$5)*economy!L308</f>
        <v>32377.297198066291</v>
      </c>
      <c r="D268" s="17">
        <f>(1-economy!$AU$5)*economy!M308</f>
        <v>3594.2836990910978</v>
      </c>
      <c r="E268" s="17">
        <f>(1-economy!$AU$5)*SUMPRODUCT(economy!B308:D308,economy!K308:M308)/SUM(economy!B308:D308)</f>
        <v>18792.35980618485</v>
      </c>
      <c r="F268" s="17">
        <v>61511.446926592456</v>
      </c>
      <c r="G268" s="17">
        <v>32377.297198066291</v>
      </c>
      <c r="H268" s="17">
        <v>3594.2836990910978</v>
      </c>
      <c r="I268" s="17">
        <v>18792.35980618485</v>
      </c>
      <c r="J268" s="17">
        <v>66385.460887084701</v>
      </c>
      <c r="K268" s="17">
        <v>33915.282300706087</v>
      </c>
      <c r="L268" s="17">
        <v>3706.9546879670888</v>
      </c>
      <c r="M268" s="17">
        <v>19866.376415547289</v>
      </c>
      <c r="N268" s="17">
        <f t="shared" si="12"/>
        <v>2262</v>
      </c>
      <c r="O268" s="17">
        <v>71575.510206475359</v>
      </c>
      <c r="P268" s="17">
        <v>35535.719337738592</v>
      </c>
      <c r="Q268" s="17">
        <v>3824.5682143953618</v>
      </c>
      <c r="R268" s="17">
        <v>21003.365874443294</v>
      </c>
      <c r="S268" s="17">
        <f t="shared" si="13"/>
        <v>2262</v>
      </c>
      <c r="T268" s="17"/>
      <c r="U268" s="17"/>
      <c r="V268" s="17"/>
      <c r="W268" s="17"/>
      <c r="X268" s="17"/>
      <c r="Y268" s="17"/>
      <c r="Z268" s="17"/>
      <c r="AA268" s="17"/>
      <c r="AB268" s="17"/>
      <c r="AC268" s="17"/>
      <c r="AD268" s="17"/>
      <c r="AE268" s="17"/>
      <c r="AF268" s="17"/>
      <c r="AG268" s="17"/>
      <c r="AH268" s="17"/>
      <c r="AI268" s="17"/>
      <c r="AJ268" s="17"/>
      <c r="AK268" s="17"/>
      <c r="AL268" s="17"/>
      <c r="AM268" s="17"/>
      <c r="AN268" s="17"/>
      <c r="AO268" s="17"/>
      <c r="AP268" s="17"/>
      <c r="AQ268" s="17"/>
    </row>
    <row r="269" spans="1:43">
      <c r="A269" s="16">
        <f t="shared" si="14"/>
        <v>2263</v>
      </c>
      <c r="B269" s="17">
        <f>(1-economy!$AU$5)*economy!K309</f>
        <v>61558.632744939678</v>
      </c>
      <c r="C269" s="17">
        <f>(1-economy!$AU$5)*economy!L309</f>
        <v>32448.305506660243</v>
      </c>
      <c r="D269" s="17">
        <f>(1-economy!$AU$5)*economy!M309</f>
        <v>3600.1304494598148</v>
      </c>
      <c r="E269" s="17">
        <f>(1-economy!$AU$5)*SUMPRODUCT(economy!B309:D309,economy!K309:M309)/SUM(economy!B309:D309)</f>
        <v>18822.714188940456</v>
      </c>
      <c r="F269" s="17">
        <v>61558.632744939678</v>
      </c>
      <c r="G269" s="17">
        <v>32448.305506660243</v>
      </c>
      <c r="H269" s="17">
        <v>3600.1304494598148</v>
      </c>
      <c r="I269" s="17">
        <v>18822.714188940456</v>
      </c>
      <c r="J269" s="17">
        <v>66434.922854936609</v>
      </c>
      <c r="K269" s="17">
        <v>33988.648060126128</v>
      </c>
      <c r="L269" s="17">
        <v>3712.8888256864457</v>
      </c>
      <c r="M269" s="17">
        <v>19897.754487941649</v>
      </c>
      <c r="N269" s="17">
        <f t="shared" si="12"/>
        <v>2263</v>
      </c>
      <c r="O269" s="17">
        <v>71628.132962927164</v>
      </c>
      <c r="P269" s="17">
        <v>35611.783894129992</v>
      </c>
      <c r="Q269" s="17">
        <v>3830.6081559894369</v>
      </c>
      <c r="R269" s="17">
        <v>21035.980426286165</v>
      </c>
      <c r="S269" s="17">
        <f t="shared" si="13"/>
        <v>2263</v>
      </c>
      <c r="T269" s="17"/>
      <c r="U269" s="17"/>
      <c r="V269" s="17"/>
      <c r="W269" s="17"/>
      <c r="X269" s="17"/>
      <c r="Y269" s="17"/>
      <c r="Z269" s="17"/>
      <c r="AA269" s="17"/>
      <c r="AB269" s="17"/>
      <c r="AC269" s="17"/>
      <c r="AD269" s="17"/>
      <c r="AE269" s="17"/>
      <c r="AF269" s="17"/>
      <c r="AG269" s="17"/>
      <c r="AH269" s="17"/>
      <c r="AI269" s="17"/>
      <c r="AJ269" s="17"/>
      <c r="AK269" s="17"/>
      <c r="AL269" s="17"/>
      <c r="AM269" s="17"/>
      <c r="AN269" s="17"/>
      <c r="AO269" s="17"/>
      <c r="AP269" s="17"/>
      <c r="AQ269" s="17"/>
    </row>
    <row r="270" spans="1:43">
      <c r="A270" s="16">
        <f t="shared" si="14"/>
        <v>2264</v>
      </c>
      <c r="B270" s="17">
        <f>(1-economy!$AU$5)*economy!K310</f>
        <v>61608.024800928499</v>
      </c>
      <c r="C270" s="17">
        <f>(1-economy!$AU$5)*economy!L310</f>
        <v>32519.60614456395</v>
      </c>
      <c r="D270" s="17">
        <f>(1-economy!$AU$5)*economy!M310</f>
        <v>3605.9908382283738</v>
      </c>
      <c r="E270" s="17">
        <f>(1-economy!$AU$5)*SUMPRODUCT(economy!B310:D310,economy!K310:M310)/SUM(economy!B310:D310)</f>
        <v>18853.409308365681</v>
      </c>
      <c r="F270" s="17">
        <v>61608.024800928499</v>
      </c>
      <c r="G270" s="17">
        <v>32519.60614456395</v>
      </c>
      <c r="H270" s="17">
        <v>3605.9908382283738</v>
      </c>
      <c r="I270" s="17">
        <v>18853.409308365681</v>
      </c>
      <c r="J270" s="17">
        <v>66486.553865011374</v>
      </c>
      <c r="K270" s="17">
        <v>34062.277017821412</v>
      </c>
      <c r="L270" s="17">
        <v>3718.8349847870431</v>
      </c>
      <c r="M270" s="17">
        <v>19929.459335332387</v>
      </c>
      <c r="N270" s="17">
        <f t="shared" si="12"/>
        <v>2264</v>
      </c>
      <c r="O270" s="17">
        <v>71682.867583372034</v>
      </c>
      <c r="P270" s="17">
        <v>35688.076577177919</v>
      </c>
      <c r="Q270" s="17">
        <v>3836.6581073519542</v>
      </c>
      <c r="R270" s="17">
        <v>21068.903539271509</v>
      </c>
      <c r="S270" s="17">
        <f t="shared" si="13"/>
        <v>2264</v>
      </c>
      <c r="T270" s="17"/>
      <c r="U270" s="17"/>
      <c r="V270" s="17"/>
      <c r="W270" s="17"/>
      <c r="X270" s="17"/>
      <c r="Y270" s="17"/>
      <c r="Z270" s="17"/>
      <c r="AA270" s="17"/>
      <c r="AB270" s="17"/>
      <c r="AC270" s="17"/>
      <c r="AD270" s="17"/>
      <c r="AE270" s="17"/>
      <c r="AF270" s="17"/>
      <c r="AG270" s="17"/>
      <c r="AH270" s="17"/>
      <c r="AI270" s="17"/>
      <c r="AJ270" s="17"/>
      <c r="AK270" s="17"/>
      <c r="AL270" s="17"/>
      <c r="AM270" s="17"/>
      <c r="AN270" s="17"/>
      <c r="AO270" s="17"/>
      <c r="AP270" s="17"/>
      <c r="AQ270" s="17"/>
    </row>
    <row r="271" spans="1:43">
      <c r="A271" s="16">
        <f t="shared" si="14"/>
        <v>2265</v>
      </c>
      <c r="B271" s="17">
        <f>(1-economy!$AU$5)*economy!K311</f>
        <v>61659.597354231628</v>
      </c>
      <c r="C271" s="17">
        <f>(1-economy!$AU$5)*economy!L311</f>
        <v>32591.195019167139</v>
      </c>
      <c r="D271" s="17">
        <f>(1-economy!$AU$5)*economy!M311</f>
        <v>3611.8645293868644</v>
      </c>
      <c r="E271" s="17">
        <f>(1-economy!$AU$5)*SUMPRODUCT(economy!B311:D311,economy!K311:M311)/SUM(economy!B311:D311)</f>
        <v>18884.440875956854</v>
      </c>
      <c r="F271" s="17">
        <v>61659.597354231628</v>
      </c>
      <c r="G271" s="17">
        <v>32591.195019167139</v>
      </c>
      <c r="H271" s="17">
        <v>3611.8645293868644</v>
      </c>
      <c r="I271" s="17">
        <v>18884.440875956854</v>
      </c>
      <c r="J271" s="17">
        <v>66540.329749492375</v>
      </c>
      <c r="K271" s="17">
        <v>34136.165661454987</v>
      </c>
      <c r="L271" s="17">
        <v>3724.792871639992</v>
      </c>
      <c r="M271" s="17">
        <v>19961.487044891703</v>
      </c>
      <c r="N271" s="17">
        <f t="shared" si="12"/>
        <v>2265</v>
      </c>
      <c r="O271" s="17">
        <v>71739.691749648162</v>
      </c>
      <c r="P271" s="17">
        <v>35764.59451062743</v>
      </c>
      <c r="Q271" s="17">
        <v>3842.7178218419149</v>
      </c>
      <c r="R271" s="17">
        <v>21102.131726574451</v>
      </c>
      <c r="S271" s="17">
        <f t="shared" si="13"/>
        <v>2265</v>
      </c>
      <c r="T271" s="17"/>
      <c r="U271" s="17"/>
      <c r="V271" s="17"/>
      <c r="W271" s="17"/>
      <c r="X271" s="17"/>
      <c r="Y271" s="17"/>
      <c r="Z271" s="17"/>
      <c r="AA271" s="17"/>
      <c r="AB271" s="17"/>
      <c r="AC271" s="17"/>
      <c r="AD271" s="17"/>
      <c r="AE271" s="17"/>
      <c r="AF271" s="17"/>
      <c r="AG271" s="17"/>
      <c r="AH271" s="17"/>
      <c r="AI271" s="17"/>
      <c r="AJ271" s="17"/>
      <c r="AK271" s="17"/>
      <c r="AL271" s="17"/>
      <c r="AM271" s="17"/>
      <c r="AN271" s="17"/>
      <c r="AO271" s="17"/>
      <c r="AP271" s="17"/>
      <c r="AQ271" s="17"/>
    </row>
    <row r="272" spans="1:43">
      <c r="A272" s="16">
        <f t="shared" si="14"/>
        <v>2266</v>
      </c>
      <c r="B272" s="17">
        <f>(1-economy!$AU$5)*economy!K312</f>
        <v>61713.324805185621</v>
      </c>
      <c r="C272" s="17">
        <f>(1-economy!$AU$5)*economy!L312</f>
        <v>32663.068016884128</v>
      </c>
      <c r="D272" s="17">
        <f>(1-economy!$AU$5)*economy!M312</f>
        <v>3617.7511882791814</v>
      </c>
      <c r="E272" s="17">
        <f>(1-economy!$AU$5)*SUMPRODUCT(economy!B312:D312,economy!K312:M312)/SUM(economy!B312:D312)</f>
        <v>18915.804613157972</v>
      </c>
      <c r="F272" s="17">
        <v>61713.324805185621</v>
      </c>
      <c r="G272" s="17">
        <v>32663.068016884128</v>
      </c>
      <c r="H272" s="17">
        <v>3617.7511882791814</v>
      </c>
      <c r="I272" s="17">
        <v>18915.804613157972</v>
      </c>
      <c r="J272" s="17">
        <v>66596.226421107567</v>
      </c>
      <c r="K272" s="17">
        <v>34210.310442569898</v>
      </c>
      <c r="L272" s="17">
        <v>3730.7621927333662</v>
      </c>
      <c r="M272" s="17">
        <v>19993.833701756976</v>
      </c>
      <c r="N272" s="17">
        <f t="shared" si="12"/>
        <v>2266</v>
      </c>
      <c r="O272" s="17">
        <v>71798.583162007373</v>
      </c>
      <c r="P272" s="17">
        <v>35841.334767227265</v>
      </c>
      <c r="Q272" s="17">
        <v>3848.7870516933467</v>
      </c>
      <c r="R272" s="17">
        <v>21135.661487210367</v>
      </c>
      <c r="S272" s="17">
        <f t="shared" si="13"/>
        <v>2266</v>
      </c>
      <c r="T272" s="17"/>
      <c r="U272" s="17"/>
      <c r="V272" s="17"/>
      <c r="W272" s="17"/>
      <c r="X272" s="17"/>
      <c r="Y272" s="17"/>
      <c r="Z272" s="17"/>
      <c r="AA272" s="17"/>
      <c r="AB272" s="17"/>
      <c r="AC272" s="17"/>
      <c r="AD272" s="17"/>
      <c r="AE272" s="17"/>
      <c r="AF272" s="17"/>
      <c r="AG272" s="17"/>
      <c r="AH272" s="17"/>
      <c r="AI272" s="17"/>
      <c r="AJ272" s="17"/>
      <c r="AK272" s="17"/>
      <c r="AL272" s="17"/>
      <c r="AM272" s="17"/>
      <c r="AN272" s="17"/>
      <c r="AO272" s="17"/>
      <c r="AP272" s="17"/>
      <c r="AQ272" s="17"/>
    </row>
    <row r="273" spans="1:43">
      <c r="A273" s="16">
        <f t="shared" si="14"/>
        <v>2267</v>
      </c>
      <c r="B273" s="17">
        <f>(1-economy!$AU$5)*economy!K313</f>
        <v>61769.181701184396</v>
      </c>
      <c r="C273" s="17">
        <f>(1-economy!$AU$5)*economy!L313</f>
        <v>32735.221006334134</v>
      </c>
      <c r="D273" s="17">
        <f>(1-economy!$AU$5)*economy!M313</f>
        <v>3623.6504817739524</v>
      </c>
      <c r="E273" s="17">
        <f>(1-economy!$AU$5)*SUMPRODUCT(economy!B313:D313,economy!K313:M313)/SUM(economy!B313:D313)</f>
        <v>18947.496253135396</v>
      </c>
      <c r="F273" s="17">
        <v>61769.181701184396</v>
      </c>
      <c r="G273" s="17">
        <v>32735.221006334134</v>
      </c>
      <c r="H273" s="17">
        <v>3623.6504817739524</v>
      </c>
      <c r="I273" s="17">
        <v>18947.496253135396</v>
      </c>
      <c r="J273" s="17">
        <v>66654.219881008059</v>
      </c>
      <c r="K273" s="17">
        <v>34284.707780007477</v>
      </c>
      <c r="L273" s="17">
        <v>3736.7426548665521</v>
      </c>
      <c r="M273" s="17">
        <v>20026.495391055527</v>
      </c>
      <c r="N273" s="17">
        <f t="shared" si="12"/>
        <v>2267</v>
      </c>
      <c r="O273" s="17">
        <v>71859.519548380558</v>
      </c>
      <c r="P273" s="17">
        <v>35918.294372341865</v>
      </c>
      <c r="Q273" s="17">
        <v>3854.8655482305617</v>
      </c>
      <c r="R273" s="17">
        <v>21169.489308283868</v>
      </c>
      <c r="S273" s="17">
        <f t="shared" si="13"/>
        <v>2267</v>
      </c>
      <c r="T273" s="17"/>
      <c r="U273" s="17"/>
      <c r="V273" s="17"/>
      <c r="W273" s="17"/>
      <c r="X273" s="17"/>
      <c r="Y273" s="17"/>
      <c r="Z273" s="17"/>
      <c r="AA273" s="17"/>
      <c r="AB273" s="17"/>
      <c r="AC273" s="17"/>
      <c r="AD273" s="17"/>
      <c r="AE273" s="17"/>
      <c r="AF273" s="17"/>
      <c r="AG273" s="17"/>
      <c r="AH273" s="17"/>
      <c r="AI273" s="17"/>
      <c r="AJ273" s="17"/>
      <c r="AK273" s="17"/>
      <c r="AL273" s="17"/>
      <c r="AM273" s="17"/>
      <c r="AN273" s="17"/>
      <c r="AO273" s="17"/>
      <c r="AP273" s="17"/>
      <c r="AQ273" s="17"/>
    </row>
    <row r="274" spans="1:43">
      <c r="A274" s="16">
        <f t="shared" si="14"/>
        <v>2268</v>
      </c>
      <c r="B274" s="17">
        <f>(1-economy!$AU$5)*economy!K314</f>
        <v>61827.142742643569</v>
      </c>
      <c r="C274" s="17">
        <f>(1-economy!$AU$5)*economy!L314</f>
        <v>32807.649841384802</v>
      </c>
      <c r="D274" s="17">
        <f>(1-economy!$AU$5)*economy!M314</f>
        <v>3629.5620784256535</v>
      </c>
      <c r="E274" s="17">
        <f>(1-economy!$AU$5)*SUMPRODUCT(economy!B314:D314,economy!K314:M314)/SUM(economy!B314:D314)</f>
        <v>18979.511542457891</v>
      </c>
      <c r="F274" s="17">
        <v>61827.142742643569</v>
      </c>
      <c r="G274" s="17">
        <v>32807.649841384802</v>
      </c>
      <c r="H274" s="17">
        <v>3629.5620784256535</v>
      </c>
      <c r="I274" s="17">
        <v>18979.511542457891</v>
      </c>
      <c r="J274" s="17">
        <v>66714.286226200784</v>
      </c>
      <c r="K274" s="17">
        <v>34359.354063191589</v>
      </c>
      <c r="L274" s="17">
        <v>3742.7339653348581</v>
      </c>
      <c r="M274" s="17">
        <v>20059.46819983378</v>
      </c>
      <c r="N274" s="17">
        <f t="shared" si="12"/>
        <v>2268</v>
      </c>
      <c r="O274" s="17">
        <v>71922.478673189049</v>
      </c>
      <c r="P274" s="17">
        <v>35995.470307435105</v>
      </c>
      <c r="Q274" s="17">
        <v>3860.9530620737846</v>
      </c>
      <c r="R274" s="17">
        <v>21203.611667143097</v>
      </c>
      <c r="S274" s="17">
        <f t="shared" si="13"/>
        <v>2268</v>
      </c>
      <c r="T274" s="17"/>
      <c r="U274" s="17"/>
      <c r="V274" s="17"/>
      <c r="W274" s="17"/>
      <c r="X274" s="17"/>
      <c r="Y274" s="17"/>
      <c r="Z274" s="17"/>
      <c r="AA274" s="17"/>
      <c r="AB274" s="17"/>
      <c r="AC274" s="17"/>
      <c r="AD274" s="17"/>
      <c r="AE274" s="17"/>
      <c r="AF274" s="17"/>
      <c r="AG274" s="17"/>
      <c r="AH274" s="17"/>
      <c r="AI274" s="17"/>
      <c r="AJ274" s="17"/>
      <c r="AK274" s="17"/>
      <c r="AL274" s="17"/>
      <c r="AM274" s="17"/>
      <c r="AN274" s="17"/>
      <c r="AO274" s="17"/>
      <c r="AP274" s="17"/>
      <c r="AQ274" s="17"/>
    </row>
    <row r="275" spans="1:43">
      <c r="A275" s="16">
        <f t="shared" si="14"/>
        <v>2269</v>
      </c>
      <c r="B275" s="17">
        <f>(1-economy!$AU$5)*economy!K315</f>
        <v>61887.182788554142</v>
      </c>
      <c r="C275" s="17">
        <f>(1-economy!$AU$5)*economy!L315</f>
        <v>32880.350364063692</v>
      </c>
      <c r="D275" s="17">
        <f>(1-economy!$AU$5)*economy!M315</f>
        <v>3635.4856486262684</v>
      </c>
      <c r="E275" s="17">
        <f>(1-economy!$AU$5)*SUMPRODUCT(economy!B315:D315,economy!K315:M315)/SUM(economy!B315:D315)</f>
        <v>19011.846242685595</v>
      </c>
      <c r="F275" s="17">
        <v>61887.182788554142</v>
      </c>
      <c r="G275" s="17">
        <v>32880.350364063692</v>
      </c>
      <c r="H275" s="17">
        <v>3635.4856486262684</v>
      </c>
      <c r="I275" s="17">
        <v>19011.846242685595</v>
      </c>
      <c r="J275" s="17">
        <v>66776.401656555288</v>
      </c>
      <c r="K275" s="17">
        <v>34434.24565528422</v>
      </c>
      <c r="L275" s="17">
        <v>3748.73583210468</v>
      </c>
      <c r="M275" s="17">
        <v>20092.748218894656</v>
      </c>
      <c r="N275" s="17">
        <f t="shared" si="12"/>
        <v>2269</v>
      </c>
      <c r="O275" s="17">
        <v>71987.438345719755</v>
      </c>
      <c r="P275" s="17">
        <v>36072.859513430092</v>
      </c>
      <c r="Q275" s="17">
        <v>3867.049343335535</v>
      </c>
      <c r="R275" s="17">
        <v>21238.025033442671</v>
      </c>
      <c r="S275" s="17">
        <f t="shared" si="13"/>
        <v>2269</v>
      </c>
      <c r="T275" s="17"/>
      <c r="U275" s="17"/>
      <c r="V275" s="17"/>
      <c r="W275" s="17"/>
      <c r="X275" s="17"/>
      <c r="Y275" s="17"/>
      <c r="Z275" s="17"/>
      <c r="AA275" s="17"/>
      <c r="AB275" s="17"/>
      <c r="AC275" s="17"/>
      <c r="AD275" s="17"/>
      <c r="AE275" s="17"/>
      <c r="AF275" s="17"/>
      <c r="AG275" s="17"/>
      <c r="AH275" s="17"/>
      <c r="AI275" s="17"/>
      <c r="AJ275" s="17"/>
      <c r="AK275" s="17"/>
      <c r="AL275" s="17"/>
      <c r="AM275" s="17"/>
      <c r="AN275" s="17"/>
      <c r="AO275" s="17"/>
      <c r="AP275" s="17"/>
      <c r="AQ275" s="17"/>
    </row>
    <row r="276" spans="1:43">
      <c r="A276" s="16">
        <f t="shared" si="14"/>
        <v>2270</v>
      </c>
      <c r="B276" s="17">
        <f>(1-economy!$AU$5)*economy!K316</f>
        <v>61949.276861641818</v>
      </c>
      <c r="C276" s="17">
        <f>(1-economy!$AU$5)*economy!L316</f>
        <v>32953.318407340405</v>
      </c>
      <c r="D276" s="17">
        <f>(1-economy!$AU$5)*economy!M316</f>
        <v>3641.4208647477712</v>
      </c>
      <c r="E276" s="17">
        <f>(1-economy!$AU$5)*SUMPRODUCT(economy!B316:D316,economy!K316:M316)/SUM(economy!B316:D316)</f>
        <v>19044.496131870725</v>
      </c>
      <c r="F276" s="17">
        <v>61949.276861641818</v>
      </c>
      <c r="G276" s="17">
        <v>32953.318407340405</v>
      </c>
      <c r="H276" s="17">
        <v>3641.4208647477712</v>
      </c>
      <c r="I276" s="17">
        <v>19044.496131870725</v>
      </c>
      <c r="J276" s="17">
        <v>66840.542481397613</v>
      </c>
      <c r="K276" s="17">
        <v>34509.37889621441</v>
      </c>
      <c r="L276" s="17">
        <v>3754.7479639794869</v>
      </c>
      <c r="M276" s="17">
        <v>20126.33154454557</v>
      </c>
      <c r="N276" s="17">
        <f t="shared" si="12"/>
        <v>2270</v>
      </c>
      <c r="O276" s="17">
        <v>72054.376428076765</v>
      </c>
      <c r="P276" s="17">
        <v>36150.458893946554</v>
      </c>
      <c r="Q276" s="17">
        <v>3873.1541418078909</v>
      </c>
      <c r="R276" s="17">
        <v>21272.725871117469</v>
      </c>
      <c r="S276" s="17">
        <f t="shared" si="13"/>
        <v>2270</v>
      </c>
      <c r="T276" s="17"/>
      <c r="U276" s="17"/>
      <c r="V276" s="17"/>
      <c r="W276" s="17"/>
      <c r="X276" s="17"/>
      <c r="Y276" s="17"/>
      <c r="Z276" s="17"/>
      <c r="AA276" s="17"/>
      <c r="AB276" s="17"/>
      <c r="AC276" s="17"/>
      <c r="AD276" s="17"/>
      <c r="AE276" s="17"/>
      <c r="AF276" s="17"/>
      <c r="AG276" s="17"/>
      <c r="AH276" s="17"/>
      <c r="AI276" s="17"/>
      <c r="AJ276" s="17"/>
      <c r="AK276" s="17"/>
      <c r="AL276" s="17"/>
      <c r="AM276" s="17"/>
      <c r="AN276" s="17"/>
      <c r="AO276" s="17"/>
      <c r="AP276" s="17"/>
      <c r="AQ276" s="17"/>
    </row>
    <row r="277" spans="1:43">
      <c r="A277" s="16">
        <f t="shared" si="14"/>
        <v>2271</v>
      </c>
      <c r="B277" s="17">
        <f>(1-economy!$AU$5)*economy!K317</f>
        <v>62013.400153147173</v>
      </c>
      <c r="C277" s="17">
        <f>(1-economy!$AU$5)*economy!L317</f>
        <v>33026.549797783919</v>
      </c>
      <c r="D277" s="17">
        <f>(1-economy!$AU$5)*economy!M317</f>
        <v>3647.3674012758538</v>
      </c>
      <c r="E277" s="17">
        <f>(1-economy!$AU$5)*SUMPRODUCT(economy!B317:D317,economy!K317:M317)/SUM(economy!B317:D317)</f>
        <v>19077.457005973287</v>
      </c>
      <c r="F277" s="17">
        <v>62013.400153147173</v>
      </c>
      <c r="G277" s="17">
        <v>33026.549797783919</v>
      </c>
      <c r="H277" s="17">
        <v>3647.3674012758538</v>
      </c>
      <c r="I277" s="17">
        <v>19077.457005973287</v>
      </c>
      <c r="J277" s="17">
        <v>66906.685125708667</v>
      </c>
      <c r="K277" s="17">
        <v>34584.750105584586</v>
      </c>
      <c r="L277" s="17">
        <v>3760.7700707570266</v>
      </c>
      <c r="M277" s="17">
        <v>20160.214280260265</v>
      </c>
      <c r="N277" s="17">
        <f t="shared" si="12"/>
        <v>2271</v>
      </c>
      <c r="O277" s="17">
        <v>72123.270842724742</v>
      </c>
      <c r="P277" s="17">
        <v>36228.265318419515</v>
      </c>
      <c r="Q277" s="17">
        <v>3879.2672071410693</v>
      </c>
      <c r="R277" s="17">
        <v>21307.710640269997</v>
      </c>
      <c r="S277" s="17">
        <f t="shared" si="13"/>
        <v>2271</v>
      </c>
      <c r="T277" s="17"/>
      <c r="U277" s="17"/>
      <c r="V277" s="17"/>
      <c r="W277" s="17"/>
      <c r="X277" s="17"/>
      <c r="Y277" s="17"/>
      <c r="Z277" s="17"/>
      <c r="AA277" s="17"/>
      <c r="AB277" s="17"/>
      <c r="AC277" s="17"/>
      <c r="AD277" s="17"/>
      <c r="AE277" s="17"/>
      <c r="AF277" s="17"/>
      <c r="AG277" s="17"/>
      <c r="AH277" s="17"/>
      <c r="AI277" s="17"/>
      <c r="AJ277" s="17"/>
      <c r="AK277" s="17"/>
      <c r="AL277" s="17"/>
      <c r="AM277" s="17"/>
      <c r="AN277" s="17"/>
      <c r="AO277" s="17"/>
      <c r="AP277" s="17"/>
      <c r="AQ277" s="17"/>
    </row>
    <row r="278" spans="1:43">
      <c r="A278" s="16">
        <f t="shared" si="14"/>
        <v>2272</v>
      </c>
      <c r="B278" s="17">
        <f>(1-economy!$AU$5)*economy!K318</f>
        <v>62079.52802724464</v>
      </c>
      <c r="C278" s="17">
        <f>(1-economy!$AU$5)*economy!L318</f>
        <v>33100.040358098566</v>
      </c>
      <c r="D278" s="17">
        <f>(1-economy!$AU$5)*economy!M318</f>
        <v>3653.324934935124</v>
      </c>
      <c r="E278" s="17">
        <f>(1-economy!$AU$5)*SUMPRODUCT(economy!B318:D318,economy!K318:M318)/SUM(economy!B318:D318)</f>
        <v>19110.724680195028</v>
      </c>
      <c r="F278" s="17">
        <v>62079.52802724464</v>
      </c>
      <c r="G278" s="17">
        <v>33100.040358098566</v>
      </c>
      <c r="H278" s="17">
        <v>3653.324934935124</v>
      </c>
      <c r="I278" s="17">
        <v>19110.724680195028</v>
      </c>
      <c r="J278" s="17">
        <v>66974.80613594153</v>
      </c>
      <c r="K278" s="17">
        <v>34660.355585457102</v>
      </c>
      <c r="L278" s="17">
        <v>3766.8018633779229</v>
      </c>
      <c r="M278" s="17">
        <v>20194.392538257125</v>
      </c>
      <c r="N278" s="17">
        <f t="shared" si="12"/>
        <v>2272</v>
      </c>
      <c r="O278" s="17">
        <v>72194.099579639005</v>
      </c>
      <c r="P278" s="17">
        <v>36306.27562510172</v>
      </c>
      <c r="Q278" s="17">
        <v>3885.3882890134623</v>
      </c>
      <c r="R278" s="17">
        <v>21342.975798974159</v>
      </c>
      <c r="S278" s="17">
        <f t="shared" si="13"/>
        <v>2272</v>
      </c>
      <c r="T278" s="17"/>
      <c r="U278" s="17"/>
      <c r="V278" s="17"/>
      <c r="W278" s="17"/>
      <c r="X278" s="17"/>
      <c r="Y278" s="17"/>
      <c r="Z278" s="17"/>
      <c r="AA278" s="17"/>
      <c r="AB278" s="17"/>
      <c r="AC278" s="17"/>
      <c r="AD278" s="17"/>
      <c r="AE278" s="17"/>
      <c r="AF278" s="17"/>
      <c r="AG278" s="17"/>
      <c r="AH278" s="17"/>
      <c r="AI278" s="17"/>
      <c r="AJ278" s="17"/>
      <c r="AK278" s="17"/>
      <c r="AL278" s="17"/>
      <c r="AM278" s="17"/>
      <c r="AN278" s="17"/>
      <c r="AO278" s="17"/>
      <c r="AP278" s="17"/>
      <c r="AQ278" s="17"/>
    </row>
    <row r="279" spans="1:43">
      <c r="A279" s="16">
        <f t="shared" si="14"/>
        <v>2273</v>
      </c>
      <c r="B279" s="17">
        <f>(1-economy!$AU$5)*economy!K319</f>
        <v>62147.636025112413</v>
      </c>
      <c r="C279" s="17">
        <f>(1-economy!$AU$5)*economy!L319</f>
        <v>33173.785909542348</v>
      </c>
      <c r="D279" s="17">
        <f>(1-economy!$AU$5)*economy!M319</f>
        <v>3659.2931448061281</v>
      </c>
      <c r="E279" s="17">
        <f>(1-economy!$AU$5)*SUMPRODUCT(economy!B319:D319,economy!K319:M319)/SUM(economy!B319:D319)</f>
        <v>19144.294990234259</v>
      </c>
      <c r="F279" s="17">
        <v>62147.636025112413</v>
      </c>
      <c r="G279" s="17">
        <v>33173.785909542348</v>
      </c>
      <c r="H279" s="17">
        <v>3659.2931448061281</v>
      </c>
      <c r="I279" s="17">
        <v>19144.294990234259</v>
      </c>
      <c r="J279" s="17">
        <v>67044.882185471113</v>
      </c>
      <c r="K279" s="17">
        <v>34736.191623025101</v>
      </c>
      <c r="L279" s="17">
        <v>3772.8430540660629</v>
      </c>
      <c r="M279" s="17">
        <v>20228.862440996912</v>
      </c>
      <c r="N279" s="17">
        <f t="shared" si="12"/>
        <v>2273</v>
      </c>
      <c r="O279" s="17">
        <v>72266.840703074166</v>
      </c>
      <c r="P279" s="17">
        <v>36384.486623953089</v>
      </c>
      <c r="Q279" s="17">
        <v>3891.5171372934492</v>
      </c>
      <c r="R279" s="17">
        <v>21378.517804997609</v>
      </c>
      <c r="S279" s="17">
        <f t="shared" si="13"/>
        <v>2273</v>
      </c>
      <c r="T279" s="17"/>
      <c r="U279" s="17"/>
      <c r="V279" s="17"/>
      <c r="W279" s="17"/>
      <c r="X279" s="17"/>
      <c r="Y279" s="17"/>
      <c r="Z279" s="17"/>
      <c r="AA279" s="17"/>
      <c r="AB279" s="17"/>
      <c r="AC279" s="17"/>
      <c r="AD279" s="17"/>
      <c r="AE279" s="17"/>
      <c r="AF279" s="17"/>
      <c r="AG279" s="17"/>
      <c r="AH279" s="17"/>
      <c r="AI279" s="17"/>
      <c r="AJ279" s="17"/>
      <c r="AK279" s="17"/>
      <c r="AL279" s="17"/>
      <c r="AM279" s="17"/>
      <c r="AN279" s="17"/>
      <c r="AO279" s="17"/>
      <c r="AP279" s="17"/>
      <c r="AQ279" s="17"/>
    </row>
    <row r="280" spans="1:43">
      <c r="A280" s="16">
        <f t="shared" si="14"/>
        <v>2274</v>
      </c>
      <c r="B280" s="17">
        <f>(1-economy!$AU$5)*economy!K320</f>
        <v>62217.699868671596</v>
      </c>
      <c r="C280" s="17">
        <f>(1-economy!$AU$5)*economy!L320</f>
        <v>33247.782274230776</v>
      </c>
      <c r="D280" s="17">
        <f>(1-economy!$AU$5)*economy!M320</f>
        <v>3665.2717124345058</v>
      </c>
      <c r="E280" s="17">
        <f>(1-economy!$AU$5)*SUMPRODUCT(economy!B320:D320,economy!K320:M320)/SUM(economy!B320:D320)</f>
        <v>19178.163793464617</v>
      </c>
      <c r="F280" s="17">
        <v>62217.699868671596</v>
      </c>
      <c r="G280" s="17">
        <v>33247.782274230776</v>
      </c>
      <c r="H280" s="17">
        <v>3665.2717124345058</v>
      </c>
      <c r="I280" s="17">
        <v>19178.163793464617</v>
      </c>
      <c r="J280" s="17">
        <v>67116.890079693272</v>
      </c>
      <c r="K280" s="17">
        <v>34812.254493169516</v>
      </c>
      <c r="L280" s="17">
        <v>3778.8933564609865</v>
      </c>
      <c r="M280" s="17">
        <v>20263.620122602417</v>
      </c>
      <c r="N280" s="17">
        <f t="shared" si="12"/>
        <v>2274</v>
      </c>
      <c r="O280" s="17">
        <v>72341.472357967941</v>
      </c>
      <c r="P280" s="17">
        <v>36462.895099419293</v>
      </c>
      <c r="Q280" s="17">
        <v>3897.6535021932541</v>
      </c>
      <c r="R280" s="17">
        <v>21414.333117445502</v>
      </c>
      <c r="S280" s="17">
        <f t="shared" si="13"/>
        <v>2274</v>
      </c>
      <c r="T280" s="17"/>
      <c r="U280" s="17"/>
      <c r="V280" s="17"/>
      <c r="W280" s="17"/>
      <c r="X280" s="17"/>
      <c r="Y280" s="17"/>
      <c r="Z280" s="17"/>
      <c r="AA280" s="17"/>
      <c r="AB280" s="17"/>
      <c r="AC280" s="17"/>
      <c r="AD280" s="17"/>
      <c r="AE280" s="17"/>
      <c r="AF280" s="17"/>
      <c r="AG280" s="17"/>
      <c r="AH280" s="17"/>
      <c r="AI280" s="17"/>
      <c r="AJ280" s="17"/>
      <c r="AK280" s="17"/>
      <c r="AL280" s="17"/>
      <c r="AM280" s="17"/>
      <c r="AN280" s="17"/>
      <c r="AO280" s="17"/>
      <c r="AP280" s="17"/>
      <c r="AQ280" s="17"/>
    </row>
    <row r="281" spans="1:43">
      <c r="A281" s="16">
        <f t="shared" si="14"/>
        <v>2275</v>
      </c>
      <c r="B281" s="17">
        <f>(1-economy!$AU$5)*economy!K321</f>
        <v>62289.695464006174</v>
      </c>
      <c r="C281" s="17">
        <f>(1-economy!$AU$5)*economy!L321</f>
        <v>33322.025277331079</v>
      </c>
      <c r="D281" s="17">
        <f>(1-economy!$AU$5)*economy!M321</f>
        <v>3671.2603219325802</v>
      </c>
      <c r="E281" s="17">
        <f>(1-economy!$AU$5)*SUMPRODUCT(economy!B321:D321,economy!K321:M321)/SUM(economy!B321:D321)</f>
        <v>19212.326970040911</v>
      </c>
      <c r="F281" s="17">
        <v>62289.695464006174</v>
      </c>
      <c r="G281" s="17">
        <v>33322.025277331079</v>
      </c>
      <c r="H281" s="17">
        <v>3671.2603219325802</v>
      </c>
      <c r="I281" s="17">
        <v>19212.326970040911</v>
      </c>
      <c r="J281" s="17">
        <v>67190.806760784966</v>
      </c>
      <c r="K281" s="17">
        <v>34888.540460907556</v>
      </c>
      <c r="L281" s="17">
        <v>3784.9524857425895</v>
      </c>
      <c r="M281" s="17">
        <v>20298.66173020321</v>
      </c>
      <c r="N281" s="17">
        <f t="shared" si="12"/>
        <v>2275</v>
      </c>
      <c r="O281" s="17">
        <v>72417.972775990362</v>
      </c>
      <c r="P281" s="17">
        <v>36541.497813103691</v>
      </c>
      <c r="Q281" s="17">
        <v>3903.7971344150692</v>
      </c>
      <c r="R281" s="17">
        <v>21450.418198328123</v>
      </c>
      <c r="S281" s="17">
        <f t="shared" si="13"/>
        <v>2275</v>
      </c>
      <c r="T281" s="17"/>
      <c r="U281" s="17"/>
      <c r="V281" s="17"/>
      <c r="W281" s="17"/>
      <c r="X281" s="17"/>
      <c r="Y281" s="17"/>
      <c r="Z281" s="17"/>
      <c r="AA281" s="17"/>
      <c r="AB281" s="17"/>
      <c r="AC281" s="17"/>
      <c r="AD281" s="17"/>
      <c r="AE281" s="17"/>
      <c r="AF281" s="17"/>
      <c r="AG281" s="17"/>
      <c r="AH281" s="17"/>
      <c r="AI281" s="17"/>
      <c r="AJ281" s="17"/>
      <c r="AK281" s="17"/>
      <c r="AL281" s="17"/>
      <c r="AM281" s="17"/>
      <c r="AN281" s="17"/>
      <c r="AO281" s="17"/>
      <c r="AP281" s="17"/>
      <c r="AQ281" s="17"/>
    </row>
    <row r="282" spans="1:43">
      <c r="A282" s="16">
        <f t="shared" si="14"/>
        <v>2276</v>
      </c>
      <c r="B282" s="17">
        <f>(1-economy!$AU$5)*economy!K322</f>
        <v>62363.598904478975</v>
      </c>
      <c r="C282" s="17">
        <f>(1-economy!$AU$5)*economy!L322</f>
        <v>33396.510749148503</v>
      </c>
      <c r="D282" s="17">
        <f>(1-economy!$AU$5)*economy!M322</f>
        <v>3677.258660073649</v>
      </c>
      <c r="E282" s="17">
        <f>(1-economy!$AU$5)*SUMPRODUCT(economy!B322:D322,economy!K322:M322)/SUM(economy!B322:D322)</f>
        <v>19246.780423934175</v>
      </c>
      <c r="F282" s="17">
        <v>62363.598904478975</v>
      </c>
      <c r="G282" s="17">
        <v>33396.510749148503</v>
      </c>
      <c r="H282" s="17">
        <v>3677.258660073649</v>
      </c>
      <c r="I282" s="17">
        <v>19246.780423934175</v>
      </c>
      <c r="J282" s="17">
        <v>67266.609312138971</v>
      </c>
      <c r="K282" s="17">
        <v>34965.045783733534</v>
      </c>
      <c r="L282" s="17">
        <v>3791.0201587484175</v>
      </c>
      <c r="M282" s="17">
        <v>20333.983425207349</v>
      </c>
      <c r="N282" s="17">
        <f t="shared" si="12"/>
        <v>2276</v>
      </c>
      <c r="O282" s="17">
        <v>72496.320281252847</v>
      </c>
      <c r="P282" s="17">
        <v>36620.291506333866</v>
      </c>
      <c r="Q282" s="17">
        <v>3909.9477852897357</v>
      </c>
      <c r="R282" s="17">
        <v>21486.769514054526</v>
      </c>
      <c r="S282" s="17">
        <f t="shared" si="13"/>
        <v>2276</v>
      </c>
      <c r="T282" s="17"/>
      <c r="U282" s="17"/>
      <c r="V282" s="17"/>
      <c r="W282" s="17"/>
      <c r="X282" s="17"/>
      <c r="Y282" s="17"/>
      <c r="Z282" s="17"/>
      <c r="AA282" s="17"/>
      <c r="AB282" s="17"/>
      <c r="AC282" s="17"/>
      <c r="AD282" s="17"/>
      <c r="AE282" s="17"/>
      <c r="AF282" s="17"/>
      <c r="AG282" s="17"/>
      <c r="AH282" s="17"/>
      <c r="AI282" s="17"/>
      <c r="AJ282" s="17"/>
      <c r="AK282" s="17"/>
      <c r="AL282" s="17"/>
      <c r="AM282" s="17"/>
      <c r="AN282" s="17"/>
      <c r="AO282" s="17"/>
      <c r="AP282" s="17"/>
      <c r="AQ282" s="17"/>
    </row>
    <row r="283" spans="1:43">
      <c r="A283" s="16">
        <f t="shared" si="14"/>
        <v>2277</v>
      </c>
      <c r="B283" s="17">
        <f>(1-economy!$AU$5)*economy!K323</f>
        <v>62439.386473557184</v>
      </c>
      <c r="C283" s="17">
        <f>(1-economy!$AU$5)*economy!L323</f>
        <v>33471.234527109293</v>
      </c>
      <c r="D283" s="17">
        <f>(1-economy!$AU$5)*economy!M323</f>
        <v>3683.2664163792756</v>
      </c>
      <c r="E283" s="17">
        <f>(1-economy!$AU$5)*SUMPRODUCT(economy!B323:D323,economy!K323:M323)/SUM(economy!B323:D323)</f>
        <v>19281.520083899137</v>
      </c>
      <c r="F283" s="17">
        <v>62439.386473557184</v>
      </c>
      <c r="G283" s="17">
        <v>33471.234527109293</v>
      </c>
      <c r="H283" s="17">
        <v>3683.2664163792756</v>
      </c>
      <c r="I283" s="17">
        <v>19281.520083899137</v>
      </c>
      <c r="J283" s="17">
        <v>67344.274962488431</v>
      </c>
      <c r="K283" s="17">
        <v>35041.766713856538</v>
      </c>
      <c r="L283" s="17">
        <v>3797.0960940837854</v>
      </c>
      <c r="M283" s="17">
        <v>20369.581384503239</v>
      </c>
      <c r="N283" s="17">
        <f t="shared" si="12"/>
        <v>2277</v>
      </c>
      <c r="O283" s="17">
        <v>72576.493295689899</v>
      </c>
      <c r="P283" s="17">
        <v>36699.27290262613</v>
      </c>
      <c r="Q283" s="17">
        <v>3916.1052069081798</v>
      </c>
      <c r="R283" s="17">
        <v>21523.383536854744</v>
      </c>
      <c r="S283" s="17">
        <f t="shared" si="13"/>
        <v>2277</v>
      </c>
      <c r="T283" s="17"/>
      <c r="U283" s="17"/>
      <c r="V283" s="17"/>
      <c r="W283" s="17"/>
      <c r="X283" s="17"/>
      <c r="Y283" s="17"/>
      <c r="Z283" s="17"/>
      <c r="AA283" s="17"/>
      <c r="AB283" s="17"/>
      <c r="AC283" s="17"/>
      <c r="AD283" s="17"/>
      <c r="AE283" s="17"/>
      <c r="AF283" s="17"/>
      <c r="AG283" s="17"/>
      <c r="AH283" s="17"/>
      <c r="AI283" s="17"/>
      <c r="AJ283" s="17"/>
      <c r="AK283" s="17"/>
      <c r="AL283" s="17"/>
      <c r="AM283" s="17"/>
      <c r="AN283" s="17"/>
      <c r="AO283" s="17"/>
      <c r="AP283" s="17"/>
      <c r="AQ283" s="17"/>
    </row>
    <row r="284" spans="1:43">
      <c r="A284" s="16">
        <f t="shared" si="14"/>
        <v>2278</v>
      </c>
      <c r="B284" s="17">
        <f>(1-economy!$AU$5)*economy!K324</f>
        <v>62517.034647360342</v>
      </c>
      <c r="C284" s="17">
        <f>(1-economy!$AU$5)*economy!L324</f>
        <v>33546.192457644029</v>
      </c>
      <c r="D284" s="17">
        <f>(1-economy!$AU$5)*economy!M324</f>
        <v>3689.2832831998867</v>
      </c>
      <c r="E284" s="17">
        <f>(1-economy!$AU$5)*SUMPRODUCT(economy!B324:D324,economy!K324:M324)/SUM(economy!B324:D324)</f>
        <v>19316.541904376791</v>
      </c>
      <c r="F284" s="17">
        <v>62517.034647360342</v>
      </c>
      <c r="G284" s="17">
        <v>33546.192457644029</v>
      </c>
      <c r="H284" s="17">
        <v>3689.2832831998867</v>
      </c>
      <c r="I284" s="17">
        <v>19316.541904376791</v>
      </c>
      <c r="J284" s="17">
        <v>67423.78108973171</v>
      </c>
      <c r="K284" s="17">
        <v>35118.699500338429</v>
      </c>
      <c r="L284" s="17">
        <v>3803.1800122250179</v>
      </c>
      <c r="M284" s="17">
        <v>20405.451801593994</v>
      </c>
      <c r="N284" s="17">
        <f t="shared" si="12"/>
        <v>2278</v>
      </c>
      <c r="O284" s="17">
        <v>72658.470344124857</v>
      </c>
      <c r="P284" s="17">
        <v>36778.438710051843</v>
      </c>
      <c r="Q284" s="17">
        <v>3922.2691522458949</v>
      </c>
      <c r="R284" s="17">
        <v>21560.256746133178</v>
      </c>
      <c r="S284" s="17">
        <f t="shared" si="13"/>
        <v>2278</v>
      </c>
      <c r="T284" s="17"/>
      <c r="U284" s="17"/>
      <c r="V284" s="17"/>
      <c r="W284" s="17"/>
      <c r="X284" s="17"/>
      <c r="Y284" s="17"/>
      <c r="Z284" s="17"/>
      <c r="AA284" s="17"/>
      <c r="AB284" s="17"/>
      <c r="AC284" s="17"/>
      <c r="AD284" s="17"/>
      <c r="AE284" s="17"/>
      <c r="AF284" s="17"/>
      <c r="AG284" s="17"/>
      <c r="AH284" s="17"/>
      <c r="AI284" s="17"/>
      <c r="AJ284" s="17"/>
      <c r="AK284" s="17"/>
      <c r="AL284" s="17"/>
      <c r="AM284" s="17"/>
      <c r="AN284" s="17"/>
      <c r="AO284" s="17"/>
      <c r="AP284" s="17"/>
      <c r="AQ284" s="17"/>
    </row>
    <row r="285" spans="1:43">
      <c r="A285" s="16">
        <f t="shared" si="14"/>
        <v>2279</v>
      </c>
      <c r="B285" s="17">
        <f>(1-economy!$AU$5)*economy!K325</f>
        <v>62596.520096942855</v>
      </c>
      <c r="C285" s="17">
        <f>(1-economy!$AU$5)*economy!L325</f>
        <v>33621.38039797324</v>
      </c>
      <c r="D285" s="17">
        <f>(1-economy!$AU$5)*economy!M325</f>
        <v>3695.3089557888934</v>
      </c>
      <c r="E285" s="17">
        <f>(1-economy!$AU$5)*SUMPRODUCT(economy!B325:D325,economy!K325:M325)/SUM(economy!B325:D325)</f>
        <v>19351.841866334093</v>
      </c>
      <c r="F285" s="17">
        <v>62596.520096942855</v>
      </c>
      <c r="G285" s="17">
        <v>33621.38039797324</v>
      </c>
      <c r="H285" s="17">
        <v>3695.3089557888934</v>
      </c>
      <c r="I285" s="17">
        <v>19351.841866334093</v>
      </c>
      <c r="J285" s="17">
        <v>67505.105224470579</v>
      </c>
      <c r="K285" s="17">
        <v>35195.840391133526</v>
      </c>
      <c r="L285" s="17">
        <v>3809.2716356160695</v>
      </c>
      <c r="M285" s="17">
        <v>20441.590887666429</v>
      </c>
      <c r="N285" s="17">
        <f t="shared" si="12"/>
        <v>2279</v>
      </c>
      <c r="O285" s="17">
        <v>72742.230059032081</v>
      </c>
      <c r="P285" s="17">
        <v>36857.785623506163</v>
      </c>
      <c r="Q285" s="17">
        <v>3928.4393752806936</v>
      </c>
      <c r="R285" s="17">
        <v>21597.385629754837</v>
      </c>
      <c r="S285" s="17">
        <f t="shared" si="13"/>
        <v>2279</v>
      </c>
      <c r="T285" s="17"/>
      <c r="U285" s="17"/>
      <c r="V285" s="17"/>
      <c r="W285" s="17"/>
      <c r="X285" s="17"/>
      <c r="Y285" s="17"/>
      <c r="Z285" s="17"/>
      <c r="AA285" s="17"/>
      <c r="AB285" s="17"/>
      <c r="AC285" s="17"/>
      <c r="AD285" s="17"/>
      <c r="AE285" s="17"/>
      <c r="AF285" s="17"/>
      <c r="AG285" s="17"/>
      <c r="AH285" s="17"/>
      <c r="AI285" s="17"/>
      <c r="AJ285" s="17"/>
      <c r="AK285" s="17"/>
      <c r="AL285" s="17"/>
      <c r="AM285" s="17"/>
      <c r="AN285" s="17"/>
      <c r="AO285" s="17"/>
      <c r="AP285" s="17"/>
      <c r="AQ285" s="17"/>
    </row>
    <row r="286" spans="1:43">
      <c r="A286" s="16">
        <f t="shared" si="14"/>
        <v>2280</v>
      </c>
      <c r="B286" s="17">
        <f>(1-economy!$AU$5)*economy!K326</f>
        <v>62677.819690323988</v>
      </c>
      <c r="C286" s="17">
        <f>(1-economy!$AU$5)*economy!L326</f>
        <v>33696.794217800132</v>
      </c>
      <c r="D286" s="17">
        <f>(1-economy!$AU$5)*economy!M326</f>
        <v>3701.3431323706204</v>
      </c>
      <c r="E286" s="17">
        <f>(1-economy!$AU$5)*SUMPRODUCT(economy!B326:D326,economy!K326:M326)/SUM(economy!B326:D326)</f>
        <v>19387.415978043839</v>
      </c>
      <c r="F286" s="17">
        <v>62677.819690323988</v>
      </c>
      <c r="G286" s="17">
        <v>33696.794217800132</v>
      </c>
      <c r="H286" s="17">
        <v>3701.3431323706204</v>
      </c>
      <c r="I286" s="17">
        <v>19387.415978043839</v>
      </c>
      <c r="J286" s="17">
        <v>67588.225053274655</v>
      </c>
      <c r="K286" s="17">
        <v>35273.185635034803</v>
      </c>
      <c r="L286" s="17">
        <v>3815.3706887587055</v>
      </c>
      <c r="M286" s="17">
        <v>20477.994872597483</v>
      </c>
      <c r="N286" s="17">
        <f t="shared" si="12"/>
        <v>2280</v>
      </c>
      <c r="O286" s="17">
        <v>72827.751185006739</v>
      </c>
      <c r="P286" s="17">
        <v>36937.310326883991</v>
      </c>
      <c r="Q286" s="17">
        <v>3934.6156311038976</v>
      </c>
      <c r="R286" s="17">
        <v>21634.76668526715</v>
      </c>
      <c r="S286" s="17">
        <f t="shared" si="13"/>
        <v>2280</v>
      </c>
      <c r="T286" s="17"/>
      <c r="U286" s="17"/>
      <c r="V286" s="17"/>
      <c r="W286" s="17"/>
      <c r="X286" s="17"/>
      <c r="Y286" s="17"/>
      <c r="Z286" s="17"/>
      <c r="AA286" s="17"/>
      <c r="AB286" s="17"/>
      <c r="AC286" s="17"/>
      <c r="AD286" s="17"/>
      <c r="AE286" s="17"/>
      <c r="AF286" s="17"/>
      <c r="AG286" s="17"/>
      <c r="AH286" s="17"/>
      <c r="AI286" s="17"/>
      <c r="AJ286" s="17"/>
      <c r="AK286" s="17"/>
      <c r="AL286" s="17"/>
      <c r="AM286" s="17"/>
      <c r="AN286" s="17"/>
      <c r="AO286" s="17"/>
      <c r="AP286" s="17"/>
      <c r="AQ286" s="17"/>
    </row>
    <row r="287" spans="1:43">
      <c r="A287" s="16">
        <f t="shared" si="14"/>
        <v>2281</v>
      </c>
      <c r="B287" s="17">
        <f>(1-economy!$AU$5)*economy!K327</f>
        <v>62760.910494277603</v>
      </c>
      <c r="C287" s="17">
        <f>(1-economy!$AU$5)*economy!L327</f>
        <v>33772.429800912396</v>
      </c>
      <c r="D287" s="17">
        <f>(1-economy!$AU$5)*economy!M327</f>
        <v>3707.3855142023567</v>
      </c>
      <c r="E287" s="17">
        <f>(1-economy!$AU$5)*SUMPRODUCT(economy!B327:D327,economy!K327:M327)/SUM(economy!B327:D327)</f>
        <v>19423.260275806941</v>
      </c>
      <c r="F287" s="17">
        <v>62760.910494277603</v>
      </c>
      <c r="G287" s="17">
        <v>33772.429800912396</v>
      </c>
      <c r="H287" s="17">
        <v>3707.3855142023567</v>
      </c>
      <c r="I287" s="17">
        <v>19423.260275806941</v>
      </c>
      <c r="J287" s="17">
        <v>67673.118421682986</v>
      </c>
      <c r="K287" s="17">
        <v>35350.731483528405</v>
      </c>
      <c r="L287" s="17">
        <v>3821.4768982966125</v>
      </c>
      <c r="M287" s="17">
        <v>20514.660005900245</v>
      </c>
      <c r="N287" s="17">
        <f t="shared" si="12"/>
        <v>2281</v>
      </c>
      <c r="O287" s="17">
        <v>72915.012582954892</v>
      </c>
      <c r="P287" s="17">
        <v>37017.009495164464</v>
      </c>
      <c r="Q287" s="17">
        <v>3940.7976760253378</v>
      </c>
      <c r="R287" s="17">
        <v>21672.396421059526</v>
      </c>
      <c r="S287" s="17">
        <f t="shared" si="13"/>
        <v>2281</v>
      </c>
      <c r="T287" s="17"/>
      <c r="U287" s="17"/>
      <c r="V287" s="17"/>
      <c r="W287" s="17"/>
      <c r="X287" s="17"/>
      <c r="Y287" s="17"/>
      <c r="Z287" s="17"/>
      <c r="AA287" s="17"/>
      <c r="AB287" s="17"/>
      <c r="AC287" s="17"/>
      <c r="AD287" s="17"/>
      <c r="AE287" s="17"/>
      <c r="AF287" s="17"/>
      <c r="AG287" s="17"/>
      <c r="AH287" s="17"/>
      <c r="AI287" s="17"/>
      <c r="AJ287" s="17"/>
      <c r="AK287" s="17"/>
      <c r="AL287" s="17"/>
      <c r="AM287" s="17"/>
      <c r="AN287" s="17"/>
      <c r="AO287" s="17"/>
      <c r="AP287" s="17"/>
      <c r="AQ287" s="17"/>
    </row>
    <row r="288" spans="1:43">
      <c r="A288" s="16">
        <f t="shared" si="14"/>
        <v>2282</v>
      </c>
      <c r="B288" s="17">
        <f>(1-economy!$AU$5)*economy!K328</f>
        <v>62845.769775891167</v>
      </c>
      <c r="C288" s="17">
        <f>(1-economy!$AU$5)*economy!L328</f>
        <v>33848.283046697397</v>
      </c>
      <c r="D288" s="17">
        <f>(1-economy!$AU$5)*economy!M328</f>
        <v>3713.4358056306683</v>
      </c>
      <c r="E288" s="17">
        <f>(1-economy!$AU$5)*SUMPRODUCT(economy!B328:D328,economy!K328:M328)/SUM(economy!B328:D328)</f>
        <v>19459.370824619404</v>
      </c>
      <c r="F288" s="17">
        <v>62845.769775891167</v>
      </c>
      <c r="G288" s="17">
        <v>33848.283046697397</v>
      </c>
      <c r="H288" s="17">
        <v>3713.4358056306683</v>
      </c>
      <c r="I288" s="17">
        <v>19459.370824619404</v>
      </c>
      <c r="J288" s="17">
        <v>67759.7633369533</v>
      </c>
      <c r="K288" s="17">
        <v>35428.474192559966</v>
      </c>
      <c r="L288" s="17">
        <v>3827.5899930935348</v>
      </c>
      <c r="M288" s="17">
        <v>20551.582557611695</v>
      </c>
      <c r="N288" s="17">
        <f t="shared" si="12"/>
        <v>2282</v>
      </c>
      <c r="O288" s="17">
        <v>73003.993234012261</v>
      </c>
      <c r="P288" s="17">
        <v>37096.879796407295</v>
      </c>
      <c r="Q288" s="17">
        <v>3946.9852676722157</v>
      </c>
      <c r="R288" s="17">
        <v>21710.271357462425</v>
      </c>
      <c r="S288" s="17">
        <f t="shared" si="13"/>
        <v>2282</v>
      </c>
      <c r="T288" s="17"/>
      <c r="U288" s="17"/>
      <c r="V288" s="17"/>
      <c r="W288" s="17"/>
      <c r="X288" s="17"/>
      <c r="Y288" s="17"/>
      <c r="Z288" s="17"/>
      <c r="AA288" s="17"/>
      <c r="AB288" s="17"/>
      <c r="AC288" s="17"/>
      <c r="AD288" s="17"/>
      <c r="AE288" s="17"/>
      <c r="AF288" s="17"/>
      <c r="AG288" s="17"/>
      <c r="AH288" s="17"/>
      <c r="AI288" s="17"/>
      <c r="AJ288" s="17"/>
      <c r="AK288" s="17"/>
      <c r="AL288" s="17"/>
      <c r="AM288" s="17"/>
      <c r="AN288" s="17"/>
      <c r="AO288" s="17"/>
      <c r="AP288" s="17"/>
      <c r="AQ288" s="17"/>
    </row>
    <row r="289" spans="1:43">
      <c r="A289" s="16">
        <f t="shared" si="14"/>
        <v>2283</v>
      </c>
      <c r="B289" s="17">
        <f>(1-economy!$AU$5)*economy!K329</f>
        <v>62932.375003907975</v>
      </c>
      <c r="C289" s="17">
        <f>(1-economy!$AU$5)*economy!L329</f>
        <v>33924.34987157226</v>
      </c>
      <c r="D289" s="17">
        <f>(1-economy!$AU$5)*economy!M329</f>
        <v>3719.4937141423034</v>
      </c>
      <c r="E289" s="17">
        <f>(1-economy!$AU$5)*SUMPRODUCT(economy!B329:D329,economy!K329:M329)/SUM(economy!B329:D329)</f>
        <v>19495.743718786362</v>
      </c>
      <c r="F289" s="17">
        <v>62932.375003907975</v>
      </c>
      <c r="G289" s="17">
        <v>33924.34987157226</v>
      </c>
      <c r="H289" s="17">
        <v>3719.4937141423034</v>
      </c>
      <c r="I289" s="17">
        <v>19495.743718786362</v>
      </c>
      <c r="J289" s="17">
        <v>67848.137970572527</v>
      </c>
      <c r="K289" s="17">
        <v>35506.410024215103</v>
      </c>
      <c r="L289" s="17">
        <v>3833.7097043057811</v>
      </c>
      <c r="M289" s="17">
        <v>20588.758819124701</v>
      </c>
      <c r="N289" s="17">
        <f t="shared" si="12"/>
        <v>2283</v>
      </c>
      <c r="O289" s="17">
        <v>73094.672243205583</v>
      </c>
      <c r="P289" s="17">
        <v>37176.917893663143</v>
      </c>
      <c r="Q289" s="17">
        <v>3953.1781650821681</v>
      </c>
      <c r="R289" s="17">
        <v>21748.388027788569</v>
      </c>
      <c r="S289" s="17">
        <f t="shared" si="13"/>
        <v>2283</v>
      </c>
      <c r="T289" s="17"/>
      <c r="U289" s="17"/>
      <c r="V289" s="17"/>
      <c r="W289" s="17"/>
      <c r="X289" s="17"/>
      <c r="Y289" s="17"/>
      <c r="Z289" s="17"/>
      <c r="AA289" s="17"/>
      <c r="AB289" s="17"/>
      <c r="AC289" s="17"/>
      <c r="AD289" s="17"/>
      <c r="AE289" s="17"/>
      <c r="AF289" s="17"/>
      <c r="AG289" s="17"/>
      <c r="AH289" s="17"/>
      <c r="AI289" s="17"/>
      <c r="AJ289" s="17"/>
      <c r="AK289" s="17"/>
      <c r="AL289" s="17"/>
      <c r="AM289" s="17"/>
      <c r="AN289" s="17"/>
      <c r="AO289" s="17"/>
      <c r="AP289" s="17"/>
      <c r="AQ289" s="17"/>
    </row>
    <row r="290" spans="1:43">
      <c r="A290" s="16">
        <f t="shared" si="14"/>
        <v>2284</v>
      </c>
      <c r="B290" s="17">
        <f>(1-economy!$AU$5)*economy!K330</f>
        <v>63020.703849859783</v>
      </c>
      <c r="C290" s="17">
        <f>(1-economy!$AU$5)*economy!L330</f>
        <v>34000.626210333568</v>
      </c>
      <c r="D290" s="17">
        <f>(1-economy!$AU$5)*economy!M330</f>
        <v>3725.5589504098994</v>
      </c>
      <c r="E290" s="17">
        <f>(1-economy!$AU$5)*SUMPRODUCT(economy!B330:D330,economy!K330:M330)/SUM(economy!B330:D330)</f>
        <v>19532.37508248536</v>
      </c>
      <c r="F290" s="17">
        <v>63020.703849859783</v>
      </c>
      <c r="G290" s="17">
        <v>34000.626210333568</v>
      </c>
      <c r="H290" s="17">
        <v>3725.5589504098994</v>
      </c>
      <c r="I290" s="17">
        <v>19532.37508248536</v>
      </c>
      <c r="J290" s="17">
        <v>67938.220660535066</v>
      </c>
      <c r="K290" s="17">
        <v>35584.535248317246</v>
      </c>
      <c r="L290" s="17">
        <v>3839.8357654492611</v>
      </c>
      <c r="M290" s="17">
        <v>20626.185103965945</v>
      </c>
      <c r="N290" s="17">
        <f t="shared" si="12"/>
        <v>2284</v>
      </c>
      <c r="O290" s="17">
        <v>73187.028842863903</v>
      </c>
      <c r="P290" s="17">
        <v>37257.120446800902</v>
      </c>
      <c r="Q290" s="17">
        <v>3959.3761287907118</v>
      </c>
      <c r="R290" s="17">
        <v>21786.742979317783</v>
      </c>
      <c r="S290" s="17">
        <f t="shared" si="13"/>
        <v>2284</v>
      </c>
      <c r="T290" s="17"/>
      <c r="U290" s="17"/>
      <c r="V290" s="17"/>
      <c r="W290" s="17"/>
      <c r="X290" s="17"/>
      <c r="Y290" s="17"/>
      <c r="Z290" s="17"/>
      <c r="AA290" s="17"/>
      <c r="AB290" s="17"/>
      <c r="AC290" s="17"/>
      <c r="AD290" s="17"/>
      <c r="AE290" s="17"/>
      <c r="AF290" s="17"/>
      <c r="AG290" s="17"/>
      <c r="AH290" s="17"/>
      <c r="AI290" s="17"/>
      <c r="AJ290" s="17"/>
      <c r="AK290" s="17"/>
      <c r="AL290" s="17"/>
      <c r="AM290" s="17"/>
      <c r="AN290" s="17"/>
      <c r="AO290" s="17"/>
      <c r="AP290" s="17"/>
      <c r="AQ290" s="17"/>
    </row>
    <row r="291" spans="1:43">
      <c r="A291" s="16">
        <f t="shared" si="14"/>
        <v>2285</v>
      </c>
      <c r="B291" s="17">
        <f>(1-economy!$AU$5)*economy!K331</f>
        <v>63110.734189003619</v>
      </c>
      <c r="C291" s="17">
        <f>(1-economy!$AU$5)*economy!L331</f>
        <v>34077.108017428451</v>
      </c>
      <c r="D291" s="17">
        <f>(1-economy!$AU$5)*economy!M331</f>
        <v>3731.6312283327361</v>
      </c>
      <c r="E291" s="17">
        <f>(1-economy!$AU$5)*SUMPRODUCT(economy!B331:D331,economy!K331:M331)/SUM(economy!B331:D331)</f>
        <v>19569.261070281198</v>
      </c>
      <c r="F291" s="17">
        <v>63110.734189003619</v>
      </c>
      <c r="G291" s="17">
        <v>34077.108017428451</v>
      </c>
      <c r="H291" s="17">
        <v>3731.6312283327361</v>
      </c>
      <c r="I291" s="17">
        <v>19569.261070281198</v>
      </c>
      <c r="J291" s="17">
        <v>68029.989913403158</v>
      </c>
      <c r="K291" s="17">
        <v>35662.846143945564</v>
      </c>
      <c r="L291" s="17">
        <v>3845.9679124613103</v>
      </c>
      <c r="M291" s="17">
        <v>20663.857748522445</v>
      </c>
      <c r="N291" s="17">
        <f t="shared" si="12"/>
        <v>2285</v>
      </c>
      <c r="O291" s="17">
        <v>73281.04239579149</v>
      </c>
      <c r="P291" s="17">
        <v>37337.484114254243</v>
      </c>
      <c r="Q291" s="17">
        <v>3965.5789209132454</v>
      </c>
      <c r="R291" s="17">
        <v>21825.3327742279</v>
      </c>
      <c r="S291" s="17">
        <f t="shared" si="13"/>
        <v>2285</v>
      </c>
      <c r="T291" s="17"/>
      <c r="U291" s="17"/>
      <c r="V291" s="17"/>
      <c r="W291" s="17"/>
      <c r="X291" s="17"/>
      <c r="Y291" s="17"/>
      <c r="Z291" s="17"/>
      <c r="AA291" s="17"/>
      <c r="AB291" s="17"/>
      <c r="AC291" s="17"/>
      <c r="AD291" s="17"/>
      <c r="AE291" s="17"/>
      <c r="AF291" s="17"/>
      <c r="AG291" s="17"/>
      <c r="AH291" s="17"/>
      <c r="AI291" s="17"/>
      <c r="AJ291" s="17"/>
      <c r="AK291" s="17"/>
      <c r="AL291" s="17"/>
      <c r="AM291" s="17"/>
      <c r="AN291" s="17"/>
      <c r="AO291" s="17"/>
      <c r="AP291" s="17"/>
      <c r="AQ291" s="17"/>
    </row>
    <row r="292" spans="1:43">
      <c r="A292" s="16">
        <f t="shared" si="14"/>
        <v>2286</v>
      </c>
      <c r="B292" s="17">
        <f>(1-economy!$AU$5)*economy!K332</f>
        <v>63202.444101070338</v>
      </c>
      <c r="C292" s="17">
        <f>(1-economy!$AU$5)*economy!L332</f>
        <v>34153.791268150184</v>
      </c>
      <c r="D292" s="17">
        <f>(1-economy!$AU$5)*economy!M332</f>
        <v>3737.7102650726993</v>
      </c>
      <c r="E292" s="17">
        <f>(1-economy!$AU$5)*SUMPRODUCT(economy!B332:D332,economy!K332:M332)/SUM(economy!B332:D332)</f>
        <v>19606.397867594202</v>
      </c>
      <c r="F292" s="17">
        <v>63202.444101070338</v>
      </c>
      <c r="G292" s="17">
        <v>34153.791268150184</v>
      </c>
      <c r="H292" s="17">
        <v>3737.7102650726993</v>
      </c>
      <c r="I292" s="17">
        <v>19606.397867594202</v>
      </c>
      <c r="J292" s="17">
        <v>68123.424406157181</v>
      </c>
      <c r="K292" s="17">
        <v>35741.339000875443</v>
      </c>
      <c r="L292" s="17">
        <v>3852.1058837574856</v>
      </c>
      <c r="M292" s="17">
        <v>20701.773112718296</v>
      </c>
      <c r="N292" s="17">
        <f t="shared" si="12"/>
        <v>2286</v>
      </c>
      <c r="O292" s="17">
        <v>73376.692398212603</v>
      </c>
      <c r="P292" s="17">
        <v>37418.005554690048</v>
      </c>
      <c r="Q292" s="17">
        <v>3971.786305221839</v>
      </c>
      <c r="R292" s="17">
        <v>21864.153990473533</v>
      </c>
      <c r="S292" s="17">
        <f t="shared" si="13"/>
        <v>2286</v>
      </c>
      <c r="T292" s="17"/>
      <c r="U292" s="17"/>
      <c r="V292" s="17"/>
      <c r="W292" s="17"/>
      <c r="X292" s="17"/>
      <c r="Y292" s="17"/>
      <c r="Z292" s="17"/>
      <c r="AA292" s="17"/>
      <c r="AB292" s="17"/>
      <c r="AC292" s="17"/>
      <c r="AD292" s="17"/>
      <c r="AE292" s="17"/>
      <c r="AF292" s="17"/>
      <c r="AG292" s="17"/>
      <c r="AH292" s="17"/>
      <c r="AI292" s="17"/>
      <c r="AJ292" s="17"/>
      <c r="AK292" s="17"/>
      <c r="AL292" s="17"/>
      <c r="AM292" s="17"/>
      <c r="AN292" s="17"/>
      <c r="AO292" s="17"/>
      <c r="AP292" s="17"/>
      <c r="AQ292" s="17"/>
    </row>
    <row r="293" spans="1:43">
      <c r="A293" s="16">
        <f t="shared" si="14"/>
        <v>2287</v>
      </c>
      <c r="B293" s="17">
        <f>(1-economy!$AU$5)*economy!K333</f>
        <v>63295.811870835372</v>
      </c>
      <c r="C293" s="17">
        <f>(1-economy!$AU$5)*economy!L333</f>
        <v>34230.671959761465</v>
      </c>
      <c r="D293" s="17">
        <f>(1-economy!$AU$5)*economy!M333</f>
        <v>3743.7957810857624</v>
      </c>
      <c r="E293" s="17">
        <f>(1-economy!$AU$5)*SUMPRODUCT(economy!B333:D333,economy!K333:M333)/SUM(economy!B333:D333)</f>
        <v>19643.781691124164</v>
      </c>
      <c r="F293" s="17">
        <v>63295.811870835372</v>
      </c>
      <c r="G293" s="17">
        <v>34230.671959761465</v>
      </c>
      <c r="H293" s="17">
        <v>3743.7957810857624</v>
      </c>
      <c r="I293" s="17">
        <v>19643.781691124164</v>
      </c>
      <c r="J293" s="17">
        <v>68218.502987845219</v>
      </c>
      <c r="K293" s="17">
        <v>35820.01012094428</v>
      </c>
      <c r="L293" s="17">
        <v>3858.2494202835551</v>
      </c>
      <c r="M293" s="17">
        <v>20739.927580643736</v>
      </c>
      <c r="N293" s="17">
        <f t="shared" si="12"/>
        <v>2287</v>
      </c>
      <c r="O293" s="17">
        <v>73473.958482495698</v>
      </c>
      <c r="P293" s="17">
        <v>37498.681428600874</v>
      </c>
      <c r="Q293" s="17">
        <v>3977.9980472170428</v>
      </c>
      <c r="R293" s="17">
        <v>21903.203222614513</v>
      </c>
      <c r="S293" s="17">
        <f t="shared" si="13"/>
        <v>2287</v>
      </c>
      <c r="T293" s="17"/>
      <c r="U293" s="17"/>
      <c r="V293" s="17"/>
      <c r="W293" s="17"/>
      <c r="X293" s="17"/>
      <c r="Y293" s="17"/>
      <c r="Z293" s="17"/>
      <c r="AA293" s="17"/>
      <c r="AB293" s="17"/>
      <c r="AC293" s="17"/>
      <c r="AD293" s="17"/>
      <c r="AE293" s="17"/>
      <c r="AF293" s="17"/>
      <c r="AG293" s="17"/>
      <c r="AH293" s="17"/>
      <c r="AI293" s="17"/>
      <c r="AJ293" s="17"/>
      <c r="AK293" s="17"/>
      <c r="AL293" s="17"/>
      <c r="AM293" s="17"/>
      <c r="AN293" s="17"/>
      <c r="AO293" s="17"/>
      <c r="AP293" s="17"/>
      <c r="AQ293" s="17"/>
    </row>
    <row r="294" spans="1:43">
      <c r="A294" s="16">
        <f t="shared" si="14"/>
        <v>2288</v>
      </c>
      <c r="B294" s="17">
        <f>(1-economy!$AU$5)*economy!K334</f>
        <v>63390.815988520524</v>
      </c>
      <c r="C294" s="17">
        <f>(1-economy!$AU$5)*economy!L334</f>
        <v>34307.746112547604</v>
      </c>
      <c r="D294" s="17">
        <f>(1-economy!$AU$5)*economy!M334</f>
        <v>3749.8875001491106</v>
      </c>
      <c r="E294" s="17">
        <f>(1-economy!$AU$5)*SUMPRODUCT(economy!B334:D334,economy!K334:M334)/SUM(economy!B334:D334)</f>
        <v>19681.40878923174</v>
      </c>
      <c r="F294" s="17">
        <v>63390.815988520524</v>
      </c>
      <c r="G294" s="17">
        <v>34307.746112547604</v>
      </c>
      <c r="H294" s="17">
        <v>3749.8875001491106</v>
      </c>
      <c r="I294" s="17">
        <v>19681.40878923174</v>
      </c>
      <c r="J294" s="17">
        <v>68315.204681042291</v>
      </c>
      <c r="K294" s="17">
        <v>35898.855819345212</v>
      </c>
      <c r="L294" s="17">
        <v>3864.3982655629043</v>
      </c>
      <c r="M294" s="17">
        <v>20778.317561138512</v>
      </c>
      <c r="N294" s="17">
        <f t="shared" si="12"/>
        <v>2288</v>
      </c>
      <c r="O294" s="17">
        <v>73572.820419668089</v>
      </c>
      <c r="P294" s="17">
        <v>37579.508399824241</v>
      </c>
      <c r="Q294" s="17">
        <v>3984.213914194811</v>
      </c>
      <c r="R294" s="17">
        <v>21942.477082595946</v>
      </c>
      <c r="S294" s="17">
        <f t="shared" si="13"/>
        <v>2288</v>
      </c>
      <c r="T294" s="17"/>
      <c r="U294" s="17"/>
      <c r="V294" s="17"/>
      <c r="W294" s="17"/>
      <c r="X294" s="17"/>
      <c r="Y294" s="17"/>
      <c r="Z294" s="17"/>
      <c r="AA294" s="17"/>
      <c r="AB294" s="17"/>
      <c r="AC294" s="17"/>
      <c r="AD294" s="17"/>
      <c r="AE294" s="17"/>
      <c r="AF294" s="17"/>
      <c r="AG294" s="17"/>
      <c r="AH294" s="17"/>
      <c r="AI294" s="17"/>
      <c r="AJ294" s="17"/>
      <c r="AK294" s="17"/>
      <c r="AL294" s="17"/>
      <c r="AM294" s="17"/>
      <c r="AN294" s="17"/>
      <c r="AO294" s="17"/>
      <c r="AP294" s="17"/>
      <c r="AQ294" s="17"/>
    </row>
    <row r="295" spans="1:43">
      <c r="A295" s="16">
        <f t="shared" si="14"/>
        <v>2289</v>
      </c>
      <c r="B295" s="17">
        <f>(1-economy!$AU$5)*economy!K335</f>
        <v>63487.435150036734</v>
      </c>
      <c r="C295" s="17">
        <f>(1-economy!$AU$5)*economy!L335</f>
        <v>34385.009770802375</v>
      </c>
      <c r="D295" s="17">
        <f>(1-economy!$AU$5)*economy!M335</f>
        <v>3755.985149384162</v>
      </c>
      <c r="E295" s="17">
        <f>(1-economy!$AU$5)*SUMPRODUCT(economy!B335:D335,economy!K335:M335)/SUM(economy!B335:D335)</f>
        <v>19719.275442279326</v>
      </c>
      <c r="F295" s="17">
        <v>63487.435150036734</v>
      </c>
      <c r="G295" s="17">
        <v>34385.009770802375</v>
      </c>
      <c r="H295" s="17">
        <v>3755.985149384162</v>
      </c>
      <c r="I295" s="17">
        <v>19719.275442279326</v>
      </c>
      <c r="J295" s="17">
        <v>68413.508683127526</v>
      </c>
      <c r="K295" s="17">
        <v>35977.872425850997</v>
      </c>
      <c r="L295" s="17">
        <v>3870.5521657394856</v>
      </c>
      <c r="M295" s="17">
        <v>20816.939488331249</v>
      </c>
      <c r="N295" s="17">
        <f t="shared" si="12"/>
        <v>2289</v>
      </c>
      <c r="O295" s="17">
        <v>73673.258121728912</v>
      </c>
      <c r="P295" s="17">
        <v>37660.48313699053</v>
      </c>
      <c r="Q295" s="17">
        <v>3990.4336753088173</v>
      </c>
      <c r="R295" s="17">
        <v>21981.972200481661</v>
      </c>
      <c r="S295" s="17">
        <f t="shared" si="13"/>
        <v>2289</v>
      </c>
      <c r="T295" s="17"/>
      <c r="U295" s="17"/>
      <c r="V295" s="17"/>
      <c r="W295" s="17"/>
      <c r="X295" s="17"/>
      <c r="Y295" s="17"/>
      <c r="Z295" s="17"/>
      <c r="AA295" s="17"/>
      <c r="AB295" s="17"/>
      <c r="AC295" s="17"/>
      <c r="AD295" s="17"/>
      <c r="AE295" s="17"/>
      <c r="AF295" s="17"/>
      <c r="AG295" s="17"/>
      <c r="AH295" s="17"/>
      <c r="AI295" s="17"/>
      <c r="AJ295" s="17"/>
      <c r="AK295" s="17"/>
      <c r="AL295" s="17"/>
      <c r="AM295" s="17"/>
      <c r="AN295" s="17"/>
      <c r="AO295" s="17"/>
      <c r="AP295" s="17"/>
      <c r="AQ295" s="17"/>
    </row>
    <row r="296" spans="1:43">
      <c r="A296" s="16">
        <f t="shared" si="14"/>
        <v>2290</v>
      </c>
      <c r="B296" s="17">
        <f>(1-economy!$AU$5)*economy!K336</f>
        <v>63585.648257074798</v>
      </c>
      <c r="C296" s="17">
        <f>(1-economy!$AU$5)*economy!L336</f>
        <v>34462.459003749798</v>
      </c>
      <c r="D296" s="17">
        <f>(1-economy!$AU$5)*economy!M336</f>
        <v>3762.0884592756884</v>
      </c>
      <c r="E296" s="17">
        <f>(1-economy!$AU$5)*SUMPRODUCT(economy!B336:D336,economy!K336:M336)/SUM(economy!B336:D336)</f>
        <v>19757.377962933435</v>
      </c>
      <c r="F296" s="17">
        <v>63585.648257074798</v>
      </c>
      <c r="G296" s="17">
        <v>34462.459003749798</v>
      </c>
      <c r="H296" s="17">
        <v>3762.0884592756884</v>
      </c>
      <c r="I296" s="17">
        <v>19757.377962933435</v>
      </c>
      <c r="J296" s="17">
        <v>68513.394367388551</v>
      </c>
      <c r="K296" s="17">
        <v>36057.056285971361</v>
      </c>
      <c r="L296" s="17">
        <v>3876.7108696166233</v>
      </c>
      <c r="M296" s="17">
        <v>20855.7898221371</v>
      </c>
      <c r="N296" s="17">
        <f t="shared" si="12"/>
        <v>2290</v>
      </c>
      <c r="O296" s="17">
        <v>73775.251643769647</v>
      </c>
      <c r="P296" s="17">
        <v>37741.602314902753</v>
      </c>
      <c r="Q296" s="17">
        <v>3996.657101628346</v>
      </c>
      <c r="R296" s="17">
        <v>22021.685225143006</v>
      </c>
      <c r="S296" s="17">
        <f t="shared" si="13"/>
        <v>2290</v>
      </c>
      <c r="T296" s="17"/>
      <c r="U296" s="17"/>
      <c r="V296" s="17"/>
      <c r="W296" s="17"/>
      <c r="X296" s="17"/>
      <c r="Y296" s="17"/>
      <c r="Z296" s="17"/>
      <c r="AA296" s="17"/>
      <c r="AB296" s="17"/>
      <c r="AC296" s="17"/>
      <c r="AD296" s="17"/>
      <c r="AE296" s="17"/>
      <c r="AF296" s="17"/>
      <c r="AG296" s="17"/>
      <c r="AH296" s="17"/>
      <c r="AI296" s="17"/>
      <c r="AJ296" s="17"/>
      <c r="AK296" s="17"/>
      <c r="AL296" s="17"/>
      <c r="AM296" s="17"/>
      <c r="AN296" s="17"/>
      <c r="AO296" s="17"/>
      <c r="AP296" s="17"/>
      <c r="AQ296" s="17"/>
    </row>
    <row r="297" spans="1:43">
      <c r="A297" s="16">
        <f t="shared" si="14"/>
        <v>2291</v>
      </c>
      <c r="B297" s="17">
        <f>(1-economy!$AU$5)*economy!K337</f>
        <v>63685.434417053548</v>
      </c>
      <c r="C297" s="17">
        <f>(1-economy!$AU$5)*economy!L337</f>
        <v>34540.089906403147</v>
      </c>
      <c r="D297" s="17">
        <f>(1-economy!$AU$5)*economy!M337</f>
        <v>3768.1971636871845</v>
      </c>
      <c r="E297" s="17">
        <f>(1-economy!$AU$5)*SUMPRODUCT(economy!B337:D337,economy!K337:M337)/SUM(economy!B337:D337)</f>
        <v>19795.712696429851</v>
      </c>
      <c r="F297" s="17">
        <v>63685.434417053548</v>
      </c>
      <c r="G297" s="17">
        <v>34540.089906403147</v>
      </c>
      <c r="H297" s="17">
        <v>3768.1971636871845</v>
      </c>
      <c r="I297" s="17">
        <v>19795.712696429851</v>
      </c>
      <c r="J297" s="17">
        <v>68614.841283959671</v>
      </c>
      <c r="K297" s="17">
        <v>36136.403762044705</v>
      </c>
      <c r="L297" s="17">
        <v>3882.8741286917425</v>
      </c>
      <c r="M297" s="17">
        <v>20894.865048714568</v>
      </c>
      <c r="N297" s="17">
        <f t="shared" si="12"/>
        <v>2291</v>
      </c>
      <c r="O297" s="17">
        <v>73878.781185909567</v>
      </c>
      <c r="P297" s="17">
        <v>37822.862615849139</v>
      </c>
      <c r="Q297" s="17">
        <v>4002.8839661918664</v>
      </c>
      <c r="R297" s="17">
        <v>22061.612824904179</v>
      </c>
      <c r="S297" s="17">
        <f t="shared" si="13"/>
        <v>2291</v>
      </c>
      <c r="T297" s="17"/>
      <c r="U297" s="17"/>
      <c r="V297" s="17"/>
      <c r="W297" s="17"/>
      <c r="X297" s="17"/>
      <c r="Y297" s="17"/>
      <c r="Z297" s="17"/>
      <c r="AA297" s="17"/>
      <c r="AB297" s="17"/>
      <c r="AC297" s="17"/>
      <c r="AD297" s="17"/>
      <c r="AE297" s="17"/>
      <c r="AF297" s="17"/>
      <c r="AG297" s="17"/>
      <c r="AH297" s="17"/>
      <c r="AI297" s="17"/>
      <c r="AJ297" s="17"/>
      <c r="AK297" s="17"/>
      <c r="AL297" s="17"/>
      <c r="AM297" s="17"/>
      <c r="AN297" s="17"/>
      <c r="AO297" s="17"/>
      <c r="AP297" s="17"/>
      <c r="AQ297" s="17"/>
    </row>
    <row r="298" spans="1:43">
      <c r="A298" s="16">
        <f t="shared" si="14"/>
        <v>2292</v>
      </c>
      <c r="B298" s="17">
        <f>(1-economy!$AU$5)*economy!K338</f>
        <v>63786.772942933057</v>
      </c>
      <c r="C298" s="17">
        <f>(1-economy!$AU$5)*economy!L338</f>
        <v>34617.898600364824</v>
      </c>
      <c r="D298" s="17">
        <f>(1-economy!$AU$5)*economy!M338</f>
        <v>3774.3109998726827</v>
      </c>
      <c r="E298" s="17">
        <f>(1-economy!$AU$5)*SUMPRODUCT(economy!B338:D338,economy!K338:M338)/SUM(economy!B338:D338)</f>
        <v>19834.276020803925</v>
      </c>
      <c r="F298" s="17">
        <v>63786.772942933057</v>
      </c>
      <c r="G298" s="17">
        <v>34617.898600364824</v>
      </c>
      <c r="H298" s="17">
        <v>3774.3109998726827</v>
      </c>
      <c r="I298" s="17">
        <v>19834.276020803925</v>
      </c>
      <c r="J298" s="17">
        <v>68717.829160605528</v>
      </c>
      <c r="K298" s="17">
        <v>36215.911234268286</v>
      </c>
      <c r="L298" s="17">
        <v>3889.0416971872346</v>
      </c>
      <c r="M298" s="17">
        <v>20934.161680884332</v>
      </c>
      <c r="N298" s="17">
        <f t="shared" si="12"/>
        <v>2292</v>
      </c>
      <c r="O298" s="17">
        <v>73983.827095055938</v>
      </c>
      <c r="P298" s="17">
        <v>37904.260730851696</v>
      </c>
      <c r="Q298" s="17">
        <v>4009.1140440564945</v>
      </c>
      <c r="R298" s="17">
        <v>22101.7516881464</v>
      </c>
      <c r="S298" s="17">
        <f t="shared" si="13"/>
        <v>2292</v>
      </c>
      <c r="T298" s="17"/>
      <c r="U298" s="17"/>
      <c r="V298" s="17"/>
      <c r="W298" s="17"/>
      <c r="X298" s="17"/>
      <c r="Y298" s="17"/>
      <c r="Z298" s="17"/>
      <c r="AA298" s="17"/>
      <c r="AB298" s="17"/>
      <c r="AC298" s="17"/>
      <c r="AD298" s="17"/>
      <c r="AE298" s="17"/>
      <c r="AF298" s="17"/>
      <c r="AG298" s="17"/>
      <c r="AH298" s="17"/>
      <c r="AI298" s="17"/>
      <c r="AJ298" s="17"/>
      <c r="AK298" s="17"/>
      <c r="AL298" s="17"/>
      <c r="AM298" s="17"/>
      <c r="AN298" s="17"/>
      <c r="AO298" s="17"/>
      <c r="AP298" s="17"/>
      <c r="AQ298" s="17"/>
    </row>
    <row r="299" spans="1:43">
      <c r="A299" s="16">
        <f t="shared" si="14"/>
        <v>2293</v>
      </c>
      <c r="B299" s="17">
        <f>(1-economy!$AU$5)*economy!K339</f>
        <v>63889.643352900042</v>
      </c>
      <c r="C299" s="17">
        <f>(1-economy!$AU$5)*economy!L339</f>
        <v>34695.881234569017</v>
      </c>
      <c r="D299" s="17">
        <f>(1-economy!$AU$5)*economy!M339</f>
        <v>3780.4297084852292</v>
      </c>
      <c r="E299" s="17">
        <f>(1-economy!$AU$5)*SUMPRODUCT(economy!B339:D339,economy!K339:M339)/SUM(economy!B339:D339)</f>
        <v>19873.064347087267</v>
      </c>
      <c r="F299" s="17">
        <v>63889.643352900042</v>
      </c>
      <c r="G299" s="17">
        <v>34695.881234569017</v>
      </c>
      <c r="H299" s="17">
        <v>3780.4297084852292</v>
      </c>
      <c r="I299" s="17">
        <v>19873.064347087267</v>
      </c>
      <c r="J299" s="17">
        <v>68822.337903353284</v>
      </c>
      <c r="K299" s="17">
        <v>36295.575101668066</v>
      </c>
      <c r="L299" s="17">
        <v>3895.2133320776866</v>
      </c>
      <c r="M299" s="17">
        <v>20973.676258510772</v>
      </c>
      <c r="N299" s="17">
        <f t="shared" si="12"/>
        <v>2293</v>
      </c>
      <c r="O299" s="17">
        <v>74090.369866494133</v>
      </c>
      <c r="P299" s="17">
        <v>37985.79336085316</v>
      </c>
      <c r="Q299" s="17">
        <v>4015.3471123435697</v>
      </c>
      <c r="R299" s="17">
        <v>22142.09852387213</v>
      </c>
      <c r="S299" s="17">
        <f t="shared" si="13"/>
        <v>2293</v>
      </c>
      <c r="T299" s="17"/>
      <c r="U299" s="17"/>
      <c r="V299" s="17"/>
      <c r="W299" s="17"/>
      <c r="X299" s="17"/>
      <c r="Y299" s="17"/>
      <c r="Z299" s="17"/>
      <c r="AA299" s="17"/>
      <c r="AB299" s="17"/>
      <c r="AC299" s="17"/>
      <c r="AD299" s="17"/>
      <c r="AE299" s="17"/>
      <c r="AF299" s="17"/>
      <c r="AG299" s="17"/>
      <c r="AH299" s="17"/>
      <c r="AI299" s="17"/>
      <c r="AJ299" s="17"/>
      <c r="AK299" s="17"/>
      <c r="AL299" s="17"/>
      <c r="AM299" s="17"/>
      <c r="AN299" s="17"/>
      <c r="AO299" s="17"/>
      <c r="AP299" s="17"/>
      <c r="AQ299" s="17"/>
    </row>
    <row r="300" spans="1:43">
      <c r="A300" s="16">
        <f t="shared" si="14"/>
        <v>2294</v>
      </c>
      <c r="B300" s="17">
        <f>(1-economy!$AU$5)*economy!K340</f>
        <v>63994.025369933748</v>
      </c>
      <c r="C300" s="17">
        <f>(1-economy!$AU$5)*economy!L340</f>
        <v>34774.033985968985</v>
      </c>
      <c r="D300" s="17">
        <f>(1-economy!$AU$5)*economy!M340</f>
        <v>3786.5530335821541</v>
      </c>
      <c r="E300" s="17">
        <f>(1-economy!$AU$5)*SUMPRODUCT(economy!B340:D340,economy!K340:M340)/SUM(economy!B340:D340)</f>
        <v>19912.074119472516</v>
      </c>
      <c r="F300" s="17">
        <v>63994.025369933748</v>
      </c>
      <c r="G300" s="17">
        <v>34774.033985968985</v>
      </c>
      <c r="H300" s="17">
        <v>3786.5530335821541</v>
      </c>
      <c r="I300" s="17">
        <v>19912.074119472516</v>
      </c>
      <c r="J300" s="17">
        <v>68928.347596985273</v>
      </c>
      <c r="K300" s="17">
        <v>36375.391783010287</v>
      </c>
      <c r="L300" s="17">
        <v>3901.3887931135796</v>
      </c>
      <c r="M300" s="17">
        <v>21013.405348848297</v>
      </c>
      <c r="N300" s="17">
        <f t="shared" si="12"/>
        <v>2294</v>
      </c>
      <c r="O300" s="17">
        <v>74198.39014531867</v>
      </c>
      <c r="P300" s="17">
        <v>38067.457217843003</v>
      </c>
      <c r="Q300" s="17">
        <v>4021.582950280404</v>
      </c>
      <c r="R300" s="17">
        <v>22182.650062231001</v>
      </c>
      <c r="S300" s="17">
        <f t="shared" si="13"/>
        <v>2294</v>
      </c>
      <c r="T300" s="17"/>
      <c r="U300" s="17"/>
      <c r="V300" s="17"/>
      <c r="W300" s="17"/>
      <c r="X300" s="17"/>
      <c r="Y300" s="17"/>
      <c r="Z300" s="17"/>
      <c r="AA300" s="17"/>
      <c r="AB300" s="17"/>
      <c r="AC300" s="17"/>
      <c r="AD300" s="17"/>
      <c r="AE300" s="17"/>
      <c r="AF300" s="17"/>
      <c r="AG300" s="17"/>
      <c r="AH300" s="17"/>
      <c r="AI300" s="17"/>
      <c r="AJ300" s="17"/>
      <c r="AK300" s="17"/>
      <c r="AL300" s="17"/>
      <c r="AM300" s="17"/>
      <c r="AN300" s="17"/>
      <c r="AO300" s="17"/>
      <c r="AP300" s="17"/>
      <c r="AQ300" s="17"/>
    </row>
    <row r="301" spans="1:43">
      <c r="A301" s="16">
        <f t="shared" si="14"/>
        <v>2295</v>
      </c>
      <c r="B301" s="17">
        <f>(1-economy!$AU$5)*economy!K341</f>
        <v>64099.898921258507</v>
      </c>
      <c r="C301" s="17">
        <f>(1-economy!$AU$5)*economy!L341</f>
        <v>34852.353060172223</v>
      </c>
      <c r="D301" s="17">
        <f>(1-economy!$AU$5)*economy!M341</f>
        <v>3792.6807226273122</v>
      </c>
      <c r="E301" s="17">
        <f>(1-economy!$AU$5)*SUMPRODUCT(economy!B341:D341,economy!K341:M341)/SUM(economy!B341:D341)</f>
        <v>19951.301815447932</v>
      </c>
      <c r="F301" s="17">
        <v>64099.898921258507</v>
      </c>
      <c r="G301" s="17">
        <v>34852.353060172223</v>
      </c>
      <c r="H301" s="17">
        <v>3792.6807226273122</v>
      </c>
      <c r="I301" s="17">
        <v>19951.301815447932</v>
      </c>
      <c r="J301" s="17">
        <v>69035.838505396081</v>
      </c>
      <c r="K301" s="17">
        <v>36455.357717657862</v>
      </c>
      <c r="L301" s="17">
        <v>3907.5678428416427</v>
      </c>
      <c r="M301" s="17">
        <v>21053.345546853918</v>
      </c>
      <c r="N301" s="17">
        <f t="shared" si="12"/>
        <v>2295</v>
      </c>
      <c r="O301" s="17">
        <v>74307.868727708774</v>
      </c>
      <c r="P301" s="17">
        <v>38149.249025926074</v>
      </c>
      <c r="Q301" s="17">
        <v>4027.821339238476</v>
      </c>
      <c r="R301" s="17">
        <v>22223.403055009014</v>
      </c>
      <c r="S301" s="17">
        <f t="shared" si="13"/>
        <v>2295</v>
      </c>
      <c r="T301" s="17"/>
      <c r="U301" s="17"/>
      <c r="V301" s="17"/>
      <c r="W301" s="17"/>
      <c r="X301" s="17"/>
      <c r="Y301" s="17"/>
      <c r="Z301" s="17"/>
      <c r="AA301" s="17"/>
      <c r="AB301" s="17"/>
      <c r="AC301" s="17"/>
      <c r="AD301" s="17"/>
      <c r="AE301" s="17"/>
      <c r="AF301" s="17"/>
      <c r="AG301" s="17"/>
      <c r="AH301" s="17"/>
      <c r="AI301" s="17"/>
      <c r="AJ301" s="17"/>
      <c r="AK301" s="17"/>
      <c r="AL301" s="17"/>
      <c r="AM301" s="17"/>
      <c r="AN301" s="17"/>
      <c r="AO301" s="17"/>
      <c r="AP301" s="17"/>
      <c r="AQ301" s="17"/>
    </row>
    <row r="302" spans="1:43">
      <c r="A302" s="16">
        <f t="shared" si="14"/>
        <v>2296</v>
      </c>
      <c r="B302" s="17">
        <f>(1-economy!$AU$5)*economy!K342</f>
        <v>64207.24413768985</v>
      </c>
      <c r="C302" s="17">
        <f>(1-economy!$AU$5)*economy!L342</f>
        <v>34930.834692025026</v>
      </c>
      <c r="D302" s="17">
        <f>(1-economy!$AU$5)*economy!M342</f>
        <v>3798.8125264904529</v>
      </c>
      <c r="E302" s="17">
        <f>(1-economy!$AU$5)*SUMPRODUCT(economy!B342:D342,economy!K342:M342)/SUM(economy!B342:D342)</f>
        <v>19990.743945903112</v>
      </c>
      <c r="F302" s="17">
        <v>64207.24413768985</v>
      </c>
      <c r="G302" s="17">
        <v>34930.834692025026</v>
      </c>
      <c r="H302" s="17">
        <v>3798.8125264904529</v>
      </c>
      <c r="I302" s="17">
        <v>19990.743945903112</v>
      </c>
      <c r="J302" s="17">
        <v>69144.791071823187</v>
      </c>
      <c r="K302" s="17">
        <v>36535.469366373174</v>
      </c>
      <c r="L302" s="17">
        <v>3913.7502466220285</v>
      </c>
      <c r="M302" s="17">
        <v>21093.493475467621</v>
      </c>
      <c r="N302" s="17">
        <f t="shared" si="12"/>
        <v>2296</v>
      </c>
      <c r="O302" s="17">
        <v>74418.786562058711</v>
      </c>
      <c r="P302" s="17">
        <v>38231.165522335381</v>
      </c>
      <c r="Q302" s="17">
        <v>4034.0620627681014</v>
      </c>
      <c r="R302" s="17">
        <v>22264.354276082475</v>
      </c>
      <c r="S302" s="17">
        <f t="shared" si="13"/>
        <v>2296</v>
      </c>
      <c r="T302" s="17"/>
      <c r="U302" s="17"/>
      <c r="V302" s="17"/>
      <c r="W302" s="17"/>
      <c r="X302" s="17"/>
      <c r="Y302" s="17"/>
      <c r="Z302" s="17"/>
      <c r="AA302" s="17"/>
      <c r="AB302" s="17"/>
      <c r="AC302" s="17"/>
      <c r="AD302" s="17"/>
      <c r="AE302" s="17"/>
      <c r="AF302" s="17"/>
      <c r="AG302" s="17"/>
      <c r="AH302" s="17"/>
      <c r="AI302" s="17"/>
      <c r="AJ302" s="17"/>
      <c r="AK302" s="17"/>
      <c r="AL302" s="17"/>
      <c r="AM302" s="17"/>
      <c r="AN302" s="17"/>
      <c r="AO302" s="17"/>
      <c r="AP302" s="17"/>
      <c r="AQ302" s="17"/>
    </row>
    <row r="303" spans="1:43">
      <c r="A303" s="16">
        <f t="shared" si="14"/>
        <v>2297</v>
      </c>
      <c r="B303" s="17">
        <f>(1-economy!$AU$5)*economy!K343</f>
        <v>64316.041352881439</v>
      </c>
      <c r="C303" s="17">
        <f>(1-economy!$AU$5)*economy!L343</f>
        <v>35009.475146148761</v>
      </c>
      <c r="D303" s="17">
        <f>(1-economy!$AU$5)*economy!M343</f>
        <v>3804.9481994439047</v>
      </c>
      <c r="E303" s="17">
        <f>(1-economy!$AU$5)*SUMPRODUCT(economy!B343:D343,economy!K343:M343)/SUM(economy!B343:D343)</f>
        <v>20030.397055207522</v>
      </c>
      <c r="F303" s="17">
        <v>64316.041352881439</v>
      </c>
      <c r="G303" s="17">
        <v>35009.475146148761</v>
      </c>
      <c r="H303" s="17">
        <v>3804.9481994439047</v>
      </c>
      <c r="I303" s="17">
        <v>20030.397055207522</v>
      </c>
      <c r="J303" s="17">
        <v>69255.185918956704</v>
      </c>
      <c r="K303" s="17">
        <v>36615.723212069272</v>
      </c>
      <c r="L303" s="17">
        <v>3919.9357726424678</v>
      </c>
      <c r="M303" s="17">
        <v>21133.845785861969</v>
      </c>
      <c r="N303" s="17">
        <f t="shared" si="12"/>
        <v>2297</v>
      </c>
      <c r="O303" s="17">
        <v>74531.124749967319</v>
      </c>
      <c r="P303" s="17">
        <v>38313.203458390686</v>
      </c>
      <c r="Q303" s="17">
        <v>4040.304906629859</v>
      </c>
      <c r="R303" s="17">
        <v>22305.500521838243</v>
      </c>
      <c r="S303" s="17">
        <f t="shared" si="13"/>
        <v>2297</v>
      </c>
      <c r="T303" s="17"/>
      <c r="U303" s="17"/>
      <c r="V303" s="17"/>
      <c r="W303" s="17"/>
      <c r="X303" s="17"/>
      <c r="Y303" s="17"/>
      <c r="Z303" s="17"/>
      <c r="AA303" s="17"/>
      <c r="AB303" s="17"/>
      <c r="AC303" s="17"/>
      <c r="AD303" s="17"/>
      <c r="AE303" s="17"/>
      <c r="AF303" s="17"/>
      <c r="AG303" s="17"/>
      <c r="AH303" s="17"/>
      <c r="AI303" s="17"/>
      <c r="AJ303" s="17"/>
      <c r="AK303" s="17"/>
      <c r="AL303" s="17"/>
      <c r="AM303" s="17"/>
      <c r="AN303" s="17"/>
      <c r="AO303" s="17"/>
      <c r="AP303" s="17"/>
      <c r="AQ303" s="17"/>
    </row>
    <row r="304" spans="1:43">
      <c r="A304" s="16">
        <f t="shared" si="14"/>
        <v>2298</v>
      </c>
      <c r="B304" s="17">
        <f>(1-economy!$AU$5)*economy!K344</f>
        <v>64426.271102477825</v>
      </c>
      <c r="C304" s="17">
        <f>(1-economy!$AU$5)*economy!L344</f>
        <v>35088.270717429667</v>
      </c>
      <c r="D304" s="17">
        <f>(1-economy!$AU$5)*economy!M344</f>
        <v>3811.0874991566543</v>
      </c>
      <c r="E304" s="17">
        <f>(1-economy!$AU$5)*SUMPRODUCT(economy!B344:D344,economy!K344:M344)/SUM(economy!B344:D344)</f>
        <v>20070.257721262802</v>
      </c>
      <c r="F304" s="17">
        <v>64426.271102477825</v>
      </c>
      <c r="G304" s="17">
        <v>35088.270717429667</v>
      </c>
      <c r="H304" s="17">
        <v>3811.0874991566543</v>
      </c>
      <c r="I304" s="17">
        <v>20070.257721262802</v>
      </c>
      <c r="J304" s="17">
        <v>69367.003848934648</v>
      </c>
      <c r="K304" s="17">
        <v>36696.115760511362</v>
      </c>
      <c r="L304" s="17">
        <v>3926.1241919295121</v>
      </c>
      <c r="M304" s="17">
        <v>21174.399157662127</v>
      </c>
      <c r="N304" s="17">
        <f t="shared" si="12"/>
        <v>2298</v>
      </c>
      <c r="O304" s="17">
        <v>74644.864547095029</v>
      </c>
      <c r="P304" s="17">
        <v>38395.35960040483</v>
      </c>
      <c r="Q304" s="17">
        <v>4046.5496588228052</v>
      </c>
      <c r="R304" s="17">
        <v>22346.838611561219</v>
      </c>
      <c r="S304" s="17">
        <f t="shared" si="13"/>
        <v>2298</v>
      </c>
      <c r="T304" s="17"/>
      <c r="U304" s="17"/>
      <c r="V304" s="17"/>
      <c r="W304" s="17"/>
      <c r="X304" s="17"/>
      <c r="Y304" s="17"/>
      <c r="Z304" s="17"/>
      <c r="AA304" s="17"/>
      <c r="AB304" s="17"/>
      <c r="AC304" s="17"/>
      <c r="AD304" s="17"/>
      <c r="AE304" s="17"/>
      <c r="AF304" s="17"/>
      <c r="AG304" s="17"/>
      <c r="AH304" s="17"/>
      <c r="AI304" s="17"/>
      <c r="AJ304" s="17"/>
      <c r="AK304" s="17"/>
      <c r="AL304" s="17"/>
      <c r="AM304" s="17"/>
      <c r="AN304" s="17"/>
      <c r="AO304" s="17"/>
      <c r="AP304" s="17"/>
      <c r="AQ304" s="17"/>
    </row>
    <row r="305" spans="1:43">
      <c r="A305" s="16">
        <f t="shared" si="14"/>
        <v>2299</v>
      </c>
      <c r="B305" s="17">
        <f>(1-economy!$AU$5)*economy!K345</f>
        <v>64537.914123180322</v>
      </c>
      <c r="C305" s="17">
        <f>(1-economy!$AU$5)*economy!L345</f>
        <v>35167.2177314652</v>
      </c>
      <c r="D305" s="17">
        <f>(1-economy!$AU$5)*economy!M345</f>
        <v>3817.2301866860685</v>
      </c>
      <c r="E305" s="17">
        <f>(1-economy!$AU$5)*SUMPRODUCT(economy!B345:D345,economy!K345:M345)/SUM(economy!B345:D345)</f>
        <v>20110.322555531002</v>
      </c>
      <c r="F305" s="17">
        <v>64537.914123180322</v>
      </c>
      <c r="G305" s="17">
        <v>35167.2177314652</v>
      </c>
      <c r="H305" s="17">
        <v>3817.2301866860685</v>
      </c>
      <c r="I305" s="17">
        <v>20110.322555531002</v>
      </c>
      <c r="J305" s="17">
        <v>69480.225843231005</v>
      </c>
      <c r="K305" s="17">
        <v>36776.643540971578</v>
      </c>
      <c r="L305" s="17">
        <v>3932.3152783570677</v>
      </c>
      <c r="M305" s="17">
        <v>21215.150299138251</v>
      </c>
      <c r="N305" s="17">
        <f t="shared" si="12"/>
        <v>2299</v>
      </c>
      <c r="O305" s="17">
        <v>74759.98736389399</v>
      </c>
      <c r="P305" s="17">
        <v>38477.630730540819</v>
      </c>
      <c r="Q305" s="17">
        <v>4052.7961096096897</v>
      </c>
      <c r="R305" s="17">
        <v>22388.365387791288</v>
      </c>
      <c r="S305" s="17">
        <f t="shared" si="13"/>
        <v>2299</v>
      </c>
      <c r="T305" s="17"/>
      <c r="U305" s="17"/>
      <c r="V305" s="17"/>
      <c r="W305" s="17"/>
      <c r="X305" s="17"/>
      <c r="Y305" s="17"/>
      <c r="Z305" s="17"/>
      <c r="AA305" s="17"/>
      <c r="AB305" s="17"/>
      <c r="AC305" s="17"/>
      <c r="AD305" s="17"/>
      <c r="AE305" s="17"/>
      <c r="AF305" s="17"/>
      <c r="AG305" s="17"/>
      <c r="AH305" s="17"/>
      <c r="AI305" s="17"/>
      <c r="AJ305" s="17"/>
      <c r="AK305" s="17"/>
      <c r="AL305" s="17"/>
      <c r="AM305" s="17"/>
      <c r="AN305" s="17"/>
      <c r="AO305" s="17"/>
      <c r="AP305" s="17"/>
      <c r="AQ305" s="17"/>
    </row>
    <row r="306" spans="1:43">
      <c r="A306" s="16">
        <f t="shared" si="14"/>
        <v>2300</v>
      </c>
      <c r="B306" s="17">
        <f>(1-economy!$AU$5)*economy!K346</f>
        <v>64650.951351730386</v>
      </c>
      <c r="C306" s="17">
        <f>(1-economy!$AU$5)*economy!L346</f>
        <v>35246.312544966953</v>
      </c>
      <c r="D306" s="17">
        <f>(1-economy!$AU$5)*economy!M346</f>
        <v>3823.3760264672583</v>
      </c>
      <c r="E306" s="17">
        <f>(1-economy!$AU$5)*SUMPRODUCT(economy!B346:D346,economy!K346:M346)/SUM(economy!B346:D346)</f>
        <v>20150.588203038969</v>
      </c>
      <c r="F306" s="17">
        <v>64650.951351730386</v>
      </c>
      <c r="G306" s="17">
        <v>35246.312544966953</v>
      </c>
      <c r="H306" s="17">
        <v>3823.3760264672583</v>
      </c>
      <c r="I306" s="17">
        <v>20150.588203038969</v>
      </c>
      <c r="J306" s="17">
        <v>69594.833062441365</v>
      </c>
      <c r="K306" s="17">
        <v>36857.303106837055</v>
      </c>
      <c r="L306" s="17">
        <v>3938.5088086522901</v>
      </c>
      <c r="M306" s="17">
        <v>21256.095947370824</v>
      </c>
      <c r="N306" s="17">
        <f t="shared" si="12"/>
        <v>2300</v>
      </c>
      <c r="O306" s="17">
        <v>74876.474766216546</v>
      </c>
      <c r="P306" s="17">
        <v>38560.013647619249</v>
      </c>
      <c r="Q306" s="17">
        <v>4059.0440515392638</v>
      </c>
      <c r="R306" s="17">
        <v>22430.077716649892</v>
      </c>
      <c r="S306" s="17">
        <f t="shared" si="13"/>
        <v>2300</v>
      </c>
      <c r="T306" s="17"/>
      <c r="U306" s="17"/>
      <c r="V306" s="17"/>
      <c r="W306" s="17"/>
      <c r="X306" s="17"/>
      <c r="Y306" s="17"/>
      <c r="Z306" s="17"/>
      <c r="AA306" s="17"/>
      <c r="AB306" s="17"/>
      <c r="AC306" s="17"/>
      <c r="AD306" s="17"/>
      <c r="AE306" s="17"/>
      <c r="AF306" s="17"/>
      <c r="AG306" s="17"/>
      <c r="AH306" s="17"/>
      <c r="AI306" s="17"/>
      <c r="AJ306" s="17"/>
      <c r="AK306" s="17"/>
      <c r="AL306" s="17"/>
      <c r="AM306" s="17"/>
      <c r="AN306" s="17"/>
      <c r="AO306" s="17"/>
      <c r="AP306" s="17"/>
      <c r="AQ306" s="1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carboncycle</vt:lpstr>
      <vt:lpstr>climate</vt:lpstr>
      <vt:lpstr>economy</vt:lpstr>
      <vt:lpstr>exercises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Tol</dc:creator>
  <cp:lastModifiedBy>Richard Tol</cp:lastModifiedBy>
  <dcterms:created xsi:type="dcterms:W3CDTF">2012-08-21T07:25:12Z</dcterms:created>
  <dcterms:modified xsi:type="dcterms:W3CDTF">2022-11-09T08:57:08Z</dcterms:modified>
</cp:coreProperties>
</file>